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420" windowWidth="8070" windowHeight="12330" activeTab="3"/>
  </bookViews>
  <sheets>
    <sheet name="temps for 1.5&quot; pipe" sheetId="3" r:id="rId1"/>
    <sheet name="temps for 2&quot; pipe" sheetId="4" r:id="rId2"/>
    <sheet name="temps for 3&quot; pipe" sheetId="6" r:id="rId3"/>
    <sheet name="temps for 4&quot; pipe" sheetId="8" r:id="rId4"/>
  </sheets>
  <calcPr calcId="125725"/>
</workbook>
</file>

<file path=xl/calcChain.xml><?xml version="1.0" encoding="utf-8"?>
<calcChain xmlns="http://schemas.openxmlformats.org/spreadsheetml/2006/main">
  <c r="F89" i="8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89" i="6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6"/>
  <c r="F6" i="3"/>
  <c r="F7" l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S89" i="6" l="1"/>
  <c r="N89"/>
  <c r="R89" s="1"/>
  <c r="S88"/>
  <c r="N88"/>
  <c r="R88" s="1"/>
  <c r="S87"/>
  <c r="N87"/>
  <c r="R87" s="1"/>
  <c r="S86"/>
  <c r="N86"/>
  <c r="R86" s="1"/>
  <c r="S85"/>
  <c r="N85"/>
  <c r="R85" s="1"/>
  <c r="S84"/>
  <c r="N84"/>
  <c r="R84" s="1"/>
  <c r="W83"/>
  <c r="S83"/>
  <c r="N83"/>
  <c r="R83" s="1"/>
  <c r="W82"/>
  <c r="W84" s="1"/>
  <c r="W85" s="1"/>
  <c r="W86" s="1"/>
  <c r="W87" s="1"/>
  <c r="W88" s="1"/>
  <c r="W89" s="1"/>
  <c r="S82"/>
  <c r="N82"/>
  <c r="R82" s="1"/>
  <c r="S81"/>
  <c r="N81"/>
  <c r="R81" s="1"/>
  <c r="S80"/>
  <c r="N80"/>
  <c r="R80" s="1"/>
  <c r="S79"/>
  <c r="N79"/>
  <c r="R79" s="1"/>
  <c r="S78"/>
  <c r="N78"/>
  <c r="R78" s="1"/>
  <c r="S77"/>
  <c r="N77"/>
  <c r="R77" s="1"/>
  <c r="K77"/>
  <c r="S76"/>
  <c r="N76"/>
  <c r="R76" s="1"/>
  <c r="W75"/>
  <c r="S75"/>
  <c r="N75"/>
  <c r="R75" s="1"/>
  <c r="W74"/>
  <c r="W76" s="1"/>
  <c r="W77" s="1"/>
  <c r="W78" s="1"/>
  <c r="W79" s="1"/>
  <c r="W80" s="1"/>
  <c r="W81" s="1"/>
  <c r="S74"/>
  <c r="N74"/>
  <c r="R74" s="1"/>
  <c r="S73"/>
  <c r="N73"/>
  <c r="R73" s="1"/>
  <c r="S72"/>
  <c r="N72"/>
  <c r="R72" s="1"/>
  <c r="K72"/>
  <c r="S71"/>
  <c r="N71"/>
  <c r="R71" s="1"/>
  <c r="S70"/>
  <c r="N70"/>
  <c r="R70" s="1"/>
  <c r="S69"/>
  <c r="N69"/>
  <c r="R69" s="1"/>
  <c r="K69"/>
  <c r="S68"/>
  <c r="N68"/>
  <c r="R68" s="1"/>
  <c r="W67"/>
  <c r="S67"/>
  <c r="N67"/>
  <c r="R67" s="1"/>
  <c r="K67"/>
  <c r="W66"/>
  <c r="W68" s="1"/>
  <c r="W69" s="1"/>
  <c r="W70" s="1"/>
  <c r="W71" s="1"/>
  <c r="W72" s="1"/>
  <c r="W73" s="1"/>
  <c r="S66"/>
  <c r="N66"/>
  <c r="R66" s="1"/>
  <c r="S65"/>
  <c r="N65"/>
  <c r="R65" s="1"/>
  <c r="S64"/>
  <c r="N64"/>
  <c r="R64" s="1"/>
  <c r="S63"/>
  <c r="N63"/>
  <c r="R63" s="1"/>
  <c r="K63"/>
  <c r="S62"/>
  <c r="N62"/>
  <c r="R62" s="1"/>
  <c r="K62"/>
  <c r="S61"/>
  <c r="N61"/>
  <c r="R61" s="1"/>
  <c r="K61"/>
  <c r="S60"/>
  <c r="N60"/>
  <c r="R60" s="1"/>
  <c r="W59"/>
  <c r="S59"/>
  <c r="N59"/>
  <c r="R59" s="1"/>
  <c r="K59"/>
  <c r="W58"/>
  <c r="W60" s="1"/>
  <c r="W61" s="1"/>
  <c r="W62" s="1"/>
  <c r="W63" s="1"/>
  <c r="W64" s="1"/>
  <c r="W65" s="1"/>
  <c r="S58"/>
  <c r="O58"/>
  <c r="P58" s="1"/>
  <c r="N58"/>
  <c r="R58" s="1"/>
  <c r="K58"/>
  <c r="S57"/>
  <c r="N57"/>
  <c r="R57" s="1"/>
  <c r="S56"/>
  <c r="N56"/>
  <c r="R56" s="1"/>
  <c r="S55"/>
  <c r="N55"/>
  <c r="R55" s="1"/>
  <c r="S54"/>
  <c r="N54"/>
  <c r="R54" s="1"/>
  <c r="S53"/>
  <c r="N53"/>
  <c r="R53" s="1"/>
  <c r="K53"/>
  <c r="S52"/>
  <c r="N52"/>
  <c r="R52" s="1"/>
  <c r="W51"/>
  <c r="S51"/>
  <c r="N51"/>
  <c r="R51" s="1"/>
  <c r="W50"/>
  <c r="W52" s="1"/>
  <c r="W53" s="1"/>
  <c r="W54" s="1"/>
  <c r="W55" s="1"/>
  <c r="W56" s="1"/>
  <c r="W57" s="1"/>
  <c r="S50"/>
  <c r="O50"/>
  <c r="P50" s="1"/>
  <c r="N50"/>
  <c r="R50" s="1"/>
  <c r="K50"/>
  <c r="S49"/>
  <c r="N49"/>
  <c r="R49" s="1"/>
  <c r="S48"/>
  <c r="N48"/>
  <c r="R48" s="1"/>
  <c r="S47"/>
  <c r="N47"/>
  <c r="R47" s="1"/>
  <c r="K47"/>
  <c r="S46"/>
  <c r="O46"/>
  <c r="P46" s="1"/>
  <c r="N46"/>
  <c r="R46" s="1"/>
  <c r="K46"/>
  <c r="S45"/>
  <c r="N45"/>
  <c r="R45" s="1"/>
  <c r="S44"/>
  <c r="N44"/>
  <c r="R44" s="1"/>
  <c r="W43"/>
  <c r="S43"/>
  <c r="N43"/>
  <c r="R43" s="1"/>
  <c r="W42"/>
  <c r="W44" s="1"/>
  <c r="W45" s="1"/>
  <c r="W46" s="1"/>
  <c r="W47" s="1"/>
  <c r="W48" s="1"/>
  <c r="W49" s="1"/>
  <c r="S42"/>
  <c r="N42"/>
  <c r="R42" s="1"/>
  <c r="K42"/>
  <c r="S41"/>
  <c r="N41"/>
  <c r="R41" s="1"/>
  <c r="S40"/>
  <c r="N40"/>
  <c r="R40" s="1"/>
  <c r="S39"/>
  <c r="N39"/>
  <c r="R39" s="1"/>
  <c r="S38"/>
  <c r="O38"/>
  <c r="V38" s="1"/>
  <c r="N38"/>
  <c r="R38" s="1"/>
  <c r="K38"/>
  <c r="S37"/>
  <c r="N37"/>
  <c r="R37" s="1"/>
  <c r="S36"/>
  <c r="O36"/>
  <c r="V36" s="1"/>
  <c r="N36"/>
  <c r="R36" s="1"/>
  <c r="K36"/>
  <c r="W35"/>
  <c r="S35"/>
  <c r="N35"/>
  <c r="R35" s="1"/>
  <c r="W34"/>
  <c r="W36" s="1"/>
  <c r="W37" s="1"/>
  <c r="W38" s="1"/>
  <c r="W39" s="1"/>
  <c r="W40" s="1"/>
  <c r="W41" s="1"/>
  <c r="S34"/>
  <c r="O34"/>
  <c r="V34" s="1"/>
  <c r="N34"/>
  <c r="R34" s="1"/>
  <c r="K34"/>
  <c r="S33"/>
  <c r="N33"/>
  <c r="R33" s="1"/>
  <c r="S32"/>
  <c r="O32"/>
  <c r="V32" s="1"/>
  <c r="N32"/>
  <c r="R32" s="1"/>
  <c r="K32"/>
  <c r="S31"/>
  <c r="N31"/>
  <c r="R31" s="1"/>
  <c r="S30"/>
  <c r="O30"/>
  <c r="V30" s="1"/>
  <c r="N30"/>
  <c r="R30" s="1"/>
  <c r="K30"/>
  <c r="S29"/>
  <c r="N29"/>
  <c r="R29" s="1"/>
  <c r="S28"/>
  <c r="O28"/>
  <c r="V28" s="1"/>
  <c r="N28"/>
  <c r="R28" s="1"/>
  <c r="K28"/>
  <c r="S27"/>
  <c r="N27"/>
  <c r="R27" s="1"/>
  <c r="S26"/>
  <c r="O26"/>
  <c r="V26" s="1"/>
  <c r="N26"/>
  <c r="R26" s="1"/>
  <c r="K26"/>
  <c r="S25"/>
  <c r="N25"/>
  <c r="R25" s="1"/>
  <c r="S24"/>
  <c r="O24"/>
  <c r="V24" s="1"/>
  <c r="N24"/>
  <c r="R24" s="1"/>
  <c r="K24"/>
  <c r="W23"/>
  <c r="S23"/>
  <c r="N23"/>
  <c r="R23" s="1"/>
  <c r="W22"/>
  <c r="W24" s="1"/>
  <c r="W25" s="1"/>
  <c r="W26" s="1"/>
  <c r="W27" s="1"/>
  <c r="W28" s="1"/>
  <c r="W29" s="1"/>
  <c r="W30" s="1"/>
  <c r="W31" s="1"/>
  <c r="W32" s="1"/>
  <c r="W33" s="1"/>
  <c r="S22"/>
  <c r="O22"/>
  <c r="V22" s="1"/>
  <c r="N22"/>
  <c r="R22" s="1"/>
  <c r="K22"/>
  <c r="S21"/>
  <c r="N21"/>
  <c r="R21" s="1"/>
  <c r="S20"/>
  <c r="O20"/>
  <c r="V20" s="1"/>
  <c r="N20"/>
  <c r="R20" s="1"/>
  <c r="K20"/>
  <c r="S19"/>
  <c r="N19"/>
  <c r="R19" s="1"/>
  <c r="S18"/>
  <c r="O18"/>
  <c r="V18" s="1"/>
  <c r="N18"/>
  <c r="R18" s="1"/>
  <c r="K18"/>
  <c r="S17"/>
  <c r="N17"/>
  <c r="R17" s="1"/>
  <c r="S16"/>
  <c r="O16"/>
  <c r="V16" s="1"/>
  <c r="N16"/>
  <c r="R16" s="1"/>
  <c r="K16"/>
  <c r="W15"/>
  <c r="S15"/>
  <c r="N15"/>
  <c r="R15" s="1"/>
  <c r="W14"/>
  <c r="W16" s="1"/>
  <c r="W17" s="1"/>
  <c r="W18" s="1"/>
  <c r="W19" s="1"/>
  <c r="W20" s="1"/>
  <c r="W21" s="1"/>
  <c r="S14"/>
  <c r="O14"/>
  <c r="V14" s="1"/>
  <c r="N14"/>
  <c r="R14" s="1"/>
  <c r="K14"/>
  <c r="S13"/>
  <c r="N13"/>
  <c r="R13" s="1"/>
  <c r="S12"/>
  <c r="O12"/>
  <c r="V12" s="1"/>
  <c r="N12"/>
  <c r="R12" s="1"/>
  <c r="K12"/>
  <c r="S11"/>
  <c r="N11"/>
  <c r="R11" s="1"/>
  <c r="S10"/>
  <c r="O10"/>
  <c r="V10" s="1"/>
  <c r="N10"/>
  <c r="R10" s="1"/>
  <c r="K10"/>
  <c r="S9"/>
  <c r="N9"/>
  <c r="R9" s="1"/>
  <c r="S8"/>
  <c r="O8"/>
  <c r="T8" s="1"/>
  <c r="I8" s="1"/>
  <c r="N8"/>
  <c r="R8" s="1"/>
  <c r="K8"/>
  <c r="W7"/>
  <c r="S7"/>
  <c r="N7"/>
  <c r="R7" s="1"/>
  <c r="W6"/>
  <c r="W8" s="1"/>
  <c r="W9" s="1"/>
  <c r="W10" s="1"/>
  <c r="W11" s="1"/>
  <c r="W12" s="1"/>
  <c r="W13" s="1"/>
  <c r="S6"/>
  <c r="N6"/>
  <c r="O6" s="1"/>
  <c r="V6" s="1"/>
  <c r="U8" l="1"/>
  <c r="H8"/>
  <c r="U10"/>
  <c r="H10"/>
  <c r="U12"/>
  <c r="H12"/>
  <c r="U14"/>
  <c r="H14"/>
  <c r="U16"/>
  <c r="H16"/>
  <c r="U18"/>
  <c r="H18"/>
  <c r="U20"/>
  <c r="H20"/>
  <c r="U22"/>
  <c r="H22"/>
  <c r="U24"/>
  <c r="H24"/>
  <c r="U26"/>
  <c r="H26"/>
  <c r="U28"/>
  <c r="H28"/>
  <c r="U30"/>
  <c r="H30"/>
  <c r="U32"/>
  <c r="H32"/>
  <c r="U34"/>
  <c r="H34"/>
  <c r="U36"/>
  <c r="H36"/>
  <c r="U38"/>
  <c r="H38"/>
  <c r="U84"/>
  <c r="H84"/>
  <c r="U86"/>
  <c r="H86"/>
  <c r="U88"/>
  <c r="H88"/>
  <c r="K41"/>
  <c r="K45"/>
  <c r="K48"/>
  <c r="K51"/>
  <c r="K52"/>
  <c r="K55"/>
  <c r="O55"/>
  <c r="V55" s="1"/>
  <c r="K56"/>
  <c r="K60"/>
  <c r="K66"/>
  <c r="K82"/>
  <c r="K84"/>
  <c r="O84"/>
  <c r="P84" s="1"/>
  <c r="K86"/>
  <c r="O86"/>
  <c r="P86" s="1"/>
  <c r="K88"/>
  <c r="O88"/>
  <c r="P88" s="1"/>
  <c r="K71"/>
  <c r="K73"/>
  <c r="K78"/>
  <c r="R6"/>
  <c r="K6"/>
  <c r="U9"/>
  <c r="H9"/>
  <c r="H11"/>
  <c r="U11"/>
  <c r="H13"/>
  <c r="U13"/>
  <c r="U17"/>
  <c r="H17"/>
  <c r="U19"/>
  <c r="H19"/>
  <c r="U21"/>
  <c r="H21"/>
  <c r="U25"/>
  <c r="H25"/>
  <c r="U27"/>
  <c r="H27"/>
  <c r="U29"/>
  <c r="H29"/>
  <c r="U31"/>
  <c r="H31"/>
  <c r="U33"/>
  <c r="H33"/>
  <c r="U37"/>
  <c r="H37"/>
  <c r="U39"/>
  <c r="H39"/>
  <c r="H7"/>
  <c r="U7"/>
  <c r="U15"/>
  <c r="H15"/>
  <c r="U23"/>
  <c r="H23"/>
  <c r="U35"/>
  <c r="H35"/>
  <c r="G10"/>
  <c r="G12"/>
  <c r="G14"/>
  <c r="G16"/>
  <c r="G18"/>
  <c r="G20"/>
  <c r="G22"/>
  <c r="G24"/>
  <c r="G26"/>
  <c r="G28"/>
  <c r="G30"/>
  <c r="G32"/>
  <c r="G34"/>
  <c r="G36"/>
  <c r="G38"/>
  <c r="U40"/>
  <c r="H40"/>
  <c r="U42"/>
  <c r="H42"/>
  <c r="U44"/>
  <c r="H44"/>
  <c r="U46"/>
  <c r="H46"/>
  <c r="H47"/>
  <c r="U47"/>
  <c r="U50"/>
  <c r="H50"/>
  <c r="H53"/>
  <c r="U53"/>
  <c r="U54"/>
  <c r="H54"/>
  <c r="U58"/>
  <c r="H58"/>
  <c r="H61"/>
  <c r="U61"/>
  <c r="H63"/>
  <c r="U63"/>
  <c r="U64"/>
  <c r="H64"/>
  <c r="H65"/>
  <c r="U65"/>
  <c r="U68"/>
  <c r="H68"/>
  <c r="H71"/>
  <c r="U71"/>
  <c r="H73"/>
  <c r="U73"/>
  <c r="U74"/>
  <c r="H74"/>
  <c r="U76"/>
  <c r="H76"/>
  <c r="U78"/>
  <c r="H78"/>
  <c r="H79"/>
  <c r="U79"/>
  <c r="U80"/>
  <c r="H80"/>
  <c r="H81"/>
  <c r="U81"/>
  <c r="H83"/>
  <c r="U83"/>
  <c r="T6"/>
  <c r="I6" s="1"/>
  <c r="V8"/>
  <c r="G8" s="1"/>
  <c r="T10"/>
  <c r="I10" s="1"/>
  <c r="T12"/>
  <c r="I12" s="1"/>
  <c r="T14"/>
  <c r="I14" s="1"/>
  <c r="P6"/>
  <c r="K7"/>
  <c r="O7"/>
  <c r="P8"/>
  <c r="K9"/>
  <c r="O9"/>
  <c r="P10"/>
  <c r="K11"/>
  <c r="O11"/>
  <c r="P12"/>
  <c r="K13"/>
  <c r="O13"/>
  <c r="P14"/>
  <c r="K15"/>
  <c r="O15"/>
  <c r="P16"/>
  <c r="K17"/>
  <c r="O17"/>
  <c r="P18"/>
  <c r="K19"/>
  <c r="O19"/>
  <c r="P20"/>
  <c r="K21"/>
  <c r="O21"/>
  <c r="P22"/>
  <c r="K23"/>
  <c r="O23"/>
  <c r="P24"/>
  <c r="K25"/>
  <c r="O25"/>
  <c r="P26"/>
  <c r="K27"/>
  <c r="O27"/>
  <c r="P28"/>
  <c r="K29"/>
  <c r="O29"/>
  <c r="P30"/>
  <c r="K31"/>
  <c r="O31"/>
  <c r="P32"/>
  <c r="K33"/>
  <c r="O33"/>
  <c r="P34"/>
  <c r="K35"/>
  <c r="O35"/>
  <c r="P36"/>
  <c r="K37"/>
  <c r="O37"/>
  <c r="P38"/>
  <c r="K39"/>
  <c r="O39"/>
  <c r="H41"/>
  <c r="U41"/>
  <c r="H43"/>
  <c r="U43"/>
  <c r="H45"/>
  <c r="U45"/>
  <c r="U48"/>
  <c r="H48"/>
  <c r="H49"/>
  <c r="U49"/>
  <c r="H51"/>
  <c r="U51"/>
  <c r="U52"/>
  <c r="H52"/>
  <c r="H55"/>
  <c r="U55"/>
  <c r="G55" s="1"/>
  <c r="U56"/>
  <c r="H56"/>
  <c r="H57"/>
  <c r="U57"/>
  <c r="H59"/>
  <c r="U59"/>
  <c r="U60"/>
  <c r="H60"/>
  <c r="U62"/>
  <c r="H62"/>
  <c r="U66"/>
  <c r="H66"/>
  <c r="H67"/>
  <c r="U67"/>
  <c r="H69"/>
  <c r="U69"/>
  <c r="U70"/>
  <c r="H70"/>
  <c r="U72"/>
  <c r="H72"/>
  <c r="H75"/>
  <c r="U75"/>
  <c r="H77"/>
  <c r="U77"/>
  <c r="U82"/>
  <c r="H82"/>
  <c r="H85"/>
  <c r="U85"/>
  <c r="H87"/>
  <c r="U87"/>
  <c r="H89"/>
  <c r="U89"/>
  <c r="T16"/>
  <c r="I16" s="1"/>
  <c r="T18"/>
  <c r="I18" s="1"/>
  <c r="T20"/>
  <c r="I20" s="1"/>
  <c r="T22"/>
  <c r="I22" s="1"/>
  <c r="T24"/>
  <c r="I24" s="1"/>
  <c r="T26"/>
  <c r="I26" s="1"/>
  <c r="T28"/>
  <c r="I28" s="1"/>
  <c r="T30"/>
  <c r="I30" s="1"/>
  <c r="T32"/>
  <c r="I32" s="1"/>
  <c r="T34"/>
  <c r="I34" s="1"/>
  <c r="T36"/>
  <c r="I36" s="1"/>
  <c r="T38"/>
  <c r="I38" s="1"/>
  <c r="K40"/>
  <c r="O40"/>
  <c r="O42"/>
  <c r="K44"/>
  <c r="O44"/>
  <c r="T46"/>
  <c r="I46" s="1"/>
  <c r="V46"/>
  <c r="O48"/>
  <c r="T50"/>
  <c r="I50" s="1"/>
  <c r="V50"/>
  <c r="G50" s="1"/>
  <c r="O52"/>
  <c r="K54"/>
  <c r="O54"/>
  <c r="P55"/>
  <c r="O56"/>
  <c r="T58"/>
  <c r="I58" s="1"/>
  <c r="V58"/>
  <c r="O60"/>
  <c r="O62"/>
  <c r="K64"/>
  <c r="O64"/>
  <c r="O66"/>
  <c r="K68"/>
  <c r="O68"/>
  <c r="K70"/>
  <c r="O70"/>
  <c r="O72"/>
  <c r="K74"/>
  <c r="O74"/>
  <c r="K76"/>
  <c r="O76"/>
  <c r="O78"/>
  <c r="K80"/>
  <c r="O80"/>
  <c r="O82"/>
  <c r="T84"/>
  <c r="I84" s="1"/>
  <c r="V84"/>
  <c r="G84" s="1"/>
  <c r="T86"/>
  <c r="I86" s="1"/>
  <c r="V86"/>
  <c r="G86" s="1"/>
  <c r="T88"/>
  <c r="I88" s="1"/>
  <c r="V88"/>
  <c r="G88" s="1"/>
  <c r="O41"/>
  <c r="K43"/>
  <c r="O43"/>
  <c r="O45"/>
  <c r="O47"/>
  <c r="K49"/>
  <c r="O49"/>
  <c r="O51"/>
  <c r="O53"/>
  <c r="T55"/>
  <c r="I55" s="1"/>
  <c r="K57"/>
  <c r="O57"/>
  <c r="O59"/>
  <c r="O61"/>
  <c r="O63"/>
  <c r="K65"/>
  <c r="O65"/>
  <c r="O67"/>
  <c r="O69"/>
  <c r="O71"/>
  <c r="O73"/>
  <c r="K75"/>
  <c r="O75"/>
  <c r="O77"/>
  <c r="K79"/>
  <c r="O79"/>
  <c r="K81"/>
  <c r="O81"/>
  <c r="K83"/>
  <c r="O83"/>
  <c r="K85"/>
  <c r="O85"/>
  <c r="K87"/>
  <c r="O87"/>
  <c r="K89"/>
  <c r="O89"/>
  <c r="U6" l="1"/>
  <c r="G6" s="1"/>
  <c r="H6"/>
  <c r="V89"/>
  <c r="T89"/>
  <c r="I89" s="1"/>
  <c r="P89"/>
  <c r="V87"/>
  <c r="T87"/>
  <c r="I87" s="1"/>
  <c r="P87"/>
  <c r="V85"/>
  <c r="T85"/>
  <c r="I85" s="1"/>
  <c r="P85"/>
  <c r="V83"/>
  <c r="T83"/>
  <c r="I83" s="1"/>
  <c r="P83"/>
  <c r="V81"/>
  <c r="T81"/>
  <c r="I81" s="1"/>
  <c r="P81"/>
  <c r="V79"/>
  <c r="T79"/>
  <c r="I79" s="1"/>
  <c r="P79"/>
  <c r="V77"/>
  <c r="T77"/>
  <c r="I77" s="1"/>
  <c r="P77"/>
  <c r="V71"/>
  <c r="T71"/>
  <c r="I71" s="1"/>
  <c r="P71"/>
  <c r="V67"/>
  <c r="T67"/>
  <c r="I67" s="1"/>
  <c r="P67"/>
  <c r="V61"/>
  <c r="G61" s="1"/>
  <c r="T61"/>
  <c r="I61" s="1"/>
  <c r="P61"/>
  <c r="V57"/>
  <c r="T57"/>
  <c r="I57" s="1"/>
  <c r="P57"/>
  <c r="V51"/>
  <c r="T51"/>
  <c r="I51" s="1"/>
  <c r="P51"/>
  <c r="V45"/>
  <c r="T45"/>
  <c r="I45" s="1"/>
  <c r="P45"/>
  <c r="P82"/>
  <c r="V82"/>
  <c r="T82"/>
  <c r="I82" s="1"/>
  <c r="P76"/>
  <c r="V76"/>
  <c r="T76"/>
  <c r="I76" s="1"/>
  <c r="P74"/>
  <c r="V74"/>
  <c r="T74"/>
  <c r="I74" s="1"/>
  <c r="P72"/>
  <c r="V72"/>
  <c r="T72"/>
  <c r="I72" s="1"/>
  <c r="P64"/>
  <c r="V64"/>
  <c r="T64"/>
  <c r="I64" s="1"/>
  <c r="P62"/>
  <c r="V62"/>
  <c r="T62"/>
  <c r="I62" s="1"/>
  <c r="P56"/>
  <c r="V56"/>
  <c r="T56"/>
  <c r="I56" s="1"/>
  <c r="P54"/>
  <c r="V54"/>
  <c r="G54" s="1"/>
  <c r="T54"/>
  <c r="I54" s="1"/>
  <c r="P52"/>
  <c r="V52"/>
  <c r="T52"/>
  <c r="I52" s="1"/>
  <c r="P44"/>
  <c r="V44"/>
  <c r="T44"/>
  <c r="I44" s="1"/>
  <c r="P42"/>
  <c r="V42"/>
  <c r="T42"/>
  <c r="I42" s="1"/>
  <c r="V39"/>
  <c r="T39"/>
  <c r="I39" s="1"/>
  <c r="P39"/>
  <c r="P35"/>
  <c r="V35"/>
  <c r="T35"/>
  <c r="I35" s="1"/>
  <c r="P31"/>
  <c r="V31"/>
  <c r="G31" s="1"/>
  <c r="T31"/>
  <c r="I31" s="1"/>
  <c r="P27"/>
  <c r="V27"/>
  <c r="T27"/>
  <c r="I27" s="1"/>
  <c r="P23"/>
  <c r="V23"/>
  <c r="G23" s="1"/>
  <c r="T23"/>
  <c r="I23" s="1"/>
  <c r="P19"/>
  <c r="V19"/>
  <c r="T19"/>
  <c r="I19" s="1"/>
  <c r="P15"/>
  <c r="V15"/>
  <c r="G15" s="1"/>
  <c r="T15"/>
  <c r="I15" s="1"/>
  <c r="V11"/>
  <c r="T11"/>
  <c r="I11" s="1"/>
  <c r="P11"/>
  <c r="V7"/>
  <c r="T7"/>
  <c r="I7" s="1"/>
  <c r="P7"/>
  <c r="G77"/>
  <c r="G67"/>
  <c r="G51"/>
  <c r="G45"/>
  <c r="G71"/>
  <c r="V75"/>
  <c r="G75" s="1"/>
  <c r="T75"/>
  <c r="I75" s="1"/>
  <c r="P75"/>
  <c r="V73"/>
  <c r="G73" s="1"/>
  <c r="T73"/>
  <c r="I73" s="1"/>
  <c r="P73"/>
  <c r="V69"/>
  <c r="G69" s="1"/>
  <c r="T69"/>
  <c r="I69" s="1"/>
  <c r="P69"/>
  <c r="V65"/>
  <c r="G65" s="1"/>
  <c r="T65"/>
  <c r="I65" s="1"/>
  <c r="P65"/>
  <c r="V63"/>
  <c r="G63" s="1"/>
  <c r="T63"/>
  <c r="I63" s="1"/>
  <c r="P63"/>
  <c r="V59"/>
  <c r="G59" s="1"/>
  <c r="T59"/>
  <c r="I59" s="1"/>
  <c r="P59"/>
  <c r="V53"/>
  <c r="G53" s="1"/>
  <c r="T53"/>
  <c r="I53" s="1"/>
  <c r="P53"/>
  <c r="V49"/>
  <c r="G49" s="1"/>
  <c r="T49"/>
  <c r="I49" s="1"/>
  <c r="P49"/>
  <c r="V47"/>
  <c r="G47" s="1"/>
  <c r="T47"/>
  <c r="I47" s="1"/>
  <c r="P47"/>
  <c r="V43"/>
  <c r="G43" s="1"/>
  <c r="T43"/>
  <c r="I43" s="1"/>
  <c r="P43"/>
  <c r="V41"/>
  <c r="G41" s="1"/>
  <c r="T41"/>
  <c r="I41" s="1"/>
  <c r="P41"/>
  <c r="P80"/>
  <c r="V80"/>
  <c r="G80" s="1"/>
  <c r="T80"/>
  <c r="I80" s="1"/>
  <c r="P78"/>
  <c r="V78"/>
  <c r="T78"/>
  <c r="I78" s="1"/>
  <c r="P70"/>
  <c r="V70"/>
  <c r="G70" s="1"/>
  <c r="T70"/>
  <c r="I70" s="1"/>
  <c r="P68"/>
  <c r="V68"/>
  <c r="G68" s="1"/>
  <c r="T68"/>
  <c r="I68" s="1"/>
  <c r="P66"/>
  <c r="V66"/>
  <c r="G66" s="1"/>
  <c r="T66"/>
  <c r="I66" s="1"/>
  <c r="P60"/>
  <c r="V60"/>
  <c r="T60"/>
  <c r="I60" s="1"/>
  <c r="P48"/>
  <c r="V48"/>
  <c r="T48"/>
  <c r="I48" s="1"/>
  <c r="P40"/>
  <c r="V40"/>
  <c r="G40" s="1"/>
  <c r="T40"/>
  <c r="I40" s="1"/>
  <c r="P37"/>
  <c r="V37"/>
  <c r="G37" s="1"/>
  <c r="T37"/>
  <c r="I37" s="1"/>
  <c r="P33"/>
  <c r="V33"/>
  <c r="G33" s="1"/>
  <c r="T33"/>
  <c r="I33" s="1"/>
  <c r="P29"/>
  <c r="V29"/>
  <c r="G29" s="1"/>
  <c r="T29"/>
  <c r="I29" s="1"/>
  <c r="P25"/>
  <c r="V25"/>
  <c r="G25" s="1"/>
  <c r="T25"/>
  <c r="I25" s="1"/>
  <c r="P21"/>
  <c r="V21"/>
  <c r="G21" s="1"/>
  <c r="T21"/>
  <c r="I21" s="1"/>
  <c r="P17"/>
  <c r="V17"/>
  <c r="G17" s="1"/>
  <c r="T17"/>
  <c r="I17" s="1"/>
  <c r="V13"/>
  <c r="G13" s="1"/>
  <c r="T13"/>
  <c r="I13" s="1"/>
  <c r="P13"/>
  <c r="P9"/>
  <c r="V9"/>
  <c r="G9" s="1"/>
  <c r="T9"/>
  <c r="I9" s="1"/>
  <c r="G89"/>
  <c r="G87"/>
  <c r="G85"/>
  <c r="G83"/>
  <c r="G81"/>
  <c r="G79"/>
  <c r="G57"/>
  <c r="G76"/>
  <c r="G74"/>
  <c r="G64"/>
  <c r="G44"/>
  <c r="G82"/>
  <c r="G72"/>
  <c r="G62"/>
  <c r="G60"/>
  <c r="G56"/>
  <c r="G52"/>
  <c r="G48"/>
  <c r="G39"/>
  <c r="G35"/>
  <c r="G27"/>
  <c r="G19"/>
  <c r="G11"/>
  <c r="G7"/>
  <c r="G78"/>
  <c r="G58"/>
  <c r="G46"/>
  <c r="G42"/>
  <c r="X7" i="3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6"/>
  <c r="S89" i="8"/>
  <c r="N89"/>
  <c r="R89" s="1"/>
  <c r="U89" s="1"/>
  <c r="S88"/>
  <c r="N88"/>
  <c r="R88" s="1"/>
  <c r="U88" s="1"/>
  <c r="S87"/>
  <c r="N87"/>
  <c r="R87" s="1"/>
  <c r="U87" s="1"/>
  <c r="S86"/>
  <c r="N86"/>
  <c r="R86" s="1"/>
  <c r="U86" s="1"/>
  <c r="S85"/>
  <c r="N85"/>
  <c r="R85" s="1"/>
  <c r="U85" s="1"/>
  <c r="S84"/>
  <c r="N84"/>
  <c r="R84" s="1"/>
  <c r="U84" s="1"/>
  <c r="W83"/>
  <c r="S83"/>
  <c r="N83"/>
  <c r="R83" s="1"/>
  <c r="U83" s="1"/>
  <c r="W82"/>
  <c r="W84" s="1"/>
  <c r="W85" s="1"/>
  <c r="W86" s="1"/>
  <c r="W87" s="1"/>
  <c r="W88" s="1"/>
  <c r="W89" s="1"/>
  <c r="S82"/>
  <c r="N82"/>
  <c r="R82" s="1"/>
  <c r="U82" s="1"/>
  <c r="S81"/>
  <c r="N81"/>
  <c r="R81" s="1"/>
  <c r="U81" s="1"/>
  <c r="S80"/>
  <c r="N80"/>
  <c r="R80" s="1"/>
  <c r="U80" s="1"/>
  <c r="S79"/>
  <c r="N79"/>
  <c r="R79" s="1"/>
  <c r="U79" s="1"/>
  <c r="S78"/>
  <c r="N78"/>
  <c r="R78" s="1"/>
  <c r="U78" s="1"/>
  <c r="S77"/>
  <c r="N77"/>
  <c r="R77" s="1"/>
  <c r="U77" s="1"/>
  <c r="S76"/>
  <c r="N76"/>
  <c r="R76" s="1"/>
  <c r="U76" s="1"/>
  <c r="W75"/>
  <c r="S75"/>
  <c r="N75"/>
  <c r="R75" s="1"/>
  <c r="U75" s="1"/>
  <c r="W74"/>
  <c r="W76" s="1"/>
  <c r="W77" s="1"/>
  <c r="W78" s="1"/>
  <c r="W79" s="1"/>
  <c r="W80" s="1"/>
  <c r="W81" s="1"/>
  <c r="S74"/>
  <c r="N74"/>
  <c r="R74" s="1"/>
  <c r="U74" s="1"/>
  <c r="S73"/>
  <c r="N73"/>
  <c r="R73" s="1"/>
  <c r="U73" s="1"/>
  <c r="S72"/>
  <c r="N72"/>
  <c r="R72" s="1"/>
  <c r="U72" s="1"/>
  <c r="S71"/>
  <c r="N71"/>
  <c r="R71" s="1"/>
  <c r="U71" s="1"/>
  <c r="S70"/>
  <c r="N70"/>
  <c r="R70" s="1"/>
  <c r="U70" s="1"/>
  <c r="S69"/>
  <c r="N69"/>
  <c r="R69" s="1"/>
  <c r="U69" s="1"/>
  <c r="S68"/>
  <c r="N68"/>
  <c r="R68" s="1"/>
  <c r="U68" s="1"/>
  <c r="W67"/>
  <c r="S67"/>
  <c r="N67"/>
  <c r="R67" s="1"/>
  <c r="U67" s="1"/>
  <c r="W66"/>
  <c r="W68" s="1"/>
  <c r="W69" s="1"/>
  <c r="W70" s="1"/>
  <c r="W71" s="1"/>
  <c r="W72" s="1"/>
  <c r="W73" s="1"/>
  <c r="S66"/>
  <c r="N66"/>
  <c r="R66" s="1"/>
  <c r="U66" s="1"/>
  <c r="S65"/>
  <c r="N65"/>
  <c r="R65" s="1"/>
  <c r="U65" s="1"/>
  <c r="S64"/>
  <c r="N64"/>
  <c r="R64" s="1"/>
  <c r="U64" s="1"/>
  <c r="S63"/>
  <c r="N63"/>
  <c r="R63" s="1"/>
  <c r="U63" s="1"/>
  <c r="S62"/>
  <c r="N62"/>
  <c r="R62" s="1"/>
  <c r="U62" s="1"/>
  <c r="S61"/>
  <c r="N61"/>
  <c r="R61" s="1"/>
  <c r="U61" s="1"/>
  <c r="S60"/>
  <c r="N60"/>
  <c r="R60" s="1"/>
  <c r="U60" s="1"/>
  <c r="W59"/>
  <c r="S59"/>
  <c r="N59"/>
  <c r="R59" s="1"/>
  <c r="U59" s="1"/>
  <c r="W58"/>
  <c r="W60" s="1"/>
  <c r="W61" s="1"/>
  <c r="W62" s="1"/>
  <c r="W63" s="1"/>
  <c r="W64" s="1"/>
  <c r="W65" s="1"/>
  <c r="S58"/>
  <c r="N58"/>
  <c r="R58" s="1"/>
  <c r="U58" s="1"/>
  <c r="S57"/>
  <c r="N57"/>
  <c r="R57" s="1"/>
  <c r="U57" s="1"/>
  <c r="S56"/>
  <c r="N56"/>
  <c r="R56" s="1"/>
  <c r="U56" s="1"/>
  <c r="S55"/>
  <c r="N55"/>
  <c r="R55" s="1"/>
  <c r="U55" s="1"/>
  <c r="S54"/>
  <c r="N54"/>
  <c r="R54" s="1"/>
  <c r="U54" s="1"/>
  <c r="S53"/>
  <c r="N53"/>
  <c r="R53" s="1"/>
  <c r="U53" s="1"/>
  <c r="S52"/>
  <c r="N52"/>
  <c r="R52" s="1"/>
  <c r="U52" s="1"/>
  <c r="W51"/>
  <c r="S51"/>
  <c r="N51"/>
  <c r="R51" s="1"/>
  <c r="U51" s="1"/>
  <c r="W50"/>
  <c r="W52" s="1"/>
  <c r="W53" s="1"/>
  <c r="W54" s="1"/>
  <c r="W55" s="1"/>
  <c r="W56" s="1"/>
  <c r="W57" s="1"/>
  <c r="S50"/>
  <c r="N50"/>
  <c r="R50" s="1"/>
  <c r="U50" s="1"/>
  <c r="S49"/>
  <c r="N49"/>
  <c r="R49" s="1"/>
  <c r="U49" s="1"/>
  <c r="S48"/>
  <c r="N48"/>
  <c r="R48" s="1"/>
  <c r="U48" s="1"/>
  <c r="S47"/>
  <c r="N47"/>
  <c r="R47" s="1"/>
  <c r="U47" s="1"/>
  <c r="S46"/>
  <c r="N46"/>
  <c r="R46" s="1"/>
  <c r="U46" s="1"/>
  <c r="S45"/>
  <c r="N45"/>
  <c r="R45" s="1"/>
  <c r="U45" s="1"/>
  <c r="S44"/>
  <c r="N44"/>
  <c r="R44" s="1"/>
  <c r="U44" s="1"/>
  <c r="W43"/>
  <c r="S43"/>
  <c r="N43"/>
  <c r="R43" s="1"/>
  <c r="U43" s="1"/>
  <c r="W42"/>
  <c r="W44" s="1"/>
  <c r="W45" s="1"/>
  <c r="W46" s="1"/>
  <c r="W47" s="1"/>
  <c r="W48" s="1"/>
  <c r="W49" s="1"/>
  <c r="S42"/>
  <c r="N42"/>
  <c r="R42" s="1"/>
  <c r="U42" s="1"/>
  <c r="S41"/>
  <c r="N41"/>
  <c r="R41" s="1"/>
  <c r="U41" s="1"/>
  <c r="S40"/>
  <c r="N40"/>
  <c r="R40" s="1"/>
  <c r="U40" s="1"/>
  <c r="S39"/>
  <c r="N39"/>
  <c r="R39" s="1"/>
  <c r="U39" s="1"/>
  <c r="S38"/>
  <c r="N38"/>
  <c r="R38" s="1"/>
  <c r="U38" s="1"/>
  <c r="S37"/>
  <c r="N37"/>
  <c r="R37" s="1"/>
  <c r="U37" s="1"/>
  <c r="S36"/>
  <c r="N36"/>
  <c r="R36" s="1"/>
  <c r="U36" s="1"/>
  <c r="W35"/>
  <c r="S35"/>
  <c r="N35"/>
  <c r="R35" s="1"/>
  <c r="U35" s="1"/>
  <c r="W34"/>
  <c r="W36" s="1"/>
  <c r="W37" s="1"/>
  <c r="W38" s="1"/>
  <c r="W39" s="1"/>
  <c r="W40" s="1"/>
  <c r="W41" s="1"/>
  <c r="S34"/>
  <c r="N34"/>
  <c r="R34" s="1"/>
  <c r="U34" s="1"/>
  <c r="S33"/>
  <c r="N33"/>
  <c r="R33" s="1"/>
  <c r="U33" s="1"/>
  <c r="S32"/>
  <c r="N32"/>
  <c r="R32" s="1"/>
  <c r="U32" s="1"/>
  <c r="S31"/>
  <c r="N31"/>
  <c r="R31" s="1"/>
  <c r="U31" s="1"/>
  <c r="S30"/>
  <c r="N30"/>
  <c r="R30" s="1"/>
  <c r="U30" s="1"/>
  <c r="S29"/>
  <c r="N29"/>
  <c r="R29" s="1"/>
  <c r="U29" s="1"/>
  <c r="S28"/>
  <c r="N28"/>
  <c r="R28" s="1"/>
  <c r="U28" s="1"/>
  <c r="S27"/>
  <c r="N27"/>
  <c r="R27" s="1"/>
  <c r="U27" s="1"/>
  <c r="S26"/>
  <c r="N26"/>
  <c r="R26" s="1"/>
  <c r="U26" s="1"/>
  <c r="S25"/>
  <c r="N25"/>
  <c r="R25" s="1"/>
  <c r="U25" s="1"/>
  <c r="S24"/>
  <c r="N24"/>
  <c r="R24" s="1"/>
  <c r="U24" s="1"/>
  <c r="W23"/>
  <c r="S23"/>
  <c r="N23"/>
  <c r="R23" s="1"/>
  <c r="U23" s="1"/>
  <c r="W22"/>
  <c r="W24" s="1"/>
  <c r="W25" s="1"/>
  <c r="W26" s="1"/>
  <c r="W27" s="1"/>
  <c r="W28" s="1"/>
  <c r="W29" s="1"/>
  <c r="W30" s="1"/>
  <c r="W31" s="1"/>
  <c r="W32" s="1"/>
  <c r="W33" s="1"/>
  <c r="S22"/>
  <c r="N22"/>
  <c r="R22" s="1"/>
  <c r="U22" s="1"/>
  <c r="S21"/>
  <c r="N21"/>
  <c r="R21" s="1"/>
  <c r="U21" s="1"/>
  <c r="S20"/>
  <c r="N20"/>
  <c r="R20" s="1"/>
  <c r="U20" s="1"/>
  <c r="S19"/>
  <c r="N19"/>
  <c r="R19" s="1"/>
  <c r="U19" s="1"/>
  <c r="S18"/>
  <c r="N18"/>
  <c r="R18" s="1"/>
  <c r="U18" s="1"/>
  <c r="S17"/>
  <c r="N17"/>
  <c r="R17" s="1"/>
  <c r="U17" s="1"/>
  <c r="S16"/>
  <c r="N16"/>
  <c r="R16" s="1"/>
  <c r="U16" s="1"/>
  <c r="W15"/>
  <c r="S15"/>
  <c r="N15"/>
  <c r="R15" s="1"/>
  <c r="U15" s="1"/>
  <c r="W14"/>
  <c r="W16" s="1"/>
  <c r="W17" s="1"/>
  <c r="W18" s="1"/>
  <c r="W19" s="1"/>
  <c r="W20" s="1"/>
  <c r="W21" s="1"/>
  <c r="S14"/>
  <c r="N14"/>
  <c r="R14" s="1"/>
  <c r="U14" s="1"/>
  <c r="S13"/>
  <c r="N13"/>
  <c r="R13" s="1"/>
  <c r="U13" s="1"/>
  <c r="S12"/>
  <c r="N12"/>
  <c r="R12" s="1"/>
  <c r="U12" s="1"/>
  <c r="S11"/>
  <c r="N11"/>
  <c r="R11" s="1"/>
  <c r="U11" s="1"/>
  <c r="S10"/>
  <c r="N10"/>
  <c r="R10" s="1"/>
  <c r="U10" s="1"/>
  <c r="S9"/>
  <c r="N9"/>
  <c r="R9" s="1"/>
  <c r="U9" s="1"/>
  <c r="S8"/>
  <c r="N8"/>
  <c r="R8" s="1"/>
  <c r="U8" s="1"/>
  <c r="W7"/>
  <c r="S7"/>
  <c r="N7"/>
  <c r="R7" s="1"/>
  <c r="U7" s="1"/>
  <c r="W6"/>
  <c r="W8" s="1"/>
  <c r="W9" s="1"/>
  <c r="W10" s="1"/>
  <c r="W11" s="1"/>
  <c r="W12" s="1"/>
  <c r="W13" s="1"/>
  <c r="S6"/>
  <c r="N6"/>
  <c r="R6" s="1"/>
  <c r="U6" s="1"/>
  <c r="S89" i="4"/>
  <c r="N89"/>
  <c r="O89" s="1"/>
  <c r="S88"/>
  <c r="N88"/>
  <c r="O88" s="1"/>
  <c r="S87"/>
  <c r="N87"/>
  <c r="O87" s="1"/>
  <c r="S86"/>
  <c r="N86"/>
  <c r="O86" s="1"/>
  <c r="S85"/>
  <c r="N85"/>
  <c r="O85" s="1"/>
  <c r="S84"/>
  <c r="N84"/>
  <c r="O84" s="1"/>
  <c r="W83"/>
  <c r="S83"/>
  <c r="N83"/>
  <c r="O83" s="1"/>
  <c r="W82"/>
  <c r="W84" s="1"/>
  <c r="W85" s="1"/>
  <c r="W86" s="1"/>
  <c r="W87" s="1"/>
  <c r="W88" s="1"/>
  <c r="W89" s="1"/>
  <c r="S82"/>
  <c r="N82"/>
  <c r="R82" s="1"/>
  <c r="U82" s="1"/>
  <c r="S81"/>
  <c r="N81"/>
  <c r="R81" s="1"/>
  <c r="U81" s="1"/>
  <c r="S80"/>
  <c r="N80"/>
  <c r="R80" s="1"/>
  <c r="U80" s="1"/>
  <c r="S79"/>
  <c r="N79"/>
  <c r="R79" s="1"/>
  <c r="U79" s="1"/>
  <c r="S78"/>
  <c r="N78"/>
  <c r="R78" s="1"/>
  <c r="U78" s="1"/>
  <c r="S77"/>
  <c r="N77"/>
  <c r="R77" s="1"/>
  <c r="U77" s="1"/>
  <c r="S76"/>
  <c r="N76"/>
  <c r="R76" s="1"/>
  <c r="U76" s="1"/>
  <c r="W75"/>
  <c r="S75"/>
  <c r="N75"/>
  <c r="R75" s="1"/>
  <c r="U75" s="1"/>
  <c r="W74"/>
  <c r="W76" s="1"/>
  <c r="W77" s="1"/>
  <c r="W78" s="1"/>
  <c r="W79" s="1"/>
  <c r="W80" s="1"/>
  <c r="W81" s="1"/>
  <c r="S74"/>
  <c r="N74"/>
  <c r="R74" s="1"/>
  <c r="U74" s="1"/>
  <c r="S73"/>
  <c r="N73"/>
  <c r="R73" s="1"/>
  <c r="U73" s="1"/>
  <c r="S72"/>
  <c r="N72"/>
  <c r="R72" s="1"/>
  <c r="U72" s="1"/>
  <c r="S71"/>
  <c r="N71"/>
  <c r="R71" s="1"/>
  <c r="U71" s="1"/>
  <c r="S70"/>
  <c r="N70"/>
  <c r="R70" s="1"/>
  <c r="U70" s="1"/>
  <c r="S69"/>
  <c r="N69"/>
  <c r="R69" s="1"/>
  <c r="U69" s="1"/>
  <c r="S68"/>
  <c r="N68"/>
  <c r="R68" s="1"/>
  <c r="U68" s="1"/>
  <c r="W67"/>
  <c r="S67"/>
  <c r="N67"/>
  <c r="R67" s="1"/>
  <c r="U67" s="1"/>
  <c r="W66"/>
  <c r="W68" s="1"/>
  <c r="W69" s="1"/>
  <c r="W70" s="1"/>
  <c r="W71" s="1"/>
  <c r="W72" s="1"/>
  <c r="W73" s="1"/>
  <c r="S66"/>
  <c r="N66"/>
  <c r="R66" s="1"/>
  <c r="U66" s="1"/>
  <c r="S65"/>
  <c r="N65"/>
  <c r="R65" s="1"/>
  <c r="U65" s="1"/>
  <c r="S64"/>
  <c r="N64"/>
  <c r="R64" s="1"/>
  <c r="U64" s="1"/>
  <c r="S63"/>
  <c r="N63"/>
  <c r="R63" s="1"/>
  <c r="U63" s="1"/>
  <c r="S62"/>
  <c r="N62"/>
  <c r="R62" s="1"/>
  <c r="U62" s="1"/>
  <c r="S61"/>
  <c r="N61"/>
  <c r="R61" s="1"/>
  <c r="U61" s="1"/>
  <c r="S60"/>
  <c r="N60"/>
  <c r="R60" s="1"/>
  <c r="U60" s="1"/>
  <c r="W59"/>
  <c r="S59"/>
  <c r="N59"/>
  <c r="R59" s="1"/>
  <c r="U59" s="1"/>
  <c r="W58"/>
  <c r="W60" s="1"/>
  <c r="W61" s="1"/>
  <c r="W62" s="1"/>
  <c r="W63" s="1"/>
  <c r="W64" s="1"/>
  <c r="W65" s="1"/>
  <c r="S58"/>
  <c r="N58"/>
  <c r="R58" s="1"/>
  <c r="U58" s="1"/>
  <c r="S57"/>
  <c r="N57"/>
  <c r="R57" s="1"/>
  <c r="U57" s="1"/>
  <c r="S56"/>
  <c r="N56"/>
  <c r="R56" s="1"/>
  <c r="U56" s="1"/>
  <c r="S55"/>
  <c r="N55"/>
  <c r="R55" s="1"/>
  <c r="U55" s="1"/>
  <c r="S54"/>
  <c r="N54"/>
  <c r="R54" s="1"/>
  <c r="U54" s="1"/>
  <c r="S53"/>
  <c r="N53"/>
  <c r="R53" s="1"/>
  <c r="U53" s="1"/>
  <c r="S52"/>
  <c r="N52"/>
  <c r="R52" s="1"/>
  <c r="U52" s="1"/>
  <c r="W51"/>
  <c r="S51"/>
  <c r="N51"/>
  <c r="R51" s="1"/>
  <c r="U51" s="1"/>
  <c r="W50"/>
  <c r="W52" s="1"/>
  <c r="W53" s="1"/>
  <c r="W54" s="1"/>
  <c r="W55" s="1"/>
  <c r="W56" s="1"/>
  <c r="W57" s="1"/>
  <c r="S50"/>
  <c r="N50"/>
  <c r="R50" s="1"/>
  <c r="U50" s="1"/>
  <c r="S49"/>
  <c r="N49"/>
  <c r="R49" s="1"/>
  <c r="U49" s="1"/>
  <c r="S48"/>
  <c r="N48"/>
  <c r="R48" s="1"/>
  <c r="U48" s="1"/>
  <c r="S47"/>
  <c r="N47"/>
  <c r="R47" s="1"/>
  <c r="U47" s="1"/>
  <c r="S46"/>
  <c r="N46"/>
  <c r="R46" s="1"/>
  <c r="U46" s="1"/>
  <c r="S45"/>
  <c r="N45"/>
  <c r="R45" s="1"/>
  <c r="U45" s="1"/>
  <c r="S44"/>
  <c r="N44"/>
  <c r="R44" s="1"/>
  <c r="U44" s="1"/>
  <c r="W43"/>
  <c r="S43"/>
  <c r="N43"/>
  <c r="R43" s="1"/>
  <c r="U43" s="1"/>
  <c r="W42"/>
  <c r="W44" s="1"/>
  <c r="W45" s="1"/>
  <c r="W46" s="1"/>
  <c r="W47" s="1"/>
  <c r="W48" s="1"/>
  <c r="W49" s="1"/>
  <c r="S42"/>
  <c r="N42"/>
  <c r="R42" s="1"/>
  <c r="U42" s="1"/>
  <c r="S41"/>
  <c r="N41"/>
  <c r="R41" s="1"/>
  <c r="U41" s="1"/>
  <c r="S40"/>
  <c r="N40"/>
  <c r="R40" s="1"/>
  <c r="U40" s="1"/>
  <c r="S39"/>
  <c r="N39"/>
  <c r="R39" s="1"/>
  <c r="U39" s="1"/>
  <c r="S38"/>
  <c r="N38"/>
  <c r="R38" s="1"/>
  <c r="U38" s="1"/>
  <c r="S37"/>
  <c r="N37"/>
  <c r="R37" s="1"/>
  <c r="U37" s="1"/>
  <c r="S36"/>
  <c r="N36"/>
  <c r="O36" s="1"/>
  <c r="W35"/>
  <c r="S35"/>
  <c r="N35"/>
  <c r="O35" s="1"/>
  <c r="W34"/>
  <c r="W36" s="1"/>
  <c r="W37" s="1"/>
  <c r="W38" s="1"/>
  <c r="W39" s="1"/>
  <c r="W40" s="1"/>
  <c r="W41" s="1"/>
  <c r="S34"/>
  <c r="N34"/>
  <c r="O34" s="1"/>
  <c r="S33"/>
  <c r="N33"/>
  <c r="O33" s="1"/>
  <c r="S32"/>
  <c r="N32"/>
  <c r="O32" s="1"/>
  <c r="S31"/>
  <c r="N31"/>
  <c r="O31" s="1"/>
  <c r="S30"/>
  <c r="N30"/>
  <c r="O30" s="1"/>
  <c r="S29"/>
  <c r="N29"/>
  <c r="O29" s="1"/>
  <c r="S28"/>
  <c r="N28"/>
  <c r="O28" s="1"/>
  <c r="S27"/>
  <c r="N27"/>
  <c r="O27" s="1"/>
  <c r="S26"/>
  <c r="N26"/>
  <c r="O26" s="1"/>
  <c r="S25"/>
  <c r="N25"/>
  <c r="O25" s="1"/>
  <c r="S24"/>
  <c r="N24"/>
  <c r="O24" s="1"/>
  <c r="W23"/>
  <c r="S23"/>
  <c r="N23"/>
  <c r="O23" s="1"/>
  <c r="W22"/>
  <c r="W24" s="1"/>
  <c r="W25" s="1"/>
  <c r="W26" s="1"/>
  <c r="W27" s="1"/>
  <c r="W28" s="1"/>
  <c r="W29" s="1"/>
  <c r="W30" s="1"/>
  <c r="W31" s="1"/>
  <c r="W32" s="1"/>
  <c r="W33" s="1"/>
  <c r="S22"/>
  <c r="N22"/>
  <c r="O22" s="1"/>
  <c r="S21"/>
  <c r="N21"/>
  <c r="O21" s="1"/>
  <c r="S20"/>
  <c r="N20"/>
  <c r="O20" s="1"/>
  <c r="S19"/>
  <c r="N19"/>
  <c r="O19" s="1"/>
  <c r="S18"/>
  <c r="N18"/>
  <c r="O18" s="1"/>
  <c r="S17"/>
  <c r="N17"/>
  <c r="O17" s="1"/>
  <c r="S16"/>
  <c r="N16"/>
  <c r="O16" s="1"/>
  <c r="W15"/>
  <c r="S15"/>
  <c r="N15"/>
  <c r="O15" s="1"/>
  <c r="W14"/>
  <c r="W16" s="1"/>
  <c r="W17" s="1"/>
  <c r="W18" s="1"/>
  <c r="W19" s="1"/>
  <c r="W20" s="1"/>
  <c r="W21" s="1"/>
  <c r="S14"/>
  <c r="N14"/>
  <c r="O14" s="1"/>
  <c r="S13"/>
  <c r="N13"/>
  <c r="O13" s="1"/>
  <c r="S12"/>
  <c r="N12"/>
  <c r="O12" s="1"/>
  <c r="S11"/>
  <c r="N11"/>
  <c r="O11" s="1"/>
  <c r="S10"/>
  <c r="N10"/>
  <c r="O10" s="1"/>
  <c r="S9"/>
  <c r="N9"/>
  <c r="O9" s="1"/>
  <c r="S8"/>
  <c r="N8"/>
  <c r="O8" s="1"/>
  <c r="W7"/>
  <c r="S7"/>
  <c r="N7"/>
  <c r="O7" s="1"/>
  <c r="W6"/>
  <c r="W8" s="1"/>
  <c r="W9" s="1"/>
  <c r="W10" s="1"/>
  <c r="W11" s="1"/>
  <c r="W12" s="1"/>
  <c r="W13" s="1"/>
  <c r="S6"/>
  <c r="N6"/>
  <c r="O6" s="1"/>
  <c r="R30" i="3"/>
  <c r="R31"/>
  <c r="R32"/>
  <c r="R33"/>
  <c r="M30"/>
  <c r="Q30" s="1"/>
  <c r="M31"/>
  <c r="N31" s="1"/>
  <c r="M32"/>
  <c r="Q32" s="1"/>
  <c r="M33"/>
  <c r="N33" s="1"/>
  <c r="J30"/>
  <c r="J31"/>
  <c r="J32"/>
  <c r="J33"/>
  <c r="R89"/>
  <c r="M89"/>
  <c r="Q89" s="1"/>
  <c r="U89" s="1"/>
  <c r="R88"/>
  <c r="M88"/>
  <c r="Q88" s="1"/>
  <c r="U88" s="1"/>
  <c r="R87"/>
  <c r="M87"/>
  <c r="Q87" s="1"/>
  <c r="U87" s="1"/>
  <c r="R86"/>
  <c r="M86"/>
  <c r="Q86" s="1"/>
  <c r="U86" s="1"/>
  <c r="R85"/>
  <c r="M85"/>
  <c r="Q85" s="1"/>
  <c r="U85" s="1"/>
  <c r="R84"/>
  <c r="M84"/>
  <c r="Q84" s="1"/>
  <c r="U84" s="1"/>
  <c r="W83"/>
  <c r="R83"/>
  <c r="M83"/>
  <c r="Q83" s="1"/>
  <c r="U83" s="1"/>
  <c r="W82"/>
  <c r="W84" s="1"/>
  <c r="W85" s="1"/>
  <c r="W86" s="1"/>
  <c r="W87" s="1"/>
  <c r="W88" s="1"/>
  <c r="W89" s="1"/>
  <c r="R82"/>
  <c r="M82"/>
  <c r="Q82" s="1"/>
  <c r="U82" s="1"/>
  <c r="R81"/>
  <c r="M81"/>
  <c r="Q81" s="1"/>
  <c r="U81" s="1"/>
  <c r="R80"/>
  <c r="M80"/>
  <c r="Q80" s="1"/>
  <c r="U80" s="1"/>
  <c r="R79"/>
  <c r="M79"/>
  <c r="Q79" s="1"/>
  <c r="U79" s="1"/>
  <c r="R78"/>
  <c r="M78"/>
  <c r="Q78" s="1"/>
  <c r="U78" s="1"/>
  <c r="R77"/>
  <c r="M77"/>
  <c r="Q77" s="1"/>
  <c r="U77" s="1"/>
  <c r="R76"/>
  <c r="M76"/>
  <c r="Q76" s="1"/>
  <c r="U76" s="1"/>
  <c r="W75"/>
  <c r="R75"/>
  <c r="M75"/>
  <c r="Q75" s="1"/>
  <c r="U75" s="1"/>
  <c r="W74"/>
  <c r="W76" s="1"/>
  <c r="W77" s="1"/>
  <c r="W78" s="1"/>
  <c r="W79" s="1"/>
  <c r="W80" s="1"/>
  <c r="W81" s="1"/>
  <c r="R74"/>
  <c r="M74"/>
  <c r="Q74" s="1"/>
  <c r="U74" s="1"/>
  <c r="R73"/>
  <c r="M73"/>
  <c r="Q73" s="1"/>
  <c r="U73" s="1"/>
  <c r="R72"/>
  <c r="M72"/>
  <c r="Q72" s="1"/>
  <c r="U72" s="1"/>
  <c r="R71"/>
  <c r="M71"/>
  <c r="Q71" s="1"/>
  <c r="U71" s="1"/>
  <c r="R70"/>
  <c r="M70"/>
  <c r="Q70" s="1"/>
  <c r="U70" s="1"/>
  <c r="R69"/>
  <c r="M69"/>
  <c r="Q69" s="1"/>
  <c r="U69" s="1"/>
  <c r="R68"/>
  <c r="M68"/>
  <c r="Q68" s="1"/>
  <c r="U68" s="1"/>
  <c r="W67"/>
  <c r="R67"/>
  <c r="M67"/>
  <c r="Q67" s="1"/>
  <c r="U67" s="1"/>
  <c r="W66"/>
  <c r="W68" s="1"/>
  <c r="W69" s="1"/>
  <c r="W70" s="1"/>
  <c r="W71" s="1"/>
  <c r="W72" s="1"/>
  <c r="W73" s="1"/>
  <c r="R66"/>
  <c r="M66"/>
  <c r="Q66" s="1"/>
  <c r="U66" s="1"/>
  <c r="R65"/>
  <c r="M65"/>
  <c r="Q65" s="1"/>
  <c r="U65" s="1"/>
  <c r="R64"/>
  <c r="M64"/>
  <c r="Q64" s="1"/>
  <c r="U64" s="1"/>
  <c r="R63"/>
  <c r="M63"/>
  <c r="Q63" s="1"/>
  <c r="U63" s="1"/>
  <c r="R62"/>
  <c r="M62"/>
  <c r="Q62" s="1"/>
  <c r="U62" s="1"/>
  <c r="R61"/>
  <c r="M61"/>
  <c r="Q61" s="1"/>
  <c r="U61" s="1"/>
  <c r="R60"/>
  <c r="M60"/>
  <c r="Q60" s="1"/>
  <c r="U60" s="1"/>
  <c r="W59"/>
  <c r="R59"/>
  <c r="M59"/>
  <c r="Q59" s="1"/>
  <c r="U59" s="1"/>
  <c r="W58"/>
  <c r="W60" s="1"/>
  <c r="W61" s="1"/>
  <c r="W62" s="1"/>
  <c r="W63" s="1"/>
  <c r="W64" s="1"/>
  <c r="W65" s="1"/>
  <c r="R58"/>
  <c r="M58"/>
  <c r="Q58" s="1"/>
  <c r="U58" s="1"/>
  <c r="R57"/>
  <c r="M57"/>
  <c r="Q57" s="1"/>
  <c r="U57" s="1"/>
  <c r="R56"/>
  <c r="M56"/>
  <c r="Q56" s="1"/>
  <c r="U56" s="1"/>
  <c r="R55"/>
  <c r="M55"/>
  <c r="Q55" s="1"/>
  <c r="U55" s="1"/>
  <c r="R54"/>
  <c r="M54"/>
  <c r="Q54" s="1"/>
  <c r="U54" s="1"/>
  <c r="R53"/>
  <c r="M53"/>
  <c r="Q53" s="1"/>
  <c r="U53" s="1"/>
  <c r="R52"/>
  <c r="M52"/>
  <c r="Q52" s="1"/>
  <c r="U52" s="1"/>
  <c r="W51"/>
  <c r="R51"/>
  <c r="M51"/>
  <c r="Q51" s="1"/>
  <c r="U51" s="1"/>
  <c r="W50"/>
  <c r="W52" s="1"/>
  <c r="W53" s="1"/>
  <c r="W54" s="1"/>
  <c r="W55" s="1"/>
  <c r="W56" s="1"/>
  <c r="W57" s="1"/>
  <c r="R50"/>
  <c r="M50"/>
  <c r="Q50" s="1"/>
  <c r="U50" s="1"/>
  <c r="R49"/>
  <c r="M49"/>
  <c r="Q49" s="1"/>
  <c r="U49" s="1"/>
  <c r="R48"/>
  <c r="M48"/>
  <c r="Q48" s="1"/>
  <c r="U48" s="1"/>
  <c r="R47"/>
  <c r="M47"/>
  <c r="Q47" s="1"/>
  <c r="U47" s="1"/>
  <c r="R46"/>
  <c r="M46"/>
  <c r="Q46" s="1"/>
  <c r="U46" s="1"/>
  <c r="R45"/>
  <c r="M45"/>
  <c r="Q45" s="1"/>
  <c r="U45" s="1"/>
  <c r="R44"/>
  <c r="M44"/>
  <c r="Q44" s="1"/>
  <c r="U44" s="1"/>
  <c r="W43"/>
  <c r="R43"/>
  <c r="M43"/>
  <c r="Q43" s="1"/>
  <c r="U43" s="1"/>
  <c r="W42"/>
  <c r="W44" s="1"/>
  <c r="W45" s="1"/>
  <c r="W46" s="1"/>
  <c r="W47" s="1"/>
  <c r="W48" s="1"/>
  <c r="W49" s="1"/>
  <c r="R42"/>
  <c r="M42"/>
  <c r="Q42" s="1"/>
  <c r="U42" s="1"/>
  <c r="R41"/>
  <c r="M41"/>
  <c r="Q41" s="1"/>
  <c r="U41" s="1"/>
  <c r="R40"/>
  <c r="M40"/>
  <c r="Q40" s="1"/>
  <c r="U40" s="1"/>
  <c r="R39"/>
  <c r="M39"/>
  <c r="Q39" s="1"/>
  <c r="U39" s="1"/>
  <c r="R38"/>
  <c r="M38"/>
  <c r="Q38" s="1"/>
  <c r="U38" s="1"/>
  <c r="R37"/>
  <c r="M37"/>
  <c r="Q37" s="1"/>
  <c r="U37" s="1"/>
  <c r="R36"/>
  <c r="M36"/>
  <c r="Q36" s="1"/>
  <c r="U36" s="1"/>
  <c r="W35"/>
  <c r="R35"/>
  <c r="M35"/>
  <c r="Q35" s="1"/>
  <c r="U35" s="1"/>
  <c r="W34"/>
  <c r="W36" s="1"/>
  <c r="W37" s="1"/>
  <c r="W38" s="1"/>
  <c r="W39" s="1"/>
  <c r="W40" s="1"/>
  <c r="W41" s="1"/>
  <c r="R34"/>
  <c r="M34"/>
  <c r="Q34" s="1"/>
  <c r="U34" s="1"/>
  <c r="R29"/>
  <c r="M29"/>
  <c r="Q29" s="1"/>
  <c r="U29" s="1"/>
  <c r="R28"/>
  <c r="M28"/>
  <c r="Q28" s="1"/>
  <c r="U28" s="1"/>
  <c r="R27"/>
  <c r="M27"/>
  <c r="Q27" s="1"/>
  <c r="U27" s="1"/>
  <c r="R26"/>
  <c r="M26"/>
  <c r="Q26" s="1"/>
  <c r="U26" s="1"/>
  <c r="R25"/>
  <c r="M25"/>
  <c r="Q25" s="1"/>
  <c r="U25" s="1"/>
  <c r="R24"/>
  <c r="M24"/>
  <c r="Q24" s="1"/>
  <c r="U24" s="1"/>
  <c r="W23"/>
  <c r="R23"/>
  <c r="M23"/>
  <c r="Q23" s="1"/>
  <c r="U23" s="1"/>
  <c r="W22"/>
  <c r="W24" s="1"/>
  <c r="W25" s="1"/>
  <c r="W26" s="1"/>
  <c r="W27" s="1"/>
  <c r="W28" s="1"/>
  <c r="W29" s="1"/>
  <c r="W30" s="1"/>
  <c r="W31" s="1"/>
  <c r="R22"/>
  <c r="M22"/>
  <c r="Q22" s="1"/>
  <c r="U22" s="1"/>
  <c r="R21"/>
  <c r="M21"/>
  <c r="Q21" s="1"/>
  <c r="U21" s="1"/>
  <c r="R20"/>
  <c r="M20"/>
  <c r="Q20" s="1"/>
  <c r="U20" s="1"/>
  <c r="R19"/>
  <c r="M19"/>
  <c r="Q19" s="1"/>
  <c r="U19" s="1"/>
  <c r="R18"/>
  <c r="M18"/>
  <c r="Q18" s="1"/>
  <c r="U18" s="1"/>
  <c r="R17"/>
  <c r="M17"/>
  <c r="Q17" s="1"/>
  <c r="U17" s="1"/>
  <c r="R16"/>
  <c r="M16"/>
  <c r="Q16" s="1"/>
  <c r="U16" s="1"/>
  <c r="W15"/>
  <c r="R15"/>
  <c r="M15"/>
  <c r="Q15" s="1"/>
  <c r="U15" s="1"/>
  <c r="W14"/>
  <c r="W16" s="1"/>
  <c r="W17" s="1"/>
  <c r="W18" s="1"/>
  <c r="W19" s="1"/>
  <c r="W20" s="1"/>
  <c r="W21" s="1"/>
  <c r="R14"/>
  <c r="M14"/>
  <c r="Q14" s="1"/>
  <c r="U14" s="1"/>
  <c r="R13"/>
  <c r="M13"/>
  <c r="Q13" s="1"/>
  <c r="U13" s="1"/>
  <c r="R12"/>
  <c r="M12"/>
  <c r="Q12" s="1"/>
  <c r="U12" s="1"/>
  <c r="R11"/>
  <c r="M11"/>
  <c r="Q11" s="1"/>
  <c r="U11" s="1"/>
  <c r="R10"/>
  <c r="M10"/>
  <c r="Q10" s="1"/>
  <c r="U10" s="1"/>
  <c r="R9"/>
  <c r="M9"/>
  <c r="Q9" s="1"/>
  <c r="U9" s="1"/>
  <c r="R8"/>
  <c r="M8"/>
  <c r="Q8" s="1"/>
  <c r="U8" s="1"/>
  <c r="W7"/>
  <c r="R7"/>
  <c r="M7"/>
  <c r="Q7" s="1"/>
  <c r="U7" s="1"/>
  <c r="W6"/>
  <c r="W8" s="1"/>
  <c r="W9" s="1"/>
  <c r="W10" s="1"/>
  <c r="W11" s="1"/>
  <c r="W12" s="1"/>
  <c r="W13" s="1"/>
  <c r="R6"/>
  <c r="M6"/>
  <c r="Q6" s="1"/>
  <c r="U6" s="1"/>
  <c r="Q33" l="1"/>
  <c r="H33" s="1"/>
  <c r="K8" i="8"/>
  <c r="O8"/>
  <c r="V8" s="1"/>
  <c r="K9"/>
  <c r="O9"/>
  <c r="V9" s="1"/>
  <c r="K10"/>
  <c r="O10"/>
  <c r="V10" s="1"/>
  <c r="K11"/>
  <c r="O11"/>
  <c r="V11" s="1"/>
  <c r="K12"/>
  <c r="O12"/>
  <c r="V12" s="1"/>
  <c r="K13"/>
  <c r="O13"/>
  <c r="V13" s="1"/>
  <c r="K14"/>
  <c r="O14"/>
  <c r="V14" s="1"/>
  <c r="K16"/>
  <c r="O16"/>
  <c r="V16" s="1"/>
  <c r="K17"/>
  <c r="O17"/>
  <c r="V17" s="1"/>
  <c r="K18"/>
  <c r="O18"/>
  <c r="V18" s="1"/>
  <c r="K19"/>
  <c r="O19"/>
  <c r="V19" s="1"/>
  <c r="K20"/>
  <c r="O20"/>
  <c r="V20" s="1"/>
  <c r="K21"/>
  <c r="O21"/>
  <c r="V21" s="1"/>
  <c r="K22"/>
  <c r="O22"/>
  <c r="V22" s="1"/>
  <c r="K24"/>
  <c r="O24"/>
  <c r="V24" s="1"/>
  <c r="K25"/>
  <c r="O25"/>
  <c r="V25" s="1"/>
  <c r="K26"/>
  <c r="O26"/>
  <c r="V26" s="1"/>
  <c r="K27"/>
  <c r="O27"/>
  <c r="V27" s="1"/>
  <c r="K28"/>
  <c r="O28"/>
  <c r="V28" s="1"/>
  <c r="K29"/>
  <c r="O29"/>
  <c r="V29" s="1"/>
  <c r="K30"/>
  <c r="O30"/>
  <c r="V30" s="1"/>
  <c r="K31"/>
  <c r="O31"/>
  <c r="V31" s="1"/>
  <c r="K32"/>
  <c r="O32"/>
  <c r="V32" s="1"/>
  <c r="K33"/>
  <c r="O33"/>
  <c r="V33" s="1"/>
  <c r="K34"/>
  <c r="O34"/>
  <c r="V34" s="1"/>
  <c r="K36"/>
  <c r="O36"/>
  <c r="T36" s="1"/>
  <c r="I36" s="1"/>
  <c r="K37"/>
  <c r="O37"/>
  <c r="T37" s="1"/>
  <c r="I37" s="1"/>
  <c r="K38"/>
  <c r="O38"/>
  <c r="P38" s="1"/>
  <c r="K39"/>
  <c r="O39"/>
  <c r="T39" s="1"/>
  <c r="I39" s="1"/>
  <c r="K40"/>
  <c r="O40"/>
  <c r="P40" s="1"/>
  <c r="K41"/>
  <c r="O41"/>
  <c r="T41" s="1"/>
  <c r="I41" s="1"/>
  <c r="K42"/>
  <c r="O42"/>
  <c r="P42" s="1"/>
  <c r="K44"/>
  <c r="O44"/>
  <c r="P44" s="1"/>
  <c r="K45"/>
  <c r="O45"/>
  <c r="T45" s="1"/>
  <c r="I45" s="1"/>
  <c r="K46"/>
  <c r="O46"/>
  <c r="V46" s="1"/>
  <c r="K47"/>
  <c r="O47"/>
  <c r="V47" s="1"/>
  <c r="K48"/>
  <c r="O48"/>
  <c r="V48" s="1"/>
  <c r="K49"/>
  <c r="O49"/>
  <c r="V49" s="1"/>
  <c r="K50"/>
  <c r="O50"/>
  <c r="V50" s="1"/>
  <c r="K52"/>
  <c r="O52"/>
  <c r="V52" s="1"/>
  <c r="K53"/>
  <c r="O53"/>
  <c r="V53" s="1"/>
  <c r="K54"/>
  <c r="O54"/>
  <c r="V54" s="1"/>
  <c r="K55"/>
  <c r="O55"/>
  <c r="V55" s="1"/>
  <c r="K56"/>
  <c r="O56"/>
  <c r="V56" s="1"/>
  <c r="K57"/>
  <c r="O57"/>
  <c r="V57" s="1"/>
  <c r="K58"/>
  <c r="O58"/>
  <c r="V58" s="1"/>
  <c r="K60"/>
  <c r="O60"/>
  <c r="V60" s="1"/>
  <c r="K61"/>
  <c r="O61"/>
  <c r="V61" s="1"/>
  <c r="K62"/>
  <c r="O62"/>
  <c r="V62" s="1"/>
  <c r="K63"/>
  <c r="O63"/>
  <c r="V63" s="1"/>
  <c r="K64"/>
  <c r="O64"/>
  <c r="V64" s="1"/>
  <c r="K65"/>
  <c r="O65"/>
  <c r="V65" s="1"/>
  <c r="K66"/>
  <c r="O66"/>
  <c r="V66" s="1"/>
  <c r="K68"/>
  <c r="O68"/>
  <c r="V68" s="1"/>
  <c r="K69"/>
  <c r="O69"/>
  <c r="V69" s="1"/>
  <c r="K70"/>
  <c r="O70"/>
  <c r="V70" s="1"/>
  <c r="K71"/>
  <c r="O71"/>
  <c r="V71" s="1"/>
  <c r="K72"/>
  <c r="O72"/>
  <c r="V72" s="1"/>
  <c r="K73"/>
  <c r="O73"/>
  <c r="V73" s="1"/>
  <c r="K74"/>
  <c r="O74"/>
  <c r="V74" s="1"/>
  <c r="K76"/>
  <c r="O76"/>
  <c r="V76" s="1"/>
  <c r="K77"/>
  <c r="O77"/>
  <c r="V77" s="1"/>
  <c r="K78"/>
  <c r="O78"/>
  <c r="V78" s="1"/>
  <c r="K79"/>
  <c r="O79"/>
  <c r="V79" s="1"/>
  <c r="K80"/>
  <c r="O80"/>
  <c r="V80" s="1"/>
  <c r="K81"/>
  <c r="O81"/>
  <c r="V81" s="1"/>
  <c r="K82"/>
  <c r="O82"/>
  <c r="V82" s="1"/>
  <c r="K84"/>
  <c r="O84"/>
  <c r="V84" s="1"/>
  <c r="K85"/>
  <c r="O85"/>
  <c r="V85" s="1"/>
  <c r="K86"/>
  <c r="O86"/>
  <c r="V86" s="1"/>
  <c r="K87"/>
  <c r="O87"/>
  <c r="V87" s="1"/>
  <c r="K88"/>
  <c r="K37" i="4"/>
  <c r="O37"/>
  <c r="K38"/>
  <c r="O38"/>
  <c r="K39"/>
  <c r="O39"/>
  <c r="K40"/>
  <c r="O40"/>
  <c r="K41"/>
  <c r="O41"/>
  <c r="V41" s="1"/>
  <c r="K42"/>
  <c r="O42"/>
  <c r="V42" s="1"/>
  <c r="K44"/>
  <c r="O44"/>
  <c r="V44" s="1"/>
  <c r="K45"/>
  <c r="O45"/>
  <c r="V45" s="1"/>
  <c r="K46"/>
  <c r="O46"/>
  <c r="V46" s="1"/>
  <c r="K47"/>
  <c r="O47"/>
  <c r="V47" s="1"/>
  <c r="K48"/>
  <c r="O48"/>
  <c r="V48" s="1"/>
  <c r="K49"/>
  <c r="O49"/>
  <c r="V49" s="1"/>
  <c r="K50"/>
  <c r="O50"/>
  <c r="V50" s="1"/>
  <c r="K52"/>
  <c r="O52"/>
  <c r="V52" s="1"/>
  <c r="K53"/>
  <c r="O53"/>
  <c r="V53" s="1"/>
  <c r="K54"/>
  <c r="O54"/>
  <c r="V54" s="1"/>
  <c r="K55"/>
  <c r="O55"/>
  <c r="V55" s="1"/>
  <c r="K56"/>
  <c r="O56"/>
  <c r="V56" s="1"/>
  <c r="K57"/>
  <c r="O57"/>
  <c r="V57" s="1"/>
  <c r="K58"/>
  <c r="O58"/>
  <c r="V58" s="1"/>
  <c r="K60"/>
  <c r="O60"/>
  <c r="V60" s="1"/>
  <c r="K61"/>
  <c r="O61"/>
  <c r="V61" s="1"/>
  <c r="K62"/>
  <c r="O62"/>
  <c r="V62" s="1"/>
  <c r="K63"/>
  <c r="O63"/>
  <c r="V63" s="1"/>
  <c r="K64"/>
  <c r="O64"/>
  <c r="V64" s="1"/>
  <c r="K65"/>
  <c r="O65"/>
  <c r="V65" s="1"/>
  <c r="K66"/>
  <c r="O66"/>
  <c r="V66" s="1"/>
  <c r="K68"/>
  <c r="O68"/>
  <c r="V68" s="1"/>
  <c r="K69"/>
  <c r="O69"/>
  <c r="V69" s="1"/>
  <c r="K70"/>
  <c r="O70"/>
  <c r="V70" s="1"/>
  <c r="K71"/>
  <c r="O71"/>
  <c r="V71" s="1"/>
  <c r="K72"/>
  <c r="O72"/>
  <c r="V72" s="1"/>
  <c r="K73"/>
  <c r="O73"/>
  <c r="V73" s="1"/>
  <c r="K74"/>
  <c r="O74"/>
  <c r="V74" s="1"/>
  <c r="K76"/>
  <c r="O76"/>
  <c r="V76" s="1"/>
  <c r="K77"/>
  <c r="O77"/>
  <c r="V77" s="1"/>
  <c r="K78"/>
  <c r="K83"/>
  <c r="K84"/>
  <c r="K86"/>
  <c r="K6" i="8"/>
  <c r="J6" i="3"/>
  <c r="N6"/>
  <c r="S6" s="1"/>
  <c r="T6" s="1"/>
  <c r="Y6" s="1"/>
  <c r="J8"/>
  <c r="N8"/>
  <c r="S8" s="1"/>
  <c r="T8" s="1"/>
  <c r="Y8" s="1"/>
  <c r="J9"/>
  <c r="N9"/>
  <c r="S9" s="1"/>
  <c r="T9" s="1"/>
  <c r="Y9" s="1"/>
  <c r="J10"/>
  <c r="N10"/>
  <c r="S10" s="1"/>
  <c r="T10" s="1"/>
  <c r="Y10" s="1"/>
  <c r="J11"/>
  <c r="N11"/>
  <c r="S11" s="1"/>
  <c r="T11" s="1"/>
  <c r="Y11" s="1"/>
  <c r="J12"/>
  <c r="N12"/>
  <c r="S12" s="1"/>
  <c r="T12" s="1"/>
  <c r="Y12" s="1"/>
  <c r="J13"/>
  <c r="N13"/>
  <c r="S13" s="1"/>
  <c r="T13" s="1"/>
  <c r="Y13" s="1"/>
  <c r="J14"/>
  <c r="N14"/>
  <c r="S14" s="1"/>
  <c r="T14" s="1"/>
  <c r="Y14" s="1"/>
  <c r="J16"/>
  <c r="N16"/>
  <c r="S16" s="1"/>
  <c r="T16" s="1"/>
  <c r="Y16" s="1"/>
  <c r="J17"/>
  <c r="N17"/>
  <c r="S17" s="1"/>
  <c r="T17" s="1"/>
  <c r="Y17" s="1"/>
  <c r="J18"/>
  <c r="N18"/>
  <c r="S18" s="1"/>
  <c r="T18" s="1"/>
  <c r="Y18" s="1"/>
  <c r="J19"/>
  <c r="N19"/>
  <c r="S19" s="1"/>
  <c r="T19" s="1"/>
  <c r="Y19" s="1"/>
  <c r="J20"/>
  <c r="N20"/>
  <c r="S20" s="1"/>
  <c r="T20" s="1"/>
  <c r="Y20" s="1"/>
  <c r="J21"/>
  <c r="N21"/>
  <c r="S21" s="1"/>
  <c r="T21" s="1"/>
  <c r="Y21" s="1"/>
  <c r="J22"/>
  <c r="N22"/>
  <c r="S22" s="1"/>
  <c r="T22" s="1"/>
  <c r="Y22" s="1"/>
  <c r="J24"/>
  <c r="N24"/>
  <c r="S24" s="1"/>
  <c r="T24" s="1"/>
  <c r="Y24" s="1"/>
  <c r="J25"/>
  <c r="N25"/>
  <c r="S25" s="1"/>
  <c r="T25" s="1"/>
  <c r="Y25" s="1"/>
  <c r="J26"/>
  <c r="N26"/>
  <c r="S26" s="1"/>
  <c r="T26" s="1"/>
  <c r="Y26" s="1"/>
  <c r="J27"/>
  <c r="N27"/>
  <c r="S27" s="1"/>
  <c r="T27" s="1"/>
  <c r="Y27" s="1"/>
  <c r="J28"/>
  <c r="N28"/>
  <c r="S28" s="1"/>
  <c r="T28" s="1"/>
  <c r="Y28" s="1"/>
  <c r="J43"/>
  <c r="N43"/>
  <c r="J51"/>
  <c r="N51"/>
  <c r="J59"/>
  <c r="N59"/>
  <c r="J67"/>
  <c r="N67"/>
  <c r="V67" s="1"/>
  <c r="J75"/>
  <c r="N75"/>
  <c r="V75" s="1"/>
  <c r="J83"/>
  <c r="N83"/>
  <c r="V83" s="1"/>
  <c r="V33"/>
  <c r="O33"/>
  <c r="S33"/>
  <c r="T33" s="1"/>
  <c r="Y33" s="1"/>
  <c r="V31"/>
  <c r="O31"/>
  <c r="S31"/>
  <c r="T31" s="1"/>
  <c r="Y31" s="1"/>
  <c r="U32"/>
  <c r="H32"/>
  <c r="U30"/>
  <c r="H30"/>
  <c r="N32"/>
  <c r="N30"/>
  <c r="Q31"/>
  <c r="U33"/>
  <c r="J7"/>
  <c r="N7"/>
  <c r="S7" s="1"/>
  <c r="T7" s="1"/>
  <c r="Y7" s="1"/>
  <c r="J15"/>
  <c r="N15"/>
  <c r="S15" s="1"/>
  <c r="T15" s="1"/>
  <c r="Y15" s="1"/>
  <c r="J23"/>
  <c r="N23"/>
  <c r="S23" s="1"/>
  <c r="T23" s="1"/>
  <c r="Y23" s="1"/>
  <c r="J37"/>
  <c r="N37"/>
  <c r="J38"/>
  <c r="N38"/>
  <c r="J39"/>
  <c r="N39"/>
  <c r="J40"/>
  <c r="N40"/>
  <c r="J41"/>
  <c r="N41"/>
  <c r="J42"/>
  <c r="N42"/>
  <c r="J44"/>
  <c r="N44"/>
  <c r="J45"/>
  <c r="N45"/>
  <c r="J46"/>
  <c r="N46"/>
  <c r="J47"/>
  <c r="N47"/>
  <c r="J48"/>
  <c r="N48"/>
  <c r="J49"/>
  <c r="N49"/>
  <c r="J50"/>
  <c r="N50"/>
  <c r="J52"/>
  <c r="N52"/>
  <c r="J53"/>
  <c r="N53"/>
  <c r="J54"/>
  <c r="N54"/>
  <c r="J55"/>
  <c r="N55"/>
  <c r="J56"/>
  <c r="N56"/>
  <c r="J57"/>
  <c r="N57"/>
  <c r="J58"/>
  <c r="N58"/>
  <c r="J60"/>
  <c r="N60"/>
  <c r="J61"/>
  <c r="N61"/>
  <c r="V61" s="1"/>
  <c r="J62"/>
  <c r="N62"/>
  <c r="V62" s="1"/>
  <c r="J63"/>
  <c r="N63"/>
  <c r="V63" s="1"/>
  <c r="J64"/>
  <c r="N64"/>
  <c r="V64" s="1"/>
  <c r="J65"/>
  <c r="N65"/>
  <c r="V65" s="1"/>
  <c r="J66"/>
  <c r="N66"/>
  <c r="V66" s="1"/>
  <c r="J68"/>
  <c r="N68"/>
  <c r="V68" s="1"/>
  <c r="G68" s="1"/>
  <c r="J69"/>
  <c r="N69"/>
  <c r="V69" s="1"/>
  <c r="J70"/>
  <c r="N70"/>
  <c r="V70" s="1"/>
  <c r="J71"/>
  <c r="N71"/>
  <c r="V71" s="1"/>
  <c r="J72"/>
  <c r="N72"/>
  <c r="V72" s="1"/>
  <c r="J73"/>
  <c r="N73"/>
  <c r="V73" s="1"/>
  <c r="J74"/>
  <c r="N74"/>
  <c r="V74" s="1"/>
  <c r="J76"/>
  <c r="N76"/>
  <c r="V76" s="1"/>
  <c r="J77"/>
  <c r="N77"/>
  <c r="V77" s="1"/>
  <c r="G77" s="1"/>
  <c r="J78"/>
  <c r="N78"/>
  <c r="V78" s="1"/>
  <c r="J79"/>
  <c r="N79"/>
  <c r="V79" s="1"/>
  <c r="J80"/>
  <c r="N80"/>
  <c r="V80" s="1"/>
  <c r="J81"/>
  <c r="N81"/>
  <c r="V81" s="1"/>
  <c r="J82"/>
  <c r="N82"/>
  <c r="V82" s="1"/>
  <c r="J84"/>
  <c r="N84"/>
  <c r="V84" s="1"/>
  <c r="J85"/>
  <c r="N85"/>
  <c r="V85" s="1"/>
  <c r="J86"/>
  <c r="N86"/>
  <c r="V86" s="1"/>
  <c r="G86" s="1"/>
  <c r="J87"/>
  <c r="N87"/>
  <c r="V87" s="1"/>
  <c r="J88"/>
  <c r="N88"/>
  <c r="V88" s="1"/>
  <c r="J89"/>
  <c r="N89"/>
  <c r="V89" s="1"/>
  <c r="K7" i="8"/>
  <c r="O7"/>
  <c r="V7" s="1"/>
  <c r="K15"/>
  <c r="O15"/>
  <c r="V15" s="1"/>
  <c r="K23"/>
  <c r="O23"/>
  <c r="V23" s="1"/>
  <c r="K35"/>
  <c r="O35"/>
  <c r="V35" s="1"/>
  <c r="K43"/>
  <c r="O43"/>
  <c r="P43" s="1"/>
  <c r="K51"/>
  <c r="O51"/>
  <c r="V51" s="1"/>
  <c r="K59"/>
  <c r="O59"/>
  <c r="V59" s="1"/>
  <c r="K67"/>
  <c r="O67"/>
  <c r="V67" s="1"/>
  <c r="K75"/>
  <c r="O75"/>
  <c r="V75" s="1"/>
  <c r="K83"/>
  <c r="O83"/>
  <c r="V83" s="1"/>
  <c r="O88"/>
  <c r="V88" s="1"/>
  <c r="K89"/>
  <c r="O89"/>
  <c r="V89" s="1"/>
  <c r="O6"/>
  <c r="V6" s="1"/>
  <c r="H6"/>
  <c r="G6"/>
  <c r="H8"/>
  <c r="H9"/>
  <c r="H10"/>
  <c r="H11"/>
  <c r="H12"/>
  <c r="H13"/>
  <c r="H14"/>
  <c r="H16"/>
  <c r="H17"/>
  <c r="H18"/>
  <c r="H19"/>
  <c r="H20"/>
  <c r="H21"/>
  <c r="H22"/>
  <c r="H24"/>
  <c r="H25"/>
  <c r="H26"/>
  <c r="H27"/>
  <c r="H28"/>
  <c r="H29"/>
  <c r="H30"/>
  <c r="H31"/>
  <c r="H32"/>
  <c r="H33"/>
  <c r="H34"/>
  <c r="H36"/>
  <c r="H7"/>
  <c r="H15"/>
  <c r="H23"/>
  <c r="H35"/>
  <c r="G12"/>
  <c r="G21"/>
  <c r="G30"/>
  <c r="P39"/>
  <c r="P45"/>
  <c r="H46"/>
  <c r="H47"/>
  <c r="H48"/>
  <c r="H49"/>
  <c r="H50"/>
  <c r="H52"/>
  <c r="H53"/>
  <c r="H54"/>
  <c r="H55"/>
  <c r="H56"/>
  <c r="H57"/>
  <c r="H58"/>
  <c r="H60"/>
  <c r="H61"/>
  <c r="H62"/>
  <c r="H63"/>
  <c r="H64"/>
  <c r="H65"/>
  <c r="H66"/>
  <c r="H68"/>
  <c r="H69"/>
  <c r="H70"/>
  <c r="H71"/>
  <c r="H72"/>
  <c r="H73"/>
  <c r="H74"/>
  <c r="H76"/>
  <c r="H77"/>
  <c r="H78"/>
  <c r="H79"/>
  <c r="H80"/>
  <c r="H81"/>
  <c r="H82"/>
  <c r="H84"/>
  <c r="H85"/>
  <c r="H86"/>
  <c r="H87"/>
  <c r="H88"/>
  <c r="H89"/>
  <c r="T6"/>
  <c r="I6" s="1"/>
  <c r="T7"/>
  <c r="I7" s="1"/>
  <c r="P8"/>
  <c r="P9"/>
  <c r="P10"/>
  <c r="P11"/>
  <c r="P12"/>
  <c r="P13"/>
  <c r="P14"/>
  <c r="P15"/>
  <c r="P16"/>
  <c r="P17"/>
  <c r="P18"/>
  <c r="P19"/>
  <c r="P20"/>
  <c r="P21"/>
  <c r="P22"/>
  <c r="T23"/>
  <c r="I23" s="1"/>
  <c r="P24"/>
  <c r="P25"/>
  <c r="P26"/>
  <c r="P27"/>
  <c r="P28"/>
  <c r="P29"/>
  <c r="P30"/>
  <c r="P31"/>
  <c r="P32"/>
  <c r="P33"/>
  <c r="T35"/>
  <c r="I35" s="1"/>
  <c r="P36"/>
  <c r="H38"/>
  <c r="H40"/>
  <c r="H42"/>
  <c r="H43"/>
  <c r="H44"/>
  <c r="T38"/>
  <c r="I38" s="1"/>
  <c r="T40"/>
  <c r="I40" s="1"/>
  <c r="T42"/>
  <c r="I42" s="1"/>
  <c r="T43"/>
  <c r="I43" s="1"/>
  <c r="H51"/>
  <c r="H59"/>
  <c r="H67"/>
  <c r="H75"/>
  <c r="H83"/>
  <c r="H37"/>
  <c r="H39"/>
  <c r="H41"/>
  <c r="V43"/>
  <c r="H45"/>
  <c r="G47"/>
  <c r="G52"/>
  <c r="G56"/>
  <c r="G64"/>
  <c r="G73"/>
  <c r="G82"/>
  <c r="T46"/>
  <c r="I46" s="1"/>
  <c r="T47"/>
  <c r="I47" s="1"/>
  <c r="T48"/>
  <c r="I48" s="1"/>
  <c r="T49"/>
  <c r="I49" s="1"/>
  <c r="T50"/>
  <c r="I50" s="1"/>
  <c r="T51"/>
  <c r="I51" s="1"/>
  <c r="T52"/>
  <c r="I52" s="1"/>
  <c r="T53"/>
  <c r="I53" s="1"/>
  <c r="T54"/>
  <c r="I54" s="1"/>
  <c r="T55"/>
  <c r="I55" s="1"/>
  <c r="T56"/>
  <c r="I56" s="1"/>
  <c r="T57"/>
  <c r="I57" s="1"/>
  <c r="T58"/>
  <c r="I58" s="1"/>
  <c r="P59"/>
  <c r="T60"/>
  <c r="I60" s="1"/>
  <c r="T61"/>
  <c r="I61" s="1"/>
  <c r="T62"/>
  <c r="I62" s="1"/>
  <c r="T63"/>
  <c r="I63" s="1"/>
  <c r="T64"/>
  <c r="I64" s="1"/>
  <c r="T65"/>
  <c r="I65" s="1"/>
  <c r="T66"/>
  <c r="I66" s="1"/>
  <c r="T67"/>
  <c r="I67" s="1"/>
  <c r="T68"/>
  <c r="I68" s="1"/>
  <c r="T69"/>
  <c r="I69" s="1"/>
  <c r="T70"/>
  <c r="I70" s="1"/>
  <c r="T71"/>
  <c r="I71" s="1"/>
  <c r="T72"/>
  <c r="I72" s="1"/>
  <c r="T73"/>
  <c r="I73" s="1"/>
  <c r="T74"/>
  <c r="I74" s="1"/>
  <c r="P75"/>
  <c r="T76"/>
  <c r="I76" s="1"/>
  <c r="T77"/>
  <c r="I77" s="1"/>
  <c r="T78"/>
  <c r="I78" s="1"/>
  <c r="T79"/>
  <c r="I79" s="1"/>
  <c r="T80"/>
  <c r="I80" s="1"/>
  <c r="T81"/>
  <c r="I81" s="1"/>
  <c r="T82"/>
  <c r="I82" s="1"/>
  <c r="T83"/>
  <c r="I83" s="1"/>
  <c r="T84"/>
  <c r="I84" s="1"/>
  <c r="T85"/>
  <c r="I85" s="1"/>
  <c r="T86"/>
  <c r="I86" s="1"/>
  <c r="T87"/>
  <c r="I87" s="1"/>
  <c r="T89"/>
  <c r="I89" s="1"/>
  <c r="O78" i="4"/>
  <c r="V78" s="1"/>
  <c r="K79"/>
  <c r="O79"/>
  <c r="V79" s="1"/>
  <c r="K80"/>
  <c r="O80"/>
  <c r="V80" s="1"/>
  <c r="K81"/>
  <c r="O81"/>
  <c r="V81" s="1"/>
  <c r="K82"/>
  <c r="O82"/>
  <c r="V82" s="1"/>
  <c r="K85"/>
  <c r="K87"/>
  <c r="K43"/>
  <c r="O43"/>
  <c r="V43" s="1"/>
  <c r="K51"/>
  <c r="O51"/>
  <c r="V51" s="1"/>
  <c r="K59"/>
  <c r="O59"/>
  <c r="V59" s="1"/>
  <c r="G59" s="1"/>
  <c r="K67"/>
  <c r="O67"/>
  <c r="V67" s="1"/>
  <c r="G67" s="1"/>
  <c r="K75"/>
  <c r="O75"/>
  <c r="V75" s="1"/>
  <c r="G75" s="1"/>
  <c r="V6"/>
  <c r="I6"/>
  <c r="T6" s="1"/>
  <c r="P6"/>
  <c r="V8"/>
  <c r="I8"/>
  <c r="T8" s="1"/>
  <c r="P8"/>
  <c r="V9"/>
  <c r="I9"/>
  <c r="T9" s="1"/>
  <c r="P9"/>
  <c r="V10"/>
  <c r="I10"/>
  <c r="T10" s="1"/>
  <c r="P10"/>
  <c r="V11"/>
  <c r="I11"/>
  <c r="T11" s="1"/>
  <c r="P11"/>
  <c r="V12"/>
  <c r="I12"/>
  <c r="T12" s="1"/>
  <c r="P12"/>
  <c r="V13"/>
  <c r="I13"/>
  <c r="T13" s="1"/>
  <c r="P13"/>
  <c r="V14"/>
  <c r="I14"/>
  <c r="T14" s="1"/>
  <c r="P14"/>
  <c r="V16"/>
  <c r="I16"/>
  <c r="T16" s="1"/>
  <c r="P16"/>
  <c r="V17"/>
  <c r="I17"/>
  <c r="T17" s="1"/>
  <c r="P17"/>
  <c r="V18"/>
  <c r="I18"/>
  <c r="T18" s="1"/>
  <c r="P18"/>
  <c r="V19"/>
  <c r="I19"/>
  <c r="T19" s="1"/>
  <c r="P19"/>
  <c r="V20"/>
  <c r="I20"/>
  <c r="T20" s="1"/>
  <c r="P20"/>
  <c r="V21"/>
  <c r="I21"/>
  <c r="T21" s="1"/>
  <c r="P21"/>
  <c r="V22"/>
  <c r="I22"/>
  <c r="T22" s="1"/>
  <c r="P22"/>
  <c r="V24"/>
  <c r="I24"/>
  <c r="T24" s="1"/>
  <c r="P24"/>
  <c r="V25"/>
  <c r="I25"/>
  <c r="T25" s="1"/>
  <c r="P25"/>
  <c r="V26"/>
  <c r="I26"/>
  <c r="T26" s="1"/>
  <c r="P26"/>
  <c r="V27"/>
  <c r="I27"/>
  <c r="T27" s="1"/>
  <c r="P27"/>
  <c r="V28"/>
  <c r="I28"/>
  <c r="T28" s="1"/>
  <c r="P28"/>
  <c r="V29"/>
  <c r="I29"/>
  <c r="T29" s="1"/>
  <c r="P29"/>
  <c r="V30"/>
  <c r="I30"/>
  <c r="T30" s="1"/>
  <c r="P30"/>
  <c r="V31"/>
  <c r="I31"/>
  <c r="T31" s="1"/>
  <c r="P31"/>
  <c r="V32"/>
  <c r="I32"/>
  <c r="T32" s="1"/>
  <c r="P32"/>
  <c r="V33"/>
  <c r="I33"/>
  <c r="T33" s="1"/>
  <c r="P33"/>
  <c r="V34"/>
  <c r="I34"/>
  <c r="T34" s="1"/>
  <c r="P34"/>
  <c r="I36"/>
  <c r="T36" s="1"/>
  <c r="V36"/>
  <c r="P36"/>
  <c r="V7"/>
  <c r="I7"/>
  <c r="T7" s="1"/>
  <c r="P7"/>
  <c r="V15"/>
  <c r="I15"/>
  <c r="T15" s="1"/>
  <c r="P15"/>
  <c r="V23"/>
  <c r="I23"/>
  <c r="T23" s="1"/>
  <c r="P23"/>
  <c r="V35"/>
  <c r="I35"/>
  <c r="T35" s="1"/>
  <c r="P35"/>
  <c r="I37"/>
  <c r="T37" s="1"/>
  <c r="P37"/>
  <c r="I39"/>
  <c r="T39" s="1"/>
  <c r="P39"/>
  <c r="H43"/>
  <c r="H51"/>
  <c r="H59"/>
  <c r="H67"/>
  <c r="H75"/>
  <c r="V83"/>
  <c r="I83"/>
  <c r="T83" s="1"/>
  <c r="P83"/>
  <c r="V84"/>
  <c r="I84"/>
  <c r="T84" s="1"/>
  <c r="P84"/>
  <c r="V86"/>
  <c r="I86"/>
  <c r="T86" s="1"/>
  <c r="P86"/>
  <c r="R6"/>
  <c r="U6" s="1"/>
  <c r="R7"/>
  <c r="U7" s="1"/>
  <c r="R8"/>
  <c r="U8" s="1"/>
  <c r="R9"/>
  <c r="U9" s="1"/>
  <c r="R10"/>
  <c r="U10" s="1"/>
  <c r="R11"/>
  <c r="U11" s="1"/>
  <c r="R12"/>
  <c r="U12" s="1"/>
  <c r="R13"/>
  <c r="U13" s="1"/>
  <c r="R14"/>
  <c r="U14" s="1"/>
  <c r="R15"/>
  <c r="U15" s="1"/>
  <c r="R16"/>
  <c r="U16" s="1"/>
  <c r="R17"/>
  <c r="U17" s="1"/>
  <c r="R18"/>
  <c r="U18" s="1"/>
  <c r="R19"/>
  <c r="U19" s="1"/>
  <c r="R20"/>
  <c r="U20" s="1"/>
  <c r="R21"/>
  <c r="U21" s="1"/>
  <c r="R22"/>
  <c r="U22" s="1"/>
  <c r="R23"/>
  <c r="U23" s="1"/>
  <c r="R24"/>
  <c r="U24" s="1"/>
  <c r="R25"/>
  <c r="U25" s="1"/>
  <c r="R26"/>
  <c r="U26" s="1"/>
  <c r="R27"/>
  <c r="U27" s="1"/>
  <c r="R28"/>
  <c r="U28" s="1"/>
  <c r="R29"/>
  <c r="U29" s="1"/>
  <c r="R30"/>
  <c r="U30" s="1"/>
  <c r="R31"/>
  <c r="U31" s="1"/>
  <c r="R32"/>
  <c r="U32" s="1"/>
  <c r="R33"/>
  <c r="U33" s="1"/>
  <c r="R34"/>
  <c r="U34" s="1"/>
  <c r="R35"/>
  <c r="U35" s="1"/>
  <c r="R36"/>
  <c r="U36" s="1"/>
  <c r="V37"/>
  <c r="H38"/>
  <c r="V39"/>
  <c r="H40"/>
  <c r="I38"/>
  <c r="T38" s="1"/>
  <c r="P38"/>
  <c r="I40"/>
  <c r="T40" s="1"/>
  <c r="P40"/>
  <c r="H41"/>
  <c r="G41"/>
  <c r="H42"/>
  <c r="G42"/>
  <c r="H44"/>
  <c r="G44"/>
  <c r="H45"/>
  <c r="G45"/>
  <c r="H46"/>
  <c r="G46"/>
  <c r="H47"/>
  <c r="G47"/>
  <c r="H48"/>
  <c r="G48"/>
  <c r="H49"/>
  <c r="G49"/>
  <c r="H50"/>
  <c r="G50"/>
  <c r="H52"/>
  <c r="G52"/>
  <c r="H53"/>
  <c r="G53"/>
  <c r="H54"/>
  <c r="G54"/>
  <c r="H55"/>
  <c r="G55"/>
  <c r="H56"/>
  <c r="G56"/>
  <c r="H57"/>
  <c r="G57"/>
  <c r="H58"/>
  <c r="G58"/>
  <c r="H60"/>
  <c r="G60"/>
  <c r="H61"/>
  <c r="G61"/>
  <c r="H62"/>
  <c r="G62"/>
  <c r="H63"/>
  <c r="G63"/>
  <c r="H64"/>
  <c r="G64"/>
  <c r="H65"/>
  <c r="G65"/>
  <c r="H66"/>
  <c r="G66"/>
  <c r="H68"/>
  <c r="G68"/>
  <c r="H69"/>
  <c r="G69"/>
  <c r="H70"/>
  <c r="G70"/>
  <c r="H71"/>
  <c r="G71"/>
  <c r="H72"/>
  <c r="G72"/>
  <c r="H73"/>
  <c r="G73"/>
  <c r="H74"/>
  <c r="G74"/>
  <c r="H76"/>
  <c r="G76"/>
  <c r="H77"/>
  <c r="G77"/>
  <c r="H78"/>
  <c r="H79"/>
  <c r="H80"/>
  <c r="H81"/>
  <c r="H82"/>
  <c r="V85"/>
  <c r="I85"/>
  <c r="T85" s="1"/>
  <c r="P85"/>
  <c r="V87"/>
  <c r="I87"/>
  <c r="T87" s="1"/>
  <c r="P87"/>
  <c r="V88"/>
  <c r="I88"/>
  <c r="T88" s="1"/>
  <c r="P88"/>
  <c r="V89"/>
  <c r="I89"/>
  <c r="T89" s="1"/>
  <c r="P89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H37"/>
  <c r="V38"/>
  <c r="G38" s="1"/>
  <c r="H39"/>
  <c r="V40"/>
  <c r="G40" s="1"/>
  <c r="P41"/>
  <c r="I41"/>
  <c r="T41" s="1"/>
  <c r="P42"/>
  <c r="I42"/>
  <c r="T42" s="1"/>
  <c r="P44"/>
  <c r="I44"/>
  <c r="T44" s="1"/>
  <c r="P45"/>
  <c r="I45"/>
  <c r="T45" s="1"/>
  <c r="P46"/>
  <c r="I46"/>
  <c r="T46" s="1"/>
  <c r="P47"/>
  <c r="I47"/>
  <c r="T47" s="1"/>
  <c r="P48"/>
  <c r="I48"/>
  <c r="T48" s="1"/>
  <c r="P49"/>
  <c r="I49"/>
  <c r="T49" s="1"/>
  <c r="P50"/>
  <c r="I50"/>
  <c r="T50" s="1"/>
  <c r="P51"/>
  <c r="P52"/>
  <c r="I52"/>
  <c r="T52" s="1"/>
  <c r="P53"/>
  <c r="I53"/>
  <c r="T53" s="1"/>
  <c r="P54"/>
  <c r="I54"/>
  <c r="T54" s="1"/>
  <c r="P55"/>
  <c r="I55"/>
  <c r="T55" s="1"/>
  <c r="P56"/>
  <c r="I56"/>
  <c r="T56" s="1"/>
  <c r="P57"/>
  <c r="I57"/>
  <c r="T57" s="1"/>
  <c r="P58"/>
  <c r="I58"/>
  <c r="T58" s="1"/>
  <c r="P60"/>
  <c r="I60"/>
  <c r="T60" s="1"/>
  <c r="P61"/>
  <c r="I61"/>
  <c r="T61" s="1"/>
  <c r="P62"/>
  <c r="I62"/>
  <c r="T62" s="1"/>
  <c r="P63"/>
  <c r="I63"/>
  <c r="T63" s="1"/>
  <c r="P64"/>
  <c r="I64"/>
  <c r="T64" s="1"/>
  <c r="P65"/>
  <c r="I65"/>
  <c r="T65" s="1"/>
  <c r="P66"/>
  <c r="I66"/>
  <c r="T66" s="1"/>
  <c r="P68"/>
  <c r="I68"/>
  <c r="T68" s="1"/>
  <c r="P69"/>
  <c r="I69"/>
  <c r="T69" s="1"/>
  <c r="P70"/>
  <c r="I70"/>
  <c r="T70" s="1"/>
  <c r="P71"/>
  <c r="I71"/>
  <c r="T71" s="1"/>
  <c r="P72"/>
  <c r="I72"/>
  <c r="T72" s="1"/>
  <c r="P73"/>
  <c r="I73"/>
  <c r="T73" s="1"/>
  <c r="P74"/>
  <c r="I74"/>
  <c r="T74" s="1"/>
  <c r="P76"/>
  <c r="I76"/>
  <c r="T76" s="1"/>
  <c r="P77"/>
  <c r="I77"/>
  <c r="T77" s="1"/>
  <c r="P78"/>
  <c r="P82"/>
  <c r="R83"/>
  <c r="U83" s="1"/>
  <c r="R84"/>
  <c r="U84" s="1"/>
  <c r="R85"/>
  <c r="U85" s="1"/>
  <c r="R86"/>
  <c r="U86" s="1"/>
  <c r="R87"/>
  <c r="U87" s="1"/>
  <c r="R88"/>
  <c r="U88" s="1"/>
  <c r="R89"/>
  <c r="U89" s="1"/>
  <c r="K88"/>
  <c r="K89"/>
  <c r="W32" i="3"/>
  <c r="J29"/>
  <c r="H7"/>
  <c r="H15"/>
  <c r="H23"/>
  <c r="H35"/>
  <c r="H6"/>
  <c r="H8"/>
  <c r="H9"/>
  <c r="H10"/>
  <c r="H11"/>
  <c r="H12"/>
  <c r="H13"/>
  <c r="H14"/>
  <c r="H16"/>
  <c r="H17"/>
  <c r="H18"/>
  <c r="H19"/>
  <c r="H20"/>
  <c r="H21"/>
  <c r="H22"/>
  <c r="H24"/>
  <c r="H25"/>
  <c r="H26"/>
  <c r="H27"/>
  <c r="H28"/>
  <c r="H29"/>
  <c r="H34"/>
  <c r="H36"/>
  <c r="S38"/>
  <c r="T38" s="1"/>
  <c r="Y38" s="1"/>
  <c r="O38"/>
  <c r="S40"/>
  <c r="T40" s="1"/>
  <c r="Y40" s="1"/>
  <c r="O40"/>
  <c r="S42"/>
  <c r="T42" s="1"/>
  <c r="Y42" s="1"/>
  <c r="O42"/>
  <c r="S43"/>
  <c r="T43" s="1"/>
  <c r="Y43" s="1"/>
  <c r="O43"/>
  <c r="S44"/>
  <c r="T44" s="1"/>
  <c r="Y44" s="1"/>
  <c r="O44"/>
  <c r="S46"/>
  <c r="T46" s="1"/>
  <c r="Y46" s="1"/>
  <c r="O46"/>
  <c r="S48"/>
  <c r="T48" s="1"/>
  <c r="Y48" s="1"/>
  <c r="O48"/>
  <c r="S50"/>
  <c r="T50" s="1"/>
  <c r="Y50" s="1"/>
  <c r="O50"/>
  <c r="S51"/>
  <c r="T51" s="1"/>
  <c r="Y51" s="1"/>
  <c r="O51"/>
  <c r="S52"/>
  <c r="T52" s="1"/>
  <c r="Y52" s="1"/>
  <c r="O52"/>
  <c r="S54"/>
  <c r="T54" s="1"/>
  <c r="Y54" s="1"/>
  <c r="O54"/>
  <c r="S56"/>
  <c r="T56" s="1"/>
  <c r="O56"/>
  <c r="S58"/>
  <c r="T58" s="1"/>
  <c r="O58"/>
  <c r="S59"/>
  <c r="T59" s="1"/>
  <c r="O59"/>
  <c r="S60"/>
  <c r="T60" s="1"/>
  <c r="O60"/>
  <c r="H61"/>
  <c r="H62"/>
  <c r="H63"/>
  <c r="H64"/>
  <c r="H65"/>
  <c r="H66"/>
  <c r="H68"/>
  <c r="H69"/>
  <c r="H70"/>
  <c r="H71"/>
  <c r="H72"/>
  <c r="H73"/>
  <c r="H74"/>
  <c r="H76"/>
  <c r="H77"/>
  <c r="H78"/>
  <c r="H79"/>
  <c r="H80"/>
  <c r="H81"/>
  <c r="H82"/>
  <c r="H84"/>
  <c r="H85"/>
  <c r="H86"/>
  <c r="H87"/>
  <c r="H88"/>
  <c r="H89"/>
  <c r="V6"/>
  <c r="V7"/>
  <c r="V8"/>
  <c r="V9"/>
  <c r="G9" s="1"/>
  <c r="V10"/>
  <c r="V11"/>
  <c r="G11" s="1"/>
  <c r="V12"/>
  <c r="V13"/>
  <c r="G13" s="1"/>
  <c r="V14"/>
  <c r="V15"/>
  <c r="V16"/>
  <c r="V17"/>
  <c r="G17" s="1"/>
  <c r="V18"/>
  <c r="V19"/>
  <c r="G19" s="1"/>
  <c r="V20"/>
  <c r="V21"/>
  <c r="G21" s="1"/>
  <c r="V22"/>
  <c r="V23"/>
  <c r="V24"/>
  <c r="V25"/>
  <c r="G25" s="1"/>
  <c r="V26"/>
  <c r="V27"/>
  <c r="V28"/>
  <c r="N29"/>
  <c r="J34"/>
  <c r="N34"/>
  <c r="J35"/>
  <c r="N35"/>
  <c r="J36"/>
  <c r="N36"/>
  <c r="H37"/>
  <c r="V38"/>
  <c r="H39"/>
  <c r="V40"/>
  <c r="H41"/>
  <c r="V42"/>
  <c r="V43"/>
  <c r="V44"/>
  <c r="H45"/>
  <c r="V46"/>
  <c r="H47"/>
  <c r="V48"/>
  <c r="H49"/>
  <c r="V50"/>
  <c r="V51"/>
  <c r="V52"/>
  <c r="H53"/>
  <c r="V54"/>
  <c r="H55"/>
  <c r="V56"/>
  <c r="H57"/>
  <c r="V58"/>
  <c r="V59"/>
  <c r="V60"/>
  <c r="S37"/>
  <c r="T37" s="1"/>
  <c r="Y37" s="1"/>
  <c r="O37"/>
  <c r="S39"/>
  <c r="T39" s="1"/>
  <c r="Y39" s="1"/>
  <c r="O39"/>
  <c r="S41"/>
  <c r="T41" s="1"/>
  <c r="Y41" s="1"/>
  <c r="O41"/>
  <c r="S45"/>
  <c r="T45" s="1"/>
  <c r="Y45" s="1"/>
  <c r="O45"/>
  <c r="S47"/>
  <c r="T47" s="1"/>
  <c r="Y47" s="1"/>
  <c r="O47"/>
  <c r="S49"/>
  <c r="T49" s="1"/>
  <c r="Y49" s="1"/>
  <c r="O49"/>
  <c r="S53"/>
  <c r="T53" s="1"/>
  <c r="Y53" s="1"/>
  <c r="O53"/>
  <c r="S55"/>
  <c r="T55" s="1"/>
  <c r="O55"/>
  <c r="S57"/>
  <c r="T57" s="1"/>
  <c r="O57"/>
  <c r="H67"/>
  <c r="G67"/>
  <c r="H75"/>
  <c r="G75"/>
  <c r="H83"/>
  <c r="G83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V37"/>
  <c r="H38"/>
  <c r="V39"/>
  <c r="H40"/>
  <c r="V41"/>
  <c r="H42"/>
  <c r="H43"/>
  <c r="H44"/>
  <c r="V45"/>
  <c r="H46"/>
  <c r="V47"/>
  <c r="H48"/>
  <c r="V49"/>
  <c r="H50"/>
  <c r="H51"/>
  <c r="H52"/>
  <c r="V53"/>
  <c r="H54"/>
  <c r="V55"/>
  <c r="H56"/>
  <c r="V57"/>
  <c r="H58"/>
  <c r="H59"/>
  <c r="H60"/>
  <c r="G63"/>
  <c r="G72"/>
  <c r="G81"/>
  <c r="O61"/>
  <c r="S61"/>
  <c r="T61" s="1"/>
  <c r="O62"/>
  <c r="S62"/>
  <c r="T62" s="1"/>
  <c r="O63"/>
  <c r="S63"/>
  <c r="T63" s="1"/>
  <c r="O64"/>
  <c r="S64"/>
  <c r="T64" s="1"/>
  <c r="O65"/>
  <c r="S65"/>
  <c r="T65" s="1"/>
  <c r="O66"/>
  <c r="S66"/>
  <c r="T66" s="1"/>
  <c r="O67"/>
  <c r="S67"/>
  <c r="T67" s="1"/>
  <c r="O68"/>
  <c r="S68"/>
  <c r="T68" s="1"/>
  <c r="O69"/>
  <c r="S69"/>
  <c r="T69" s="1"/>
  <c r="O70"/>
  <c r="S70"/>
  <c r="T70" s="1"/>
  <c r="O71"/>
  <c r="S71"/>
  <c r="T71" s="1"/>
  <c r="O72"/>
  <c r="S72"/>
  <c r="T72" s="1"/>
  <c r="O73"/>
  <c r="S73"/>
  <c r="T73" s="1"/>
  <c r="O74"/>
  <c r="S74"/>
  <c r="T74" s="1"/>
  <c r="O75"/>
  <c r="S75"/>
  <c r="T75" s="1"/>
  <c r="O76"/>
  <c r="S76"/>
  <c r="T76" s="1"/>
  <c r="O77"/>
  <c r="S77"/>
  <c r="T77" s="1"/>
  <c r="O78"/>
  <c r="S78"/>
  <c r="T78" s="1"/>
  <c r="O79"/>
  <c r="S79"/>
  <c r="T79" s="1"/>
  <c r="O80"/>
  <c r="S80"/>
  <c r="T80" s="1"/>
  <c r="O81"/>
  <c r="S81"/>
  <c r="T81" s="1"/>
  <c r="O82"/>
  <c r="S82"/>
  <c r="T82" s="1"/>
  <c r="O83"/>
  <c r="S83"/>
  <c r="T83" s="1"/>
  <c r="O84"/>
  <c r="S84"/>
  <c r="T84" s="1"/>
  <c r="O85"/>
  <c r="S85"/>
  <c r="T85" s="1"/>
  <c r="O86"/>
  <c r="S86"/>
  <c r="T86" s="1"/>
  <c r="O87"/>
  <c r="S87"/>
  <c r="T87" s="1"/>
  <c r="O88"/>
  <c r="S88"/>
  <c r="T88" s="1"/>
  <c r="O89"/>
  <c r="S89"/>
  <c r="T89" s="1"/>
  <c r="G88" l="1"/>
  <c r="G84"/>
  <c r="G79"/>
  <c r="G74"/>
  <c r="G70"/>
  <c r="G65"/>
  <c r="G61"/>
  <c r="G87" i="8"/>
  <c r="G78"/>
  <c r="G69"/>
  <c r="G60"/>
  <c r="G54"/>
  <c r="G49"/>
  <c r="G34"/>
  <c r="G26"/>
  <c r="G17"/>
  <c r="G8"/>
  <c r="P83"/>
  <c r="T75"/>
  <c r="I75" s="1"/>
  <c r="P67"/>
  <c r="T59"/>
  <c r="I59" s="1"/>
  <c r="P51"/>
  <c r="P35"/>
  <c r="P23"/>
  <c r="T15"/>
  <c r="I15" s="1"/>
  <c r="P7"/>
  <c r="P6"/>
  <c r="G89"/>
  <c r="G88"/>
  <c r="G83"/>
  <c r="G75"/>
  <c r="G67"/>
  <c r="G59"/>
  <c r="G51"/>
  <c r="G35"/>
  <c r="G23"/>
  <c r="G15"/>
  <c r="G7"/>
  <c r="G86"/>
  <c r="G85"/>
  <c r="G84"/>
  <c r="G81"/>
  <c r="G80"/>
  <c r="G79"/>
  <c r="G77"/>
  <c r="G76"/>
  <c r="G74"/>
  <c r="G72"/>
  <c r="G71"/>
  <c r="G70"/>
  <c r="G68"/>
  <c r="G66"/>
  <c r="G65"/>
  <c r="G63"/>
  <c r="G62"/>
  <c r="G61"/>
  <c r="G58"/>
  <c r="G57"/>
  <c r="G55"/>
  <c r="G53"/>
  <c r="G50"/>
  <c r="G48"/>
  <c r="G46"/>
  <c r="G33"/>
  <c r="G32"/>
  <c r="G31"/>
  <c r="G29"/>
  <c r="G28"/>
  <c r="G27"/>
  <c r="G25"/>
  <c r="G24"/>
  <c r="G22"/>
  <c r="G20"/>
  <c r="G19"/>
  <c r="G18"/>
  <c r="G16"/>
  <c r="G14"/>
  <c r="G13"/>
  <c r="G11"/>
  <c r="G10"/>
  <c r="G9"/>
  <c r="T88"/>
  <c r="I88" s="1"/>
  <c r="P87"/>
  <c r="P86"/>
  <c r="P85"/>
  <c r="P84"/>
  <c r="P82"/>
  <c r="P81"/>
  <c r="P80"/>
  <c r="P79"/>
  <c r="P78"/>
  <c r="P77"/>
  <c r="P76"/>
  <c r="P74"/>
  <c r="P73"/>
  <c r="P72"/>
  <c r="P71"/>
  <c r="P70"/>
  <c r="P69"/>
  <c r="P68"/>
  <c r="P66"/>
  <c r="P65"/>
  <c r="P64"/>
  <c r="P63"/>
  <c r="P62"/>
  <c r="P61"/>
  <c r="P60"/>
  <c r="P58"/>
  <c r="P57"/>
  <c r="P56"/>
  <c r="P55"/>
  <c r="P54"/>
  <c r="P53"/>
  <c r="P52"/>
  <c r="P50"/>
  <c r="P49"/>
  <c r="P48"/>
  <c r="P47"/>
  <c r="P46"/>
  <c r="V44"/>
  <c r="G44" s="1"/>
  <c r="V42"/>
  <c r="G42" s="1"/>
  <c r="V40"/>
  <c r="G40" s="1"/>
  <c r="V38"/>
  <c r="G38" s="1"/>
  <c r="V36"/>
  <c r="G36" s="1"/>
  <c r="T44"/>
  <c r="I44" s="1"/>
  <c r="P34"/>
  <c r="T32"/>
  <c r="I32" s="1"/>
  <c r="T31"/>
  <c r="I31" s="1"/>
  <c r="T30"/>
  <c r="I30" s="1"/>
  <c r="T29"/>
  <c r="I29" s="1"/>
  <c r="T28"/>
  <c r="I28" s="1"/>
  <c r="T27"/>
  <c r="I27" s="1"/>
  <c r="T26"/>
  <c r="I26" s="1"/>
  <c r="T25"/>
  <c r="I25" s="1"/>
  <c r="T24"/>
  <c r="I24" s="1"/>
  <c r="T22"/>
  <c r="I22" s="1"/>
  <c r="T21"/>
  <c r="I21" s="1"/>
  <c r="T20"/>
  <c r="I20" s="1"/>
  <c r="T19"/>
  <c r="I19" s="1"/>
  <c r="T18"/>
  <c r="I18" s="1"/>
  <c r="T17"/>
  <c r="I17" s="1"/>
  <c r="T16"/>
  <c r="I16" s="1"/>
  <c r="T14"/>
  <c r="I14" s="1"/>
  <c r="T13"/>
  <c r="I13" s="1"/>
  <c r="T12"/>
  <c r="I12" s="1"/>
  <c r="T11"/>
  <c r="I11" s="1"/>
  <c r="T10"/>
  <c r="I10" s="1"/>
  <c r="T9"/>
  <c r="I9" s="1"/>
  <c r="T8"/>
  <c r="I8" s="1"/>
  <c r="P41"/>
  <c r="P37"/>
  <c r="P89"/>
  <c r="P88"/>
  <c r="G43"/>
  <c r="V45"/>
  <c r="G45" s="1"/>
  <c r="V41"/>
  <c r="G41" s="1"/>
  <c r="V39"/>
  <c r="G39" s="1"/>
  <c r="V37"/>
  <c r="G37" s="1"/>
  <c r="T34"/>
  <c r="I34" s="1"/>
  <c r="T33"/>
  <c r="I33" s="1"/>
  <c r="G57" i="3"/>
  <c r="G55"/>
  <c r="G53"/>
  <c r="G49"/>
  <c r="G47"/>
  <c r="G45"/>
  <c r="G41"/>
  <c r="G39"/>
  <c r="G37"/>
  <c r="G60"/>
  <c r="G58"/>
  <c r="G56"/>
  <c r="G54"/>
  <c r="G52"/>
  <c r="G50"/>
  <c r="G48"/>
  <c r="G46"/>
  <c r="G44"/>
  <c r="G42"/>
  <c r="G40"/>
  <c r="G38"/>
  <c r="G23"/>
  <c r="G15"/>
  <c r="G7"/>
  <c r="G51" i="4"/>
  <c r="G43"/>
  <c r="P80"/>
  <c r="P67"/>
  <c r="G39"/>
  <c r="G37"/>
  <c r="P81"/>
  <c r="P79"/>
  <c r="P75"/>
  <c r="P59"/>
  <c r="P43"/>
  <c r="G89" i="3"/>
  <c r="G87"/>
  <c r="G85"/>
  <c r="G82"/>
  <c r="G80"/>
  <c r="G78"/>
  <c r="G76"/>
  <c r="G73"/>
  <c r="G71"/>
  <c r="G69"/>
  <c r="G66"/>
  <c r="G64"/>
  <c r="G62"/>
  <c r="G59"/>
  <c r="G51"/>
  <c r="G43"/>
  <c r="G26"/>
  <c r="G24"/>
  <c r="G22"/>
  <c r="G20"/>
  <c r="G18"/>
  <c r="G16"/>
  <c r="G14"/>
  <c r="G12"/>
  <c r="G10"/>
  <c r="G8"/>
  <c r="G6"/>
  <c r="S30"/>
  <c r="T30" s="1"/>
  <c r="Y30" s="1"/>
  <c r="V30"/>
  <c r="G30" s="1"/>
  <c r="O30"/>
  <c r="H31"/>
  <c r="U31"/>
  <c r="G31" s="1"/>
  <c r="S32"/>
  <c r="T32" s="1"/>
  <c r="Y32" s="1"/>
  <c r="V32"/>
  <c r="O32"/>
  <c r="I82" i="4"/>
  <c r="T82" s="1"/>
  <c r="I81"/>
  <c r="T81" s="1"/>
  <c r="I80"/>
  <c r="T80" s="1"/>
  <c r="I79"/>
  <c r="T79" s="1"/>
  <c r="I78"/>
  <c r="T78" s="1"/>
  <c r="I75"/>
  <c r="T75" s="1"/>
  <c r="I67"/>
  <c r="T67" s="1"/>
  <c r="I59"/>
  <c r="T59" s="1"/>
  <c r="I51"/>
  <c r="T51" s="1"/>
  <c r="I43"/>
  <c r="T43" s="1"/>
  <c r="G82"/>
  <c r="G81"/>
  <c r="G80"/>
  <c r="G79"/>
  <c r="G78"/>
  <c r="H88"/>
  <c r="H86"/>
  <c r="G86"/>
  <c r="H84"/>
  <c r="G84"/>
  <c r="H36"/>
  <c r="H34"/>
  <c r="H32"/>
  <c r="H30"/>
  <c r="H28"/>
  <c r="H26"/>
  <c r="H24"/>
  <c r="H22"/>
  <c r="H20"/>
  <c r="H18"/>
  <c r="H16"/>
  <c r="H14"/>
  <c r="H12"/>
  <c r="H10"/>
  <c r="H8"/>
  <c r="H6"/>
  <c r="G88"/>
  <c r="G36"/>
  <c r="G34"/>
  <c r="G32"/>
  <c r="G30"/>
  <c r="G28"/>
  <c r="G26"/>
  <c r="G24"/>
  <c r="G22"/>
  <c r="G20"/>
  <c r="G18"/>
  <c r="G16"/>
  <c r="G14"/>
  <c r="G12"/>
  <c r="G10"/>
  <c r="G8"/>
  <c r="G6"/>
  <c r="H89"/>
  <c r="H87"/>
  <c r="G87"/>
  <c r="H85"/>
  <c r="G85"/>
  <c r="H83"/>
  <c r="G83"/>
  <c r="H35"/>
  <c r="H33"/>
  <c r="H31"/>
  <c r="H29"/>
  <c r="H27"/>
  <c r="H25"/>
  <c r="H23"/>
  <c r="H21"/>
  <c r="H19"/>
  <c r="H17"/>
  <c r="H15"/>
  <c r="H13"/>
  <c r="H11"/>
  <c r="H9"/>
  <c r="H7"/>
  <c r="G89"/>
  <c r="G35"/>
  <c r="G33"/>
  <c r="G31"/>
  <c r="G29"/>
  <c r="G27"/>
  <c r="G25"/>
  <c r="G23"/>
  <c r="G21"/>
  <c r="G19"/>
  <c r="G17"/>
  <c r="G15"/>
  <c r="G13"/>
  <c r="G11"/>
  <c r="G9"/>
  <c r="G7"/>
  <c r="W33" i="3"/>
  <c r="G33" s="1"/>
  <c r="G32"/>
  <c r="G27"/>
  <c r="G28"/>
  <c r="S36"/>
  <c r="T36" s="1"/>
  <c r="Y36" s="1"/>
  <c r="O36"/>
  <c r="V36"/>
  <c r="G36" s="1"/>
  <c r="S35"/>
  <c r="T35" s="1"/>
  <c r="Y35" s="1"/>
  <c r="O35"/>
  <c r="V35"/>
  <c r="G35" s="1"/>
  <c r="S34"/>
  <c r="T34" s="1"/>
  <c r="Y34" s="1"/>
  <c r="O34"/>
  <c r="V34"/>
  <c r="G34" s="1"/>
  <c r="S29"/>
  <c r="T29" s="1"/>
  <c r="Y29" s="1"/>
  <c r="O29"/>
  <c r="V29"/>
  <c r="G29" s="1"/>
</calcChain>
</file>

<file path=xl/sharedStrings.xml><?xml version="1.0" encoding="utf-8"?>
<sst xmlns="http://schemas.openxmlformats.org/spreadsheetml/2006/main" count="101" uniqueCount="30">
  <si>
    <r>
      <t>Initial Temperature                                   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 (T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</si>
  <si>
    <r>
      <t>Heat Capacity                                         (C</t>
    </r>
    <r>
      <rPr>
        <b/>
        <vertAlign val="subscript"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(J/kgC)</t>
    </r>
  </si>
  <si>
    <t>Mass Flow Rate                                       (m) (kg/s)</t>
  </si>
  <si>
    <r>
      <t>Surface Contact Area                          (A)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</si>
  <si>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Wall Temperature                                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 (T</t>
    </r>
    <r>
      <rPr>
        <b/>
        <vertAlign val="subscript"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>)</t>
    </r>
  </si>
  <si>
    <r>
      <t>Exit Temperature                                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 (T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)</t>
    </r>
  </si>
  <si>
    <r>
      <t>Dynamic Viscosity               of the Fluid*                            (u) (N-s/m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</si>
  <si>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Diameter of the Duct                              (d) (m)</t>
  </si>
  <si>
    <t>Velocity of the Fluid*                               (v) (m/s)</t>
  </si>
  <si>
    <r>
      <t>Density of the Fluid*                              (p)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</si>
  <si>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Reynolds Number                    (Re = pvd / u)</t>
  </si>
  <si>
    <r>
      <t>Hydraulic Diameter (h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 (m)</t>
    </r>
  </si>
  <si>
    <r>
      <t>Cross Sectional Area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</si>
  <si>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 xml:space="preserve">Diameter of the Pipe                             </t>
    </r>
    <r>
      <rPr>
        <b/>
        <sz val="11"/>
        <color theme="1"/>
        <rFont val="Calibri"/>
        <family val="2"/>
        <scheme val="minor"/>
      </rPr>
      <t xml:space="preserve"> (m)</t>
    </r>
  </si>
  <si>
    <t>Thermal Conductivity                               (k) (W/mK)</t>
  </si>
  <si>
    <t>Nusselt Number                    (Nu)</t>
  </si>
  <si>
    <t>Diameter of the Pipe       (in)</t>
  </si>
  <si>
    <r>
      <t>Local Heat Transfer Coefficient      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K/W)  (h</t>
    </r>
    <r>
      <rPr>
        <b/>
        <vertAlign val="subscript"/>
        <sz val="11"/>
        <color theme="1"/>
        <rFont val="Calibri"/>
        <family val="2"/>
        <scheme val="minor"/>
      </rPr>
      <t xml:space="preserve">x </t>
    </r>
    <r>
      <rPr>
        <b/>
        <sz val="11"/>
        <color theme="1"/>
        <rFont val="Calibri"/>
        <family val="2"/>
        <scheme val="minor"/>
      </rPr>
      <t>or h</t>
    </r>
    <r>
      <rPr>
        <b/>
        <sz val="11"/>
        <color theme="1"/>
        <rFont val="Calibri"/>
        <family val="2"/>
      </rPr>
      <t>)</t>
    </r>
  </si>
  <si>
    <t>Length of Pipe (m)</t>
  </si>
  <si>
    <t>Volumetric Flow Rate             (mL/s)</t>
  </si>
  <si>
    <t>Volumetric Flow Rate               (L/min)</t>
  </si>
  <si>
    <t>Exit Temperatures calculated based on length of pipe</t>
  </si>
  <si>
    <t>Text</t>
  </si>
  <si>
    <t>Input Values</t>
  </si>
  <si>
    <t>Constant Values</t>
  </si>
  <si>
    <t>Output Values</t>
  </si>
  <si>
    <t>→</t>
  </si>
  <si>
    <t>Calculated Values</t>
  </si>
  <si>
    <t>`</t>
  </si>
  <si>
    <t>Cost</t>
  </si>
</sst>
</file>

<file path=xl/styles.xml><?xml version="1.0" encoding="utf-8"?>
<styleSheet xmlns="http://schemas.openxmlformats.org/spreadsheetml/2006/main">
  <numFmts count="5">
    <numFmt numFmtId="164" formatCode="0.0000000000"/>
    <numFmt numFmtId="165" formatCode="0.000000"/>
    <numFmt numFmtId="166" formatCode="0.00000"/>
    <numFmt numFmtId="167" formatCode="0.0000"/>
    <numFmt numFmtId="168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0" fontId="6" fillId="3" borderId="5" applyNumberFormat="0" applyAlignment="0" applyProtection="0"/>
    <xf numFmtId="0" fontId="7" fillId="4" borderId="5" applyNumberFormat="0" applyAlignment="0" applyProtection="0"/>
    <xf numFmtId="0" fontId="11" fillId="5" borderId="0" applyNumberFormat="0" applyBorder="0" applyAlignment="0" applyProtection="0"/>
    <xf numFmtId="0" fontId="12" fillId="4" borderId="6" applyNumberFormat="0" applyAlignment="0" applyProtection="0"/>
    <xf numFmtId="0" fontId="10" fillId="6" borderId="14" applyNumberFormat="0" applyFont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" fontId="6" fillId="3" borderId="5" xfId="1" applyNumberFormat="1" applyAlignment="1">
      <alignment horizontal="center" vertical="center"/>
    </xf>
    <xf numFmtId="167" fontId="6" fillId="3" borderId="5" xfId="1" applyNumberFormat="1" applyAlignment="1">
      <alignment horizontal="center" vertical="center"/>
    </xf>
    <xf numFmtId="0" fontId="6" fillId="3" borderId="5" xfId="1" applyAlignment="1">
      <alignment horizontal="center" vertical="center"/>
    </xf>
    <xf numFmtId="0" fontId="0" fillId="0" borderId="0" xfId="0" applyAlignment="1">
      <alignment horizontal="left" vertical="center"/>
    </xf>
    <xf numFmtId="164" fontId="7" fillId="4" borderId="5" xfId="2" applyNumberFormat="1" applyAlignment="1">
      <alignment horizontal="center" vertical="center"/>
    </xf>
    <xf numFmtId="0" fontId="7" fillId="4" borderId="5" xfId="2" applyAlignment="1">
      <alignment horizontal="center" vertical="center"/>
    </xf>
    <xf numFmtId="0" fontId="6" fillId="3" borderId="7" xfId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4" borderId="10" xfId="2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2" fillId="4" borderId="6" xfId="4" applyNumberFormat="1" applyAlignment="1">
      <alignment horizontal="center" vertical="center"/>
    </xf>
    <xf numFmtId="2" fontId="11" fillId="5" borderId="5" xfId="3" applyNumberFormat="1" applyBorder="1" applyAlignment="1">
      <alignment horizontal="center" vertical="center"/>
    </xf>
    <xf numFmtId="0" fontId="14" fillId="6" borderId="14" xfId="5" applyFont="1" applyAlignment="1">
      <alignment horizontal="center" vertical="center"/>
    </xf>
    <xf numFmtId="2" fontId="14" fillId="6" borderId="14" xfId="5" applyNumberFormat="1" applyFont="1" applyAlignment="1">
      <alignment horizontal="center" vertical="center"/>
    </xf>
    <xf numFmtId="0" fontId="0" fillId="6" borderId="14" xfId="5" applyFont="1" applyAlignment="1">
      <alignment horizontal="center" vertical="center"/>
    </xf>
    <xf numFmtId="0" fontId="0" fillId="6" borderId="15" xfId="5" applyFont="1" applyBorder="1" applyAlignment="1">
      <alignment horizontal="center" vertical="center"/>
    </xf>
    <xf numFmtId="0" fontId="12" fillId="4" borderId="16" xfId="4" applyBorder="1" applyAlignment="1">
      <alignment horizontal="center" vertical="center"/>
    </xf>
    <xf numFmtId="2" fontId="0" fillId="6" borderId="14" xfId="5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3" fillId="4" borderId="5" xfId="2" applyNumberFormat="1" applyFont="1" applyAlignment="1">
      <alignment horizontal="center" vertical="center"/>
    </xf>
    <xf numFmtId="165" fontId="13" fillId="4" borderId="5" xfId="2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9" fillId="0" borderId="0" xfId="0" applyFont="1" applyAlignment="1" applyProtection="1">
      <alignment vertical="center"/>
    </xf>
    <xf numFmtId="1" fontId="1" fillId="2" borderId="0" xfId="0" applyNumberFormat="1" applyFont="1" applyFill="1" applyBorder="1" applyAlignment="1" applyProtection="1">
      <alignment horizontal="center" vertical="center" wrapText="1"/>
    </xf>
  </cellXfs>
  <cellStyles count="6">
    <cellStyle name="Calculation" xfId="2" builtinId="22"/>
    <cellStyle name="Input" xfId="1" builtinId="20"/>
    <cellStyle name="Neutral" xfId="3" builtinId="28"/>
    <cellStyle name="Normal" xfId="0" builtinId="0"/>
    <cellStyle name="Note" xfId="5" builtinId="10"/>
    <cellStyle name="Output" xfId="4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Length of Pipe (f</a:t>
            </a:r>
            <a:r>
              <a:rPr lang="en-US"/>
              <a:t>or Exit</a:t>
            </a:r>
            <a:r>
              <a:rPr lang="en-US" baseline="0"/>
              <a:t> Temperature of ~49.95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00314824812201"/>
          <c:y val="0"/>
        </c:manualLayout>
      </c:layout>
    </c:title>
    <c:plotArea>
      <c:layout/>
      <c:scatterChart>
        <c:scatterStyle val="lineMarker"/>
        <c:ser>
          <c:idx val="0"/>
          <c:order val="0"/>
          <c:tx>
            <c:v>1.5"</c:v>
          </c:tx>
          <c:spPr>
            <a:ln w="28575">
              <a:noFill/>
            </a:ln>
          </c:spPr>
          <c:xVal>
            <c:numRef>
              <c:f>'temps for 1.5" pipe'!$F$6:$F$89</c:f>
              <c:numCache>
                <c:formatCode>0</c:formatCode>
                <c:ptCount val="84"/>
                <c:pt idx="0">
                  <c:v>7874.0157600000002</c:v>
                </c:pt>
                <c:pt idx="1">
                  <c:v>7874.0157600000002</c:v>
                </c:pt>
                <c:pt idx="2">
                  <c:v>7874.0157600000002</c:v>
                </c:pt>
                <c:pt idx="3">
                  <c:v>7874.0157600000002</c:v>
                </c:pt>
                <c:pt idx="4">
                  <c:v>7874.0157600000002</c:v>
                </c:pt>
                <c:pt idx="5">
                  <c:v>7874.0157600000002</c:v>
                </c:pt>
                <c:pt idx="6">
                  <c:v>7874.0157600000002</c:v>
                </c:pt>
                <c:pt idx="7">
                  <c:v>7874.0157600000002</c:v>
                </c:pt>
                <c:pt idx="8">
                  <c:v>7874.0157600000002</c:v>
                </c:pt>
                <c:pt idx="9">
                  <c:v>7874.0157600000002</c:v>
                </c:pt>
                <c:pt idx="10">
                  <c:v>7874.0157600000002</c:v>
                </c:pt>
                <c:pt idx="11">
                  <c:v>7874.0157600000002</c:v>
                </c:pt>
                <c:pt idx="12">
                  <c:v>7874.0157600000002</c:v>
                </c:pt>
                <c:pt idx="13">
                  <c:v>7874.0157600000002</c:v>
                </c:pt>
                <c:pt idx="14">
                  <c:v>7874.0157600000002</c:v>
                </c:pt>
                <c:pt idx="15">
                  <c:v>7874.0157600000002</c:v>
                </c:pt>
                <c:pt idx="16">
                  <c:v>7874.0157600000002</c:v>
                </c:pt>
                <c:pt idx="17">
                  <c:v>7874.0157600000002</c:v>
                </c:pt>
                <c:pt idx="18">
                  <c:v>7874.0157600000002</c:v>
                </c:pt>
                <c:pt idx="19">
                  <c:v>7874.0157600000002</c:v>
                </c:pt>
                <c:pt idx="20">
                  <c:v>7874.0157600000002</c:v>
                </c:pt>
                <c:pt idx="21">
                  <c:v>7874.0157600000002</c:v>
                </c:pt>
                <c:pt idx="22">
                  <c:v>7874.0157600000002</c:v>
                </c:pt>
                <c:pt idx="23">
                  <c:v>7874.0157600000002</c:v>
                </c:pt>
                <c:pt idx="24">
                  <c:v>7874.0157600000002</c:v>
                </c:pt>
                <c:pt idx="25">
                  <c:v>7874.0157600000002</c:v>
                </c:pt>
                <c:pt idx="26">
                  <c:v>7874.0157600000002</c:v>
                </c:pt>
                <c:pt idx="27">
                  <c:v>7874.0157600000002</c:v>
                </c:pt>
                <c:pt idx="28">
                  <c:v>7874.0157600000002</c:v>
                </c:pt>
                <c:pt idx="29">
                  <c:v>7874.0157600000002</c:v>
                </c:pt>
                <c:pt idx="30">
                  <c:v>7874.0157600000002</c:v>
                </c:pt>
                <c:pt idx="31">
                  <c:v>7874.0157600000002</c:v>
                </c:pt>
                <c:pt idx="32">
                  <c:v>7874.0157600000002</c:v>
                </c:pt>
                <c:pt idx="33">
                  <c:v>7874.0157600000002</c:v>
                </c:pt>
                <c:pt idx="34">
                  <c:v>7874.0157600000002</c:v>
                </c:pt>
                <c:pt idx="35">
                  <c:v>7874.0157600000002</c:v>
                </c:pt>
                <c:pt idx="36">
                  <c:v>7874.0157600000002</c:v>
                </c:pt>
                <c:pt idx="37">
                  <c:v>7874.0157600000002</c:v>
                </c:pt>
                <c:pt idx="38">
                  <c:v>7874.0157600000002</c:v>
                </c:pt>
                <c:pt idx="39">
                  <c:v>7874.0157600000002</c:v>
                </c:pt>
                <c:pt idx="40">
                  <c:v>7874.0157600000002</c:v>
                </c:pt>
                <c:pt idx="41">
                  <c:v>7874.0157600000002</c:v>
                </c:pt>
                <c:pt idx="42">
                  <c:v>7874.0157600000002</c:v>
                </c:pt>
                <c:pt idx="43">
                  <c:v>7874.0157600000002</c:v>
                </c:pt>
                <c:pt idx="44">
                  <c:v>7874.0157600000002</c:v>
                </c:pt>
                <c:pt idx="45">
                  <c:v>7874.0157600000002</c:v>
                </c:pt>
                <c:pt idx="46">
                  <c:v>7874.0157600000002</c:v>
                </c:pt>
                <c:pt idx="47">
                  <c:v>7874.0157600000002</c:v>
                </c:pt>
                <c:pt idx="48">
                  <c:v>7874.0157600000002</c:v>
                </c:pt>
                <c:pt idx="49">
                  <c:v>7874.0157600000002</c:v>
                </c:pt>
                <c:pt idx="50">
                  <c:v>7874.0157600000002</c:v>
                </c:pt>
                <c:pt idx="51">
                  <c:v>7874.0157600000002</c:v>
                </c:pt>
                <c:pt idx="52">
                  <c:v>7874.0157600000002</c:v>
                </c:pt>
                <c:pt idx="53">
                  <c:v>7874.0157600000002</c:v>
                </c:pt>
                <c:pt idx="54">
                  <c:v>7874.0157600000002</c:v>
                </c:pt>
                <c:pt idx="55">
                  <c:v>7874.0157600000002</c:v>
                </c:pt>
                <c:pt idx="56">
                  <c:v>7874.0157600000002</c:v>
                </c:pt>
                <c:pt idx="57">
                  <c:v>7874.0157600000002</c:v>
                </c:pt>
                <c:pt idx="58">
                  <c:v>7874.0157600000002</c:v>
                </c:pt>
                <c:pt idx="59">
                  <c:v>7874.0157600000002</c:v>
                </c:pt>
                <c:pt idx="60">
                  <c:v>7874.0157600000002</c:v>
                </c:pt>
                <c:pt idx="61">
                  <c:v>7874.0157600000002</c:v>
                </c:pt>
                <c:pt idx="62">
                  <c:v>7874.0157600000002</c:v>
                </c:pt>
                <c:pt idx="63">
                  <c:v>7874.0157600000002</c:v>
                </c:pt>
                <c:pt idx="64">
                  <c:v>7874.0157600000002</c:v>
                </c:pt>
                <c:pt idx="65">
                  <c:v>7874.0157600000002</c:v>
                </c:pt>
                <c:pt idx="66">
                  <c:v>7874.0157600000002</c:v>
                </c:pt>
                <c:pt idx="67">
                  <c:v>7874.0157600000002</c:v>
                </c:pt>
                <c:pt idx="68">
                  <c:v>7874.0157600000002</c:v>
                </c:pt>
                <c:pt idx="69">
                  <c:v>7874.0157600000002</c:v>
                </c:pt>
                <c:pt idx="70">
                  <c:v>7874.0157600000002</c:v>
                </c:pt>
                <c:pt idx="71">
                  <c:v>7874.0157600000002</c:v>
                </c:pt>
                <c:pt idx="72">
                  <c:v>7874.0157600000002</c:v>
                </c:pt>
                <c:pt idx="73">
                  <c:v>7874.0157600000002</c:v>
                </c:pt>
                <c:pt idx="74">
                  <c:v>7874.0157600000002</c:v>
                </c:pt>
                <c:pt idx="75">
                  <c:v>7874.0157600000002</c:v>
                </c:pt>
                <c:pt idx="76">
                  <c:v>7874.0157600000002</c:v>
                </c:pt>
                <c:pt idx="77">
                  <c:v>7874.0157600000002</c:v>
                </c:pt>
                <c:pt idx="78">
                  <c:v>7874.0157600000002</c:v>
                </c:pt>
                <c:pt idx="79">
                  <c:v>7874.0157600000002</c:v>
                </c:pt>
                <c:pt idx="80">
                  <c:v>7874.0157600000002</c:v>
                </c:pt>
                <c:pt idx="81">
                  <c:v>7874.0157600000002</c:v>
                </c:pt>
                <c:pt idx="82">
                  <c:v>7874.0157600000002</c:v>
                </c:pt>
                <c:pt idx="83">
                  <c:v>7874.0157600000002</c:v>
                </c:pt>
              </c:numCache>
            </c:numRef>
          </c:xVal>
          <c:yVal>
            <c:numRef>
              <c:f>'temps for 1.5" pipe'!$T$6:$T$89</c:f>
              <c:numCache>
                <c:formatCode>0.00</c:formatCode>
                <c:ptCount val="84"/>
                <c:pt idx="0">
                  <c:v>3.009842431979215</c:v>
                </c:pt>
                <c:pt idx="1">
                  <c:v>3.420275490885472</c:v>
                </c:pt>
                <c:pt idx="2">
                  <c:v>34.202754908854715</c:v>
                </c:pt>
                <c:pt idx="3">
                  <c:v>68.405509817709429</c:v>
                </c:pt>
                <c:pt idx="4">
                  <c:v>102.60826472656416</c:v>
                </c:pt>
                <c:pt idx="5">
                  <c:v>136.81101963541886</c:v>
                </c:pt>
                <c:pt idx="6">
                  <c:v>171.01377454427359</c:v>
                </c:pt>
                <c:pt idx="7">
                  <c:v>205.21652945312832</c:v>
                </c:pt>
                <c:pt idx="8">
                  <c:v>239.41928436198305</c:v>
                </c:pt>
                <c:pt idx="9">
                  <c:v>273.62203927083772</c:v>
                </c:pt>
                <c:pt idx="10">
                  <c:v>307.82479417969239</c:v>
                </c:pt>
                <c:pt idx="11">
                  <c:v>342.02754908854718</c:v>
                </c:pt>
                <c:pt idx="12">
                  <c:v>376.2303039974019</c:v>
                </c:pt>
                <c:pt idx="13">
                  <c:v>410.43305890625663</c:v>
                </c:pt>
                <c:pt idx="14">
                  <c:v>444.63581381511136</c:v>
                </c:pt>
                <c:pt idx="15">
                  <c:v>478.83856872396609</c:v>
                </c:pt>
                <c:pt idx="16">
                  <c:v>513.04132363282076</c:v>
                </c:pt>
                <c:pt idx="17">
                  <c:v>547.24407854167544</c:v>
                </c:pt>
                <c:pt idx="18">
                  <c:v>581.44683345053022</c:v>
                </c:pt>
                <c:pt idx="19">
                  <c:v>615.64958835938478</c:v>
                </c:pt>
                <c:pt idx="20">
                  <c:v>649.85234326823968</c:v>
                </c:pt>
                <c:pt idx="21">
                  <c:v>684.05509817709435</c:v>
                </c:pt>
                <c:pt idx="22">
                  <c:v>718.25785308594914</c:v>
                </c:pt>
                <c:pt idx="23">
                  <c:v>752.46060799480381</c:v>
                </c:pt>
                <c:pt idx="24">
                  <c:v>786.66336290365848</c:v>
                </c:pt>
                <c:pt idx="25">
                  <c:v>820.86611781251327</c:v>
                </c:pt>
                <c:pt idx="26">
                  <c:v>855.06887272136794</c:v>
                </c:pt>
                <c:pt idx="27">
                  <c:v>889.27162763022272</c:v>
                </c:pt>
                <c:pt idx="28">
                  <c:v>923.4743825390774</c:v>
                </c:pt>
                <c:pt idx="29">
                  <c:v>957.67713744793218</c:v>
                </c:pt>
                <c:pt idx="30">
                  <c:v>991.87989235678685</c:v>
                </c:pt>
                <c:pt idx="31">
                  <c:v>1026.0826472656415</c:v>
                </c:pt>
                <c:pt idx="32">
                  <c:v>1060.2854021744963</c:v>
                </c:pt>
                <c:pt idx="33">
                  <c:v>1094.4881570833509</c:v>
                </c:pt>
                <c:pt idx="34">
                  <c:v>1128.6909119922054</c:v>
                </c:pt>
                <c:pt idx="35">
                  <c:v>1162.8936669010604</c:v>
                </c:pt>
                <c:pt idx="36">
                  <c:v>1197.096421809915</c:v>
                </c:pt>
                <c:pt idx="37">
                  <c:v>1231.2991767187696</c:v>
                </c:pt>
                <c:pt idx="38">
                  <c:v>1265.5019316276243</c:v>
                </c:pt>
                <c:pt idx="39">
                  <c:v>1299.7046865364794</c:v>
                </c:pt>
                <c:pt idx="40">
                  <c:v>1333.9074414453339</c:v>
                </c:pt>
                <c:pt idx="41">
                  <c:v>1368.1101963541887</c:v>
                </c:pt>
                <c:pt idx="42">
                  <c:v>1402.3129512630433</c:v>
                </c:pt>
                <c:pt idx="43">
                  <c:v>1436.5157061718983</c:v>
                </c:pt>
                <c:pt idx="44">
                  <c:v>1470.7184610807528</c:v>
                </c:pt>
                <c:pt idx="45">
                  <c:v>1504.9212159896076</c:v>
                </c:pt>
                <c:pt idx="46">
                  <c:v>1539.1239708984622</c:v>
                </c:pt>
                <c:pt idx="47">
                  <c:v>1573.326725807317</c:v>
                </c:pt>
                <c:pt idx="48">
                  <c:v>1607.5294807161717</c:v>
                </c:pt>
                <c:pt idx="49">
                  <c:v>1641.7322356250265</c:v>
                </c:pt>
                <c:pt idx="50">
                  <c:v>1675.9349905338813</c:v>
                </c:pt>
                <c:pt idx="51">
                  <c:v>1710.1377454427359</c:v>
                </c:pt>
                <c:pt idx="52">
                  <c:v>1744.3405003515909</c:v>
                </c:pt>
                <c:pt idx="53">
                  <c:v>1778.5432552604454</c:v>
                </c:pt>
                <c:pt idx="54">
                  <c:v>1812.7460101693</c:v>
                </c:pt>
                <c:pt idx="55">
                  <c:v>1846.9487650781548</c:v>
                </c:pt>
                <c:pt idx="56">
                  <c:v>1881.1515199870096</c:v>
                </c:pt>
                <c:pt idx="57">
                  <c:v>1915.3542748958644</c:v>
                </c:pt>
                <c:pt idx="58">
                  <c:v>1949.5570298047187</c:v>
                </c:pt>
                <c:pt idx="59">
                  <c:v>1983.7597847135737</c:v>
                </c:pt>
                <c:pt idx="60">
                  <c:v>2017.9625396224285</c:v>
                </c:pt>
                <c:pt idx="61">
                  <c:v>2052.1652945312831</c:v>
                </c:pt>
                <c:pt idx="62">
                  <c:v>2086.3680494401378</c:v>
                </c:pt>
                <c:pt idx="63">
                  <c:v>2120.5708043489926</c:v>
                </c:pt>
                <c:pt idx="64">
                  <c:v>2154.7735592578474</c:v>
                </c:pt>
                <c:pt idx="65">
                  <c:v>2188.9763141667017</c:v>
                </c:pt>
                <c:pt idx="66">
                  <c:v>2223.179069075557</c:v>
                </c:pt>
                <c:pt idx="67">
                  <c:v>2257.3818239844109</c:v>
                </c:pt>
                <c:pt idx="68">
                  <c:v>2291.5845788932661</c:v>
                </c:pt>
                <c:pt idx="69">
                  <c:v>2325.7873338021209</c:v>
                </c:pt>
                <c:pt idx="70">
                  <c:v>2359.9900887109752</c:v>
                </c:pt>
                <c:pt idx="71">
                  <c:v>2394.19284361983</c:v>
                </c:pt>
                <c:pt idx="72">
                  <c:v>2428.3955985286852</c:v>
                </c:pt>
                <c:pt idx="73">
                  <c:v>2462.5983534375391</c:v>
                </c:pt>
                <c:pt idx="74">
                  <c:v>2496.8011083463944</c:v>
                </c:pt>
                <c:pt idx="75">
                  <c:v>2531.0038632552487</c:v>
                </c:pt>
                <c:pt idx="76">
                  <c:v>2565.2066181641039</c:v>
                </c:pt>
                <c:pt idx="77">
                  <c:v>2599.4093730729587</c:v>
                </c:pt>
                <c:pt idx="78">
                  <c:v>2633.6121279818135</c:v>
                </c:pt>
                <c:pt idx="79">
                  <c:v>2667.8148828906678</c:v>
                </c:pt>
                <c:pt idx="80">
                  <c:v>2702.0176377995226</c:v>
                </c:pt>
                <c:pt idx="81">
                  <c:v>2736.2203927083774</c:v>
                </c:pt>
                <c:pt idx="82">
                  <c:v>2770.4231476172322</c:v>
                </c:pt>
                <c:pt idx="83">
                  <c:v>2804.6259025260865</c:v>
                </c:pt>
              </c:numCache>
            </c:numRef>
          </c:yVal>
        </c:ser>
        <c:axId val="92005888"/>
        <c:axId val="92008448"/>
      </c:scatterChart>
      <c:valAx>
        <c:axId val="92005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</a:t>
                </a:r>
                <a:r>
                  <a:rPr lang="en-US" baseline="0"/>
                  <a:t> of Pipe (m)</a:t>
                </a:r>
                <a:endParaRPr lang="en-US"/>
              </a:p>
            </c:rich>
          </c:tx>
        </c:title>
        <c:numFmt formatCode="0" sourceLinked="1"/>
        <c:tickLblPos val="nextTo"/>
        <c:crossAx val="92008448"/>
        <c:crosses val="autoZero"/>
        <c:crossBetween val="midCat"/>
      </c:valAx>
      <c:valAx>
        <c:axId val="92008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0.00" sourceLinked="1"/>
        <c:tickLblPos val="nextTo"/>
        <c:crossAx val="920058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Surface Contact Area (f</a:t>
            </a:r>
            <a:r>
              <a:rPr lang="en-US"/>
              <a:t>or Exit</a:t>
            </a:r>
            <a:r>
              <a:rPr lang="en-US" baseline="0"/>
              <a:t> Temperature of ~49.95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1.5"</c:v>
          </c:tx>
          <c:spPr>
            <a:ln w="28575">
              <a:noFill/>
            </a:ln>
          </c:spPr>
          <c:xVal>
            <c:numRef>
              <c:f>'temps for 1.5" pipe'!$U$6:$U$89</c:f>
              <c:numCache>
                <c:formatCode>0.000000</c:formatCode>
                <c:ptCount val="84"/>
                <c:pt idx="0">
                  <c:v>942.47779847083154</c:v>
                </c:pt>
                <c:pt idx="1">
                  <c:v>942.47779847083154</c:v>
                </c:pt>
                <c:pt idx="2">
                  <c:v>942.47779847083154</c:v>
                </c:pt>
                <c:pt idx="3">
                  <c:v>942.47779847083154</c:v>
                </c:pt>
                <c:pt idx="4">
                  <c:v>942.47779847083154</c:v>
                </c:pt>
                <c:pt idx="5">
                  <c:v>942.47779847083154</c:v>
                </c:pt>
                <c:pt idx="6">
                  <c:v>942.47779847083154</c:v>
                </c:pt>
                <c:pt idx="7">
                  <c:v>942.47779847083154</c:v>
                </c:pt>
                <c:pt idx="8">
                  <c:v>942.47779847083154</c:v>
                </c:pt>
                <c:pt idx="9">
                  <c:v>942.47779847083154</c:v>
                </c:pt>
                <c:pt idx="10">
                  <c:v>942.47779847083154</c:v>
                </c:pt>
                <c:pt idx="11">
                  <c:v>942.47779847083154</c:v>
                </c:pt>
                <c:pt idx="12">
                  <c:v>942.47779847083154</c:v>
                </c:pt>
                <c:pt idx="13">
                  <c:v>942.47779847083154</c:v>
                </c:pt>
                <c:pt idx="14">
                  <c:v>942.47779847083154</c:v>
                </c:pt>
                <c:pt idx="15">
                  <c:v>942.47779847083154</c:v>
                </c:pt>
                <c:pt idx="16">
                  <c:v>942.47779847083154</c:v>
                </c:pt>
                <c:pt idx="17">
                  <c:v>942.47779847083154</c:v>
                </c:pt>
                <c:pt idx="18">
                  <c:v>942.47779847083154</c:v>
                </c:pt>
                <c:pt idx="19">
                  <c:v>942.47779847083154</c:v>
                </c:pt>
                <c:pt idx="20">
                  <c:v>942.47779847083154</c:v>
                </c:pt>
                <c:pt idx="21">
                  <c:v>942.47779847083154</c:v>
                </c:pt>
                <c:pt idx="22">
                  <c:v>942.47779847083154</c:v>
                </c:pt>
                <c:pt idx="23">
                  <c:v>942.47779847083154</c:v>
                </c:pt>
                <c:pt idx="24">
                  <c:v>942.47779847083154</c:v>
                </c:pt>
                <c:pt idx="25">
                  <c:v>942.47779847083154</c:v>
                </c:pt>
                <c:pt idx="26">
                  <c:v>942.47779847083154</c:v>
                </c:pt>
                <c:pt idx="27">
                  <c:v>942.47779847083154</c:v>
                </c:pt>
                <c:pt idx="28">
                  <c:v>942.47779847083154</c:v>
                </c:pt>
                <c:pt idx="29">
                  <c:v>942.47779847083154</c:v>
                </c:pt>
                <c:pt idx="30">
                  <c:v>942.47779847083154</c:v>
                </c:pt>
                <c:pt idx="31">
                  <c:v>942.47779847083154</c:v>
                </c:pt>
                <c:pt idx="32">
                  <c:v>942.47779847083154</c:v>
                </c:pt>
                <c:pt idx="33">
                  <c:v>942.47779847083154</c:v>
                </c:pt>
                <c:pt idx="34">
                  <c:v>942.47779847083154</c:v>
                </c:pt>
                <c:pt idx="35">
                  <c:v>942.47779847083154</c:v>
                </c:pt>
                <c:pt idx="36">
                  <c:v>942.47779847083154</c:v>
                </c:pt>
                <c:pt idx="37">
                  <c:v>942.47779847083154</c:v>
                </c:pt>
                <c:pt idx="38">
                  <c:v>942.47779847083154</c:v>
                </c:pt>
                <c:pt idx="39">
                  <c:v>942.47779847083154</c:v>
                </c:pt>
                <c:pt idx="40">
                  <c:v>942.47779847083154</c:v>
                </c:pt>
                <c:pt idx="41">
                  <c:v>942.47779847083154</c:v>
                </c:pt>
                <c:pt idx="42">
                  <c:v>942.47779847083154</c:v>
                </c:pt>
                <c:pt idx="43">
                  <c:v>942.47779847083154</c:v>
                </c:pt>
                <c:pt idx="44">
                  <c:v>942.47779847083154</c:v>
                </c:pt>
                <c:pt idx="45">
                  <c:v>942.47779847083154</c:v>
                </c:pt>
                <c:pt idx="46">
                  <c:v>942.47779847083154</c:v>
                </c:pt>
                <c:pt idx="47">
                  <c:v>942.47779847083154</c:v>
                </c:pt>
                <c:pt idx="48">
                  <c:v>942.47779847083154</c:v>
                </c:pt>
                <c:pt idx="49">
                  <c:v>942.47779847083154</c:v>
                </c:pt>
                <c:pt idx="50">
                  <c:v>942.47779847083154</c:v>
                </c:pt>
                <c:pt idx="51">
                  <c:v>942.47779847083154</c:v>
                </c:pt>
                <c:pt idx="52">
                  <c:v>942.47779847083154</c:v>
                </c:pt>
                <c:pt idx="53">
                  <c:v>942.47779847083154</c:v>
                </c:pt>
                <c:pt idx="54">
                  <c:v>942.47779847083154</c:v>
                </c:pt>
                <c:pt idx="55">
                  <c:v>942.47779847083154</c:v>
                </c:pt>
                <c:pt idx="56">
                  <c:v>942.47779847083154</c:v>
                </c:pt>
                <c:pt idx="57">
                  <c:v>942.47779847083154</c:v>
                </c:pt>
                <c:pt idx="58">
                  <c:v>942.47779847083154</c:v>
                </c:pt>
                <c:pt idx="59">
                  <c:v>942.47779847083154</c:v>
                </c:pt>
                <c:pt idx="60">
                  <c:v>942.47779847083154</c:v>
                </c:pt>
                <c:pt idx="61">
                  <c:v>942.47779847083154</c:v>
                </c:pt>
                <c:pt idx="62">
                  <c:v>942.47779847083154</c:v>
                </c:pt>
                <c:pt idx="63">
                  <c:v>942.47779847083154</c:v>
                </c:pt>
                <c:pt idx="64">
                  <c:v>942.47779847083154</c:v>
                </c:pt>
                <c:pt idx="65">
                  <c:v>942.47779847083154</c:v>
                </c:pt>
                <c:pt idx="66">
                  <c:v>942.47779847083154</c:v>
                </c:pt>
                <c:pt idx="67">
                  <c:v>942.47779847083154</c:v>
                </c:pt>
                <c:pt idx="68">
                  <c:v>942.47779847083154</c:v>
                </c:pt>
                <c:pt idx="69">
                  <c:v>942.47779847083154</c:v>
                </c:pt>
                <c:pt idx="70">
                  <c:v>942.47779847083154</c:v>
                </c:pt>
                <c:pt idx="71">
                  <c:v>942.47779847083154</c:v>
                </c:pt>
                <c:pt idx="72">
                  <c:v>942.47779847083154</c:v>
                </c:pt>
                <c:pt idx="73">
                  <c:v>942.47779847083154</c:v>
                </c:pt>
                <c:pt idx="74">
                  <c:v>942.47779847083154</c:v>
                </c:pt>
                <c:pt idx="75">
                  <c:v>942.47779847083154</c:v>
                </c:pt>
                <c:pt idx="76">
                  <c:v>942.47779847083154</c:v>
                </c:pt>
                <c:pt idx="77">
                  <c:v>942.47779847083154</c:v>
                </c:pt>
                <c:pt idx="78">
                  <c:v>942.47779847083154</c:v>
                </c:pt>
                <c:pt idx="79">
                  <c:v>942.47779847083154</c:v>
                </c:pt>
                <c:pt idx="80">
                  <c:v>942.47779847083154</c:v>
                </c:pt>
                <c:pt idx="81">
                  <c:v>942.47779847083154</c:v>
                </c:pt>
                <c:pt idx="82">
                  <c:v>942.47779847083154</c:v>
                </c:pt>
                <c:pt idx="83">
                  <c:v>942.47779847083154</c:v>
                </c:pt>
              </c:numCache>
            </c:numRef>
          </c:xVal>
          <c:yVal>
            <c:numRef>
              <c:f>'temps for 1.5" pipe'!$T$6:$T$89</c:f>
              <c:numCache>
                <c:formatCode>0.00</c:formatCode>
                <c:ptCount val="84"/>
                <c:pt idx="0">
                  <c:v>3.009842431979215</c:v>
                </c:pt>
                <c:pt idx="1">
                  <c:v>3.420275490885472</c:v>
                </c:pt>
                <c:pt idx="2">
                  <c:v>34.202754908854715</c:v>
                </c:pt>
                <c:pt idx="3">
                  <c:v>68.405509817709429</c:v>
                </c:pt>
                <c:pt idx="4">
                  <c:v>102.60826472656416</c:v>
                </c:pt>
                <c:pt idx="5">
                  <c:v>136.81101963541886</c:v>
                </c:pt>
                <c:pt idx="6">
                  <c:v>171.01377454427359</c:v>
                </c:pt>
                <c:pt idx="7">
                  <c:v>205.21652945312832</c:v>
                </c:pt>
                <c:pt idx="8">
                  <c:v>239.41928436198305</c:v>
                </c:pt>
                <c:pt idx="9">
                  <c:v>273.62203927083772</c:v>
                </c:pt>
                <c:pt idx="10">
                  <c:v>307.82479417969239</c:v>
                </c:pt>
                <c:pt idx="11">
                  <c:v>342.02754908854718</c:v>
                </c:pt>
                <c:pt idx="12">
                  <c:v>376.2303039974019</c:v>
                </c:pt>
                <c:pt idx="13">
                  <c:v>410.43305890625663</c:v>
                </c:pt>
                <c:pt idx="14">
                  <c:v>444.63581381511136</c:v>
                </c:pt>
                <c:pt idx="15">
                  <c:v>478.83856872396609</c:v>
                </c:pt>
                <c:pt idx="16">
                  <c:v>513.04132363282076</c:v>
                </c:pt>
                <c:pt idx="17">
                  <c:v>547.24407854167544</c:v>
                </c:pt>
                <c:pt idx="18">
                  <c:v>581.44683345053022</c:v>
                </c:pt>
                <c:pt idx="19">
                  <c:v>615.64958835938478</c:v>
                </c:pt>
                <c:pt idx="20">
                  <c:v>649.85234326823968</c:v>
                </c:pt>
                <c:pt idx="21">
                  <c:v>684.05509817709435</c:v>
                </c:pt>
                <c:pt idx="22">
                  <c:v>718.25785308594914</c:v>
                </c:pt>
                <c:pt idx="23">
                  <c:v>752.46060799480381</c:v>
                </c:pt>
                <c:pt idx="24">
                  <c:v>786.66336290365848</c:v>
                </c:pt>
                <c:pt idx="25">
                  <c:v>820.86611781251327</c:v>
                </c:pt>
                <c:pt idx="26">
                  <c:v>855.06887272136794</c:v>
                </c:pt>
                <c:pt idx="27">
                  <c:v>889.27162763022272</c:v>
                </c:pt>
                <c:pt idx="28">
                  <c:v>923.4743825390774</c:v>
                </c:pt>
                <c:pt idx="29">
                  <c:v>957.67713744793218</c:v>
                </c:pt>
                <c:pt idx="30">
                  <c:v>991.87989235678685</c:v>
                </c:pt>
                <c:pt idx="31">
                  <c:v>1026.0826472656415</c:v>
                </c:pt>
                <c:pt idx="32">
                  <c:v>1060.2854021744963</c:v>
                </c:pt>
                <c:pt idx="33">
                  <c:v>1094.4881570833509</c:v>
                </c:pt>
                <c:pt idx="34">
                  <c:v>1128.6909119922054</c:v>
                </c:pt>
                <c:pt idx="35">
                  <c:v>1162.8936669010604</c:v>
                </c:pt>
                <c:pt idx="36">
                  <c:v>1197.096421809915</c:v>
                </c:pt>
                <c:pt idx="37">
                  <c:v>1231.2991767187696</c:v>
                </c:pt>
                <c:pt idx="38">
                  <c:v>1265.5019316276243</c:v>
                </c:pt>
                <c:pt idx="39">
                  <c:v>1299.7046865364794</c:v>
                </c:pt>
                <c:pt idx="40">
                  <c:v>1333.9074414453339</c:v>
                </c:pt>
                <c:pt idx="41">
                  <c:v>1368.1101963541887</c:v>
                </c:pt>
                <c:pt idx="42">
                  <c:v>1402.3129512630433</c:v>
                </c:pt>
                <c:pt idx="43">
                  <c:v>1436.5157061718983</c:v>
                </c:pt>
                <c:pt idx="44">
                  <c:v>1470.7184610807528</c:v>
                </c:pt>
                <c:pt idx="45">
                  <c:v>1504.9212159896076</c:v>
                </c:pt>
                <c:pt idx="46">
                  <c:v>1539.1239708984622</c:v>
                </c:pt>
                <c:pt idx="47">
                  <c:v>1573.326725807317</c:v>
                </c:pt>
                <c:pt idx="48">
                  <c:v>1607.5294807161717</c:v>
                </c:pt>
                <c:pt idx="49">
                  <c:v>1641.7322356250265</c:v>
                </c:pt>
                <c:pt idx="50">
                  <c:v>1675.9349905338813</c:v>
                </c:pt>
                <c:pt idx="51">
                  <c:v>1710.1377454427359</c:v>
                </c:pt>
                <c:pt idx="52">
                  <c:v>1744.3405003515909</c:v>
                </c:pt>
                <c:pt idx="53">
                  <c:v>1778.5432552604454</c:v>
                </c:pt>
                <c:pt idx="54">
                  <c:v>1812.7460101693</c:v>
                </c:pt>
                <c:pt idx="55">
                  <c:v>1846.9487650781548</c:v>
                </c:pt>
                <c:pt idx="56">
                  <c:v>1881.1515199870096</c:v>
                </c:pt>
                <c:pt idx="57">
                  <c:v>1915.3542748958644</c:v>
                </c:pt>
                <c:pt idx="58">
                  <c:v>1949.5570298047187</c:v>
                </c:pt>
                <c:pt idx="59">
                  <c:v>1983.7597847135737</c:v>
                </c:pt>
                <c:pt idx="60">
                  <c:v>2017.9625396224285</c:v>
                </c:pt>
                <c:pt idx="61">
                  <c:v>2052.1652945312831</c:v>
                </c:pt>
                <c:pt idx="62">
                  <c:v>2086.3680494401378</c:v>
                </c:pt>
                <c:pt idx="63">
                  <c:v>2120.5708043489926</c:v>
                </c:pt>
                <c:pt idx="64">
                  <c:v>2154.7735592578474</c:v>
                </c:pt>
                <c:pt idx="65">
                  <c:v>2188.9763141667017</c:v>
                </c:pt>
                <c:pt idx="66">
                  <c:v>2223.179069075557</c:v>
                </c:pt>
                <c:pt idx="67">
                  <c:v>2257.3818239844109</c:v>
                </c:pt>
                <c:pt idx="68">
                  <c:v>2291.5845788932661</c:v>
                </c:pt>
                <c:pt idx="69">
                  <c:v>2325.7873338021209</c:v>
                </c:pt>
                <c:pt idx="70">
                  <c:v>2359.9900887109752</c:v>
                </c:pt>
                <c:pt idx="71">
                  <c:v>2394.19284361983</c:v>
                </c:pt>
                <c:pt idx="72">
                  <c:v>2428.3955985286852</c:v>
                </c:pt>
                <c:pt idx="73">
                  <c:v>2462.5983534375391</c:v>
                </c:pt>
                <c:pt idx="74">
                  <c:v>2496.8011083463944</c:v>
                </c:pt>
                <c:pt idx="75">
                  <c:v>2531.0038632552487</c:v>
                </c:pt>
                <c:pt idx="76">
                  <c:v>2565.2066181641039</c:v>
                </c:pt>
                <c:pt idx="77">
                  <c:v>2599.4093730729587</c:v>
                </c:pt>
                <c:pt idx="78">
                  <c:v>2633.6121279818135</c:v>
                </c:pt>
                <c:pt idx="79">
                  <c:v>2667.8148828906678</c:v>
                </c:pt>
                <c:pt idx="80">
                  <c:v>2702.0176377995226</c:v>
                </c:pt>
                <c:pt idx="81">
                  <c:v>2736.2203927083774</c:v>
                </c:pt>
                <c:pt idx="82">
                  <c:v>2770.4231476172322</c:v>
                </c:pt>
                <c:pt idx="83">
                  <c:v>2804.6259025260865</c:v>
                </c:pt>
              </c:numCache>
            </c:numRef>
          </c:yVal>
        </c:ser>
        <c:ser>
          <c:idx val="1"/>
          <c:order val="1"/>
          <c:tx>
            <c:v>2"</c:v>
          </c:tx>
          <c:spPr>
            <a:ln w="28575">
              <a:noFill/>
            </a:ln>
          </c:spPr>
          <c:xVal>
            <c:numRef>
              <c:f>'temps for 2" pipe'!$U$6:$U$89</c:f>
              <c:numCache>
                <c:formatCode>0.000000</c:formatCode>
                <c:ptCount val="84"/>
                <c:pt idx="0">
                  <c:v>1256.6370646277753</c:v>
                </c:pt>
                <c:pt idx="1">
                  <c:v>1256.6370646277753</c:v>
                </c:pt>
                <c:pt idx="2">
                  <c:v>1256.6370646277753</c:v>
                </c:pt>
                <c:pt idx="3">
                  <c:v>1256.6370646277753</c:v>
                </c:pt>
                <c:pt idx="4">
                  <c:v>1256.6370646277753</c:v>
                </c:pt>
                <c:pt idx="5">
                  <c:v>1256.6370646277753</c:v>
                </c:pt>
                <c:pt idx="6">
                  <c:v>1256.6370646277753</c:v>
                </c:pt>
                <c:pt idx="7">
                  <c:v>1256.6370646277753</c:v>
                </c:pt>
                <c:pt idx="8">
                  <c:v>1256.6370646277753</c:v>
                </c:pt>
                <c:pt idx="9">
                  <c:v>1256.6370646277753</c:v>
                </c:pt>
                <c:pt idx="10">
                  <c:v>1256.6370646277753</c:v>
                </c:pt>
                <c:pt idx="11">
                  <c:v>1256.6370646277753</c:v>
                </c:pt>
                <c:pt idx="12">
                  <c:v>1256.6370646277753</c:v>
                </c:pt>
                <c:pt idx="13">
                  <c:v>1256.6370646277753</c:v>
                </c:pt>
                <c:pt idx="14">
                  <c:v>1256.6370646277753</c:v>
                </c:pt>
                <c:pt idx="15">
                  <c:v>1256.6370646277753</c:v>
                </c:pt>
                <c:pt idx="16">
                  <c:v>1256.6370646277753</c:v>
                </c:pt>
                <c:pt idx="17">
                  <c:v>1256.6370646277753</c:v>
                </c:pt>
                <c:pt idx="18">
                  <c:v>1256.6370646277753</c:v>
                </c:pt>
                <c:pt idx="19">
                  <c:v>1256.6370646277753</c:v>
                </c:pt>
                <c:pt idx="20">
                  <c:v>1256.6370646277753</c:v>
                </c:pt>
                <c:pt idx="21">
                  <c:v>1256.6370646277753</c:v>
                </c:pt>
                <c:pt idx="22">
                  <c:v>1256.6370646277753</c:v>
                </c:pt>
                <c:pt idx="23">
                  <c:v>1256.6370646277753</c:v>
                </c:pt>
                <c:pt idx="24">
                  <c:v>1256.6370646277753</c:v>
                </c:pt>
                <c:pt idx="25">
                  <c:v>1256.6370646277753</c:v>
                </c:pt>
                <c:pt idx="26">
                  <c:v>1256.6370646277753</c:v>
                </c:pt>
                <c:pt idx="27">
                  <c:v>1256.6370646277753</c:v>
                </c:pt>
                <c:pt idx="28">
                  <c:v>1256.6370646277753</c:v>
                </c:pt>
                <c:pt idx="29">
                  <c:v>1256.6370646277753</c:v>
                </c:pt>
                <c:pt idx="30">
                  <c:v>1256.6370646277753</c:v>
                </c:pt>
                <c:pt idx="31">
                  <c:v>1256.6370646277753</c:v>
                </c:pt>
                <c:pt idx="32">
                  <c:v>1256.6370646277753</c:v>
                </c:pt>
                <c:pt idx="33">
                  <c:v>1256.6370646277753</c:v>
                </c:pt>
                <c:pt idx="34">
                  <c:v>1256.6370646277753</c:v>
                </c:pt>
                <c:pt idx="35">
                  <c:v>1256.6370646277753</c:v>
                </c:pt>
                <c:pt idx="36">
                  <c:v>1256.6370646277753</c:v>
                </c:pt>
                <c:pt idx="37">
                  <c:v>1256.6370646277753</c:v>
                </c:pt>
                <c:pt idx="38">
                  <c:v>1256.6370646277753</c:v>
                </c:pt>
                <c:pt idx="39">
                  <c:v>1256.6370646277753</c:v>
                </c:pt>
                <c:pt idx="40">
                  <c:v>1256.6370646277753</c:v>
                </c:pt>
                <c:pt idx="41">
                  <c:v>1256.6370646277753</c:v>
                </c:pt>
                <c:pt idx="42">
                  <c:v>1256.6370646277753</c:v>
                </c:pt>
                <c:pt idx="43">
                  <c:v>1256.6370646277753</c:v>
                </c:pt>
                <c:pt idx="44">
                  <c:v>1256.6370646277753</c:v>
                </c:pt>
                <c:pt idx="45">
                  <c:v>1256.6370646277753</c:v>
                </c:pt>
                <c:pt idx="46">
                  <c:v>1256.6370646277753</c:v>
                </c:pt>
                <c:pt idx="47">
                  <c:v>1256.6370646277753</c:v>
                </c:pt>
                <c:pt idx="48">
                  <c:v>1256.6370646277753</c:v>
                </c:pt>
                <c:pt idx="49">
                  <c:v>1256.6370646277753</c:v>
                </c:pt>
                <c:pt idx="50">
                  <c:v>1256.6370646277753</c:v>
                </c:pt>
                <c:pt idx="51">
                  <c:v>1256.6370646277753</c:v>
                </c:pt>
                <c:pt idx="52">
                  <c:v>1256.6370646277753</c:v>
                </c:pt>
                <c:pt idx="53">
                  <c:v>1256.6370646277753</c:v>
                </c:pt>
                <c:pt idx="54">
                  <c:v>1256.6370646277753</c:v>
                </c:pt>
                <c:pt idx="55">
                  <c:v>1256.6370646277753</c:v>
                </c:pt>
                <c:pt idx="56">
                  <c:v>1256.6370646277753</c:v>
                </c:pt>
                <c:pt idx="57">
                  <c:v>1256.6370646277753</c:v>
                </c:pt>
                <c:pt idx="58">
                  <c:v>1256.6370646277753</c:v>
                </c:pt>
                <c:pt idx="59">
                  <c:v>1256.6370646277753</c:v>
                </c:pt>
                <c:pt idx="60">
                  <c:v>1256.6370646277753</c:v>
                </c:pt>
                <c:pt idx="61">
                  <c:v>1256.6370646277753</c:v>
                </c:pt>
                <c:pt idx="62">
                  <c:v>1256.6370646277753</c:v>
                </c:pt>
                <c:pt idx="63">
                  <c:v>1256.6370646277753</c:v>
                </c:pt>
                <c:pt idx="64">
                  <c:v>1256.6370646277753</c:v>
                </c:pt>
                <c:pt idx="65">
                  <c:v>1256.6370646277753</c:v>
                </c:pt>
                <c:pt idx="66">
                  <c:v>1256.6370646277753</c:v>
                </c:pt>
                <c:pt idx="67">
                  <c:v>1256.6370646277753</c:v>
                </c:pt>
                <c:pt idx="68">
                  <c:v>1256.6370646277753</c:v>
                </c:pt>
                <c:pt idx="69">
                  <c:v>1256.6370646277753</c:v>
                </c:pt>
                <c:pt idx="70">
                  <c:v>1256.6370646277753</c:v>
                </c:pt>
                <c:pt idx="71">
                  <c:v>1256.6370646277753</c:v>
                </c:pt>
                <c:pt idx="72">
                  <c:v>1256.6370646277753</c:v>
                </c:pt>
                <c:pt idx="73">
                  <c:v>1256.6370646277753</c:v>
                </c:pt>
                <c:pt idx="74">
                  <c:v>1256.6370646277753</c:v>
                </c:pt>
                <c:pt idx="75">
                  <c:v>1256.6370646277753</c:v>
                </c:pt>
                <c:pt idx="76">
                  <c:v>1256.6370646277753</c:v>
                </c:pt>
                <c:pt idx="77">
                  <c:v>1256.6370646277753</c:v>
                </c:pt>
                <c:pt idx="78">
                  <c:v>1256.6370646277753</c:v>
                </c:pt>
                <c:pt idx="79">
                  <c:v>1256.6370646277753</c:v>
                </c:pt>
                <c:pt idx="80">
                  <c:v>1256.6370646277753</c:v>
                </c:pt>
                <c:pt idx="81">
                  <c:v>1256.6370646277753</c:v>
                </c:pt>
                <c:pt idx="82">
                  <c:v>1256.6370646277753</c:v>
                </c:pt>
                <c:pt idx="83">
                  <c:v>1256.6370646277753</c:v>
                </c:pt>
              </c:numCache>
            </c:numRef>
          </c:xVal>
          <c:yVal>
            <c:numRef>
              <c:f>'temps for 2" pipe'!$T$6:$T$89</c:f>
              <c:numCache>
                <c:formatCode>0.00</c:formatCode>
                <c:ptCount val="84"/>
                <c:pt idx="0">
                  <c:v>0.12160979523148345</c:v>
                </c:pt>
                <c:pt idx="1">
                  <c:v>0.2432195904629669</c:v>
                </c:pt>
                <c:pt idx="2">
                  <c:v>0.36482938569445039</c:v>
                </c:pt>
                <c:pt idx="3">
                  <c:v>0.4864391809259338</c:v>
                </c:pt>
                <c:pt idx="4">
                  <c:v>0.60804897615741726</c:v>
                </c:pt>
                <c:pt idx="5">
                  <c:v>0.72965877138890078</c:v>
                </c:pt>
                <c:pt idx="6">
                  <c:v>0.85126856662038419</c:v>
                </c:pt>
                <c:pt idx="7">
                  <c:v>0.9728783618518676</c:v>
                </c:pt>
                <c:pt idx="8">
                  <c:v>1.0944881570833509</c:v>
                </c:pt>
                <c:pt idx="9">
                  <c:v>1.2160979523148345</c:v>
                </c:pt>
                <c:pt idx="10">
                  <c:v>1.3377077475463179</c:v>
                </c:pt>
                <c:pt idx="11">
                  <c:v>1.4593175427778016</c:v>
                </c:pt>
                <c:pt idx="12">
                  <c:v>1.5809273380092848</c:v>
                </c:pt>
                <c:pt idx="13">
                  <c:v>1.7025371332407684</c:v>
                </c:pt>
                <c:pt idx="14">
                  <c:v>1.8241469284722516</c:v>
                </c:pt>
                <c:pt idx="15">
                  <c:v>1.9457567237037352</c:v>
                </c:pt>
                <c:pt idx="16">
                  <c:v>2.0673665189352186</c:v>
                </c:pt>
                <c:pt idx="17">
                  <c:v>2.1889763141667018</c:v>
                </c:pt>
                <c:pt idx="18">
                  <c:v>2.3105861093981859</c:v>
                </c:pt>
                <c:pt idx="19">
                  <c:v>2.4321959046296691</c:v>
                </c:pt>
                <c:pt idx="20">
                  <c:v>2.5538056998611527</c:v>
                </c:pt>
                <c:pt idx="21">
                  <c:v>2.6754154950926359</c:v>
                </c:pt>
                <c:pt idx="22">
                  <c:v>2.7970252903241195</c:v>
                </c:pt>
                <c:pt idx="23">
                  <c:v>2.9186350855556031</c:v>
                </c:pt>
                <c:pt idx="24">
                  <c:v>3.0402448807870863</c:v>
                </c:pt>
                <c:pt idx="25">
                  <c:v>3.1618546760185695</c:v>
                </c:pt>
                <c:pt idx="26">
                  <c:v>3.2834644712500531</c:v>
                </c:pt>
                <c:pt idx="27">
                  <c:v>3.4050742664815368</c:v>
                </c:pt>
                <c:pt idx="28">
                  <c:v>3.52668406171302</c:v>
                </c:pt>
                <c:pt idx="29">
                  <c:v>3.6482938569445031</c:v>
                </c:pt>
                <c:pt idx="30">
                  <c:v>3.7699036521759863</c:v>
                </c:pt>
                <c:pt idx="31">
                  <c:v>3.8915134474074704</c:v>
                </c:pt>
                <c:pt idx="32">
                  <c:v>4.0131232426389545</c:v>
                </c:pt>
                <c:pt idx="33">
                  <c:v>4.1347330378704372</c:v>
                </c:pt>
                <c:pt idx="34">
                  <c:v>4.25634283310192</c:v>
                </c:pt>
                <c:pt idx="35">
                  <c:v>4.3779526283334036</c:v>
                </c:pt>
                <c:pt idx="36">
                  <c:v>4.4995624235648872</c:v>
                </c:pt>
                <c:pt idx="37">
                  <c:v>4.6211722187963717</c:v>
                </c:pt>
                <c:pt idx="38">
                  <c:v>4.7427820140278545</c:v>
                </c:pt>
                <c:pt idx="39">
                  <c:v>4.8643918092593381</c:v>
                </c:pt>
                <c:pt idx="40">
                  <c:v>4.9860016044908217</c:v>
                </c:pt>
                <c:pt idx="41">
                  <c:v>5.1076113997223054</c:v>
                </c:pt>
                <c:pt idx="42">
                  <c:v>5.2292211949537881</c:v>
                </c:pt>
                <c:pt idx="43">
                  <c:v>5.3508309901852718</c:v>
                </c:pt>
                <c:pt idx="44">
                  <c:v>5.4724407854167545</c:v>
                </c:pt>
                <c:pt idx="45">
                  <c:v>5.594050580648239</c:v>
                </c:pt>
                <c:pt idx="46">
                  <c:v>5.7156603758797218</c:v>
                </c:pt>
                <c:pt idx="47">
                  <c:v>5.8372701711112063</c:v>
                </c:pt>
                <c:pt idx="48">
                  <c:v>5.958879966342689</c:v>
                </c:pt>
                <c:pt idx="49">
                  <c:v>6.0804897615741726</c:v>
                </c:pt>
                <c:pt idx="50">
                  <c:v>6.2020995568056554</c:v>
                </c:pt>
                <c:pt idx="51">
                  <c:v>6.323709352037139</c:v>
                </c:pt>
                <c:pt idx="52">
                  <c:v>6.4453191472686218</c:v>
                </c:pt>
                <c:pt idx="53">
                  <c:v>6.5669289425001063</c:v>
                </c:pt>
                <c:pt idx="54">
                  <c:v>6.688538737731589</c:v>
                </c:pt>
                <c:pt idx="55">
                  <c:v>6.8101485329630735</c:v>
                </c:pt>
                <c:pt idx="56">
                  <c:v>6.9317583281945563</c:v>
                </c:pt>
                <c:pt idx="57">
                  <c:v>7.0533681234260399</c:v>
                </c:pt>
                <c:pt idx="58">
                  <c:v>7.1749779186575227</c:v>
                </c:pt>
                <c:pt idx="59">
                  <c:v>7.2965877138890063</c:v>
                </c:pt>
                <c:pt idx="60">
                  <c:v>7.4181975091204899</c:v>
                </c:pt>
                <c:pt idx="61">
                  <c:v>7.5398073043519727</c:v>
                </c:pt>
                <c:pt idx="62">
                  <c:v>7.6614170995834572</c:v>
                </c:pt>
                <c:pt idx="63">
                  <c:v>7.7830268948149408</c:v>
                </c:pt>
                <c:pt idx="64">
                  <c:v>7.9046366900464236</c:v>
                </c:pt>
                <c:pt idx="65">
                  <c:v>8.026246485277909</c:v>
                </c:pt>
                <c:pt idx="66">
                  <c:v>8.1478562805093908</c:v>
                </c:pt>
                <c:pt idx="67">
                  <c:v>8.2694660757408744</c:v>
                </c:pt>
                <c:pt idx="68">
                  <c:v>8.3910758709723599</c:v>
                </c:pt>
                <c:pt idx="69">
                  <c:v>8.5126856662038399</c:v>
                </c:pt>
                <c:pt idx="70">
                  <c:v>8.6342954614353236</c:v>
                </c:pt>
                <c:pt idx="71">
                  <c:v>8.7559052566668072</c:v>
                </c:pt>
                <c:pt idx="72">
                  <c:v>8.8775150518982908</c:v>
                </c:pt>
                <c:pt idx="73">
                  <c:v>8.9991248471297745</c:v>
                </c:pt>
                <c:pt idx="74">
                  <c:v>9.1207346423612581</c:v>
                </c:pt>
                <c:pt idx="75">
                  <c:v>9.2423444375927435</c:v>
                </c:pt>
                <c:pt idx="76">
                  <c:v>9.3639542328242253</c:v>
                </c:pt>
                <c:pt idx="77">
                  <c:v>9.485564028055709</c:v>
                </c:pt>
                <c:pt idx="78">
                  <c:v>9.6071738232871926</c:v>
                </c:pt>
                <c:pt idx="79">
                  <c:v>9.7287836185186762</c:v>
                </c:pt>
                <c:pt idx="80">
                  <c:v>9.8503934137501581</c:v>
                </c:pt>
                <c:pt idx="81">
                  <c:v>9.9720032089816435</c:v>
                </c:pt>
                <c:pt idx="82">
                  <c:v>10.093613004213127</c:v>
                </c:pt>
                <c:pt idx="83">
                  <c:v>10.215222799444611</c:v>
                </c:pt>
              </c:numCache>
            </c:numRef>
          </c:yVal>
        </c:ser>
        <c:ser>
          <c:idx val="2"/>
          <c:order val="2"/>
          <c:tx>
            <c:v>3"</c:v>
          </c:tx>
          <c:spPr>
            <a:ln w="28575">
              <a:noFill/>
            </a:ln>
          </c:spPr>
          <c:xVal>
            <c:numRef>
              <c:f>'temps for 3" pipe'!$U$6:$U$89</c:f>
              <c:numCache>
                <c:formatCode>0.000000</c:formatCode>
                <c:ptCount val="84"/>
                <c:pt idx="0">
                  <c:v>1884.9555969416631</c:v>
                </c:pt>
                <c:pt idx="1">
                  <c:v>1884.9555969416631</c:v>
                </c:pt>
                <c:pt idx="2">
                  <c:v>1884.9555969416631</c:v>
                </c:pt>
                <c:pt idx="3">
                  <c:v>1884.9555969416631</c:v>
                </c:pt>
                <c:pt idx="4">
                  <c:v>1884.9555969416631</c:v>
                </c:pt>
                <c:pt idx="5">
                  <c:v>1884.9555969416631</c:v>
                </c:pt>
                <c:pt idx="6">
                  <c:v>1884.9555969416631</c:v>
                </c:pt>
                <c:pt idx="7">
                  <c:v>1884.9555969416631</c:v>
                </c:pt>
                <c:pt idx="8">
                  <c:v>1884.9555969416631</c:v>
                </c:pt>
                <c:pt idx="9">
                  <c:v>1884.9555969416631</c:v>
                </c:pt>
                <c:pt idx="10">
                  <c:v>1884.9555969416631</c:v>
                </c:pt>
                <c:pt idx="11">
                  <c:v>1884.9555969416631</c:v>
                </c:pt>
                <c:pt idx="12">
                  <c:v>1884.9555969416631</c:v>
                </c:pt>
                <c:pt idx="13">
                  <c:v>1884.9555969416631</c:v>
                </c:pt>
                <c:pt idx="14">
                  <c:v>1884.9555969416631</c:v>
                </c:pt>
                <c:pt idx="15">
                  <c:v>1884.9555969416631</c:v>
                </c:pt>
                <c:pt idx="16">
                  <c:v>1884.9555969416631</c:v>
                </c:pt>
                <c:pt idx="17">
                  <c:v>1884.9555969416631</c:v>
                </c:pt>
                <c:pt idx="18">
                  <c:v>1884.9555969416631</c:v>
                </c:pt>
                <c:pt idx="19">
                  <c:v>1884.9555969416631</c:v>
                </c:pt>
                <c:pt idx="20">
                  <c:v>1884.9555969416631</c:v>
                </c:pt>
                <c:pt idx="21">
                  <c:v>1884.9555969416631</c:v>
                </c:pt>
                <c:pt idx="22">
                  <c:v>1884.9555969416631</c:v>
                </c:pt>
                <c:pt idx="23">
                  <c:v>1884.9555969416631</c:v>
                </c:pt>
                <c:pt idx="24">
                  <c:v>1884.9555969416631</c:v>
                </c:pt>
                <c:pt idx="25">
                  <c:v>1884.9555969416631</c:v>
                </c:pt>
                <c:pt idx="26">
                  <c:v>1884.9555969416631</c:v>
                </c:pt>
                <c:pt idx="27">
                  <c:v>1884.9555969416631</c:v>
                </c:pt>
                <c:pt idx="28">
                  <c:v>1884.9555969416631</c:v>
                </c:pt>
                <c:pt idx="29">
                  <c:v>1884.9555969416631</c:v>
                </c:pt>
                <c:pt idx="30">
                  <c:v>1884.9555969416631</c:v>
                </c:pt>
                <c:pt idx="31">
                  <c:v>1884.9555969416631</c:v>
                </c:pt>
                <c:pt idx="32">
                  <c:v>1884.9555969416631</c:v>
                </c:pt>
                <c:pt idx="33">
                  <c:v>1884.9555969416631</c:v>
                </c:pt>
                <c:pt idx="34">
                  <c:v>1884.9555969416631</c:v>
                </c:pt>
                <c:pt idx="35">
                  <c:v>1884.9555969416631</c:v>
                </c:pt>
                <c:pt idx="36">
                  <c:v>1884.9555969416631</c:v>
                </c:pt>
                <c:pt idx="37">
                  <c:v>1884.9555969416631</c:v>
                </c:pt>
                <c:pt idx="38">
                  <c:v>1884.9555969416631</c:v>
                </c:pt>
                <c:pt idx="39">
                  <c:v>1884.9555969416631</c:v>
                </c:pt>
                <c:pt idx="40">
                  <c:v>1884.9555969416631</c:v>
                </c:pt>
                <c:pt idx="41">
                  <c:v>1884.9555969416631</c:v>
                </c:pt>
                <c:pt idx="42">
                  <c:v>1884.9555969416631</c:v>
                </c:pt>
                <c:pt idx="43">
                  <c:v>1884.9555969416631</c:v>
                </c:pt>
                <c:pt idx="44">
                  <c:v>1884.9555969416631</c:v>
                </c:pt>
                <c:pt idx="45">
                  <c:v>1884.9555969416631</c:v>
                </c:pt>
                <c:pt idx="46">
                  <c:v>1884.9555969416631</c:v>
                </c:pt>
                <c:pt idx="47">
                  <c:v>1884.9555969416631</c:v>
                </c:pt>
                <c:pt idx="48">
                  <c:v>1884.9555969416631</c:v>
                </c:pt>
                <c:pt idx="49">
                  <c:v>1884.9555969416631</c:v>
                </c:pt>
                <c:pt idx="50">
                  <c:v>1884.9555969416631</c:v>
                </c:pt>
                <c:pt idx="51">
                  <c:v>1884.9555969416631</c:v>
                </c:pt>
                <c:pt idx="52">
                  <c:v>1884.9555969416631</c:v>
                </c:pt>
                <c:pt idx="53">
                  <c:v>1884.9555969416631</c:v>
                </c:pt>
                <c:pt idx="54">
                  <c:v>1884.9555969416631</c:v>
                </c:pt>
                <c:pt idx="55">
                  <c:v>1884.9555969416631</c:v>
                </c:pt>
                <c:pt idx="56">
                  <c:v>1884.9555969416631</c:v>
                </c:pt>
                <c:pt idx="57">
                  <c:v>1884.9555969416631</c:v>
                </c:pt>
                <c:pt idx="58">
                  <c:v>1884.9555969416631</c:v>
                </c:pt>
                <c:pt idx="59">
                  <c:v>1884.9555969416631</c:v>
                </c:pt>
                <c:pt idx="60">
                  <c:v>1884.9555969416631</c:v>
                </c:pt>
                <c:pt idx="61">
                  <c:v>1884.9555969416631</c:v>
                </c:pt>
                <c:pt idx="62">
                  <c:v>1884.9555969416631</c:v>
                </c:pt>
                <c:pt idx="63">
                  <c:v>1884.9555969416631</c:v>
                </c:pt>
                <c:pt idx="64">
                  <c:v>1884.9555969416631</c:v>
                </c:pt>
                <c:pt idx="65">
                  <c:v>1884.9555969416631</c:v>
                </c:pt>
                <c:pt idx="66">
                  <c:v>1884.9555969416631</c:v>
                </c:pt>
                <c:pt idx="67">
                  <c:v>1884.9555969416631</c:v>
                </c:pt>
                <c:pt idx="68">
                  <c:v>1884.9555969416631</c:v>
                </c:pt>
                <c:pt idx="69">
                  <c:v>1884.9555969416631</c:v>
                </c:pt>
                <c:pt idx="70">
                  <c:v>1884.9555969416631</c:v>
                </c:pt>
                <c:pt idx="71">
                  <c:v>1884.9555969416631</c:v>
                </c:pt>
                <c:pt idx="72">
                  <c:v>1884.9555969416631</c:v>
                </c:pt>
                <c:pt idx="73">
                  <c:v>1884.9555969416631</c:v>
                </c:pt>
                <c:pt idx="74">
                  <c:v>1884.9555969416631</c:v>
                </c:pt>
                <c:pt idx="75">
                  <c:v>1884.9555969416631</c:v>
                </c:pt>
                <c:pt idx="76">
                  <c:v>1884.9555969416631</c:v>
                </c:pt>
                <c:pt idx="77">
                  <c:v>1884.9555969416631</c:v>
                </c:pt>
                <c:pt idx="78">
                  <c:v>1884.9555969416631</c:v>
                </c:pt>
                <c:pt idx="79">
                  <c:v>1884.9555969416631</c:v>
                </c:pt>
                <c:pt idx="80">
                  <c:v>1884.9555969416631</c:v>
                </c:pt>
                <c:pt idx="81">
                  <c:v>1884.9555969416631</c:v>
                </c:pt>
                <c:pt idx="82">
                  <c:v>1884.9555969416631</c:v>
                </c:pt>
                <c:pt idx="83">
                  <c:v>1884.9555969416631</c:v>
                </c:pt>
              </c:numCache>
            </c:numRef>
          </c:xVal>
          <c:yVal>
            <c:numRef>
              <c:f>'temps for 3" pipe'!$I$6:$I$89</c:f>
              <c:numCache>
                <c:formatCode>0.00</c:formatCode>
                <c:ptCount val="84"/>
                <c:pt idx="0">
                  <c:v>0.27362203927083772</c:v>
                </c:pt>
                <c:pt idx="1">
                  <c:v>0.54724407854167545</c:v>
                </c:pt>
                <c:pt idx="2">
                  <c:v>0.82086611781251317</c:v>
                </c:pt>
                <c:pt idx="3">
                  <c:v>1.0944881570833509</c:v>
                </c:pt>
                <c:pt idx="4">
                  <c:v>1.3681101963541886</c:v>
                </c:pt>
                <c:pt idx="5">
                  <c:v>1.6417322356250263</c:v>
                </c:pt>
                <c:pt idx="6">
                  <c:v>1.9153542748958643</c:v>
                </c:pt>
                <c:pt idx="7">
                  <c:v>2.1889763141667018</c:v>
                </c:pt>
                <c:pt idx="8">
                  <c:v>2.4625983534375395</c:v>
                </c:pt>
                <c:pt idx="9">
                  <c:v>2.7362203927083772</c:v>
                </c:pt>
                <c:pt idx="10">
                  <c:v>3.009842431979215</c:v>
                </c:pt>
                <c:pt idx="11">
                  <c:v>3.2834644712500527</c:v>
                </c:pt>
                <c:pt idx="12">
                  <c:v>3.5570865105208909</c:v>
                </c:pt>
                <c:pt idx="13">
                  <c:v>3.8307085497917286</c:v>
                </c:pt>
                <c:pt idx="14">
                  <c:v>4.1043305890625659</c:v>
                </c:pt>
                <c:pt idx="15">
                  <c:v>4.3779526283334036</c:v>
                </c:pt>
                <c:pt idx="16">
                  <c:v>4.6515746676042422</c:v>
                </c:pt>
                <c:pt idx="17">
                  <c:v>4.925196706875079</c:v>
                </c:pt>
                <c:pt idx="18">
                  <c:v>5.1988187461459177</c:v>
                </c:pt>
                <c:pt idx="19">
                  <c:v>5.4724407854167545</c:v>
                </c:pt>
                <c:pt idx="20">
                  <c:v>5.7460628246875931</c:v>
                </c:pt>
                <c:pt idx="21">
                  <c:v>6.0196848639584299</c:v>
                </c:pt>
                <c:pt idx="22">
                  <c:v>6.2933069032292677</c:v>
                </c:pt>
                <c:pt idx="23">
                  <c:v>6.5669289425001054</c:v>
                </c:pt>
                <c:pt idx="24">
                  <c:v>6.840550981770944</c:v>
                </c:pt>
                <c:pt idx="25">
                  <c:v>7.1141730210417817</c:v>
                </c:pt>
                <c:pt idx="26">
                  <c:v>7.3877950603126186</c:v>
                </c:pt>
                <c:pt idx="27">
                  <c:v>7.6614170995834572</c:v>
                </c:pt>
                <c:pt idx="28">
                  <c:v>7.9350391388542958</c:v>
                </c:pt>
                <c:pt idx="29">
                  <c:v>8.2086611781251317</c:v>
                </c:pt>
                <c:pt idx="30">
                  <c:v>8.4822832173959686</c:v>
                </c:pt>
                <c:pt idx="31">
                  <c:v>8.7559052566668072</c:v>
                </c:pt>
                <c:pt idx="32">
                  <c:v>9.0295272959376458</c:v>
                </c:pt>
                <c:pt idx="33">
                  <c:v>9.3031493352084844</c:v>
                </c:pt>
                <c:pt idx="34">
                  <c:v>9.576771374479323</c:v>
                </c:pt>
                <c:pt idx="35">
                  <c:v>9.8503934137501581</c:v>
                </c:pt>
                <c:pt idx="36">
                  <c:v>10.124015453020997</c:v>
                </c:pt>
                <c:pt idx="37">
                  <c:v>10.397637492291835</c:v>
                </c:pt>
                <c:pt idx="38">
                  <c:v>10.671259531562672</c:v>
                </c:pt>
                <c:pt idx="39">
                  <c:v>10.944881570833509</c:v>
                </c:pt>
                <c:pt idx="40">
                  <c:v>11.218503610104348</c:v>
                </c:pt>
                <c:pt idx="41">
                  <c:v>11.492125649375186</c:v>
                </c:pt>
                <c:pt idx="42">
                  <c:v>11.765747688646023</c:v>
                </c:pt>
                <c:pt idx="43">
                  <c:v>12.03936972791686</c:v>
                </c:pt>
                <c:pt idx="44">
                  <c:v>12.312991767187697</c:v>
                </c:pt>
                <c:pt idx="45">
                  <c:v>12.586613806458535</c:v>
                </c:pt>
                <c:pt idx="46">
                  <c:v>12.860235845729374</c:v>
                </c:pt>
                <c:pt idx="47">
                  <c:v>13.133857885000211</c:v>
                </c:pt>
                <c:pt idx="48">
                  <c:v>13.407479924271051</c:v>
                </c:pt>
                <c:pt idx="49">
                  <c:v>13.681101963541888</c:v>
                </c:pt>
                <c:pt idx="50">
                  <c:v>13.954724002812723</c:v>
                </c:pt>
                <c:pt idx="51">
                  <c:v>14.228346042083563</c:v>
                </c:pt>
                <c:pt idx="52">
                  <c:v>14.5019680813544</c:v>
                </c:pt>
                <c:pt idx="53">
                  <c:v>14.775590120625237</c:v>
                </c:pt>
                <c:pt idx="54">
                  <c:v>15.049212159896076</c:v>
                </c:pt>
                <c:pt idx="55">
                  <c:v>15.322834199166914</c:v>
                </c:pt>
                <c:pt idx="56">
                  <c:v>15.596456238437753</c:v>
                </c:pt>
                <c:pt idx="57">
                  <c:v>15.870078277708592</c:v>
                </c:pt>
                <c:pt idx="58">
                  <c:v>16.143700316979427</c:v>
                </c:pt>
                <c:pt idx="59">
                  <c:v>16.417322356250263</c:v>
                </c:pt>
                <c:pt idx="60">
                  <c:v>16.690944395521104</c:v>
                </c:pt>
                <c:pt idx="61">
                  <c:v>16.964566434791937</c:v>
                </c:pt>
                <c:pt idx="62">
                  <c:v>17.238188474062778</c:v>
                </c:pt>
                <c:pt idx="63">
                  <c:v>17.511810513333614</c:v>
                </c:pt>
                <c:pt idx="64">
                  <c:v>17.785432552604455</c:v>
                </c:pt>
                <c:pt idx="65">
                  <c:v>18.059054591875292</c:v>
                </c:pt>
                <c:pt idx="66">
                  <c:v>18.332676631146128</c:v>
                </c:pt>
                <c:pt idx="67">
                  <c:v>18.606298670416969</c:v>
                </c:pt>
                <c:pt idx="68">
                  <c:v>18.879920709687806</c:v>
                </c:pt>
                <c:pt idx="69">
                  <c:v>19.153542748958646</c:v>
                </c:pt>
                <c:pt idx="70">
                  <c:v>19.427164788229479</c:v>
                </c:pt>
                <c:pt idx="71">
                  <c:v>19.700786827500316</c:v>
                </c:pt>
                <c:pt idx="72">
                  <c:v>19.974408866771149</c:v>
                </c:pt>
                <c:pt idx="73">
                  <c:v>20.248030906041993</c:v>
                </c:pt>
                <c:pt idx="74">
                  <c:v>20.52165294531283</c:v>
                </c:pt>
                <c:pt idx="75">
                  <c:v>20.795274984583671</c:v>
                </c:pt>
                <c:pt idx="76">
                  <c:v>21.068897023854504</c:v>
                </c:pt>
                <c:pt idx="77">
                  <c:v>21.342519063125344</c:v>
                </c:pt>
                <c:pt idx="78">
                  <c:v>21.616141102396181</c:v>
                </c:pt>
                <c:pt idx="79">
                  <c:v>21.889763141667018</c:v>
                </c:pt>
                <c:pt idx="80">
                  <c:v>22.163385180937858</c:v>
                </c:pt>
                <c:pt idx="81">
                  <c:v>22.437007220208695</c:v>
                </c:pt>
                <c:pt idx="82">
                  <c:v>22.710629259479536</c:v>
                </c:pt>
                <c:pt idx="83">
                  <c:v>22.984251298750372</c:v>
                </c:pt>
              </c:numCache>
            </c:numRef>
          </c:yVal>
        </c:ser>
        <c:ser>
          <c:idx val="3"/>
          <c:order val="3"/>
          <c:tx>
            <c:v>4"</c:v>
          </c:tx>
          <c:spPr>
            <a:ln w="28575">
              <a:noFill/>
            </a:ln>
          </c:spPr>
          <c:xVal>
            <c:numRef>
              <c:f>'temps for 4" pipe'!$U$6:$U$89</c:f>
              <c:numCache>
                <c:formatCode>0.000000</c:formatCode>
                <c:ptCount val="84"/>
                <c:pt idx="0">
                  <c:v>2513.2741292555506</c:v>
                </c:pt>
                <c:pt idx="1">
                  <c:v>2513.2741292555506</c:v>
                </c:pt>
                <c:pt idx="2">
                  <c:v>2513.2741292555506</c:v>
                </c:pt>
                <c:pt idx="3">
                  <c:v>2513.2741292555506</c:v>
                </c:pt>
                <c:pt idx="4">
                  <c:v>2513.2741292555506</c:v>
                </c:pt>
                <c:pt idx="5">
                  <c:v>2513.2741292555506</c:v>
                </c:pt>
                <c:pt idx="6">
                  <c:v>2513.2741292555506</c:v>
                </c:pt>
                <c:pt idx="7">
                  <c:v>2513.2741292555506</c:v>
                </c:pt>
                <c:pt idx="8">
                  <c:v>2513.2741292555506</c:v>
                </c:pt>
                <c:pt idx="9">
                  <c:v>2513.2741292555506</c:v>
                </c:pt>
                <c:pt idx="10">
                  <c:v>2513.2741292555506</c:v>
                </c:pt>
                <c:pt idx="11">
                  <c:v>2513.2741292555506</c:v>
                </c:pt>
                <c:pt idx="12">
                  <c:v>2513.2741292555506</c:v>
                </c:pt>
                <c:pt idx="13">
                  <c:v>2513.2741292555506</c:v>
                </c:pt>
                <c:pt idx="14">
                  <c:v>2513.2741292555506</c:v>
                </c:pt>
                <c:pt idx="15">
                  <c:v>2513.2741292555506</c:v>
                </c:pt>
                <c:pt idx="16">
                  <c:v>2513.2741292555506</c:v>
                </c:pt>
                <c:pt idx="17">
                  <c:v>2513.2741292555506</c:v>
                </c:pt>
                <c:pt idx="18">
                  <c:v>2513.2741292555506</c:v>
                </c:pt>
                <c:pt idx="19">
                  <c:v>2513.2741292555506</c:v>
                </c:pt>
                <c:pt idx="20">
                  <c:v>2513.2741292555506</c:v>
                </c:pt>
                <c:pt idx="21">
                  <c:v>2513.2741292555506</c:v>
                </c:pt>
                <c:pt idx="22">
                  <c:v>2513.2741292555506</c:v>
                </c:pt>
                <c:pt idx="23">
                  <c:v>2513.2741292555506</c:v>
                </c:pt>
                <c:pt idx="24">
                  <c:v>2513.2741292555506</c:v>
                </c:pt>
                <c:pt idx="25">
                  <c:v>2513.2741292555506</c:v>
                </c:pt>
                <c:pt idx="26">
                  <c:v>2513.2741292555506</c:v>
                </c:pt>
                <c:pt idx="27">
                  <c:v>2513.2741292555506</c:v>
                </c:pt>
                <c:pt idx="28">
                  <c:v>2513.2741292555506</c:v>
                </c:pt>
                <c:pt idx="29">
                  <c:v>2513.2741292555506</c:v>
                </c:pt>
                <c:pt idx="30">
                  <c:v>2513.2741292555506</c:v>
                </c:pt>
                <c:pt idx="31">
                  <c:v>2513.2741292555506</c:v>
                </c:pt>
                <c:pt idx="32">
                  <c:v>2513.2741292555506</c:v>
                </c:pt>
                <c:pt idx="33">
                  <c:v>2513.2741292555506</c:v>
                </c:pt>
                <c:pt idx="34">
                  <c:v>2513.2741292555506</c:v>
                </c:pt>
                <c:pt idx="35">
                  <c:v>2513.2741292555506</c:v>
                </c:pt>
                <c:pt idx="36">
                  <c:v>2513.2741292555506</c:v>
                </c:pt>
                <c:pt idx="37">
                  <c:v>2513.2741292555506</c:v>
                </c:pt>
                <c:pt idx="38">
                  <c:v>2513.2741292555506</c:v>
                </c:pt>
                <c:pt idx="39">
                  <c:v>2513.2741292555506</c:v>
                </c:pt>
                <c:pt idx="40">
                  <c:v>2513.2741292555506</c:v>
                </c:pt>
                <c:pt idx="41">
                  <c:v>2513.2741292555506</c:v>
                </c:pt>
                <c:pt idx="42">
                  <c:v>2513.2741292555506</c:v>
                </c:pt>
                <c:pt idx="43">
                  <c:v>2513.2741292555506</c:v>
                </c:pt>
                <c:pt idx="44">
                  <c:v>2513.2741292555506</c:v>
                </c:pt>
                <c:pt idx="45">
                  <c:v>2513.2741292555506</c:v>
                </c:pt>
                <c:pt idx="46">
                  <c:v>2513.2741292555506</c:v>
                </c:pt>
                <c:pt idx="47">
                  <c:v>2513.2741292555506</c:v>
                </c:pt>
                <c:pt idx="48">
                  <c:v>2513.2741292555506</c:v>
                </c:pt>
                <c:pt idx="49">
                  <c:v>2513.2741292555506</c:v>
                </c:pt>
                <c:pt idx="50">
                  <c:v>2513.2741292555506</c:v>
                </c:pt>
                <c:pt idx="51">
                  <c:v>2513.2741292555506</c:v>
                </c:pt>
                <c:pt idx="52">
                  <c:v>2513.2741292555506</c:v>
                </c:pt>
                <c:pt idx="53">
                  <c:v>2513.2741292555506</c:v>
                </c:pt>
                <c:pt idx="54">
                  <c:v>2513.2741292555506</c:v>
                </c:pt>
                <c:pt idx="55">
                  <c:v>2513.2741292555506</c:v>
                </c:pt>
                <c:pt idx="56">
                  <c:v>2513.2741292555506</c:v>
                </c:pt>
                <c:pt idx="57">
                  <c:v>2513.2741292555506</c:v>
                </c:pt>
                <c:pt idx="58">
                  <c:v>2513.2741292555506</c:v>
                </c:pt>
                <c:pt idx="59">
                  <c:v>2513.2741292555506</c:v>
                </c:pt>
                <c:pt idx="60">
                  <c:v>2513.2741292555506</c:v>
                </c:pt>
                <c:pt idx="61">
                  <c:v>2513.2741292555506</c:v>
                </c:pt>
                <c:pt idx="62">
                  <c:v>2513.2741292555506</c:v>
                </c:pt>
                <c:pt idx="63">
                  <c:v>2513.2741292555506</c:v>
                </c:pt>
                <c:pt idx="64">
                  <c:v>2513.2741292555506</c:v>
                </c:pt>
                <c:pt idx="65">
                  <c:v>2513.2741292555506</c:v>
                </c:pt>
                <c:pt idx="66">
                  <c:v>2513.2741292555506</c:v>
                </c:pt>
                <c:pt idx="67">
                  <c:v>2513.2741292555506</c:v>
                </c:pt>
                <c:pt idx="68">
                  <c:v>2513.2741292555506</c:v>
                </c:pt>
                <c:pt idx="69">
                  <c:v>2513.2741292555506</c:v>
                </c:pt>
                <c:pt idx="70">
                  <c:v>2513.2741292555506</c:v>
                </c:pt>
                <c:pt idx="71">
                  <c:v>2513.2741292555506</c:v>
                </c:pt>
                <c:pt idx="72">
                  <c:v>2513.2741292555506</c:v>
                </c:pt>
                <c:pt idx="73">
                  <c:v>2513.2741292555506</c:v>
                </c:pt>
                <c:pt idx="74">
                  <c:v>2513.2741292555506</c:v>
                </c:pt>
                <c:pt idx="75">
                  <c:v>2513.2741292555506</c:v>
                </c:pt>
                <c:pt idx="76">
                  <c:v>2513.2741292555506</c:v>
                </c:pt>
                <c:pt idx="77">
                  <c:v>2513.2741292555506</c:v>
                </c:pt>
                <c:pt idx="78">
                  <c:v>2513.2741292555506</c:v>
                </c:pt>
                <c:pt idx="79">
                  <c:v>2513.2741292555506</c:v>
                </c:pt>
                <c:pt idx="80">
                  <c:v>2513.2741292555506</c:v>
                </c:pt>
                <c:pt idx="81">
                  <c:v>2513.2741292555506</c:v>
                </c:pt>
                <c:pt idx="82">
                  <c:v>2513.2741292555506</c:v>
                </c:pt>
                <c:pt idx="83">
                  <c:v>2513.2741292555506</c:v>
                </c:pt>
              </c:numCache>
            </c:numRef>
          </c:xVal>
          <c:yVal>
            <c:numRef>
              <c:f>'temps for 4" pipe'!$I$6:$I$89</c:f>
              <c:numCache>
                <c:formatCode>0.00</c:formatCode>
                <c:ptCount val="84"/>
                <c:pt idx="0">
                  <c:v>8.026246485277909</c:v>
                </c:pt>
                <c:pt idx="1">
                  <c:v>9.7287836185186762</c:v>
                </c:pt>
                <c:pt idx="2">
                  <c:v>14.593175427778013</c:v>
                </c:pt>
                <c:pt idx="3">
                  <c:v>19.457567237037352</c:v>
                </c:pt>
                <c:pt idx="4">
                  <c:v>24.321959046296691</c:v>
                </c:pt>
                <c:pt idx="5">
                  <c:v>29.186350855556025</c:v>
                </c:pt>
                <c:pt idx="6">
                  <c:v>34.05074266481536</c:v>
                </c:pt>
                <c:pt idx="7">
                  <c:v>38.915134474074705</c:v>
                </c:pt>
                <c:pt idx="8">
                  <c:v>43.779526283334036</c:v>
                </c:pt>
                <c:pt idx="9">
                  <c:v>48.643918092593381</c:v>
                </c:pt>
                <c:pt idx="10">
                  <c:v>53.508309901852712</c:v>
                </c:pt>
                <c:pt idx="11">
                  <c:v>58.37270171111205</c:v>
                </c:pt>
                <c:pt idx="12">
                  <c:v>63.237093520371388</c:v>
                </c:pt>
                <c:pt idx="13">
                  <c:v>68.101485329630719</c:v>
                </c:pt>
                <c:pt idx="14">
                  <c:v>72.965877138890065</c:v>
                </c:pt>
                <c:pt idx="15">
                  <c:v>77.83026894814941</c:v>
                </c:pt>
                <c:pt idx="16">
                  <c:v>82.694660757408755</c:v>
                </c:pt>
                <c:pt idx="17">
                  <c:v>87.559052566668072</c:v>
                </c:pt>
                <c:pt idx="18">
                  <c:v>92.423444375927417</c:v>
                </c:pt>
                <c:pt idx="19">
                  <c:v>97.287836185186762</c:v>
                </c:pt>
                <c:pt idx="20">
                  <c:v>102.15222799444609</c:v>
                </c:pt>
                <c:pt idx="21">
                  <c:v>107.01661980370542</c:v>
                </c:pt>
                <c:pt idx="22">
                  <c:v>111.88101161296478</c:v>
                </c:pt>
                <c:pt idx="23">
                  <c:v>116.7454034222241</c:v>
                </c:pt>
                <c:pt idx="24">
                  <c:v>121.60979523148345</c:v>
                </c:pt>
                <c:pt idx="25">
                  <c:v>126.47418704074278</c:v>
                </c:pt>
                <c:pt idx="26">
                  <c:v>131.33857885000214</c:v>
                </c:pt>
                <c:pt idx="27">
                  <c:v>136.20297065926144</c:v>
                </c:pt>
                <c:pt idx="28">
                  <c:v>141.0673624685208</c:v>
                </c:pt>
                <c:pt idx="29">
                  <c:v>145.93175427778013</c:v>
                </c:pt>
                <c:pt idx="30">
                  <c:v>150.79614608703949</c:v>
                </c:pt>
                <c:pt idx="31">
                  <c:v>155.66053789629882</c:v>
                </c:pt>
                <c:pt idx="32">
                  <c:v>160.52492970555818</c:v>
                </c:pt>
                <c:pt idx="33">
                  <c:v>165.38932151481751</c:v>
                </c:pt>
                <c:pt idx="34">
                  <c:v>170.25371332407681</c:v>
                </c:pt>
                <c:pt idx="35">
                  <c:v>175.11810513333614</c:v>
                </c:pt>
                <c:pt idx="36">
                  <c:v>179.9824969425955</c:v>
                </c:pt>
                <c:pt idx="37">
                  <c:v>184.84688875185483</c:v>
                </c:pt>
                <c:pt idx="38">
                  <c:v>189.71128056111417</c:v>
                </c:pt>
                <c:pt idx="39">
                  <c:v>194.57567237037352</c:v>
                </c:pt>
                <c:pt idx="40">
                  <c:v>199.44006417963286</c:v>
                </c:pt>
                <c:pt idx="41">
                  <c:v>204.30445598889219</c:v>
                </c:pt>
                <c:pt idx="42">
                  <c:v>209.16884779815152</c:v>
                </c:pt>
                <c:pt idx="43">
                  <c:v>214.03323960741085</c:v>
                </c:pt>
                <c:pt idx="44">
                  <c:v>218.89763141667021</c:v>
                </c:pt>
                <c:pt idx="45">
                  <c:v>223.76202322592957</c:v>
                </c:pt>
                <c:pt idx="46">
                  <c:v>228.6264150351889</c:v>
                </c:pt>
                <c:pt idx="47">
                  <c:v>233.4908068444482</c:v>
                </c:pt>
                <c:pt idx="48">
                  <c:v>238.35519865370753</c:v>
                </c:pt>
                <c:pt idx="49">
                  <c:v>243.21959046296689</c:v>
                </c:pt>
                <c:pt idx="50">
                  <c:v>248.08398227222625</c:v>
                </c:pt>
                <c:pt idx="51">
                  <c:v>252.94837408148555</c:v>
                </c:pt>
                <c:pt idx="52">
                  <c:v>257.81276589074491</c:v>
                </c:pt>
                <c:pt idx="53">
                  <c:v>262.67715770000427</c:v>
                </c:pt>
                <c:pt idx="54">
                  <c:v>267.54154950926358</c:v>
                </c:pt>
                <c:pt idx="55">
                  <c:v>272.40594131852288</c:v>
                </c:pt>
                <c:pt idx="56">
                  <c:v>277.27033312778224</c:v>
                </c:pt>
                <c:pt idx="57">
                  <c:v>282.1347249370416</c:v>
                </c:pt>
                <c:pt idx="58">
                  <c:v>286.9991167463009</c:v>
                </c:pt>
                <c:pt idx="59">
                  <c:v>291.86350855556026</c:v>
                </c:pt>
                <c:pt idx="60">
                  <c:v>296.72790036481962</c:v>
                </c:pt>
                <c:pt idx="61">
                  <c:v>301.59229217407898</c:v>
                </c:pt>
                <c:pt idx="62">
                  <c:v>306.45668398333828</c:v>
                </c:pt>
                <c:pt idx="63">
                  <c:v>311.32107579259764</c:v>
                </c:pt>
                <c:pt idx="64">
                  <c:v>316.185467601857</c:v>
                </c:pt>
                <c:pt idx="65">
                  <c:v>321.04985941111636</c:v>
                </c:pt>
                <c:pt idx="66">
                  <c:v>325.91425122037566</c:v>
                </c:pt>
                <c:pt idx="67">
                  <c:v>330.77864302963502</c:v>
                </c:pt>
                <c:pt idx="68">
                  <c:v>335.64303483889432</c:v>
                </c:pt>
                <c:pt idx="69">
                  <c:v>340.50742664815363</c:v>
                </c:pt>
                <c:pt idx="70">
                  <c:v>345.37181845741299</c:v>
                </c:pt>
                <c:pt idx="71">
                  <c:v>350.23621026667229</c:v>
                </c:pt>
                <c:pt idx="72">
                  <c:v>355.10060207593216</c:v>
                </c:pt>
                <c:pt idx="73">
                  <c:v>359.96499388519152</c:v>
                </c:pt>
                <c:pt idx="74">
                  <c:v>364.82938569445082</c:v>
                </c:pt>
                <c:pt idx="75">
                  <c:v>369.69377750371018</c:v>
                </c:pt>
                <c:pt idx="76">
                  <c:v>374.55816931296954</c:v>
                </c:pt>
                <c:pt idx="77">
                  <c:v>379.4225611222289</c:v>
                </c:pt>
                <c:pt idx="78">
                  <c:v>384.28695293148814</c:v>
                </c:pt>
                <c:pt idx="79">
                  <c:v>389.1513447407475</c:v>
                </c:pt>
                <c:pt idx="80">
                  <c:v>394.01573655000692</c:v>
                </c:pt>
                <c:pt idx="81">
                  <c:v>398.88012835926617</c:v>
                </c:pt>
                <c:pt idx="82">
                  <c:v>403.74452016852553</c:v>
                </c:pt>
                <c:pt idx="83">
                  <c:v>408.60891197778489</c:v>
                </c:pt>
              </c:numCache>
            </c:numRef>
          </c:yVal>
        </c:ser>
        <c:axId val="92466176"/>
        <c:axId val="92742784"/>
      </c:scatterChart>
      <c:valAx>
        <c:axId val="92466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Contact</a:t>
                </a:r>
                <a:r>
                  <a:rPr lang="en-US" baseline="0"/>
                  <a:t> Area (m</a:t>
                </a:r>
                <a:r>
                  <a:rPr lang="en-US" baseline="30000"/>
                  <a:t>2</a:t>
                </a:r>
                <a:r>
                  <a:rPr lang="en-US" baseline="0"/>
                  <a:t>)</a:t>
                </a:r>
                <a:endParaRPr lang="en-US"/>
              </a:p>
            </c:rich>
          </c:tx>
        </c:title>
        <c:numFmt formatCode="0.000000" sourceLinked="1"/>
        <c:tickLblPos val="nextTo"/>
        <c:crossAx val="92742784"/>
        <c:crosses val="autoZero"/>
        <c:crossBetween val="midCat"/>
      </c:valAx>
      <c:valAx>
        <c:axId val="92742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0.00" sourceLinked="1"/>
        <c:tickLblPos val="nextTo"/>
        <c:crossAx val="924661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Length of Pipe (f</a:t>
            </a:r>
            <a:r>
              <a:rPr lang="en-US"/>
              <a:t>or Exit</a:t>
            </a:r>
            <a:r>
              <a:rPr lang="en-US" baseline="0"/>
              <a:t> Temperature of ~49.95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00314824812201"/>
          <c:y val="0"/>
        </c:manualLayout>
      </c:layout>
    </c:title>
    <c:plotArea>
      <c:layout/>
      <c:scatterChart>
        <c:scatterStyle val="lineMarker"/>
        <c:ser>
          <c:idx val="0"/>
          <c:order val="0"/>
          <c:tx>
            <c:v>2"</c:v>
          </c:tx>
          <c:spPr>
            <a:ln w="28575">
              <a:noFill/>
            </a:ln>
          </c:spPr>
          <c:xVal>
            <c:numRef>
              <c:f>'temps for 2" pipe'!$F$6:$F$89</c:f>
              <c:numCache>
                <c:formatCode>General</c:formatCode>
                <c:ptCount val="84"/>
                <c:pt idx="0">
                  <c:v>7874.0157600000002</c:v>
                </c:pt>
                <c:pt idx="1">
                  <c:v>7874.0157600000002</c:v>
                </c:pt>
                <c:pt idx="2">
                  <c:v>7874.0157600000002</c:v>
                </c:pt>
                <c:pt idx="3">
                  <c:v>7874.0157600000002</c:v>
                </c:pt>
                <c:pt idx="4">
                  <c:v>7874.0157600000002</c:v>
                </c:pt>
                <c:pt idx="5">
                  <c:v>7874.0157600000002</c:v>
                </c:pt>
                <c:pt idx="6">
                  <c:v>7874.0157600000002</c:v>
                </c:pt>
                <c:pt idx="7">
                  <c:v>7874.0157600000002</c:v>
                </c:pt>
                <c:pt idx="8">
                  <c:v>7874.0157600000002</c:v>
                </c:pt>
                <c:pt idx="9">
                  <c:v>7874.0157600000002</c:v>
                </c:pt>
                <c:pt idx="10">
                  <c:v>7874.0157600000002</c:v>
                </c:pt>
                <c:pt idx="11">
                  <c:v>7874.0157600000002</c:v>
                </c:pt>
                <c:pt idx="12">
                  <c:v>7874.0157600000002</c:v>
                </c:pt>
                <c:pt idx="13">
                  <c:v>7874.0157600000002</c:v>
                </c:pt>
                <c:pt idx="14">
                  <c:v>7874.0157600000002</c:v>
                </c:pt>
                <c:pt idx="15">
                  <c:v>7874.0157600000002</c:v>
                </c:pt>
                <c:pt idx="16">
                  <c:v>7874.0157600000002</c:v>
                </c:pt>
                <c:pt idx="17">
                  <c:v>7874.0157600000002</c:v>
                </c:pt>
                <c:pt idx="18">
                  <c:v>7874.0157600000002</c:v>
                </c:pt>
                <c:pt idx="19">
                  <c:v>7874.0157600000002</c:v>
                </c:pt>
                <c:pt idx="20">
                  <c:v>7874.0157600000002</c:v>
                </c:pt>
                <c:pt idx="21">
                  <c:v>7874.0157600000002</c:v>
                </c:pt>
                <c:pt idx="22">
                  <c:v>7874.0157600000002</c:v>
                </c:pt>
                <c:pt idx="23">
                  <c:v>7874.0157600000002</c:v>
                </c:pt>
                <c:pt idx="24">
                  <c:v>7874.0157600000002</c:v>
                </c:pt>
                <c:pt idx="25">
                  <c:v>7874.0157600000002</c:v>
                </c:pt>
                <c:pt idx="26">
                  <c:v>7874.0157600000002</c:v>
                </c:pt>
                <c:pt idx="27">
                  <c:v>7874.0157600000002</c:v>
                </c:pt>
                <c:pt idx="28">
                  <c:v>7874.0157600000002</c:v>
                </c:pt>
                <c:pt idx="29">
                  <c:v>7874.0157600000002</c:v>
                </c:pt>
                <c:pt idx="30">
                  <c:v>7874.0157600000002</c:v>
                </c:pt>
                <c:pt idx="31">
                  <c:v>7874.0157600000002</c:v>
                </c:pt>
                <c:pt idx="32">
                  <c:v>7874.0157600000002</c:v>
                </c:pt>
                <c:pt idx="33">
                  <c:v>7874.0157600000002</c:v>
                </c:pt>
                <c:pt idx="34">
                  <c:v>7874.0157600000002</c:v>
                </c:pt>
                <c:pt idx="35">
                  <c:v>7874.0157600000002</c:v>
                </c:pt>
                <c:pt idx="36">
                  <c:v>7874.0157600000002</c:v>
                </c:pt>
                <c:pt idx="37">
                  <c:v>7874.0157600000002</c:v>
                </c:pt>
                <c:pt idx="38">
                  <c:v>7874.0157600000002</c:v>
                </c:pt>
                <c:pt idx="39">
                  <c:v>7874.0157600000002</c:v>
                </c:pt>
                <c:pt idx="40">
                  <c:v>7874.0157600000002</c:v>
                </c:pt>
                <c:pt idx="41">
                  <c:v>7874.0157600000002</c:v>
                </c:pt>
                <c:pt idx="42">
                  <c:v>7874.0157600000002</c:v>
                </c:pt>
                <c:pt idx="43">
                  <c:v>7874.0157600000002</c:v>
                </c:pt>
                <c:pt idx="44">
                  <c:v>7874.0157600000002</c:v>
                </c:pt>
                <c:pt idx="45">
                  <c:v>7874.0157600000002</c:v>
                </c:pt>
                <c:pt idx="46">
                  <c:v>7874.0157600000002</c:v>
                </c:pt>
                <c:pt idx="47">
                  <c:v>7874.0157600000002</c:v>
                </c:pt>
                <c:pt idx="48">
                  <c:v>7874.0157600000002</c:v>
                </c:pt>
                <c:pt idx="49">
                  <c:v>7874.0157600000002</c:v>
                </c:pt>
                <c:pt idx="50">
                  <c:v>7874.0157600000002</c:v>
                </c:pt>
                <c:pt idx="51">
                  <c:v>7874.0157600000002</c:v>
                </c:pt>
                <c:pt idx="52">
                  <c:v>7874.0157600000002</c:v>
                </c:pt>
                <c:pt idx="53">
                  <c:v>7874.0157600000002</c:v>
                </c:pt>
                <c:pt idx="54">
                  <c:v>7874.0157600000002</c:v>
                </c:pt>
                <c:pt idx="55">
                  <c:v>7874.0157600000002</c:v>
                </c:pt>
                <c:pt idx="56">
                  <c:v>7874.0157600000002</c:v>
                </c:pt>
                <c:pt idx="57">
                  <c:v>7874.0157600000002</c:v>
                </c:pt>
                <c:pt idx="58">
                  <c:v>7874.0157600000002</c:v>
                </c:pt>
                <c:pt idx="59">
                  <c:v>7874.0157600000002</c:v>
                </c:pt>
                <c:pt idx="60">
                  <c:v>7874.0157600000002</c:v>
                </c:pt>
                <c:pt idx="61">
                  <c:v>7874.0157600000002</c:v>
                </c:pt>
                <c:pt idx="62">
                  <c:v>7874.0157600000002</c:v>
                </c:pt>
                <c:pt idx="63">
                  <c:v>7874.0157600000002</c:v>
                </c:pt>
                <c:pt idx="64">
                  <c:v>7874.0157600000002</c:v>
                </c:pt>
                <c:pt idx="65">
                  <c:v>7874.0157600000002</c:v>
                </c:pt>
                <c:pt idx="66">
                  <c:v>7874.0157600000002</c:v>
                </c:pt>
                <c:pt idx="67">
                  <c:v>7874.0157600000002</c:v>
                </c:pt>
                <c:pt idx="68">
                  <c:v>7874.0157600000002</c:v>
                </c:pt>
                <c:pt idx="69">
                  <c:v>7874.0157600000002</c:v>
                </c:pt>
                <c:pt idx="70">
                  <c:v>7874.0157600000002</c:v>
                </c:pt>
                <c:pt idx="71">
                  <c:v>7874.0157600000002</c:v>
                </c:pt>
                <c:pt idx="72">
                  <c:v>7874.0157600000002</c:v>
                </c:pt>
                <c:pt idx="73">
                  <c:v>7874.0157600000002</c:v>
                </c:pt>
                <c:pt idx="74">
                  <c:v>7874.0157600000002</c:v>
                </c:pt>
                <c:pt idx="75">
                  <c:v>7874.0157600000002</c:v>
                </c:pt>
                <c:pt idx="76">
                  <c:v>7874.0157600000002</c:v>
                </c:pt>
                <c:pt idx="77">
                  <c:v>7874.0157600000002</c:v>
                </c:pt>
                <c:pt idx="78">
                  <c:v>7874.0157600000002</c:v>
                </c:pt>
                <c:pt idx="79">
                  <c:v>7874.0157600000002</c:v>
                </c:pt>
                <c:pt idx="80">
                  <c:v>7874.0157600000002</c:v>
                </c:pt>
                <c:pt idx="81">
                  <c:v>7874.0157600000002</c:v>
                </c:pt>
                <c:pt idx="82">
                  <c:v>7874.0157600000002</c:v>
                </c:pt>
                <c:pt idx="83">
                  <c:v>7874.0157600000002</c:v>
                </c:pt>
              </c:numCache>
            </c:numRef>
          </c:xVal>
          <c:yVal>
            <c:numRef>
              <c:f>'temps for 2" pipe'!$T$6:$T$89</c:f>
              <c:numCache>
                <c:formatCode>0.00</c:formatCode>
                <c:ptCount val="84"/>
                <c:pt idx="0">
                  <c:v>0.12160979523148345</c:v>
                </c:pt>
                <c:pt idx="1">
                  <c:v>0.2432195904629669</c:v>
                </c:pt>
                <c:pt idx="2">
                  <c:v>0.36482938569445039</c:v>
                </c:pt>
                <c:pt idx="3">
                  <c:v>0.4864391809259338</c:v>
                </c:pt>
                <c:pt idx="4">
                  <c:v>0.60804897615741726</c:v>
                </c:pt>
                <c:pt idx="5">
                  <c:v>0.72965877138890078</c:v>
                </c:pt>
                <c:pt idx="6">
                  <c:v>0.85126856662038419</c:v>
                </c:pt>
                <c:pt idx="7">
                  <c:v>0.9728783618518676</c:v>
                </c:pt>
                <c:pt idx="8">
                  <c:v>1.0944881570833509</c:v>
                </c:pt>
                <c:pt idx="9">
                  <c:v>1.2160979523148345</c:v>
                </c:pt>
                <c:pt idx="10">
                  <c:v>1.3377077475463179</c:v>
                </c:pt>
                <c:pt idx="11">
                  <c:v>1.4593175427778016</c:v>
                </c:pt>
                <c:pt idx="12">
                  <c:v>1.5809273380092848</c:v>
                </c:pt>
                <c:pt idx="13">
                  <c:v>1.7025371332407684</c:v>
                </c:pt>
                <c:pt idx="14">
                  <c:v>1.8241469284722516</c:v>
                </c:pt>
                <c:pt idx="15">
                  <c:v>1.9457567237037352</c:v>
                </c:pt>
                <c:pt idx="16">
                  <c:v>2.0673665189352186</c:v>
                </c:pt>
                <c:pt idx="17">
                  <c:v>2.1889763141667018</c:v>
                </c:pt>
                <c:pt idx="18">
                  <c:v>2.3105861093981859</c:v>
                </c:pt>
                <c:pt idx="19">
                  <c:v>2.4321959046296691</c:v>
                </c:pt>
                <c:pt idx="20">
                  <c:v>2.5538056998611527</c:v>
                </c:pt>
                <c:pt idx="21">
                  <c:v>2.6754154950926359</c:v>
                </c:pt>
                <c:pt idx="22">
                  <c:v>2.7970252903241195</c:v>
                </c:pt>
                <c:pt idx="23">
                  <c:v>2.9186350855556031</c:v>
                </c:pt>
                <c:pt idx="24">
                  <c:v>3.0402448807870863</c:v>
                </c:pt>
                <c:pt idx="25">
                  <c:v>3.1618546760185695</c:v>
                </c:pt>
                <c:pt idx="26">
                  <c:v>3.2834644712500531</c:v>
                </c:pt>
                <c:pt idx="27">
                  <c:v>3.4050742664815368</c:v>
                </c:pt>
                <c:pt idx="28">
                  <c:v>3.52668406171302</c:v>
                </c:pt>
                <c:pt idx="29">
                  <c:v>3.6482938569445031</c:v>
                </c:pt>
                <c:pt idx="30">
                  <c:v>3.7699036521759863</c:v>
                </c:pt>
                <c:pt idx="31">
                  <c:v>3.8915134474074704</c:v>
                </c:pt>
                <c:pt idx="32">
                  <c:v>4.0131232426389545</c:v>
                </c:pt>
                <c:pt idx="33">
                  <c:v>4.1347330378704372</c:v>
                </c:pt>
                <c:pt idx="34">
                  <c:v>4.25634283310192</c:v>
                </c:pt>
                <c:pt idx="35">
                  <c:v>4.3779526283334036</c:v>
                </c:pt>
                <c:pt idx="36">
                  <c:v>4.4995624235648872</c:v>
                </c:pt>
                <c:pt idx="37">
                  <c:v>4.6211722187963717</c:v>
                </c:pt>
                <c:pt idx="38">
                  <c:v>4.7427820140278545</c:v>
                </c:pt>
                <c:pt idx="39">
                  <c:v>4.8643918092593381</c:v>
                </c:pt>
                <c:pt idx="40">
                  <c:v>4.9860016044908217</c:v>
                </c:pt>
                <c:pt idx="41">
                  <c:v>5.1076113997223054</c:v>
                </c:pt>
                <c:pt idx="42">
                  <c:v>5.2292211949537881</c:v>
                </c:pt>
                <c:pt idx="43">
                  <c:v>5.3508309901852718</c:v>
                </c:pt>
                <c:pt idx="44">
                  <c:v>5.4724407854167545</c:v>
                </c:pt>
                <c:pt idx="45">
                  <c:v>5.594050580648239</c:v>
                </c:pt>
                <c:pt idx="46">
                  <c:v>5.7156603758797218</c:v>
                </c:pt>
                <c:pt idx="47">
                  <c:v>5.8372701711112063</c:v>
                </c:pt>
                <c:pt idx="48">
                  <c:v>5.958879966342689</c:v>
                </c:pt>
                <c:pt idx="49">
                  <c:v>6.0804897615741726</c:v>
                </c:pt>
                <c:pt idx="50">
                  <c:v>6.2020995568056554</c:v>
                </c:pt>
                <c:pt idx="51">
                  <c:v>6.323709352037139</c:v>
                </c:pt>
                <c:pt idx="52">
                  <c:v>6.4453191472686218</c:v>
                </c:pt>
                <c:pt idx="53">
                  <c:v>6.5669289425001063</c:v>
                </c:pt>
                <c:pt idx="54">
                  <c:v>6.688538737731589</c:v>
                </c:pt>
                <c:pt idx="55">
                  <c:v>6.8101485329630735</c:v>
                </c:pt>
                <c:pt idx="56">
                  <c:v>6.9317583281945563</c:v>
                </c:pt>
                <c:pt idx="57">
                  <c:v>7.0533681234260399</c:v>
                </c:pt>
                <c:pt idx="58">
                  <c:v>7.1749779186575227</c:v>
                </c:pt>
                <c:pt idx="59">
                  <c:v>7.2965877138890063</c:v>
                </c:pt>
                <c:pt idx="60">
                  <c:v>7.4181975091204899</c:v>
                </c:pt>
                <c:pt idx="61">
                  <c:v>7.5398073043519727</c:v>
                </c:pt>
                <c:pt idx="62">
                  <c:v>7.6614170995834572</c:v>
                </c:pt>
                <c:pt idx="63">
                  <c:v>7.7830268948149408</c:v>
                </c:pt>
                <c:pt idx="64">
                  <c:v>7.9046366900464236</c:v>
                </c:pt>
                <c:pt idx="65">
                  <c:v>8.026246485277909</c:v>
                </c:pt>
                <c:pt idx="66">
                  <c:v>8.1478562805093908</c:v>
                </c:pt>
                <c:pt idx="67">
                  <c:v>8.2694660757408744</c:v>
                </c:pt>
                <c:pt idx="68">
                  <c:v>8.3910758709723599</c:v>
                </c:pt>
                <c:pt idx="69">
                  <c:v>8.5126856662038399</c:v>
                </c:pt>
                <c:pt idx="70">
                  <c:v>8.6342954614353236</c:v>
                </c:pt>
                <c:pt idx="71">
                  <c:v>8.7559052566668072</c:v>
                </c:pt>
                <c:pt idx="72">
                  <c:v>8.8775150518982908</c:v>
                </c:pt>
                <c:pt idx="73">
                  <c:v>8.9991248471297745</c:v>
                </c:pt>
                <c:pt idx="74">
                  <c:v>9.1207346423612581</c:v>
                </c:pt>
                <c:pt idx="75">
                  <c:v>9.2423444375927435</c:v>
                </c:pt>
                <c:pt idx="76">
                  <c:v>9.3639542328242253</c:v>
                </c:pt>
                <c:pt idx="77">
                  <c:v>9.485564028055709</c:v>
                </c:pt>
                <c:pt idx="78">
                  <c:v>9.6071738232871926</c:v>
                </c:pt>
                <c:pt idx="79">
                  <c:v>9.7287836185186762</c:v>
                </c:pt>
                <c:pt idx="80">
                  <c:v>9.8503934137501581</c:v>
                </c:pt>
                <c:pt idx="81">
                  <c:v>9.9720032089816435</c:v>
                </c:pt>
                <c:pt idx="82">
                  <c:v>10.093613004213127</c:v>
                </c:pt>
                <c:pt idx="83">
                  <c:v>10.215222799444611</c:v>
                </c:pt>
              </c:numCache>
            </c:numRef>
          </c:yVal>
        </c:ser>
        <c:axId val="94782976"/>
        <c:axId val="94784896"/>
      </c:scatterChart>
      <c:valAx>
        <c:axId val="9478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</a:t>
                </a:r>
                <a:r>
                  <a:rPr lang="en-US" baseline="0"/>
                  <a:t> of Pipe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4784896"/>
        <c:crosses val="autoZero"/>
        <c:crossBetween val="midCat"/>
      </c:valAx>
      <c:valAx>
        <c:axId val="94784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  <c:layout/>
        </c:title>
        <c:numFmt formatCode="0.00" sourceLinked="1"/>
        <c:tickLblPos val="nextTo"/>
        <c:crossAx val="94782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Length of Pipe (f</a:t>
            </a:r>
            <a:r>
              <a:rPr lang="en-US"/>
              <a:t>or Exit</a:t>
            </a:r>
            <a:r>
              <a:rPr lang="en-US" baseline="0"/>
              <a:t> Temperature of ~49.95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00314824812201"/>
          <c:y val="0"/>
        </c:manualLayout>
      </c:layout>
    </c:title>
    <c:plotArea>
      <c:layout/>
      <c:scatterChart>
        <c:scatterStyle val="lineMarker"/>
        <c:ser>
          <c:idx val="0"/>
          <c:order val="0"/>
          <c:tx>
            <c:v>3"</c:v>
          </c:tx>
          <c:spPr>
            <a:ln w="28575">
              <a:noFill/>
            </a:ln>
          </c:spPr>
          <c:xVal>
            <c:numRef>
              <c:f>'temps for 3" pipe'!$F$6:$F$89</c:f>
              <c:numCache>
                <c:formatCode>General</c:formatCode>
                <c:ptCount val="84"/>
                <c:pt idx="0">
                  <c:v>7874.0157600000002</c:v>
                </c:pt>
                <c:pt idx="1">
                  <c:v>7874.0157600000002</c:v>
                </c:pt>
                <c:pt idx="2">
                  <c:v>7874.0157600000002</c:v>
                </c:pt>
                <c:pt idx="3">
                  <c:v>7874.0157600000002</c:v>
                </c:pt>
                <c:pt idx="4">
                  <c:v>7874.0157600000002</c:v>
                </c:pt>
                <c:pt idx="5">
                  <c:v>7874.0157600000002</c:v>
                </c:pt>
                <c:pt idx="6">
                  <c:v>7874.0157600000002</c:v>
                </c:pt>
                <c:pt idx="7">
                  <c:v>7874.0157600000002</c:v>
                </c:pt>
                <c:pt idx="8">
                  <c:v>7874.0157600000002</c:v>
                </c:pt>
                <c:pt idx="9">
                  <c:v>7874.0157600000002</c:v>
                </c:pt>
                <c:pt idx="10">
                  <c:v>7874.0157600000002</c:v>
                </c:pt>
                <c:pt idx="11">
                  <c:v>7874.0157600000002</c:v>
                </c:pt>
                <c:pt idx="12">
                  <c:v>7874.0157600000002</c:v>
                </c:pt>
                <c:pt idx="13">
                  <c:v>7874.0157600000002</c:v>
                </c:pt>
                <c:pt idx="14">
                  <c:v>7874.0157600000002</c:v>
                </c:pt>
                <c:pt idx="15">
                  <c:v>7874.0157600000002</c:v>
                </c:pt>
                <c:pt idx="16">
                  <c:v>7874.0157600000002</c:v>
                </c:pt>
                <c:pt idx="17">
                  <c:v>7874.0157600000002</c:v>
                </c:pt>
                <c:pt idx="18">
                  <c:v>7874.0157600000002</c:v>
                </c:pt>
                <c:pt idx="19">
                  <c:v>7874.0157600000002</c:v>
                </c:pt>
                <c:pt idx="20">
                  <c:v>7874.0157600000002</c:v>
                </c:pt>
                <c:pt idx="21">
                  <c:v>7874.0157600000002</c:v>
                </c:pt>
                <c:pt idx="22">
                  <c:v>7874.0157600000002</c:v>
                </c:pt>
                <c:pt idx="23">
                  <c:v>7874.0157600000002</c:v>
                </c:pt>
                <c:pt idx="24">
                  <c:v>7874.0157600000002</c:v>
                </c:pt>
                <c:pt idx="25">
                  <c:v>7874.0157600000002</c:v>
                </c:pt>
                <c:pt idx="26">
                  <c:v>7874.0157600000002</c:v>
                </c:pt>
                <c:pt idx="27">
                  <c:v>7874.0157600000002</c:v>
                </c:pt>
                <c:pt idx="28">
                  <c:v>7874.0157600000002</c:v>
                </c:pt>
                <c:pt idx="29">
                  <c:v>7874.0157600000002</c:v>
                </c:pt>
                <c:pt idx="30">
                  <c:v>7874.0157600000002</c:v>
                </c:pt>
                <c:pt idx="31">
                  <c:v>7874.0157600000002</c:v>
                </c:pt>
                <c:pt idx="32">
                  <c:v>7874.0157600000002</c:v>
                </c:pt>
                <c:pt idx="33">
                  <c:v>7874.0157600000002</c:v>
                </c:pt>
                <c:pt idx="34">
                  <c:v>7874.0157600000002</c:v>
                </c:pt>
                <c:pt idx="35">
                  <c:v>7874.0157600000002</c:v>
                </c:pt>
                <c:pt idx="36">
                  <c:v>7874.0157600000002</c:v>
                </c:pt>
                <c:pt idx="37">
                  <c:v>7874.0157600000002</c:v>
                </c:pt>
                <c:pt idx="38">
                  <c:v>7874.0157600000002</c:v>
                </c:pt>
                <c:pt idx="39">
                  <c:v>7874.0157600000002</c:v>
                </c:pt>
                <c:pt idx="40">
                  <c:v>7874.0157600000002</c:v>
                </c:pt>
                <c:pt idx="41">
                  <c:v>7874.0157600000002</c:v>
                </c:pt>
                <c:pt idx="42">
                  <c:v>7874.0157600000002</c:v>
                </c:pt>
                <c:pt idx="43">
                  <c:v>7874.0157600000002</c:v>
                </c:pt>
                <c:pt idx="44">
                  <c:v>7874.0157600000002</c:v>
                </c:pt>
                <c:pt idx="45">
                  <c:v>7874.0157600000002</c:v>
                </c:pt>
                <c:pt idx="46">
                  <c:v>7874.0157600000002</c:v>
                </c:pt>
                <c:pt idx="47">
                  <c:v>7874.0157600000002</c:v>
                </c:pt>
                <c:pt idx="48">
                  <c:v>7874.0157600000002</c:v>
                </c:pt>
                <c:pt idx="49">
                  <c:v>7874.0157600000002</c:v>
                </c:pt>
                <c:pt idx="50">
                  <c:v>7874.0157600000002</c:v>
                </c:pt>
                <c:pt idx="51">
                  <c:v>7874.0157600000002</c:v>
                </c:pt>
                <c:pt idx="52">
                  <c:v>7874.0157600000002</c:v>
                </c:pt>
                <c:pt idx="53">
                  <c:v>7874.0157600000002</c:v>
                </c:pt>
                <c:pt idx="54">
                  <c:v>7874.0157600000002</c:v>
                </c:pt>
                <c:pt idx="55">
                  <c:v>7874.0157600000002</c:v>
                </c:pt>
                <c:pt idx="56">
                  <c:v>7874.0157600000002</c:v>
                </c:pt>
                <c:pt idx="57">
                  <c:v>7874.0157600000002</c:v>
                </c:pt>
                <c:pt idx="58">
                  <c:v>7874.0157600000002</c:v>
                </c:pt>
                <c:pt idx="59">
                  <c:v>7874.0157600000002</c:v>
                </c:pt>
                <c:pt idx="60">
                  <c:v>7874.0157600000002</c:v>
                </c:pt>
                <c:pt idx="61">
                  <c:v>7874.0157600000002</c:v>
                </c:pt>
                <c:pt idx="62">
                  <c:v>7874.0157600000002</c:v>
                </c:pt>
                <c:pt idx="63">
                  <c:v>7874.0157600000002</c:v>
                </c:pt>
                <c:pt idx="64">
                  <c:v>7874.0157600000002</c:v>
                </c:pt>
                <c:pt idx="65">
                  <c:v>7874.0157600000002</c:v>
                </c:pt>
                <c:pt idx="66">
                  <c:v>7874.0157600000002</c:v>
                </c:pt>
                <c:pt idx="67">
                  <c:v>7874.0157600000002</c:v>
                </c:pt>
                <c:pt idx="68">
                  <c:v>7874.0157600000002</c:v>
                </c:pt>
                <c:pt idx="69">
                  <c:v>7874.0157600000002</c:v>
                </c:pt>
                <c:pt idx="70">
                  <c:v>7874.0157600000002</c:v>
                </c:pt>
                <c:pt idx="71">
                  <c:v>7874.0157600000002</c:v>
                </c:pt>
                <c:pt idx="72">
                  <c:v>7874.0157600000002</c:v>
                </c:pt>
                <c:pt idx="73">
                  <c:v>7874.0157600000002</c:v>
                </c:pt>
                <c:pt idx="74">
                  <c:v>7874.0157600000002</c:v>
                </c:pt>
                <c:pt idx="75">
                  <c:v>7874.0157600000002</c:v>
                </c:pt>
                <c:pt idx="76">
                  <c:v>7874.0157600000002</c:v>
                </c:pt>
                <c:pt idx="77">
                  <c:v>7874.0157600000002</c:v>
                </c:pt>
                <c:pt idx="78">
                  <c:v>7874.0157600000002</c:v>
                </c:pt>
                <c:pt idx="79">
                  <c:v>7874.0157600000002</c:v>
                </c:pt>
                <c:pt idx="80">
                  <c:v>7874.0157600000002</c:v>
                </c:pt>
                <c:pt idx="81">
                  <c:v>7874.0157600000002</c:v>
                </c:pt>
                <c:pt idx="82">
                  <c:v>7874.0157600000002</c:v>
                </c:pt>
                <c:pt idx="83">
                  <c:v>7874.0157600000002</c:v>
                </c:pt>
              </c:numCache>
            </c:numRef>
          </c:xVal>
          <c:yVal>
            <c:numRef>
              <c:f>'temps for 3" pipe'!$I$6:$I$89</c:f>
              <c:numCache>
                <c:formatCode>0.00</c:formatCode>
                <c:ptCount val="84"/>
                <c:pt idx="0">
                  <c:v>0.27362203927083772</c:v>
                </c:pt>
                <c:pt idx="1">
                  <c:v>0.54724407854167545</c:v>
                </c:pt>
                <c:pt idx="2">
                  <c:v>0.82086611781251317</c:v>
                </c:pt>
                <c:pt idx="3">
                  <c:v>1.0944881570833509</c:v>
                </c:pt>
                <c:pt idx="4">
                  <c:v>1.3681101963541886</c:v>
                </c:pt>
                <c:pt idx="5">
                  <c:v>1.6417322356250263</c:v>
                </c:pt>
                <c:pt idx="6">
                  <c:v>1.9153542748958643</c:v>
                </c:pt>
                <c:pt idx="7">
                  <c:v>2.1889763141667018</c:v>
                </c:pt>
                <c:pt idx="8">
                  <c:v>2.4625983534375395</c:v>
                </c:pt>
                <c:pt idx="9">
                  <c:v>2.7362203927083772</c:v>
                </c:pt>
                <c:pt idx="10">
                  <c:v>3.009842431979215</c:v>
                </c:pt>
                <c:pt idx="11">
                  <c:v>3.2834644712500527</c:v>
                </c:pt>
                <c:pt idx="12">
                  <c:v>3.5570865105208909</c:v>
                </c:pt>
                <c:pt idx="13">
                  <c:v>3.8307085497917286</c:v>
                </c:pt>
                <c:pt idx="14">
                  <c:v>4.1043305890625659</c:v>
                </c:pt>
                <c:pt idx="15">
                  <c:v>4.3779526283334036</c:v>
                </c:pt>
                <c:pt idx="16">
                  <c:v>4.6515746676042422</c:v>
                </c:pt>
                <c:pt idx="17">
                  <c:v>4.925196706875079</c:v>
                </c:pt>
                <c:pt idx="18">
                  <c:v>5.1988187461459177</c:v>
                </c:pt>
                <c:pt idx="19">
                  <c:v>5.4724407854167545</c:v>
                </c:pt>
                <c:pt idx="20">
                  <c:v>5.7460628246875931</c:v>
                </c:pt>
                <c:pt idx="21">
                  <c:v>6.0196848639584299</c:v>
                </c:pt>
                <c:pt idx="22">
                  <c:v>6.2933069032292677</c:v>
                </c:pt>
                <c:pt idx="23">
                  <c:v>6.5669289425001054</c:v>
                </c:pt>
                <c:pt idx="24">
                  <c:v>6.840550981770944</c:v>
                </c:pt>
                <c:pt idx="25">
                  <c:v>7.1141730210417817</c:v>
                </c:pt>
                <c:pt idx="26">
                  <c:v>7.3877950603126186</c:v>
                </c:pt>
                <c:pt idx="27">
                  <c:v>7.6614170995834572</c:v>
                </c:pt>
                <c:pt idx="28">
                  <c:v>7.9350391388542958</c:v>
                </c:pt>
                <c:pt idx="29">
                  <c:v>8.2086611781251317</c:v>
                </c:pt>
                <c:pt idx="30">
                  <c:v>8.4822832173959686</c:v>
                </c:pt>
                <c:pt idx="31">
                  <c:v>8.7559052566668072</c:v>
                </c:pt>
                <c:pt idx="32">
                  <c:v>9.0295272959376458</c:v>
                </c:pt>
                <c:pt idx="33">
                  <c:v>9.3031493352084844</c:v>
                </c:pt>
                <c:pt idx="34">
                  <c:v>9.576771374479323</c:v>
                </c:pt>
                <c:pt idx="35">
                  <c:v>9.8503934137501581</c:v>
                </c:pt>
                <c:pt idx="36">
                  <c:v>10.124015453020997</c:v>
                </c:pt>
                <c:pt idx="37">
                  <c:v>10.397637492291835</c:v>
                </c:pt>
                <c:pt idx="38">
                  <c:v>10.671259531562672</c:v>
                </c:pt>
                <c:pt idx="39">
                  <c:v>10.944881570833509</c:v>
                </c:pt>
                <c:pt idx="40">
                  <c:v>11.218503610104348</c:v>
                </c:pt>
                <c:pt idx="41">
                  <c:v>11.492125649375186</c:v>
                </c:pt>
                <c:pt idx="42">
                  <c:v>11.765747688646023</c:v>
                </c:pt>
                <c:pt idx="43">
                  <c:v>12.03936972791686</c:v>
                </c:pt>
                <c:pt idx="44">
                  <c:v>12.312991767187697</c:v>
                </c:pt>
                <c:pt idx="45">
                  <c:v>12.586613806458535</c:v>
                </c:pt>
                <c:pt idx="46">
                  <c:v>12.860235845729374</c:v>
                </c:pt>
                <c:pt idx="47">
                  <c:v>13.133857885000211</c:v>
                </c:pt>
                <c:pt idx="48">
                  <c:v>13.407479924271051</c:v>
                </c:pt>
                <c:pt idx="49">
                  <c:v>13.681101963541888</c:v>
                </c:pt>
                <c:pt idx="50">
                  <c:v>13.954724002812723</c:v>
                </c:pt>
                <c:pt idx="51">
                  <c:v>14.228346042083563</c:v>
                </c:pt>
                <c:pt idx="52">
                  <c:v>14.5019680813544</c:v>
                </c:pt>
                <c:pt idx="53">
                  <c:v>14.775590120625237</c:v>
                </c:pt>
                <c:pt idx="54">
                  <c:v>15.049212159896076</c:v>
                </c:pt>
                <c:pt idx="55">
                  <c:v>15.322834199166914</c:v>
                </c:pt>
                <c:pt idx="56">
                  <c:v>15.596456238437753</c:v>
                </c:pt>
                <c:pt idx="57">
                  <c:v>15.870078277708592</c:v>
                </c:pt>
                <c:pt idx="58">
                  <c:v>16.143700316979427</c:v>
                </c:pt>
                <c:pt idx="59">
                  <c:v>16.417322356250263</c:v>
                </c:pt>
                <c:pt idx="60">
                  <c:v>16.690944395521104</c:v>
                </c:pt>
                <c:pt idx="61">
                  <c:v>16.964566434791937</c:v>
                </c:pt>
                <c:pt idx="62">
                  <c:v>17.238188474062778</c:v>
                </c:pt>
                <c:pt idx="63">
                  <c:v>17.511810513333614</c:v>
                </c:pt>
                <c:pt idx="64">
                  <c:v>17.785432552604455</c:v>
                </c:pt>
                <c:pt idx="65">
                  <c:v>18.059054591875292</c:v>
                </c:pt>
                <c:pt idx="66">
                  <c:v>18.332676631146128</c:v>
                </c:pt>
                <c:pt idx="67">
                  <c:v>18.606298670416969</c:v>
                </c:pt>
                <c:pt idx="68">
                  <c:v>18.879920709687806</c:v>
                </c:pt>
                <c:pt idx="69">
                  <c:v>19.153542748958646</c:v>
                </c:pt>
                <c:pt idx="70">
                  <c:v>19.427164788229479</c:v>
                </c:pt>
                <c:pt idx="71">
                  <c:v>19.700786827500316</c:v>
                </c:pt>
                <c:pt idx="72">
                  <c:v>19.974408866771149</c:v>
                </c:pt>
                <c:pt idx="73">
                  <c:v>20.248030906041993</c:v>
                </c:pt>
                <c:pt idx="74">
                  <c:v>20.52165294531283</c:v>
                </c:pt>
                <c:pt idx="75">
                  <c:v>20.795274984583671</c:v>
                </c:pt>
                <c:pt idx="76">
                  <c:v>21.068897023854504</c:v>
                </c:pt>
                <c:pt idx="77">
                  <c:v>21.342519063125344</c:v>
                </c:pt>
                <c:pt idx="78">
                  <c:v>21.616141102396181</c:v>
                </c:pt>
                <c:pt idx="79">
                  <c:v>21.889763141667018</c:v>
                </c:pt>
                <c:pt idx="80">
                  <c:v>22.163385180937858</c:v>
                </c:pt>
                <c:pt idx="81">
                  <c:v>22.437007220208695</c:v>
                </c:pt>
                <c:pt idx="82">
                  <c:v>22.710629259479536</c:v>
                </c:pt>
                <c:pt idx="83">
                  <c:v>22.984251298750372</c:v>
                </c:pt>
              </c:numCache>
            </c:numRef>
          </c:yVal>
        </c:ser>
        <c:axId val="95412992"/>
        <c:axId val="95414912"/>
      </c:scatterChart>
      <c:valAx>
        <c:axId val="95412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</a:t>
                </a:r>
                <a:r>
                  <a:rPr lang="en-US" baseline="0"/>
                  <a:t> of Pipe (m)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5414912"/>
        <c:crosses val="autoZero"/>
        <c:crossBetween val="midCat"/>
      </c:valAx>
      <c:valAx>
        <c:axId val="95414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  <c:layout/>
        </c:title>
        <c:numFmt formatCode="0.00" sourceLinked="1"/>
        <c:tickLblPos val="nextTo"/>
        <c:crossAx val="95412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/>
            </a:pPr>
            <a:r>
              <a:rPr lang="en-US"/>
              <a:t>Required</a:t>
            </a:r>
            <a:r>
              <a:rPr lang="en-US" baseline="0"/>
              <a:t> Flow Rate &amp; Length of Pipe (f</a:t>
            </a:r>
            <a:r>
              <a:rPr lang="en-US"/>
              <a:t>or Exit</a:t>
            </a:r>
            <a:r>
              <a:rPr lang="en-US" baseline="0"/>
              <a:t> Temperature of ~49.95</a:t>
            </a:r>
            <a:r>
              <a:rPr lang="en-US" baseline="0">
                <a:latin typeface="Calibri"/>
              </a:rPr>
              <a:t>°C)</a:t>
            </a:r>
            <a:endParaRPr lang="en-US"/>
          </a:p>
        </c:rich>
      </c:tx>
      <c:layout>
        <c:manualLayout>
          <c:xMode val="edge"/>
          <c:yMode val="edge"/>
          <c:x val="0.18485416448396241"/>
          <c:y val="2.1993127147766352E-2"/>
        </c:manualLayout>
      </c:layout>
    </c:title>
    <c:plotArea>
      <c:layout/>
      <c:scatterChart>
        <c:scatterStyle val="lineMarker"/>
        <c:ser>
          <c:idx val="0"/>
          <c:order val="0"/>
          <c:tx>
            <c:v>4"</c:v>
          </c:tx>
          <c:spPr>
            <a:ln w="28575">
              <a:noFill/>
            </a:ln>
          </c:spPr>
          <c:xVal>
            <c:numRef>
              <c:f>'temps for 4" pipe'!$F$6:$F$89</c:f>
              <c:numCache>
                <c:formatCode>General</c:formatCode>
                <c:ptCount val="84"/>
                <c:pt idx="0">
                  <c:v>7874.0157600000002</c:v>
                </c:pt>
                <c:pt idx="1">
                  <c:v>7874.0157600000002</c:v>
                </c:pt>
                <c:pt idx="2">
                  <c:v>7874.0157600000002</c:v>
                </c:pt>
                <c:pt idx="3">
                  <c:v>7874.0157600000002</c:v>
                </c:pt>
                <c:pt idx="4">
                  <c:v>7874.0157600000002</c:v>
                </c:pt>
                <c:pt idx="5">
                  <c:v>7874.0157600000002</c:v>
                </c:pt>
                <c:pt idx="6">
                  <c:v>7874.0157600000002</c:v>
                </c:pt>
                <c:pt idx="7">
                  <c:v>7874.0157600000002</c:v>
                </c:pt>
                <c:pt idx="8">
                  <c:v>7874.0157600000002</c:v>
                </c:pt>
                <c:pt idx="9">
                  <c:v>7874.0157600000002</c:v>
                </c:pt>
                <c:pt idx="10">
                  <c:v>7874.0157600000002</c:v>
                </c:pt>
                <c:pt idx="11">
                  <c:v>7874.0157600000002</c:v>
                </c:pt>
                <c:pt idx="12">
                  <c:v>7874.0157600000002</c:v>
                </c:pt>
                <c:pt idx="13">
                  <c:v>7874.0157600000002</c:v>
                </c:pt>
                <c:pt idx="14">
                  <c:v>7874.0157600000002</c:v>
                </c:pt>
                <c:pt idx="15">
                  <c:v>7874.0157600000002</c:v>
                </c:pt>
                <c:pt idx="16">
                  <c:v>7874.0157600000002</c:v>
                </c:pt>
                <c:pt idx="17">
                  <c:v>7874.0157600000002</c:v>
                </c:pt>
                <c:pt idx="18">
                  <c:v>7874.0157600000002</c:v>
                </c:pt>
                <c:pt idx="19">
                  <c:v>7874.0157600000002</c:v>
                </c:pt>
                <c:pt idx="20">
                  <c:v>7874.0157600000002</c:v>
                </c:pt>
                <c:pt idx="21">
                  <c:v>7874.0157600000002</c:v>
                </c:pt>
                <c:pt idx="22">
                  <c:v>7874.0157600000002</c:v>
                </c:pt>
                <c:pt idx="23">
                  <c:v>7874.0157600000002</c:v>
                </c:pt>
                <c:pt idx="24">
                  <c:v>7874.0157600000002</c:v>
                </c:pt>
                <c:pt idx="25">
                  <c:v>7874.0157600000002</c:v>
                </c:pt>
                <c:pt idx="26">
                  <c:v>7874.0157600000002</c:v>
                </c:pt>
                <c:pt idx="27">
                  <c:v>7874.0157600000002</c:v>
                </c:pt>
                <c:pt idx="28">
                  <c:v>7874.0157600000002</c:v>
                </c:pt>
                <c:pt idx="29">
                  <c:v>7874.0157600000002</c:v>
                </c:pt>
                <c:pt idx="30">
                  <c:v>7874.0157600000002</c:v>
                </c:pt>
                <c:pt idx="31">
                  <c:v>7874.0157600000002</c:v>
                </c:pt>
                <c:pt idx="32">
                  <c:v>7874.0157600000002</c:v>
                </c:pt>
                <c:pt idx="33">
                  <c:v>7874.0157600000002</c:v>
                </c:pt>
                <c:pt idx="34">
                  <c:v>7874.0157600000002</c:v>
                </c:pt>
                <c:pt idx="35">
                  <c:v>7874.0157600000002</c:v>
                </c:pt>
                <c:pt idx="36">
                  <c:v>7874.0157600000002</c:v>
                </c:pt>
                <c:pt idx="37">
                  <c:v>7874.0157600000002</c:v>
                </c:pt>
                <c:pt idx="38">
                  <c:v>7874.0157600000002</c:v>
                </c:pt>
                <c:pt idx="39">
                  <c:v>7874.0157600000002</c:v>
                </c:pt>
                <c:pt idx="40">
                  <c:v>7874.0157600000002</c:v>
                </c:pt>
                <c:pt idx="41">
                  <c:v>7874.0157600000002</c:v>
                </c:pt>
                <c:pt idx="42">
                  <c:v>7874.0157600000002</c:v>
                </c:pt>
                <c:pt idx="43">
                  <c:v>7874.0157600000002</c:v>
                </c:pt>
                <c:pt idx="44">
                  <c:v>7874.0157600000002</c:v>
                </c:pt>
                <c:pt idx="45">
                  <c:v>7874.0157600000002</c:v>
                </c:pt>
                <c:pt idx="46">
                  <c:v>7874.0157600000002</c:v>
                </c:pt>
                <c:pt idx="47">
                  <c:v>7874.0157600000002</c:v>
                </c:pt>
                <c:pt idx="48">
                  <c:v>7874.0157600000002</c:v>
                </c:pt>
                <c:pt idx="49">
                  <c:v>7874.0157600000002</c:v>
                </c:pt>
                <c:pt idx="50">
                  <c:v>7874.0157600000002</c:v>
                </c:pt>
                <c:pt idx="51">
                  <c:v>7874.0157600000002</c:v>
                </c:pt>
                <c:pt idx="52">
                  <c:v>7874.0157600000002</c:v>
                </c:pt>
                <c:pt idx="53">
                  <c:v>7874.0157600000002</c:v>
                </c:pt>
                <c:pt idx="54">
                  <c:v>7874.0157600000002</c:v>
                </c:pt>
                <c:pt idx="55">
                  <c:v>7874.0157600000002</c:v>
                </c:pt>
                <c:pt idx="56">
                  <c:v>7874.0157600000002</c:v>
                </c:pt>
                <c:pt idx="57">
                  <c:v>7874.0157600000002</c:v>
                </c:pt>
                <c:pt idx="58">
                  <c:v>7874.0157600000002</c:v>
                </c:pt>
                <c:pt idx="59">
                  <c:v>7874.0157600000002</c:v>
                </c:pt>
                <c:pt idx="60">
                  <c:v>7874.0157600000002</c:v>
                </c:pt>
                <c:pt idx="61">
                  <c:v>7874.0157600000002</c:v>
                </c:pt>
                <c:pt idx="62">
                  <c:v>7874.0157600000002</c:v>
                </c:pt>
                <c:pt idx="63">
                  <c:v>7874.0157600000002</c:v>
                </c:pt>
                <c:pt idx="64">
                  <c:v>7874.0157600000002</c:v>
                </c:pt>
                <c:pt idx="65">
                  <c:v>7874.0157600000002</c:v>
                </c:pt>
                <c:pt idx="66">
                  <c:v>7874.0157600000002</c:v>
                </c:pt>
                <c:pt idx="67">
                  <c:v>7874.0157600000002</c:v>
                </c:pt>
                <c:pt idx="68">
                  <c:v>7874.0157600000002</c:v>
                </c:pt>
                <c:pt idx="69">
                  <c:v>7874.0157600000002</c:v>
                </c:pt>
                <c:pt idx="70">
                  <c:v>7874.0157600000002</c:v>
                </c:pt>
                <c:pt idx="71">
                  <c:v>7874.0157600000002</c:v>
                </c:pt>
                <c:pt idx="72">
                  <c:v>7874.0157600000002</c:v>
                </c:pt>
                <c:pt idx="73">
                  <c:v>7874.0157600000002</c:v>
                </c:pt>
                <c:pt idx="74">
                  <c:v>7874.0157600000002</c:v>
                </c:pt>
                <c:pt idx="75">
                  <c:v>7874.0157600000002</c:v>
                </c:pt>
                <c:pt idx="76">
                  <c:v>7874.0157600000002</c:v>
                </c:pt>
                <c:pt idx="77">
                  <c:v>7874.0157600000002</c:v>
                </c:pt>
                <c:pt idx="78">
                  <c:v>7874.0157600000002</c:v>
                </c:pt>
                <c:pt idx="79">
                  <c:v>7874.0157600000002</c:v>
                </c:pt>
                <c:pt idx="80">
                  <c:v>7874.0157600000002</c:v>
                </c:pt>
                <c:pt idx="81">
                  <c:v>7874.0157600000002</c:v>
                </c:pt>
                <c:pt idx="82">
                  <c:v>7874.0157600000002</c:v>
                </c:pt>
                <c:pt idx="83">
                  <c:v>7874.0157600000002</c:v>
                </c:pt>
              </c:numCache>
            </c:numRef>
          </c:xVal>
          <c:yVal>
            <c:numRef>
              <c:f>'temps for 4" pipe'!$I$6:$I$89</c:f>
              <c:numCache>
                <c:formatCode>0.00</c:formatCode>
                <c:ptCount val="84"/>
                <c:pt idx="0">
                  <c:v>8.026246485277909</c:v>
                </c:pt>
                <c:pt idx="1">
                  <c:v>9.7287836185186762</c:v>
                </c:pt>
                <c:pt idx="2">
                  <c:v>14.593175427778013</c:v>
                </c:pt>
                <c:pt idx="3">
                  <c:v>19.457567237037352</c:v>
                </c:pt>
                <c:pt idx="4">
                  <c:v>24.321959046296691</c:v>
                </c:pt>
                <c:pt idx="5">
                  <c:v>29.186350855556025</c:v>
                </c:pt>
                <c:pt idx="6">
                  <c:v>34.05074266481536</c:v>
                </c:pt>
                <c:pt idx="7">
                  <c:v>38.915134474074705</c:v>
                </c:pt>
                <c:pt idx="8">
                  <c:v>43.779526283334036</c:v>
                </c:pt>
                <c:pt idx="9">
                  <c:v>48.643918092593381</c:v>
                </c:pt>
                <c:pt idx="10">
                  <c:v>53.508309901852712</c:v>
                </c:pt>
                <c:pt idx="11">
                  <c:v>58.37270171111205</c:v>
                </c:pt>
                <c:pt idx="12">
                  <c:v>63.237093520371388</c:v>
                </c:pt>
                <c:pt idx="13">
                  <c:v>68.101485329630719</c:v>
                </c:pt>
                <c:pt idx="14">
                  <c:v>72.965877138890065</c:v>
                </c:pt>
                <c:pt idx="15">
                  <c:v>77.83026894814941</c:v>
                </c:pt>
                <c:pt idx="16">
                  <c:v>82.694660757408755</c:v>
                </c:pt>
                <c:pt idx="17">
                  <c:v>87.559052566668072</c:v>
                </c:pt>
                <c:pt idx="18">
                  <c:v>92.423444375927417</c:v>
                </c:pt>
                <c:pt idx="19">
                  <c:v>97.287836185186762</c:v>
                </c:pt>
                <c:pt idx="20">
                  <c:v>102.15222799444609</c:v>
                </c:pt>
                <c:pt idx="21">
                  <c:v>107.01661980370542</c:v>
                </c:pt>
                <c:pt idx="22">
                  <c:v>111.88101161296478</c:v>
                </c:pt>
                <c:pt idx="23">
                  <c:v>116.7454034222241</c:v>
                </c:pt>
                <c:pt idx="24">
                  <c:v>121.60979523148345</c:v>
                </c:pt>
                <c:pt idx="25">
                  <c:v>126.47418704074278</c:v>
                </c:pt>
                <c:pt idx="26">
                  <c:v>131.33857885000214</c:v>
                </c:pt>
                <c:pt idx="27">
                  <c:v>136.20297065926144</c:v>
                </c:pt>
                <c:pt idx="28">
                  <c:v>141.0673624685208</c:v>
                </c:pt>
                <c:pt idx="29">
                  <c:v>145.93175427778013</c:v>
                </c:pt>
                <c:pt idx="30">
                  <c:v>150.79614608703949</c:v>
                </c:pt>
                <c:pt idx="31">
                  <c:v>155.66053789629882</c:v>
                </c:pt>
                <c:pt idx="32">
                  <c:v>160.52492970555818</c:v>
                </c:pt>
                <c:pt idx="33">
                  <c:v>165.38932151481751</c:v>
                </c:pt>
                <c:pt idx="34">
                  <c:v>170.25371332407681</c:v>
                </c:pt>
                <c:pt idx="35">
                  <c:v>175.11810513333614</c:v>
                </c:pt>
                <c:pt idx="36">
                  <c:v>179.9824969425955</c:v>
                </c:pt>
                <c:pt idx="37">
                  <c:v>184.84688875185483</c:v>
                </c:pt>
                <c:pt idx="38">
                  <c:v>189.71128056111417</c:v>
                </c:pt>
                <c:pt idx="39">
                  <c:v>194.57567237037352</c:v>
                </c:pt>
                <c:pt idx="40">
                  <c:v>199.44006417963286</c:v>
                </c:pt>
                <c:pt idx="41">
                  <c:v>204.30445598889219</c:v>
                </c:pt>
                <c:pt idx="42">
                  <c:v>209.16884779815152</c:v>
                </c:pt>
                <c:pt idx="43">
                  <c:v>214.03323960741085</c:v>
                </c:pt>
                <c:pt idx="44">
                  <c:v>218.89763141667021</c:v>
                </c:pt>
                <c:pt idx="45">
                  <c:v>223.76202322592957</c:v>
                </c:pt>
                <c:pt idx="46">
                  <c:v>228.6264150351889</c:v>
                </c:pt>
                <c:pt idx="47">
                  <c:v>233.4908068444482</c:v>
                </c:pt>
                <c:pt idx="48">
                  <c:v>238.35519865370753</c:v>
                </c:pt>
                <c:pt idx="49">
                  <c:v>243.21959046296689</c:v>
                </c:pt>
                <c:pt idx="50">
                  <c:v>248.08398227222625</c:v>
                </c:pt>
                <c:pt idx="51">
                  <c:v>252.94837408148555</c:v>
                </c:pt>
                <c:pt idx="52">
                  <c:v>257.81276589074491</c:v>
                </c:pt>
                <c:pt idx="53">
                  <c:v>262.67715770000427</c:v>
                </c:pt>
                <c:pt idx="54">
                  <c:v>267.54154950926358</c:v>
                </c:pt>
                <c:pt idx="55">
                  <c:v>272.40594131852288</c:v>
                </c:pt>
                <c:pt idx="56">
                  <c:v>277.27033312778224</c:v>
                </c:pt>
                <c:pt idx="57">
                  <c:v>282.1347249370416</c:v>
                </c:pt>
                <c:pt idx="58">
                  <c:v>286.9991167463009</c:v>
                </c:pt>
                <c:pt idx="59">
                  <c:v>291.86350855556026</c:v>
                </c:pt>
                <c:pt idx="60">
                  <c:v>296.72790036481962</c:v>
                </c:pt>
                <c:pt idx="61">
                  <c:v>301.59229217407898</c:v>
                </c:pt>
                <c:pt idx="62">
                  <c:v>306.45668398333828</c:v>
                </c:pt>
                <c:pt idx="63">
                  <c:v>311.32107579259764</c:v>
                </c:pt>
                <c:pt idx="64">
                  <c:v>316.185467601857</c:v>
                </c:pt>
                <c:pt idx="65">
                  <c:v>321.04985941111636</c:v>
                </c:pt>
                <c:pt idx="66">
                  <c:v>325.91425122037566</c:v>
                </c:pt>
                <c:pt idx="67">
                  <c:v>330.77864302963502</c:v>
                </c:pt>
                <c:pt idx="68">
                  <c:v>335.64303483889432</c:v>
                </c:pt>
                <c:pt idx="69">
                  <c:v>340.50742664815363</c:v>
                </c:pt>
                <c:pt idx="70">
                  <c:v>345.37181845741299</c:v>
                </c:pt>
                <c:pt idx="71">
                  <c:v>350.23621026667229</c:v>
                </c:pt>
                <c:pt idx="72">
                  <c:v>355.10060207593216</c:v>
                </c:pt>
                <c:pt idx="73">
                  <c:v>359.96499388519152</c:v>
                </c:pt>
                <c:pt idx="74">
                  <c:v>364.82938569445082</c:v>
                </c:pt>
                <c:pt idx="75">
                  <c:v>369.69377750371018</c:v>
                </c:pt>
                <c:pt idx="76">
                  <c:v>374.55816931296954</c:v>
                </c:pt>
                <c:pt idx="77">
                  <c:v>379.4225611222289</c:v>
                </c:pt>
                <c:pt idx="78">
                  <c:v>384.28695293148814</c:v>
                </c:pt>
                <c:pt idx="79">
                  <c:v>389.1513447407475</c:v>
                </c:pt>
                <c:pt idx="80">
                  <c:v>394.01573655000692</c:v>
                </c:pt>
                <c:pt idx="81">
                  <c:v>398.88012835926617</c:v>
                </c:pt>
                <c:pt idx="82">
                  <c:v>403.74452016852553</c:v>
                </c:pt>
                <c:pt idx="83">
                  <c:v>408.60891197778489</c:v>
                </c:pt>
              </c:numCache>
            </c:numRef>
          </c:yVal>
        </c:ser>
        <c:axId val="95289344"/>
        <c:axId val="95291264"/>
      </c:scatterChart>
      <c:valAx>
        <c:axId val="95289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</a:t>
                </a:r>
                <a:r>
                  <a:rPr lang="en-US" baseline="0"/>
                  <a:t> of Pipe (m)</a:t>
                </a:r>
                <a:endParaRPr lang="en-US"/>
              </a:p>
            </c:rich>
          </c:tx>
        </c:title>
        <c:numFmt formatCode="General" sourceLinked="1"/>
        <c:tickLblPos val="nextTo"/>
        <c:crossAx val="95291264"/>
        <c:crosses val="autoZero"/>
        <c:crossBetween val="midCat"/>
      </c:valAx>
      <c:valAx>
        <c:axId val="95291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</c:title>
        <c:numFmt formatCode="0.00" sourceLinked="1"/>
        <c:tickLblPos val="nextTo"/>
        <c:crossAx val="952893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466725</xdr:colOff>
      <xdr:row>47</xdr:row>
      <xdr:rowOff>3175</xdr:rowOff>
    </xdr:from>
    <xdr:to>
      <xdr:col>38</xdr:col>
      <xdr:colOff>577850</xdr:colOff>
      <xdr:row>66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48188</xdr:colOff>
      <xdr:row>24</xdr:row>
      <xdr:rowOff>170317</xdr:rowOff>
    </xdr:from>
    <xdr:to>
      <xdr:col>40</xdr:col>
      <xdr:colOff>385327</xdr:colOff>
      <xdr:row>37</xdr:row>
      <xdr:rowOff>190499</xdr:rowOff>
    </xdr:to>
    <xdr:sp macro="" textlink="">
      <xdr:nvSpPr>
        <xdr:cNvPr id="7" name="TextBox 6"/>
        <xdr:cNvSpPr txBox="1"/>
      </xdr:nvSpPr>
      <xdr:spPr>
        <a:xfrm>
          <a:off x="27982415" y="6820499"/>
          <a:ext cx="7610776" cy="3172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Exit</a:t>
          </a:r>
          <a:r>
            <a:rPr lang="en-U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Temperature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        temperature of the liquid as it exits the pipe</a:t>
          </a:r>
          <a:endParaRPr lang="en-US" sz="16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Wall Temperature</a:t>
          </a:r>
          <a:r>
            <a:rPr 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      temperature of the pipe's inner wall</a:t>
          </a:r>
        </a:p>
        <a:p>
          <a:r>
            <a:rPr lang="en-U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Initial</a:t>
          </a:r>
          <a:r>
            <a:rPr lang="en-U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Temperature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    temperature of the liquid as it enters the pipe</a:t>
          </a:r>
        </a:p>
        <a:p>
          <a:r>
            <a:rPr lang="en-U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Surface Contact Area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  inner pipe perimeter times the length of the pipe</a:t>
          </a:r>
        </a:p>
        <a:p>
          <a:endParaRPr lang="en-US" sz="16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Assumptions:</a:t>
          </a:r>
        </a:p>
        <a:p>
          <a:r>
            <a:rPr 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-We are using</a:t>
          </a:r>
          <a:r>
            <a:rPr lang="en-U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water for the liquid within the pipe. Therefore the heat capacity of the system would remain constant.</a:t>
          </a:r>
          <a:endParaRPr lang="en-US" sz="16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6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-This spreadsheet assumes the inflow temperature of the pipe to be at a constant temperature of 10°C</a:t>
          </a:r>
          <a:r>
            <a:rPr lang="en-US" sz="1600"/>
            <a:t>  and the wall temperature is</a:t>
          </a:r>
          <a:r>
            <a:rPr lang="en-US" sz="1600" baseline="0"/>
            <a:t> constant at </a:t>
          </a:r>
          <a:r>
            <a:rPr lang="en-US" sz="1600" b="0" i="0">
              <a:solidFill>
                <a:schemeClr val="dk1"/>
              </a:solidFill>
              <a:latin typeface="+mn-lt"/>
              <a:ea typeface="+mn-ea"/>
              <a:cs typeface="+mn-cs"/>
            </a:rPr>
            <a:t>50°C. However,</a:t>
          </a:r>
          <a:r>
            <a:rPr lang="en-US" sz="16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reality would be that the wall temperatures would not be constant or uniform on the pipe.</a:t>
          </a:r>
        </a:p>
        <a:p>
          <a:endParaRPr lang="en-US" sz="11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409036</xdr:colOff>
      <xdr:row>16</xdr:row>
      <xdr:rowOff>3490</xdr:rowOff>
    </xdr:from>
    <xdr:to>
      <xdr:col>39</xdr:col>
      <xdr:colOff>138545</xdr:colOff>
      <xdr:row>21</xdr:row>
      <xdr:rowOff>207818</xdr:rowOff>
    </xdr:to>
    <xdr:sp macro="" textlink="">
      <xdr:nvSpPr>
        <xdr:cNvPr id="8" name="TextBox 7"/>
        <xdr:cNvSpPr txBox="1"/>
      </xdr:nvSpPr>
      <xdr:spPr>
        <a:xfrm>
          <a:off x="28343263" y="4714035"/>
          <a:ext cx="6397009" cy="1416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/>
            <a:t>This is the </a:t>
          </a:r>
          <a:r>
            <a:rPr lang="en-US" sz="1600" baseline="0"/>
            <a:t> equation we used to calculate the Exit Temperatures, where  T</a:t>
          </a:r>
          <a:r>
            <a:rPr lang="en-US" sz="1600" baseline="-25000"/>
            <a:t>b</a:t>
          </a:r>
          <a:r>
            <a:rPr lang="en-US" sz="1600" baseline="0"/>
            <a:t> is the outflow temperature, </a:t>
          </a:r>
          <a:r>
            <a:rPr lang="en-US" sz="1600"/>
            <a:t>h</a:t>
          </a:r>
          <a:r>
            <a:rPr lang="en-US" sz="1600" baseline="0"/>
            <a:t> is the local heat transfer coefficient, A is surface contact area  of the duct, m is the mass flow rate of the liquid, C</a:t>
          </a:r>
          <a:r>
            <a:rPr lang="en-US" sz="1600" baseline="-25000"/>
            <a:t>p</a:t>
          </a:r>
          <a:r>
            <a:rPr lang="en-US" sz="1600" baseline="0"/>
            <a:t> is the heat capacity, T</a:t>
          </a:r>
          <a:r>
            <a:rPr lang="en-US" sz="1600" baseline="-25000"/>
            <a:t>w</a:t>
          </a:r>
          <a:r>
            <a:rPr lang="en-US" sz="1600" baseline="0"/>
            <a:t> is the wall temperature, T</a:t>
          </a:r>
          <a:r>
            <a:rPr lang="en-US" sz="1600" baseline="-25000"/>
            <a:t>i </a:t>
          </a:r>
          <a:r>
            <a:rPr lang="en-US" sz="1600" baseline="0"/>
            <a:t> is the inflow temperature.</a:t>
          </a:r>
          <a:endParaRPr lang="en-US" sz="1600"/>
        </a:p>
      </xdr:txBody>
    </xdr:sp>
    <xdr:clientData/>
  </xdr:twoCellAnchor>
  <xdr:twoCellAnchor>
    <xdr:from>
      <xdr:col>25</xdr:col>
      <xdr:colOff>237010</xdr:colOff>
      <xdr:row>68</xdr:row>
      <xdr:rowOff>138545</xdr:rowOff>
    </xdr:from>
    <xdr:to>
      <xdr:col>41</xdr:col>
      <xdr:colOff>466571</xdr:colOff>
      <xdr:row>89</xdr:row>
      <xdr:rowOff>14765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536863</xdr:colOff>
      <xdr:row>12</xdr:row>
      <xdr:rowOff>155863</xdr:rowOff>
    </xdr:from>
    <xdr:to>
      <xdr:col>36</xdr:col>
      <xdr:colOff>264102</xdr:colOff>
      <xdr:row>15</xdr:row>
      <xdr:rowOff>113434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683363" y="3896590"/>
          <a:ext cx="3364057" cy="68493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190500</xdr:colOff>
      <xdr:row>3</xdr:row>
      <xdr:rowOff>116876</xdr:rowOff>
    </xdr:from>
    <xdr:to>
      <xdr:col>35</xdr:col>
      <xdr:colOff>378096</xdr:colOff>
      <xdr:row>19</xdr:row>
      <xdr:rowOff>163287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86591</xdr:colOff>
      <xdr:row>4</xdr:row>
      <xdr:rowOff>107621</xdr:rowOff>
    </xdr:from>
    <xdr:to>
      <xdr:col>35</xdr:col>
      <xdr:colOff>95250</xdr:colOff>
      <xdr:row>22</xdr:row>
      <xdr:rowOff>27215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376236</xdr:colOff>
      <xdr:row>6</xdr:row>
      <xdr:rowOff>238124</xdr:rowOff>
    </xdr:from>
    <xdr:to>
      <xdr:col>35</xdr:col>
      <xdr:colOff>47624</xdr:colOff>
      <xdr:row>26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9"/>
  <sheetViews>
    <sheetView zoomScale="70" zoomScaleNormal="70" zoomScaleSheetLayoutView="55" workbookViewId="0">
      <selection activeCell="C6" sqref="C6:C89"/>
    </sheetView>
  </sheetViews>
  <sheetFormatPr defaultRowHeight="15"/>
  <cols>
    <col min="1" max="1" width="3.85546875" style="1" customWidth="1"/>
    <col min="2" max="2" width="15.5703125" style="1" customWidth="1"/>
    <col min="3" max="3" width="17.28515625" style="1" customWidth="1"/>
    <col min="4" max="4" width="16.140625" style="1" customWidth="1"/>
    <col min="5" max="5" width="14.5703125" style="1" customWidth="1"/>
    <col min="6" max="6" width="15" style="1" customWidth="1"/>
    <col min="7" max="7" width="16.5703125" style="1" customWidth="1"/>
    <col min="8" max="8" width="23.28515625" bestFit="1" customWidth="1"/>
    <col min="9" max="9" width="14.7109375" style="1" customWidth="1"/>
    <col min="10" max="10" width="20.28515625" style="1" customWidth="1"/>
    <col min="11" max="11" width="23.42578125" style="1" customWidth="1"/>
    <col min="12" max="12" width="15.140625" style="1" customWidth="1"/>
    <col min="13" max="13" width="18.28515625" style="1" customWidth="1"/>
    <col min="14" max="14" width="21.140625" style="1" customWidth="1"/>
    <col min="15" max="15" width="14.42578125" style="1" customWidth="1"/>
    <col min="16" max="16" width="15.28515625" style="1" customWidth="1"/>
    <col min="17" max="18" width="16.85546875" style="1" customWidth="1"/>
    <col min="19" max="19" width="17.5703125" style="1" customWidth="1"/>
    <col min="20" max="20" width="13" style="1" customWidth="1"/>
    <col min="21" max="21" width="15.42578125" style="1" customWidth="1"/>
    <col min="22" max="22" width="16.85546875" style="1" customWidth="1"/>
    <col min="23" max="23" width="11.5703125" style="46" bestFit="1" customWidth="1"/>
    <col min="24" max="16384" width="9.140625" style="1"/>
  </cols>
  <sheetData>
    <row r="1" spans="2:32">
      <c r="C1" s="8"/>
      <c r="J1" s="8"/>
    </row>
    <row r="2" spans="2:32" s="15" customFormat="1" ht="50.1" customHeight="1">
      <c r="B2" s="80" t="s">
        <v>21</v>
      </c>
      <c r="C2" s="80"/>
      <c r="D2" s="80"/>
      <c r="E2" s="80"/>
      <c r="F2" s="80"/>
      <c r="G2" s="80"/>
      <c r="H2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4" spans="2:32" ht="63" thickBot="1">
      <c r="B4" s="14" t="s">
        <v>16</v>
      </c>
      <c r="C4" s="14" t="s">
        <v>4</v>
      </c>
      <c r="D4" s="14" t="s">
        <v>0</v>
      </c>
      <c r="E4" s="14" t="s">
        <v>8</v>
      </c>
      <c r="F4" s="47" t="s">
        <v>18</v>
      </c>
      <c r="G4" s="14" t="s">
        <v>5</v>
      </c>
      <c r="H4" s="14" t="s">
        <v>10</v>
      </c>
      <c r="I4"/>
      <c r="J4" s="14" t="s">
        <v>17</v>
      </c>
      <c r="K4" s="14" t="s">
        <v>15</v>
      </c>
      <c r="L4" s="14" t="s">
        <v>14</v>
      </c>
      <c r="M4" s="14" t="s">
        <v>13</v>
      </c>
      <c r="N4" s="14" t="s">
        <v>12</v>
      </c>
      <c r="O4" s="14" t="s">
        <v>11</v>
      </c>
      <c r="P4" s="14" t="s">
        <v>9</v>
      </c>
      <c r="Q4" s="14" t="s">
        <v>7</v>
      </c>
      <c r="R4" s="14" t="s">
        <v>6</v>
      </c>
      <c r="S4" s="14" t="s">
        <v>19</v>
      </c>
      <c r="T4" s="14" t="s">
        <v>20</v>
      </c>
      <c r="U4" s="14" t="s">
        <v>3</v>
      </c>
      <c r="V4" s="14" t="s">
        <v>2</v>
      </c>
      <c r="W4" s="14" t="s">
        <v>1</v>
      </c>
      <c r="X4" s="47" t="s">
        <v>29</v>
      </c>
      <c r="Y4" s="81"/>
    </row>
    <row r="5" spans="2:32" ht="18.75">
      <c r="B5" s="13"/>
      <c r="C5" s="13"/>
      <c r="D5" s="13"/>
      <c r="E5" s="27"/>
      <c r="F5" s="48"/>
      <c r="G5" s="13"/>
      <c r="H5" s="26"/>
      <c r="I5"/>
      <c r="J5" s="26"/>
      <c r="K5" s="27"/>
      <c r="L5" s="27"/>
      <c r="M5" s="27"/>
      <c r="N5" s="13"/>
      <c r="O5" s="13"/>
      <c r="P5" s="27"/>
      <c r="Q5" s="27"/>
      <c r="R5" s="27"/>
      <c r="S5" s="13"/>
      <c r="T5" s="13"/>
      <c r="U5" s="13"/>
      <c r="V5" s="13"/>
      <c r="W5" s="13"/>
      <c r="AB5" s="55" t="s">
        <v>22</v>
      </c>
      <c r="AC5" s="56" t="s">
        <v>26</v>
      </c>
      <c r="AD5" s="65" t="s">
        <v>23</v>
      </c>
      <c r="AE5" s="57"/>
      <c r="AF5" s="58"/>
    </row>
    <row r="6" spans="2:32" ht="18.75">
      <c r="B6" s="70">
        <v>1.5</v>
      </c>
      <c r="C6" s="71">
        <v>45</v>
      </c>
      <c r="D6" s="70">
        <v>10</v>
      </c>
      <c r="E6" s="50">
        <v>4.3999999999999997E-2</v>
      </c>
      <c r="F6" s="49">
        <f>2400*3.2808399</f>
        <v>7874.0157600000002</v>
      </c>
      <c r="G6" s="68">
        <f t="shared" ref="G6:G37" si="0">-(EXP((-J6*U6)/(V6*W6)))*(C6-D6)+C6</f>
        <v>45</v>
      </c>
      <c r="H6" s="29">
        <f>(P6*E6*Q6)/R6</f>
        <v>2310.6822904340838</v>
      </c>
      <c r="I6"/>
      <c r="J6" s="29">
        <f t="shared" ref="J6:J33" si="1">(K6*L6)/M6</f>
        <v>55.716535376239996</v>
      </c>
      <c r="K6" s="30">
        <v>3.66</v>
      </c>
      <c r="L6" s="30">
        <v>0.57999999999999996</v>
      </c>
      <c r="M6" s="31">
        <f t="shared" ref="M6:M33" si="2">B6/39.3700787</f>
        <v>3.8100000038861999E-2</v>
      </c>
      <c r="N6" s="28">
        <f t="shared" ref="N6:N33" si="3">((M6/2)^2)*PI()</f>
        <v>1.1400918302951573E-3</v>
      </c>
      <c r="O6" s="32">
        <f t="shared" ref="O6:O33" si="4">(4*N6)/(M6*PI())</f>
        <v>3.8100000038861999E-2</v>
      </c>
      <c r="P6" s="33">
        <v>1000</v>
      </c>
      <c r="Q6" s="34">
        <f>M6</f>
        <v>3.8100000038861999E-2</v>
      </c>
      <c r="R6" s="35">
        <f t="shared" ref="R6:R33" si="5">(0.7255*(10^(-3)))</f>
        <v>7.2550000000000002E-4</v>
      </c>
      <c r="S6" s="69">
        <f>(E6*N6)*1000000</f>
        <v>50.164040532986917</v>
      </c>
      <c r="T6" s="77">
        <f>S6*60/1000</f>
        <v>3.009842431979215</v>
      </c>
      <c r="U6" s="78">
        <f t="shared" ref="U6:U37" si="6">PI()*Q6*F6</f>
        <v>942.47779847083154</v>
      </c>
      <c r="V6" s="53">
        <f>P6*E6*N6</f>
        <v>5.0164040532986919E-2</v>
      </c>
      <c r="W6" s="54">
        <f>4.1813*1000</f>
        <v>4181.3</v>
      </c>
      <c r="X6" s="79">
        <f t="shared" ref="X6:X37" si="7">F6*3.2808399*0.32</f>
        <v>8266.6832251637843</v>
      </c>
      <c r="Y6" s="79">
        <f>T6*0.264172052</f>
        <v>0.79511625145261966</v>
      </c>
      <c r="AB6" s="73" t="s">
        <v>22</v>
      </c>
      <c r="AC6" s="60" t="s">
        <v>26</v>
      </c>
      <c r="AD6" s="66" t="s">
        <v>24</v>
      </c>
      <c r="AE6" s="2"/>
      <c r="AF6" s="61"/>
    </row>
    <row r="7" spans="2:32" ht="18.75">
      <c r="B7" s="70">
        <v>1.5</v>
      </c>
      <c r="C7" s="71">
        <v>45</v>
      </c>
      <c r="D7" s="70">
        <v>10</v>
      </c>
      <c r="E7" s="50">
        <v>0.05</v>
      </c>
      <c r="F7" s="49">
        <f t="shared" ref="F7:F70" si="8">2400*3.2808399</f>
        <v>7874.0157600000002</v>
      </c>
      <c r="G7" s="68">
        <f t="shared" si="0"/>
        <v>45</v>
      </c>
      <c r="H7" s="29">
        <f>(P7*E7*Q7)/R7</f>
        <v>2625.7753300387317</v>
      </c>
      <c r="I7"/>
      <c r="J7" s="29">
        <f t="shared" si="1"/>
        <v>55.716535376239996</v>
      </c>
      <c r="K7" s="30">
        <v>3.66</v>
      </c>
      <c r="L7" s="30">
        <v>0.57999999999999996</v>
      </c>
      <c r="M7" s="31">
        <f t="shared" si="2"/>
        <v>3.8100000038861999E-2</v>
      </c>
      <c r="N7" s="28">
        <f t="shared" si="3"/>
        <v>1.1400918302951573E-3</v>
      </c>
      <c r="O7" s="32">
        <f t="shared" si="4"/>
        <v>3.8100000038861999E-2</v>
      </c>
      <c r="P7" s="33">
        <v>1000</v>
      </c>
      <c r="Q7" s="34">
        <f t="shared" ref="Q7:Q70" si="9">M7</f>
        <v>3.8100000038861999E-2</v>
      </c>
      <c r="R7" s="35">
        <f t="shared" si="5"/>
        <v>7.2550000000000002E-4</v>
      </c>
      <c r="S7" s="69">
        <f>(E7*N7)*1000000</f>
        <v>57.00459151475787</v>
      </c>
      <c r="T7" s="77">
        <f t="shared" ref="T7:T70" si="10">S7*60/1000</f>
        <v>3.420275490885472</v>
      </c>
      <c r="U7" s="78">
        <f t="shared" si="6"/>
        <v>942.47779847083154</v>
      </c>
      <c r="V7" s="53">
        <f>P7*E7*N7</f>
        <v>5.7004591514757862E-2</v>
      </c>
      <c r="W7" s="54">
        <f>4.1813*1000</f>
        <v>4181.3</v>
      </c>
      <c r="X7" s="79">
        <f t="shared" si="7"/>
        <v>8266.6832251637843</v>
      </c>
      <c r="Y7" s="79">
        <f t="shared" ref="Y7:Y54" si="11">T7*0.264172052</f>
        <v>0.90354119483252238</v>
      </c>
      <c r="AB7" s="59" t="s">
        <v>22</v>
      </c>
      <c r="AC7" s="60" t="s">
        <v>26</v>
      </c>
      <c r="AD7" s="66" t="s">
        <v>27</v>
      </c>
      <c r="AE7" s="2"/>
      <c r="AF7" s="61"/>
    </row>
    <row r="8" spans="2:32" ht="19.5" thickBot="1">
      <c r="B8" s="70">
        <v>1.5</v>
      </c>
      <c r="C8" s="71">
        <v>45</v>
      </c>
      <c r="D8" s="70">
        <v>10</v>
      </c>
      <c r="E8" s="50">
        <v>0.5</v>
      </c>
      <c r="F8" s="49">
        <f t="shared" si="8"/>
        <v>7874.0157600000002</v>
      </c>
      <c r="G8" s="68">
        <f t="shared" si="0"/>
        <v>44.999999990534803</v>
      </c>
      <c r="H8" s="29">
        <f t="shared" ref="H8:H37" si="12">(P8*E8*Q8)/R8</f>
        <v>26257.753300387318</v>
      </c>
      <c r="I8"/>
      <c r="J8" s="29">
        <f t="shared" si="1"/>
        <v>55.716535376239996</v>
      </c>
      <c r="K8" s="30">
        <v>3.66</v>
      </c>
      <c r="L8" s="30">
        <v>0.57999999999999996</v>
      </c>
      <c r="M8" s="31">
        <f t="shared" si="2"/>
        <v>3.8100000038861999E-2</v>
      </c>
      <c r="N8" s="28">
        <f t="shared" si="3"/>
        <v>1.1400918302951573E-3</v>
      </c>
      <c r="O8" s="32">
        <f t="shared" si="4"/>
        <v>3.8100000038861999E-2</v>
      </c>
      <c r="P8" s="33">
        <v>1000</v>
      </c>
      <c r="Q8" s="34">
        <f t="shared" si="9"/>
        <v>3.8100000038861999E-2</v>
      </c>
      <c r="R8" s="35">
        <f t="shared" si="5"/>
        <v>7.2550000000000002E-4</v>
      </c>
      <c r="S8" s="69">
        <f t="shared" ref="S8:S37" si="13">(E8*N8)*1000000</f>
        <v>570.04591514757863</v>
      </c>
      <c r="T8" s="77">
        <f t="shared" si="10"/>
        <v>34.202754908854715</v>
      </c>
      <c r="U8" s="78">
        <f t="shared" si="6"/>
        <v>942.47779847083154</v>
      </c>
      <c r="V8" s="53">
        <f t="shared" ref="V8:V37" si="14">P8*E8*N8</f>
        <v>0.57004591514757863</v>
      </c>
      <c r="W8" s="54">
        <f>W6</f>
        <v>4181.3</v>
      </c>
      <c r="X8" s="79">
        <f t="shared" si="7"/>
        <v>8266.6832251637843</v>
      </c>
      <c r="Y8" s="79">
        <f t="shared" si="11"/>
        <v>9.0354119483252227</v>
      </c>
      <c r="AB8" s="74" t="s">
        <v>22</v>
      </c>
      <c r="AC8" s="62" t="s">
        <v>26</v>
      </c>
      <c r="AD8" s="67" t="s">
        <v>25</v>
      </c>
      <c r="AE8" s="63"/>
      <c r="AF8" s="64"/>
    </row>
    <row r="9" spans="2:32" ht="18.75">
      <c r="B9" s="70">
        <v>1.5</v>
      </c>
      <c r="C9" s="71">
        <v>45</v>
      </c>
      <c r="D9" s="70">
        <v>10</v>
      </c>
      <c r="E9" s="50">
        <v>1</v>
      </c>
      <c r="F9" s="49">
        <f t="shared" si="8"/>
        <v>7874.0157600000002</v>
      </c>
      <c r="G9" s="68">
        <f t="shared" si="0"/>
        <v>44.999424429162069</v>
      </c>
      <c r="H9" s="29">
        <f t="shared" si="12"/>
        <v>52515.506600774635</v>
      </c>
      <c r="I9"/>
      <c r="J9" s="29">
        <f t="shared" si="1"/>
        <v>55.716535376239996</v>
      </c>
      <c r="K9" s="30">
        <v>3.66</v>
      </c>
      <c r="L9" s="30">
        <v>0.57999999999999996</v>
      </c>
      <c r="M9" s="31">
        <f t="shared" si="2"/>
        <v>3.8100000038861999E-2</v>
      </c>
      <c r="N9" s="28">
        <f t="shared" si="3"/>
        <v>1.1400918302951573E-3</v>
      </c>
      <c r="O9" s="32">
        <f t="shared" si="4"/>
        <v>3.8100000038861999E-2</v>
      </c>
      <c r="P9" s="33">
        <v>1000</v>
      </c>
      <c r="Q9" s="34">
        <f t="shared" si="9"/>
        <v>3.8100000038861999E-2</v>
      </c>
      <c r="R9" s="35">
        <f t="shared" si="5"/>
        <v>7.2550000000000002E-4</v>
      </c>
      <c r="S9" s="69">
        <f t="shared" si="13"/>
        <v>1140.0918302951573</v>
      </c>
      <c r="T9" s="77">
        <f t="shared" si="10"/>
        <v>68.405509817709429</v>
      </c>
      <c r="U9" s="78">
        <f t="shared" si="6"/>
        <v>942.47779847083154</v>
      </c>
      <c r="V9" s="53">
        <f t="shared" si="14"/>
        <v>1.1400918302951573</v>
      </c>
      <c r="W9" s="54">
        <f>W8</f>
        <v>4181.3</v>
      </c>
      <c r="X9" s="79">
        <f t="shared" si="7"/>
        <v>8266.6832251637843</v>
      </c>
      <c r="Y9" s="79">
        <f t="shared" si="11"/>
        <v>18.070823896650445</v>
      </c>
    </row>
    <row r="10" spans="2:32" ht="18.75">
      <c r="B10" s="70">
        <v>1.5</v>
      </c>
      <c r="C10" s="71">
        <v>45</v>
      </c>
      <c r="D10" s="70">
        <v>10</v>
      </c>
      <c r="E10" s="50">
        <v>1.5</v>
      </c>
      <c r="F10" s="49">
        <f t="shared" si="8"/>
        <v>7874.0157600000002</v>
      </c>
      <c r="G10" s="68">
        <f t="shared" si="0"/>
        <v>44.977366318376781</v>
      </c>
      <c r="H10" s="29">
        <f t="shared" si="12"/>
        <v>78773.259901161946</v>
      </c>
      <c r="I10"/>
      <c r="J10" s="29">
        <f t="shared" si="1"/>
        <v>55.716535376239996</v>
      </c>
      <c r="K10" s="30">
        <v>3.66</v>
      </c>
      <c r="L10" s="30">
        <v>0.57999999999999996</v>
      </c>
      <c r="M10" s="31">
        <f t="shared" si="2"/>
        <v>3.8100000038861999E-2</v>
      </c>
      <c r="N10" s="28">
        <f t="shared" si="3"/>
        <v>1.1400918302951573E-3</v>
      </c>
      <c r="O10" s="32">
        <f t="shared" si="4"/>
        <v>3.8100000038861999E-2</v>
      </c>
      <c r="P10" s="33">
        <v>1000</v>
      </c>
      <c r="Q10" s="34">
        <f t="shared" si="9"/>
        <v>3.8100000038861999E-2</v>
      </c>
      <c r="R10" s="35">
        <f t="shared" si="5"/>
        <v>7.2550000000000002E-4</v>
      </c>
      <c r="S10" s="69">
        <f t="shared" si="13"/>
        <v>1710.1377454427359</v>
      </c>
      <c r="T10" s="77">
        <f t="shared" si="10"/>
        <v>102.60826472656416</v>
      </c>
      <c r="U10" s="78">
        <f t="shared" si="6"/>
        <v>942.47779847083154</v>
      </c>
      <c r="V10" s="53">
        <f t="shared" si="14"/>
        <v>1.7101377454427358</v>
      </c>
      <c r="W10" s="54">
        <f>W9</f>
        <v>4181.3</v>
      </c>
      <c r="X10" s="79">
        <f t="shared" si="7"/>
        <v>8266.6832251637843</v>
      </c>
      <c r="Y10" s="79">
        <f t="shared" si="11"/>
        <v>27.106235844975672</v>
      </c>
    </row>
    <row r="11" spans="2:32" ht="18.75">
      <c r="B11" s="70">
        <v>1.5</v>
      </c>
      <c r="C11" s="71">
        <v>45</v>
      </c>
      <c r="D11" s="70">
        <v>10</v>
      </c>
      <c r="E11" s="50">
        <v>2</v>
      </c>
      <c r="F11" s="49">
        <f t="shared" si="8"/>
        <v>7874.0157600000002</v>
      </c>
      <c r="G11" s="68">
        <f t="shared" si="0"/>
        <v>44.858066990000296</v>
      </c>
      <c r="H11" s="29">
        <f t="shared" si="12"/>
        <v>105031.01320154927</v>
      </c>
      <c r="I11"/>
      <c r="J11" s="29">
        <f t="shared" si="1"/>
        <v>55.716535376239996</v>
      </c>
      <c r="K11" s="30">
        <v>3.66</v>
      </c>
      <c r="L11" s="30">
        <v>0.57999999999999996</v>
      </c>
      <c r="M11" s="31">
        <f t="shared" si="2"/>
        <v>3.8100000038861999E-2</v>
      </c>
      <c r="N11" s="28">
        <f t="shared" si="3"/>
        <v>1.1400918302951573E-3</v>
      </c>
      <c r="O11" s="32">
        <f t="shared" si="4"/>
        <v>3.8100000038861999E-2</v>
      </c>
      <c r="P11" s="33">
        <v>1000</v>
      </c>
      <c r="Q11" s="34">
        <f t="shared" si="9"/>
        <v>3.8100000038861999E-2</v>
      </c>
      <c r="R11" s="35">
        <f t="shared" si="5"/>
        <v>7.2550000000000002E-4</v>
      </c>
      <c r="S11" s="69">
        <f t="shared" si="13"/>
        <v>2280.1836605903145</v>
      </c>
      <c r="T11" s="77">
        <f t="shared" si="10"/>
        <v>136.81101963541886</v>
      </c>
      <c r="U11" s="78">
        <f t="shared" si="6"/>
        <v>942.47779847083154</v>
      </c>
      <c r="V11" s="53">
        <f t="shared" si="14"/>
        <v>2.2801836605903145</v>
      </c>
      <c r="W11" s="54">
        <f>W10</f>
        <v>4181.3</v>
      </c>
      <c r="X11" s="79">
        <f t="shared" si="7"/>
        <v>8266.6832251637843</v>
      </c>
      <c r="Y11" s="79">
        <f t="shared" si="11"/>
        <v>36.141647793300891</v>
      </c>
    </row>
    <row r="12" spans="2:32" ht="18.75">
      <c r="B12" s="70">
        <v>1.5</v>
      </c>
      <c r="C12" s="71">
        <v>45</v>
      </c>
      <c r="D12" s="70">
        <v>10</v>
      </c>
      <c r="E12" s="50">
        <v>2.5</v>
      </c>
      <c r="F12" s="49">
        <f t="shared" si="8"/>
        <v>7874.0157600000002</v>
      </c>
      <c r="G12" s="68">
        <f t="shared" si="0"/>
        <v>44.572948413813968</v>
      </c>
      <c r="H12" s="29">
        <f t="shared" si="12"/>
        <v>131288.7665019366</v>
      </c>
      <c r="I12"/>
      <c r="J12" s="29">
        <f t="shared" si="1"/>
        <v>55.716535376239996</v>
      </c>
      <c r="K12" s="30">
        <v>3.66</v>
      </c>
      <c r="L12" s="30">
        <v>0.57999999999999996</v>
      </c>
      <c r="M12" s="31">
        <f t="shared" si="2"/>
        <v>3.8100000038861999E-2</v>
      </c>
      <c r="N12" s="28">
        <f t="shared" si="3"/>
        <v>1.1400918302951573E-3</v>
      </c>
      <c r="O12" s="32">
        <f t="shared" si="4"/>
        <v>3.8100000038861999E-2</v>
      </c>
      <c r="P12" s="33">
        <v>1000</v>
      </c>
      <c r="Q12" s="34">
        <f t="shared" si="9"/>
        <v>3.8100000038861999E-2</v>
      </c>
      <c r="R12" s="35">
        <f t="shared" si="5"/>
        <v>7.2550000000000002E-4</v>
      </c>
      <c r="S12" s="69">
        <f t="shared" si="13"/>
        <v>2850.2295757378934</v>
      </c>
      <c r="T12" s="77">
        <f t="shared" si="10"/>
        <v>171.01377454427359</v>
      </c>
      <c r="U12" s="78">
        <f t="shared" si="6"/>
        <v>942.47779847083154</v>
      </c>
      <c r="V12" s="53">
        <f t="shared" si="14"/>
        <v>2.850229575737893</v>
      </c>
      <c r="W12" s="54">
        <f>W11</f>
        <v>4181.3</v>
      </c>
      <c r="X12" s="79">
        <f t="shared" si="7"/>
        <v>8266.6832251637843</v>
      </c>
      <c r="Y12" s="79">
        <f t="shared" si="11"/>
        <v>45.177059741626117</v>
      </c>
    </row>
    <row r="13" spans="2:32" ht="18.75">
      <c r="B13" s="70">
        <v>1.5</v>
      </c>
      <c r="C13" s="71">
        <v>45</v>
      </c>
      <c r="D13" s="70">
        <v>10</v>
      </c>
      <c r="E13" s="50">
        <v>3</v>
      </c>
      <c r="F13" s="49">
        <f t="shared" si="8"/>
        <v>7874.0157600000002</v>
      </c>
      <c r="G13" s="68">
        <f t="shared" si="0"/>
        <v>44.109955699522331</v>
      </c>
      <c r="H13" s="29">
        <f t="shared" si="12"/>
        <v>157546.51980232389</v>
      </c>
      <c r="I13"/>
      <c r="J13" s="29">
        <f t="shared" si="1"/>
        <v>55.716535376239996</v>
      </c>
      <c r="K13" s="30">
        <v>3.66</v>
      </c>
      <c r="L13" s="30">
        <v>0.57999999999999996</v>
      </c>
      <c r="M13" s="31">
        <f t="shared" si="2"/>
        <v>3.8100000038861999E-2</v>
      </c>
      <c r="N13" s="28">
        <f t="shared" si="3"/>
        <v>1.1400918302951573E-3</v>
      </c>
      <c r="O13" s="32">
        <f t="shared" si="4"/>
        <v>3.8100000038861999E-2</v>
      </c>
      <c r="P13" s="33">
        <v>1000</v>
      </c>
      <c r="Q13" s="34">
        <f t="shared" si="9"/>
        <v>3.8100000038861999E-2</v>
      </c>
      <c r="R13" s="35">
        <f t="shared" si="5"/>
        <v>7.2550000000000002E-4</v>
      </c>
      <c r="S13" s="69">
        <f t="shared" si="13"/>
        <v>3420.2754908854718</v>
      </c>
      <c r="T13" s="77">
        <f t="shared" si="10"/>
        <v>205.21652945312832</v>
      </c>
      <c r="U13" s="78">
        <f t="shared" si="6"/>
        <v>942.47779847083154</v>
      </c>
      <c r="V13" s="53">
        <f t="shared" si="14"/>
        <v>3.4202754908854716</v>
      </c>
      <c r="W13" s="54">
        <f>W12</f>
        <v>4181.3</v>
      </c>
      <c r="X13" s="79">
        <f t="shared" si="7"/>
        <v>8266.6832251637843</v>
      </c>
      <c r="Y13" s="79">
        <f t="shared" si="11"/>
        <v>54.212471689951343</v>
      </c>
    </row>
    <row r="14" spans="2:32" ht="18.75">
      <c r="B14" s="70">
        <v>1.5</v>
      </c>
      <c r="C14" s="71">
        <v>45</v>
      </c>
      <c r="D14" s="70">
        <v>10</v>
      </c>
      <c r="E14" s="50">
        <v>3.5</v>
      </c>
      <c r="F14" s="49">
        <f t="shared" si="8"/>
        <v>7874.0157600000002</v>
      </c>
      <c r="G14" s="68">
        <f t="shared" si="0"/>
        <v>43.496097491978531</v>
      </c>
      <c r="H14" s="29">
        <f t="shared" si="12"/>
        <v>183804.27310271125</v>
      </c>
      <c r="I14"/>
      <c r="J14" s="29">
        <f t="shared" si="1"/>
        <v>55.716535376239996</v>
      </c>
      <c r="K14" s="30">
        <v>3.66</v>
      </c>
      <c r="L14" s="30">
        <v>0.57999999999999996</v>
      </c>
      <c r="M14" s="31">
        <f t="shared" si="2"/>
        <v>3.8100000038861999E-2</v>
      </c>
      <c r="N14" s="28">
        <f t="shared" si="3"/>
        <v>1.1400918302951573E-3</v>
      </c>
      <c r="O14" s="32">
        <f t="shared" si="4"/>
        <v>3.8100000038861999E-2</v>
      </c>
      <c r="P14" s="33">
        <v>1000</v>
      </c>
      <c r="Q14" s="34">
        <f t="shared" si="9"/>
        <v>3.8100000038861999E-2</v>
      </c>
      <c r="R14" s="35">
        <f t="shared" si="5"/>
        <v>7.2550000000000002E-4</v>
      </c>
      <c r="S14" s="69">
        <f t="shared" si="13"/>
        <v>3990.3214060330506</v>
      </c>
      <c r="T14" s="77">
        <f t="shared" si="10"/>
        <v>239.41928436198305</v>
      </c>
      <c r="U14" s="78">
        <f t="shared" si="6"/>
        <v>942.47779847083154</v>
      </c>
      <c r="V14" s="53">
        <f t="shared" si="14"/>
        <v>3.9903214060330505</v>
      </c>
      <c r="W14" s="54">
        <f>4.1813*1000</f>
        <v>4181.3</v>
      </c>
      <c r="X14" s="79">
        <f t="shared" si="7"/>
        <v>8266.6832251637843</v>
      </c>
      <c r="Y14" s="79">
        <f t="shared" si="11"/>
        <v>63.247883638276569</v>
      </c>
    </row>
    <row r="15" spans="2:32" ht="18.75">
      <c r="B15" s="70">
        <v>1.5</v>
      </c>
      <c r="C15" s="71">
        <v>45</v>
      </c>
      <c r="D15" s="70">
        <v>10</v>
      </c>
      <c r="E15" s="50">
        <v>4</v>
      </c>
      <c r="F15" s="49">
        <f t="shared" si="8"/>
        <v>7874.0157600000002</v>
      </c>
      <c r="G15" s="68">
        <f t="shared" si="0"/>
        <v>42.771176240706872</v>
      </c>
      <c r="H15" s="29">
        <f t="shared" si="12"/>
        <v>210062.02640309854</v>
      </c>
      <c r="I15"/>
      <c r="J15" s="29">
        <f t="shared" si="1"/>
        <v>55.716535376239996</v>
      </c>
      <c r="K15" s="30">
        <v>3.66</v>
      </c>
      <c r="L15" s="30">
        <v>0.57999999999999996</v>
      </c>
      <c r="M15" s="31">
        <f t="shared" si="2"/>
        <v>3.8100000038861999E-2</v>
      </c>
      <c r="N15" s="28">
        <f t="shared" si="3"/>
        <v>1.1400918302951573E-3</v>
      </c>
      <c r="O15" s="32">
        <f t="shared" si="4"/>
        <v>3.8100000038861999E-2</v>
      </c>
      <c r="P15" s="33">
        <v>1000</v>
      </c>
      <c r="Q15" s="34">
        <f t="shared" si="9"/>
        <v>3.8100000038861999E-2</v>
      </c>
      <c r="R15" s="35">
        <f t="shared" si="5"/>
        <v>7.2550000000000002E-4</v>
      </c>
      <c r="S15" s="69">
        <f t="shared" si="13"/>
        <v>4560.367321180629</v>
      </c>
      <c r="T15" s="77">
        <f t="shared" si="10"/>
        <v>273.62203927083772</v>
      </c>
      <c r="U15" s="78">
        <f t="shared" si="6"/>
        <v>942.47779847083154</v>
      </c>
      <c r="V15" s="53">
        <f t="shared" si="14"/>
        <v>4.560367321180629</v>
      </c>
      <c r="W15" s="54">
        <f>4.1813*1000</f>
        <v>4181.3</v>
      </c>
      <c r="X15" s="79">
        <f t="shared" si="7"/>
        <v>8266.6832251637843</v>
      </c>
      <c r="Y15" s="79">
        <f t="shared" si="11"/>
        <v>72.283295586601781</v>
      </c>
    </row>
    <row r="16" spans="2:32" ht="18.75">
      <c r="B16" s="70">
        <v>1.5</v>
      </c>
      <c r="C16" s="71">
        <v>45</v>
      </c>
      <c r="D16" s="70">
        <v>10</v>
      </c>
      <c r="E16" s="50">
        <v>4.5</v>
      </c>
      <c r="F16" s="49">
        <f t="shared" si="8"/>
        <v>7874.0157600000002</v>
      </c>
      <c r="G16" s="68">
        <f t="shared" si="0"/>
        <v>41.973339117994129</v>
      </c>
      <c r="H16" s="29">
        <f t="shared" si="12"/>
        <v>236319.77970348587</v>
      </c>
      <c r="I16"/>
      <c r="J16" s="29">
        <f t="shared" si="1"/>
        <v>55.716535376239996</v>
      </c>
      <c r="K16" s="30">
        <v>3.66</v>
      </c>
      <c r="L16" s="30">
        <v>0.57999999999999996</v>
      </c>
      <c r="M16" s="31">
        <f t="shared" si="2"/>
        <v>3.8100000038861999E-2</v>
      </c>
      <c r="N16" s="28">
        <f t="shared" si="3"/>
        <v>1.1400918302951573E-3</v>
      </c>
      <c r="O16" s="32">
        <f t="shared" si="4"/>
        <v>3.8100000038861999E-2</v>
      </c>
      <c r="P16" s="33">
        <v>1000</v>
      </c>
      <c r="Q16" s="34">
        <f t="shared" si="9"/>
        <v>3.8100000038861999E-2</v>
      </c>
      <c r="R16" s="35">
        <f t="shared" si="5"/>
        <v>7.2550000000000002E-4</v>
      </c>
      <c r="S16" s="69">
        <f t="shared" si="13"/>
        <v>5130.4132363282069</v>
      </c>
      <c r="T16" s="77">
        <f t="shared" si="10"/>
        <v>307.82479417969239</v>
      </c>
      <c r="U16" s="78">
        <f t="shared" si="6"/>
        <v>942.47779847083154</v>
      </c>
      <c r="V16" s="53">
        <f t="shared" si="14"/>
        <v>5.1304132363282076</v>
      </c>
      <c r="W16" s="54">
        <f>W14</f>
        <v>4181.3</v>
      </c>
      <c r="X16" s="79">
        <f t="shared" si="7"/>
        <v>8266.6832251637843</v>
      </c>
      <c r="Y16" s="79">
        <f t="shared" si="11"/>
        <v>81.318707534926986</v>
      </c>
    </row>
    <row r="17" spans="2:30" ht="18.75">
      <c r="B17" s="70">
        <v>1.5</v>
      </c>
      <c r="C17" s="71">
        <v>45</v>
      </c>
      <c r="D17" s="70">
        <v>10</v>
      </c>
      <c r="E17" s="50">
        <v>5</v>
      </c>
      <c r="F17" s="49">
        <f t="shared" si="8"/>
        <v>7874.0157600000002</v>
      </c>
      <c r="G17" s="68">
        <f t="shared" si="0"/>
        <v>41.133890131345069</v>
      </c>
      <c r="H17" s="29">
        <f t="shared" si="12"/>
        <v>262577.53300387319</v>
      </c>
      <c r="I17"/>
      <c r="J17" s="29">
        <f t="shared" si="1"/>
        <v>55.716535376239996</v>
      </c>
      <c r="K17" s="30">
        <v>3.66</v>
      </c>
      <c r="L17" s="30">
        <v>0.57999999999999996</v>
      </c>
      <c r="M17" s="31">
        <f t="shared" si="2"/>
        <v>3.8100000038861999E-2</v>
      </c>
      <c r="N17" s="28">
        <f t="shared" si="3"/>
        <v>1.1400918302951573E-3</v>
      </c>
      <c r="O17" s="32">
        <f t="shared" si="4"/>
        <v>3.8100000038861999E-2</v>
      </c>
      <c r="P17" s="33">
        <v>1000</v>
      </c>
      <c r="Q17" s="34">
        <f t="shared" si="9"/>
        <v>3.8100000038861999E-2</v>
      </c>
      <c r="R17" s="35">
        <f t="shared" si="5"/>
        <v>7.2550000000000002E-4</v>
      </c>
      <c r="S17" s="69">
        <f t="shared" si="13"/>
        <v>5700.4591514757867</v>
      </c>
      <c r="T17" s="77">
        <f t="shared" si="10"/>
        <v>342.02754908854718</v>
      </c>
      <c r="U17" s="78">
        <f t="shared" si="6"/>
        <v>942.47779847083154</v>
      </c>
      <c r="V17" s="53">
        <f t="shared" si="14"/>
        <v>5.7004591514757861</v>
      </c>
      <c r="W17" s="54">
        <f>W16</f>
        <v>4181.3</v>
      </c>
      <c r="X17" s="79">
        <f t="shared" si="7"/>
        <v>8266.6832251637843</v>
      </c>
      <c r="Y17" s="79">
        <f t="shared" si="11"/>
        <v>90.354119483252234</v>
      </c>
    </row>
    <row r="18" spans="2:30" ht="18.75">
      <c r="B18" s="70">
        <v>1.5</v>
      </c>
      <c r="C18" s="71">
        <v>45</v>
      </c>
      <c r="D18" s="70">
        <v>10</v>
      </c>
      <c r="E18" s="50">
        <v>5.5</v>
      </c>
      <c r="F18" s="49">
        <f t="shared" si="8"/>
        <v>7874.0157600000002</v>
      </c>
      <c r="G18" s="68">
        <f t="shared" si="0"/>
        <v>40.276592105253563</v>
      </c>
      <c r="H18" s="29">
        <f t="shared" si="12"/>
        <v>288835.28630426049</v>
      </c>
      <c r="I18"/>
      <c r="J18" s="29">
        <f t="shared" si="1"/>
        <v>55.716535376239996</v>
      </c>
      <c r="K18" s="30">
        <v>3.66</v>
      </c>
      <c r="L18" s="30">
        <v>0.57999999999999996</v>
      </c>
      <c r="M18" s="31">
        <f t="shared" si="2"/>
        <v>3.8100000038861999E-2</v>
      </c>
      <c r="N18" s="28">
        <f t="shared" si="3"/>
        <v>1.1400918302951573E-3</v>
      </c>
      <c r="O18" s="32">
        <f t="shared" si="4"/>
        <v>3.8100000038861999E-2</v>
      </c>
      <c r="P18" s="33">
        <v>1000</v>
      </c>
      <c r="Q18" s="34">
        <f t="shared" si="9"/>
        <v>3.8100000038861999E-2</v>
      </c>
      <c r="R18" s="35">
        <f t="shared" si="5"/>
        <v>7.2550000000000002E-4</v>
      </c>
      <c r="S18" s="69">
        <f t="shared" si="13"/>
        <v>6270.5050666233647</v>
      </c>
      <c r="T18" s="77">
        <f t="shared" si="10"/>
        <v>376.2303039974019</v>
      </c>
      <c r="U18" s="78">
        <f t="shared" si="6"/>
        <v>942.47779847083154</v>
      </c>
      <c r="V18" s="53">
        <f t="shared" si="14"/>
        <v>6.2705050666233646</v>
      </c>
      <c r="W18" s="54">
        <f>W17</f>
        <v>4181.3</v>
      </c>
      <c r="X18" s="79">
        <f t="shared" si="7"/>
        <v>8266.6832251637843</v>
      </c>
      <c r="Y18" s="79">
        <f t="shared" si="11"/>
        <v>99.389531431577467</v>
      </c>
    </row>
    <row r="19" spans="2:30" ht="18.75">
      <c r="B19" s="70">
        <v>1.5</v>
      </c>
      <c r="C19" s="71">
        <v>45</v>
      </c>
      <c r="D19" s="70">
        <v>10</v>
      </c>
      <c r="E19" s="50">
        <v>6</v>
      </c>
      <c r="F19" s="49">
        <f t="shared" si="8"/>
        <v>7874.0157600000002</v>
      </c>
      <c r="G19" s="68">
        <f t="shared" si="0"/>
        <v>39.418642591920985</v>
      </c>
      <c r="H19" s="29">
        <f t="shared" si="12"/>
        <v>315093.03960464778</v>
      </c>
      <c r="I19"/>
      <c r="J19" s="29">
        <f t="shared" si="1"/>
        <v>55.716535376239996</v>
      </c>
      <c r="K19" s="30">
        <v>3.66</v>
      </c>
      <c r="L19" s="30">
        <v>0.57999999999999996</v>
      </c>
      <c r="M19" s="31">
        <f t="shared" si="2"/>
        <v>3.8100000038861999E-2</v>
      </c>
      <c r="N19" s="28">
        <f t="shared" si="3"/>
        <v>1.1400918302951573E-3</v>
      </c>
      <c r="O19" s="32">
        <f t="shared" si="4"/>
        <v>3.8100000038861999E-2</v>
      </c>
      <c r="P19" s="33">
        <v>1000</v>
      </c>
      <c r="Q19" s="34">
        <f t="shared" si="9"/>
        <v>3.8100000038861999E-2</v>
      </c>
      <c r="R19" s="35">
        <f t="shared" si="5"/>
        <v>7.2550000000000002E-4</v>
      </c>
      <c r="S19" s="69">
        <f t="shared" si="13"/>
        <v>6840.5509817709435</v>
      </c>
      <c r="T19" s="77">
        <f t="shared" si="10"/>
        <v>410.43305890625663</v>
      </c>
      <c r="U19" s="78">
        <f t="shared" si="6"/>
        <v>942.47779847083154</v>
      </c>
      <c r="V19" s="53">
        <f t="shared" si="14"/>
        <v>6.8405509817709431</v>
      </c>
      <c r="W19" s="54">
        <f>W18</f>
        <v>4181.3</v>
      </c>
      <c r="X19" s="79">
        <f t="shared" si="7"/>
        <v>8266.6832251637843</v>
      </c>
      <c r="Y19" s="79">
        <f t="shared" si="11"/>
        <v>108.42494337990269</v>
      </c>
    </row>
    <row r="20" spans="2:30" ht="18.75">
      <c r="B20" s="70">
        <v>1.5</v>
      </c>
      <c r="C20" s="71">
        <v>45</v>
      </c>
      <c r="D20" s="70">
        <v>10</v>
      </c>
      <c r="E20" s="50">
        <v>6.5</v>
      </c>
      <c r="F20" s="49">
        <f t="shared" si="8"/>
        <v>7874.0157600000002</v>
      </c>
      <c r="G20" s="68">
        <f t="shared" si="0"/>
        <v>38.572045807750179</v>
      </c>
      <c r="H20" s="29">
        <f t="shared" si="12"/>
        <v>341350.79290503514</v>
      </c>
      <c r="I20"/>
      <c r="J20" s="29">
        <f t="shared" si="1"/>
        <v>55.716535376239996</v>
      </c>
      <c r="K20" s="30">
        <v>3.66</v>
      </c>
      <c r="L20" s="30">
        <v>0.57999999999999996</v>
      </c>
      <c r="M20" s="31">
        <f t="shared" si="2"/>
        <v>3.8100000038861999E-2</v>
      </c>
      <c r="N20" s="28">
        <f t="shared" si="3"/>
        <v>1.1400918302951573E-3</v>
      </c>
      <c r="O20" s="32">
        <f t="shared" si="4"/>
        <v>3.8100000038861999E-2</v>
      </c>
      <c r="P20" s="33">
        <v>1000</v>
      </c>
      <c r="Q20" s="34">
        <f t="shared" si="9"/>
        <v>3.8100000038861999E-2</v>
      </c>
      <c r="R20" s="35">
        <f t="shared" si="5"/>
        <v>7.2550000000000002E-4</v>
      </c>
      <c r="S20" s="69">
        <f t="shared" si="13"/>
        <v>7410.5968969185224</v>
      </c>
      <c r="T20" s="77">
        <f t="shared" si="10"/>
        <v>444.63581381511136</v>
      </c>
      <c r="U20" s="78">
        <f t="shared" si="6"/>
        <v>942.47779847083154</v>
      </c>
      <c r="V20" s="53">
        <f t="shared" si="14"/>
        <v>7.4105968969185225</v>
      </c>
      <c r="W20" s="54">
        <f>W19</f>
        <v>4181.3</v>
      </c>
      <c r="X20" s="79">
        <f t="shared" si="7"/>
        <v>8266.6832251637843</v>
      </c>
      <c r="Y20" s="79">
        <f t="shared" si="11"/>
        <v>117.46035532822792</v>
      </c>
    </row>
    <row r="21" spans="2:30" ht="18.75">
      <c r="B21" s="70">
        <v>1.5</v>
      </c>
      <c r="C21" s="71">
        <v>45</v>
      </c>
      <c r="D21" s="70">
        <v>10</v>
      </c>
      <c r="E21" s="50">
        <v>7</v>
      </c>
      <c r="F21" s="49">
        <f t="shared" si="8"/>
        <v>7874.0157600000002</v>
      </c>
      <c r="G21" s="68">
        <f t="shared" si="0"/>
        <v>37.744892297095014</v>
      </c>
      <c r="H21" s="29">
        <f t="shared" si="12"/>
        <v>367608.54620542249</v>
      </c>
      <c r="I21"/>
      <c r="J21" s="29">
        <f t="shared" si="1"/>
        <v>55.716535376239996</v>
      </c>
      <c r="K21" s="30">
        <v>3.66</v>
      </c>
      <c r="L21" s="30">
        <v>0.57999999999999996</v>
      </c>
      <c r="M21" s="31">
        <f t="shared" si="2"/>
        <v>3.8100000038861999E-2</v>
      </c>
      <c r="N21" s="28">
        <f t="shared" si="3"/>
        <v>1.1400918302951573E-3</v>
      </c>
      <c r="O21" s="32">
        <f t="shared" si="4"/>
        <v>3.8100000038861999E-2</v>
      </c>
      <c r="P21" s="33">
        <v>1000</v>
      </c>
      <c r="Q21" s="34">
        <f t="shared" si="9"/>
        <v>3.8100000038861999E-2</v>
      </c>
      <c r="R21" s="35">
        <f t="shared" si="5"/>
        <v>7.2550000000000002E-4</v>
      </c>
      <c r="S21" s="69">
        <f t="shared" si="13"/>
        <v>7980.6428120661012</v>
      </c>
      <c r="T21" s="77">
        <f t="shared" si="10"/>
        <v>478.83856872396609</v>
      </c>
      <c r="U21" s="78">
        <f t="shared" si="6"/>
        <v>942.47779847083154</v>
      </c>
      <c r="V21" s="53">
        <f t="shared" si="14"/>
        <v>7.980642812066101</v>
      </c>
      <c r="W21" s="54">
        <f>W20</f>
        <v>4181.3</v>
      </c>
      <c r="X21" s="79">
        <f t="shared" si="7"/>
        <v>8266.6832251637843</v>
      </c>
      <c r="Y21" s="79">
        <f t="shared" si="11"/>
        <v>126.49576727655314</v>
      </c>
    </row>
    <row r="22" spans="2:30" ht="18.75">
      <c r="B22" s="70">
        <v>1.5</v>
      </c>
      <c r="C22" s="71">
        <v>45</v>
      </c>
      <c r="D22" s="70">
        <v>10</v>
      </c>
      <c r="E22" s="50">
        <v>7.5</v>
      </c>
      <c r="F22" s="49">
        <f t="shared" si="8"/>
        <v>7874.0157600000002</v>
      </c>
      <c r="G22" s="68">
        <f t="shared" si="0"/>
        <v>36.942404231890983</v>
      </c>
      <c r="H22" s="29">
        <f t="shared" si="12"/>
        <v>393866.29950580973</v>
      </c>
      <c r="I22"/>
      <c r="J22" s="29">
        <f t="shared" si="1"/>
        <v>55.716535376239996</v>
      </c>
      <c r="K22" s="30">
        <v>3.66</v>
      </c>
      <c r="L22" s="30">
        <v>0.57999999999999996</v>
      </c>
      <c r="M22" s="31">
        <f t="shared" si="2"/>
        <v>3.8100000038861999E-2</v>
      </c>
      <c r="N22" s="28">
        <f t="shared" si="3"/>
        <v>1.1400918302951573E-3</v>
      </c>
      <c r="O22" s="32">
        <f t="shared" si="4"/>
        <v>3.8100000038861999E-2</v>
      </c>
      <c r="P22" s="33">
        <v>1000</v>
      </c>
      <c r="Q22" s="34">
        <f t="shared" si="9"/>
        <v>3.8100000038861999E-2</v>
      </c>
      <c r="R22" s="35">
        <f t="shared" si="5"/>
        <v>7.2550000000000002E-4</v>
      </c>
      <c r="S22" s="69">
        <f t="shared" si="13"/>
        <v>8550.6887272136792</v>
      </c>
      <c r="T22" s="77">
        <f t="shared" si="10"/>
        <v>513.04132363282076</v>
      </c>
      <c r="U22" s="78">
        <f t="shared" si="6"/>
        <v>942.47779847083154</v>
      </c>
      <c r="V22" s="53">
        <f t="shared" si="14"/>
        <v>8.5506887272136787</v>
      </c>
      <c r="W22" s="54">
        <f>4.1813*1000</f>
        <v>4181.3</v>
      </c>
      <c r="X22" s="79">
        <f t="shared" si="7"/>
        <v>8266.6832251637843</v>
      </c>
      <c r="Y22" s="79">
        <f t="shared" si="11"/>
        <v>135.53117922487834</v>
      </c>
    </row>
    <row r="23" spans="2:30" ht="18.75">
      <c r="B23" s="70">
        <v>1.5</v>
      </c>
      <c r="C23" s="71">
        <v>45</v>
      </c>
      <c r="D23" s="70">
        <v>10</v>
      </c>
      <c r="E23" s="50">
        <v>8</v>
      </c>
      <c r="F23" s="49">
        <f t="shared" si="8"/>
        <v>7874.0157600000002</v>
      </c>
      <c r="G23" s="68">
        <f t="shared" si="0"/>
        <v>36.167739158332139</v>
      </c>
      <c r="H23" s="29">
        <f t="shared" si="12"/>
        <v>420124.05280619708</v>
      </c>
      <c r="I23"/>
      <c r="J23" s="29">
        <f t="shared" si="1"/>
        <v>55.716535376239996</v>
      </c>
      <c r="K23" s="30">
        <v>3.66</v>
      </c>
      <c r="L23" s="30">
        <v>0.57999999999999996</v>
      </c>
      <c r="M23" s="31">
        <f t="shared" si="2"/>
        <v>3.8100000038861999E-2</v>
      </c>
      <c r="N23" s="28">
        <f t="shared" si="3"/>
        <v>1.1400918302951573E-3</v>
      </c>
      <c r="O23" s="32">
        <f t="shared" si="4"/>
        <v>3.8100000038861999E-2</v>
      </c>
      <c r="P23" s="33">
        <v>1000</v>
      </c>
      <c r="Q23" s="34">
        <f t="shared" si="9"/>
        <v>3.8100000038861999E-2</v>
      </c>
      <c r="R23" s="35">
        <f t="shared" si="5"/>
        <v>7.2550000000000002E-4</v>
      </c>
      <c r="S23" s="69">
        <f t="shared" si="13"/>
        <v>9120.734642361258</v>
      </c>
      <c r="T23" s="77">
        <f t="shared" si="10"/>
        <v>547.24407854167544</v>
      </c>
      <c r="U23" s="78">
        <f t="shared" si="6"/>
        <v>942.47779847083154</v>
      </c>
      <c r="V23" s="53">
        <f t="shared" si="14"/>
        <v>9.1207346423612581</v>
      </c>
      <c r="W23" s="54">
        <f>4.1813*1000</f>
        <v>4181.3</v>
      </c>
      <c r="X23" s="79">
        <f t="shared" si="7"/>
        <v>8266.6832251637843</v>
      </c>
      <c r="Y23" s="79">
        <f t="shared" si="11"/>
        <v>144.56659117320356</v>
      </c>
    </row>
    <row r="24" spans="2:30" ht="18.75">
      <c r="B24" s="70">
        <v>1.5</v>
      </c>
      <c r="C24" s="71">
        <v>45</v>
      </c>
      <c r="D24" s="70">
        <v>10</v>
      </c>
      <c r="E24" s="50">
        <v>8.5</v>
      </c>
      <c r="F24" s="49">
        <f t="shared" si="8"/>
        <v>7874.0157600000002</v>
      </c>
      <c r="G24" s="68">
        <f t="shared" si="0"/>
        <v>35.422588863438108</v>
      </c>
      <c r="H24" s="29">
        <f t="shared" si="12"/>
        <v>446381.80610658438</v>
      </c>
      <c r="I24"/>
      <c r="J24" s="29">
        <f t="shared" si="1"/>
        <v>55.716535376239996</v>
      </c>
      <c r="K24" s="30">
        <v>3.66</v>
      </c>
      <c r="L24" s="30">
        <v>0.57999999999999996</v>
      </c>
      <c r="M24" s="31">
        <f t="shared" si="2"/>
        <v>3.8100000038861999E-2</v>
      </c>
      <c r="N24" s="28">
        <f t="shared" si="3"/>
        <v>1.1400918302951573E-3</v>
      </c>
      <c r="O24" s="32">
        <f t="shared" si="4"/>
        <v>3.8100000038861999E-2</v>
      </c>
      <c r="P24" s="33">
        <v>1000</v>
      </c>
      <c r="Q24" s="34">
        <f t="shared" si="9"/>
        <v>3.8100000038861999E-2</v>
      </c>
      <c r="R24" s="35">
        <f t="shared" si="5"/>
        <v>7.2550000000000002E-4</v>
      </c>
      <c r="S24" s="69">
        <f t="shared" si="13"/>
        <v>9690.7805575088369</v>
      </c>
      <c r="T24" s="77">
        <f t="shared" si="10"/>
        <v>581.44683345053022</v>
      </c>
      <c r="U24" s="78">
        <f t="shared" si="6"/>
        <v>942.47779847083154</v>
      </c>
      <c r="V24" s="53">
        <f t="shared" si="14"/>
        <v>9.6907805575088375</v>
      </c>
      <c r="W24" s="54">
        <f>W22</f>
        <v>4181.3</v>
      </c>
      <c r="X24" s="79">
        <f t="shared" si="7"/>
        <v>8266.6832251637843</v>
      </c>
      <c r="Y24" s="79">
        <f t="shared" si="11"/>
        <v>153.60200312152881</v>
      </c>
    </row>
    <row r="25" spans="2:30" ht="18.75">
      <c r="B25" s="70">
        <v>1.5</v>
      </c>
      <c r="C25" s="71">
        <v>45</v>
      </c>
      <c r="D25" s="70">
        <v>10</v>
      </c>
      <c r="E25" s="50">
        <v>9</v>
      </c>
      <c r="F25" s="49">
        <f t="shared" si="8"/>
        <v>7874.0157600000002</v>
      </c>
      <c r="G25" s="68">
        <f t="shared" si="0"/>
        <v>34.70761782335083</v>
      </c>
      <c r="H25" s="29">
        <f t="shared" si="12"/>
        <v>472639.55940697173</v>
      </c>
      <c r="I25"/>
      <c r="J25" s="29">
        <f t="shared" si="1"/>
        <v>55.716535376239996</v>
      </c>
      <c r="K25" s="30">
        <v>3.66</v>
      </c>
      <c r="L25" s="30">
        <v>0.57999999999999996</v>
      </c>
      <c r="M25" s="31">
        <f t="shared" si="2"/>
        <v>3.8100000038861999E-2</v>
      </c>
      <c r="N25" s="28">
        <f t="shared" si="3"/>
        <v>1.1400918302951573E-3</v>
      </c>
      <c r="O25" s="32">
        <f t="shared" si="4"/>
        <v>3.8100000038861999E-2</v>
      </c>
      <c r="P25" s="33">
        <v>1000</v>
      </c>
      <c r="Q25" s="34">
        <f t="shared" si="9"/>
        <v>3.8100000038861999E-2</v>
      </c>
      <c r="R25" s="35">
        <f t="shared" si="5"/>
        <v>7.2550000000000002E-4</v>
      </c>
      <c r="S25" s="69">
        <f t="shared" si="13"/>
        <v>10260.826472656414</v>
      </c>
      <c r="T25" s="77">
        <f t="shared" si="10"/>
        <v>615.64958835938478</v>
      </c>
      <c r="U25" s="78">
        <f t="shared" si="6"/>
        <v>942.47779847083154</v>
      </c>
      <c r="V25" s="53">
        <f t="shared" si="14"/>
        <v>10.260826472656415</v>
      </c>
      <c r="W25" s="54">
        <f>W24</f>
        <v>4181.3</v>
      </c>
      <c r="X25" s="79">
        <f t="shared" si="7"/>
        <v>8266.6832251637843</v>
      </c>
      <c r="Y25" s="79">
        <f t="shared" si="11"/>
        <v>162.63741506985397</v>
      </c>
    </row>
    <row r="26" spans="2:30" ht="18.75">
      <c r="B26" s="70">
        <v>1.5</v>
      </c>
      <c r="C26" s="71">
        <v>45</v>
      </c>
      <c r="D26" s="70">
        <v>10</v>
      </c>
      <c r="E26" s="50">
        <v>9.5</v>
      </c>
      <c r="F26" s="49">
        <f t="shared" si="8"/>
        <v>7874.0157600000002</v>
      </c>
      <c r="G26" s="68">
        <f t="shared" si="0"/>
        <v>34.022780902727888</v>
      </c>
      <c r="H26" s="29">
        <f t="shared" si="12"/>
        <v>498897.31270735909</v>
      </c>
      <c r="I26"/>
      <c r="J26" s="29">
        <f t="shared" si="1"/>
        <v>55.716535376239996</v>
      </c>
      <c r="K26" s="30">
        <v>3.66</v>
      </c>
      <c r="L26" s="30">
        <v>0.57999999999999996</v>
      </c>
      <c r="M26" s="31">
        <f t="shared" si="2"/>
        <v>3.8100000038861999E-2</v>
      </c>
      <c r="N26" s="28">
        <f t="shared" si="3"/>
        <v>1.1400918302951573E-3</v>
      </c>
      <c r="O26" s="32">
        <f t="shared" si="4"/>
        <v>3.8100000038861999E-2</v>
      </c>
      <c r="P26" s="33">
        <v>1000</v>
      </c>
      <c r="Q26" s="34">
        <f t="shared" si="9"/>
        <v>3.8100000038861999E-2</v>
      </c>
      <c r="R26" s="35">
        <f t="shared" si="5"/>
        <v>7.2550000000000002E-4</v>
      </c>
      <c r="S26" s="69">
        <f t="shared" si="13"/>
        <v>10830.872387803995</v>
      </c>
      <c r="T26" s="77">
        <f t="shared" si="10"/>
        <v>649.85234326823968</v>
      </c>
      <c r="U26" s="78">
        <f t="shared" si="6"/>
        <v>942.47779847083154</v>
      </c>
      <c r="V26" s="53">
        <f t="shared" si="14"/>
        <v>10.830872387803995</v>
      </c>
      <c r="W26" s="54">
        <f>W25</f>
        <v>4181.3</v>
      </c>
      <c r="X26" s="79">
        <f t="shared" si="7"/>
        <v>8266.6832251637843</v>
      </c>
      <c r="Y26" s="79">
        <f t="shared" si="11"/>
        <v>171.67282701817925</v>
      </c>
    </row>
    <row r="27" spans="2:30" ht="18.75">
      <c r="B27" s="70">
        <v>1.5</v>
      </c>
      <c r="C27" s="71">
        <v>45</v>
      </c>
      <c r="D27" s="70">
        <v>10</v>
      </c>
      <c r="E27" s="50">
        <v>10</v>
      </c>
      <c r="F27" s="49">
        <f t="shared" si="8"/>
        <v>7874.0157600000002</v>
      </c>
      <c r="G27" s="68">
        <f t="shared" si="0"/>
        <v>33.367552045982642</v>
      </c>
      <c r="H27" s="29">
        <f t="shared" si="12"/>
        <v>525155.06600774638</v>
      </c>
      <c r="I27"/>
      <c r="J27" s="29">
        <f t="shared" si="1"/>
        <v>55.716535376239996</v>
      </c>
      <c r="K27" s="30">
        <v>3.66</v>
      </c>
      <c r="L27" s="30">
        <v>0.57999999999999996</v>
      </c>
      <c r="M27" s="31">
        <f t="shared" si="2"/>
        <v>3.8100000038861999E-2</v>
      </c>
      <c r="N27" s="28">
        <f t="shared" si="3"/>
        <v>1.1400918302951573E-3</v>
      </c>
      <c r="O27" s="32">
        <f t="shared" si="4"/>
        <v>3.8100000038861999E-2</v>
      </c>
      <c r="P27" s="33">
        <v>1000</v>
      </c>
      <c r="Q27" s="34">
        <f t="shared" si="9"/>
        <v>3.8100000038861999E-2</v>
      </c>
      <c r="R27" s="35">
        <f t="shared" si="5"/>
        <v>7.2550000000000002E-4</v>
      </c>
      <c r="S27" s="69">
        <f t="shared" si="13"/>
        <v>11400.918302951573</v>
      </c>
      <c r="T27" s="77">
        <f t="shared" si="10"/>
        <v>684.05509817709435</v>
      </c>
      <c r="U27" s="78">
        <f t="shared" si="6"/>
        <v>942.47779847083154</v>
      </c>
      <c r="V27" s="53">
        <f t="shared" si="14"/>
        <v>11.400918302951572</v>
      </c>
      <c r="W27" s="54">
        <f>W26</f>
        <v>4181.3</v>
      </c>
      <c r="X27" s="79">
        <f t="shared" si="7"/>
        <v>8266.6832251637843</v>
      </c>
      <c r="Y27" s="79">
        <f t="shared" si="11"/>
        <v>180.70823896650447</v>
      </c>
    </row>
    <row r="28" spans="2:30" ht="18.75">
      <c r="B28" s="70">
        <v>1.5</v>
      </c>
      <c r="C28" s="71">
        <v>45</v>
      </c>
      <c r="D28" s="70">
        <v>10</v>
      </c>
      <c r="E28" s="50">
        <v>10.5</v>
      </c>
      <c r="F28" s="49">
        <f t="shared" si="8"/>
        <v>7874.0157600000002</v>
      </c>
      <c r="G28" s="68">
        <f t="shared" si="0"/>
        <v>32.741088095829689</v>
      </c>
      <c r="H28" s="29">
        <f t="shared" si="12"/>
        <v>551412.81930813368</v>
      </c>
      <c r="I28"/>
      <c r="J28" s="29">
        <f t="shared" si="1"/>
        <v>55.716535376239996</v>
      </c>
      <c r="K28" s="30">
        <v>3.66</v>
      </c>
      <c r="L28" s="30">
        <v>0.57999999999999996</v>
      </c>
      <c r="M28" s="31">
        <f t="shared" si="2"/>
        <v>3.8100000038861999E-2</v>
      </c>
      <c r="N28" s="28">
        <f t="shared" si="3"/>
        <v>1.1400918302951573E-3</v>
      </c>
      <c r="O28" s="32">
        <f t="shared" si="4"/>
        <v>3.8100000038861999E-2</v>
      </c>
      <c r="P28" s="33">
        <v>1000</v>
      </c>
      <c r="Q28" s="34">
        <f t="shared" si="9"/>
        <v>3.8100000038861999E-2</v>
      </c>
      <c r="R28" s="35">
        <f t="shared" si="5"/>
        <v>7.2550000000000002E-4</v>
      </c>
      <c r="S28" s="69">
        <f t="shared" si="13"/>
        <v>11970.96421809915</v>
      </c>
      <c r="T28" s="77">
        <f t="shared" si="10"/>
        <v>718.25785308594914</v>
      </c>
      <c r="U28" s="78">
        <f t="shared" si="6"/>
        <v>942.47779847083154</v>
      </c>
      <c r="V28" s="53">
        <f t="shared" si="14"/>
        <v>11.970964218099152</v>
      </c>
      <c r="W28" s="54">
        <f>W27</f>
        <v>4181.3</v>
      </c>
      <c r="X28" s="79">
        <f t="shared" si="7"/>
        <v>8266.6832251637843</v>
      </c>
      <c r="Y28" s="79">
        <f t="shared" si="11"/>
        <v>189.74365091482971</v>
      </c>
      <c r="Z28" s="2"/>
      <c r="AA28" s="2"/>
      <c r="AB28" s="2"/>
      <c r="AC28" s="2"/>
      <c r="AD28" s="2"/>
    </row>
    <row r="29" spans="2:30" ht="18.75">
      <c r="B29" s="70">
        <v>1.5</v>
      </c>
      <c r="C29" s="71">
        <v>45</v>
      </c>
      <c r="D29" s="70">
        <v>10</v>
      </c>
      <c r="E29" s="50">
        <v>11</v>
      </c>
      <c r="F29" s="49">
        <f t="shared" si="8"/>
        <v>7874.0157600000002</v>
      </c>
      <c r="G29" s="68">
        <f t="shared" si="0"/>
        <v>32.142345613754998</v>
      </c>
      <c r="H29" s="29">
        <f t="shared" si="12"/>
        <v>577670.57260852098</v>
      </c>
      <c r="I29"/>
      <c r="J29" s="29">
        <f t="shared" si="1"/>
        <v>55.716535376239996</v>
      </c>
      <c r="K29" s="30">
        <v>3.66</v>
      </c>
      <c r="L29" s="30">
        <v>0.57999999999999996</v>
      </c>
      <c r="M29" s="31">
        <f t="shared" si="2"/>
        <v>3.8100000038861999E-2</v>
      </c>
      <c r="N29" s="28">
        <f t="shared" si="3"/>
        <v>1.1400918302951573E-3</v>
      </c>
      <c r="O29" s="32">
        <f t="shared" si="4"/>
        <v>3.8100000038861999E-2</v>
      </c>
      <c r="P29" s="33">
        <v>1000</v>
      </c>
      <c r="Q29" s="34">
        <f t="shared" si="9"/>
        <v>3.8100000038861999E-2</v>
      </c>
      <c r="R29" s="35">
        <f t="shared" si="5"/>
        <v>7.2550000000000002E-4</v>
      </c>
      <c r="S29" s="69">
        <f t="shared" si="13"/>
        <v>12541.010133246729</v>
      </c>
      <c r="T29" s="77">
        <f t="shared" si="10"/>
        <v>752.46060799480381</v>
      </c>
      <c r="U29" s="78">
        <f t="shared" si="6"/>
        <v>942.47779847083154</v>
      </c>
      <c r="V29" s="53">
        <f t="shared" si="14"/>
        <v>12.541010133246729</v>
      </c>
      <c r="W29" s="54">
        <f>W28</f>
        <v>4181.3</v>
      </c>
      <c r="X29" s="79">
        <f t="shared" si="7"/>
        <v>8266.6832251637843</v>
      </c>
      <c r="Y29" s="79">
        <f t="shared" si="11"/>
        <v>198.77906286315493</v>
      </c>
      <c r="Z29" s="2"/>
      <c r="AA29" s="2"/>
      <c r="AB29" s="2"/>
      <c r="AC29" s="2"/>
      <c r="AD29" s="2"/>
    </row>
    <row r="30" spans="2:30" ht="18.75">
      <c r="B30" s="70">
        <v>1.5</v>
      </c>
      <c r="C30" s="71">
        <v>45</v>
      </c>
      <c r="D30" s="70">
        <v>10</v>
      </c>
      <c r="E30" s="50">
        <v>11.5</v>
      </c>
      <c r="F30" s="49">
        <f t="shared" si="8"/>
        <v>7874.0157600000002</v>
      </c>
      <c r="G30" s="68">
        <f t="shared" si="0"/>
        <v>31.570163755692739</v>
      </c>
      <c r="H30" s="29">
        <f t="shared" si="12"/>
        <v>603928.32590890827</v>
      </c>
      <c r="I30"/>
      <c r="J30" s="29">
        <f t="shared" si="1"/>
        <v>55.716535376239996</v>
      </c>
      <c r="K30" s="30">
        <v>3.66</v>
      </c>
      <c r="L30" s="30">
        <v>0.57999999999999996</v>
      </c>
      <c r="M30" s="31">
        <f t="shared" si="2"/>
        <v>3.8100000038861999E-2</v>
      </c>
      <c r="N30" s="28">
        <f t="shared" si="3"/>
        <v>1.1400918302951573E-3</v>
      </c>
      <c r="O30" s="32">
        <f t="shared" si="4"/>
        <v>3.8100000038861999E-2</v>
      </c>
      <c r="P30" s="33">
        <v>1000</v>
      </c>
      <c r="Q30" s="34">
        <f t="shared" si="9"/>
        <v>3.8100000038861999E-2</v>
      </c>
      <c r="R30" s="35">
        <f t="shared" si="5"/>
        <v>7.2550000000000002E-4</v>
      </c>
      <c r="S30" s="69">
        <f t="shared" si="13"/>
        <v>13111.056048394308</v>
      </c>
      <c r="T30" s="77">
        <f t="shared" si="10"/>
        <v>786.66336290365848</v>
      </c>
      <c r="U30" s="78">
        <f t="shared" si="6"/>
        <v>942.47779847083154</v>
      </c>
      <c r="V30" s="53">
        <f t="shared" si="14"/>
        <v>13.111056048394309</v>
      </c>
      <c r="W30" s="54">
        <f t="shared" ref="W30:W33" si="15">W29</f>
        <v>4181.3</v>
      </c>
      <c r="X30" s="79">
        <f t="shared" si="7"/>
        <v>8266.6832251637843</v>
      </c>
      <c r="Y30" s="79">
        <f t="shared" si="11"/>
        <v>207.81447481148012</v>
      </c>
      <c r="Z30" s="2"/>
      <c r="AA30" s="2"/>
      <c r="AB30" s="2"/>
      <c r="AC30" s="2"/>
      <c r="AD30" s="2"/>
    </row>
    <row r="31" spans="2:30" ht="18.75">
      <c r="B31" s="70">
        <v>1.5</v>
      </c>
      <c r="C31" s="71">
        <v>45</v>
      </c>
      <c r="D31" s="70">
        <v>10</v>
      </c>
      <c r="E31" s="50">
        <v>12</v>
      </c>
      <c r="F31" s="49">
        <f t="shared" si="8"/>
        <v>7874.0157600000002</v>
      </c>
      <c r="G31" s="68">
        <f t="shared" si="0"/>
        <v>31.023322666571808</v>
      </c>
      <c r="H31" s="29">
        <f t="shared" si="12"/>
        <v>630186.07920929557</v>
      </c>
      <c r="I31"/>
      <c r="J31" s="29">
        <f t="shared" si="1"/>
        <v>55.716535376239996</v>
      </c>
      <c r="K31" s="30">
        <v>3.66</v>
      </c>
      <c r="L31" s="30">
        <v>0.57999999999999996</v>
      </c>
      <c r="M31" s="31">
        <f t="shared" si="2"/>
        <v>3.8100000038861999E-2</v>
      </c>
      <c r="N31" s="28">
        <f t="shared" si="3"/>
        <v>1.1400918302951573E-3</v>
      </c>
      <c r="O31" s="32">
        <f t="shared" si="4"/>
        <v>3.8100000038861999E-2</v>
      </c>
      <c r="P31" s="33">
        <v>1000</v>
      </c>
      <c r="Q31" s="34">
        <f t="shared" si="9"/>
        <v>3.8100000038861999E-2</v>
      </c>
      <c r="R31" s="35">
        <f t="shared" si="5"/>
        <v>7.2550000000000002E-4</v>
      </c>
      <c r="S31" s="69">
        <f t="shared" si="13"/>
        <v>13681.101963541887</v>
      </c>
      <c r="T31" s="77">
        <f t="shared" si="10"/>
        <v>820.86611781251327</v>
      </c>
      <c r="U31" s="78">
        <f t="shared" si="6"/>
        <v>942.47779847083154</v>
      </c>
      <c r="V31" s="53">
        <f t="shared" si="14"/>
        <v>13.681101963541886</v>
      </c>
      <c r="W31" s="54">
        <f t="shared" si="15"/>
        <v>4181.3</v>
      </c>
      <c r="X31" s="79">
        <f t="shared" si="7"/>
        <v>8266.6832251637843</v>
      </c>
      <c r="Y31" s="79">
        <f t="shared" si="11"/>
        <v>216.84988675980537</v>
      </c>
    </row>
    <row r="32" spans="2:30" ht="18.75">
      <c r="B32" s="70">
        <v>1.5</v>
      </c>
      <c r="C32" s="71">
        <v>45</v>
      </c>
      <c r="D32" s="70">
        <v>10</v>
      </c>
      <c r="E32" s="50">
        <v>12.5</v>
      </c>
      <c r="F32" s="49">
        <f t="shared" si="8"/>
        <v>7874.0157600000002</v>
      </c>
      <c r="G32" s="68">
        <f t="shared" si="0"/>
        <v>30.500584232337474</v>
      </c>
      <c r="H32" s="29">
        <f t="shared" si="12"/>
        <v>656443.83250968298</v>
      </c>
      <c r="I32"/>
      <c r="J32" s="29">
        <f t="shared" si="1"/>
        <v>55.716535376239996</v>
      </c>
      <c r="K32" s="30">
        <v>3.66</v>
      </c>
      <c r="L32" s="30">
        <v>0.57999999999999996</v>
      </c>
      <c r="M32" s="31">
        <f t="shared" si="2"/>
        <v>3.8100000038861999E-2</v>
      </c>
      <c r="N32" s="28">
        <f t="shared" si="3"/>
        <v>1.1400918302951573E-3</v>
      </c>
      <c r="O32" s="32">
        <f t="shared" si="4"/>
        <v>3.8100000038861999E-2</v>
      </c>
      <c r="P32" s="33">
        <v>1000</v>
      </c>
      <c r="Q32" s="34">
        <f t="shared" si="9"/>
        <v>3.8100000038861999E-2</v>
      </c>
      <c r="R32" s="35">
        <f t="shared" si="5"/>
        <v>7.2550000000000002E-4</v>
      </c>
      <c r="S32" s="69">
        <f t="shared" si="13"/>
        <v>14251.147878689466</v>
      </c>
      <c r="T32" s="77">
        <f t="shared" si="10"/>
        <v>855.06887272136794</v>
      </c>
      <c r="U32" s="78">
        <f t="shared" si="6"/>
        <v>942.47779847083154</v>
      </c>
      <c r="V32" s="53">
        <f t="shared" si="14"/>
        <v>14.251147878689466</v>
      </c>
      <c r="W32" s="54">
        <f t="shared" si="15"/>
        <v>4181.3</v>
      </c>
      <c r="X32" s="79">
        <f t="shared" si="7"/>
        <v>8266.6832251637843</v>
      </c>
      <c r="Y32" s="79">
        <f t="shared" si="11"/>
        <v>225.88529870813059</v>
      </c>
    </row>
    <row r="33" spans="2:29" ht="18.75">
      <c r="B33" s="70">
        <v>1.5</v>
      </c>
      <c r="C33" s="71">
        <v>45</v>
      </c>
      <c r="D33" s="70">
        <v>10</v>
      </c>
      <c r="E33" s="50">
        <v>13</v>
      </c>
      <c r="F33" s="49">
        <f t="shared" si="8"/>
        <v>7874.0157600000002</v>
      </c>
      <c r="G33" s="68">
        <f t="shared" si="0"/>
        <v>30.000720126327941</v>
      </c>
      <c r="H33" s="29">
        <f t="shared" si="12"/>
        <v>682701.58581007028</v>
      </c>
      <c r="I33"/>
      <c r="J33" s="29">
        <f t="shared" si="1"/>
        <v>55.716535376239996</v>
      </c>
      <c r="K33" s="30">
        <v>3.66</v>
      </c>
      <c r="L33" s="30">
        <v>0.57999999999999996</v>
      </c>
      <c r="M33" s="31">
        <f t="shared" si="2"/>
        <v>3.8100000038861999E-2</v>
      </c>
      <c r="N33" s="28">
        <f t="shared" si="3"/>
        <v>1.1400918302951573E-3</v>
      </c>
      <c r="O33" s="32">
        <f t="shared" si="4"/>
        <v>3.8100000038861999E-2</v>
      </c>
      <c r="P33" s="33">
        <v>1000</v>
      </c>
      <c r="Q33" s="34">
        <f t="shared" si="9"/>
        <v>3.8100000038861999E-2</v>
      </c>
      <c r="R33" s="35">
        <f t="shared" si="5"/>
        <v>7.2550000000000002E-4</v>
      </c>
      <c r="S33" s="69">
        <f t="shared" si="13"/>
        <v>14821.193793837045</v>
      </c>
      <c r="T33" s="77">
        <f t="shared" si="10"/>
        <v>889.27162763022272</v>
      </c>
      <c r="U33" s="78">
        <f t="shared" si="6"/>
        <v>942.47779847083154</v>
      </c>
      <c r="V33" s="53">
        <f t="shared" si="14"/>
        <v>14.821193793837045</v>
      </c>
      <c r="W33" s="54">
        <f t="shared" si="15"/>
        <v>4181.3</v>
      </c>
      <c r="X33" s="79">
        <f t="shared" si="7"/>
        <v>8266.6832251637843</v>
      </c>
      <c r="Y33" s="79">
        <f t="shared" si="11"/>
        <v>234.92071065645584</v>
      </c>
    </row>
    <row r="34" spans="2:29" ht="18.75">
      <c r="B34" s="70">
        <v>1.5</v>
      </c>
      <c r="C34" s="71">
        <v>45</v>
      </c>
      <c r="D34" s="70">
        <v>10</v>
      </c>
      <c r="E34" s="50">
        <v>13.5</v>
      </c>
      <c r="F34" s="49">
        <f t="shared" si="8"/>
        <v>7874.0157600000002</v>
      </c>
      <c r="G34" s="68">
        <f t="shared" si="0"/>
        <v>29.522530715291136</v>
      </c>
      <c r="H34" s="29">
        <f t="shared" si="12"/>
        <v>708959.33911045769</v>
      </c>
      <c r="I34"/>
      <c r="J34" s="29">
        <f t="shared" ref="J34:J89" si="16">(K34*L34)/M34</f>
        <v>55.716535376239996</v>
      </c>
      <c r="K34" s="30">
        <v>3.66</v>
      </c>
      <c r="L34" s="30">
        <v>0.57999999999999996</v>
      </c>
      <c r="M34" s="31">
        <f t="shared" ref="M34:M89" si="17">B34/39.3700787</f>
        <v>3.8100000038861999E-2</v>
      </c>
      <c r="N34" s="28">
        <f t="shared" ref="N34:N89" si="18">((M34/2)^2)*PI()</f>
        <v>1.1400918302951573E-3</v>
      </c>
      <c r="O34" s="32">
        <f t="shared" ref="O34:O89" si="19">(4*N34)/(M34*PI())</f>
        <v>3.8100000038861999E-2</v>
      </c>
      <c r="P34" s="33">
        <v>1000</v>
      </c>
      <c r="Q34" s="34">
        <f t="shared" si="9"/>
        <v>3.8100000038861999E-2</v>
      </c>
      <c r="R34" s="35">
        <f t="shared" ref="R34:R89" si="20">(0.7255*(10^(-3)))</f>
        <v>7.2550000000000002E-4</v>
      </c>
      <c r="S34" s="69">
        <f t="shared" si="13"/>
        <v>15391.239708984624</v>
      </c>
      <c r="T34" s="77">
        <f t="shared" si="10"/>
        <v>923.4743825390774</v>
      </c>
      <c r="U34" s="78">
        <f t="shared" si="6"/>
        <v>942.47779847083154</v>
      </c>
      <c r="V34" s="53">
        <f t="shared" si="14"/>
        <v>15.391239708984623</v>
      </c>
      <c r="W34" s="54">
        <f>4.1813*1000</f>
        <v>4181.3</v>
      </c>
      <c r="X34" s="79">
        <f t="shared" si="7"/>
        <v>8266.6832251637843</v>
      </c>
      <c r="Y34" s="79">
        <f t="shared" si="11"/>
        <v>243.95612260478103</v>
      </c>
    </row>
    <row r="35" spans="2:29" ht="18.75">
      <c r="B35" s="70">
        <v>1.5</v>
      </c>
      <c r="C35" s="71">
        <v>45</v>
      </c>
      <c r="D35" s="70">
        <v>10</v>
      </c>
      <c r="E35" s="50">
        <v>14</v>
      </c>
      <c r="F35" s="49">
        <f t="shared" si="8"/>
        <v>7874.0157600000002</v>
      </c>
      <c r="G35" s="68">
        <f t="shared" si="0"/>
        <v>29.06485740253089</v>
      </c>
      <c r="H35" s="29">
        <f t="shared" si="12"/>
        <v>735217.09241084498</v>
      </c>
      <c r="I35"/>
      <c r="J35" s="29">
        <f t="shared" si="16"/>
        <v>55.716535376239996</v>
      </c>
      <c r="K35" s="30">
        <v>3.66</v>
      </c>
      <c r="L35" s="30">
        <v>0.57999999999999996</v>
      </c>
      <c r="M35" s="31">
        <f t="shared" si="17"/>
        <v>3.8100000038861999E-2</v>
      </c>
      <c r="N35" s="28">
        <f t="shared" si="18"/>
        <v>1.1400918302951573E-3</v>
      </c>
      <c r="O35" s="32">
        <f t="shared" si="19"/>
        <v>3.8100000038861999E-2</v>
      </c>
      <c r="P35" s="33">
        <v>1000</v>
      </c>
      <c r="Q35" s="34">
        <f t="shared" si="9"/>
        <v>3.8100000038861999E-2</v>
      </c>
      <c r="R35" s="35">
        <f t="shared" si="20"/>
        <v>7.2550000000000002E-4</v>
      </c>
      <c r="S35" s="69">
        <f t="shared" si="13"/>
        <v>15961.285624132202</v>
      </c>
      <c r="T35" s="77">
        <f t="shared" si="10"/>
        <v>957.67713744793218</v>
      </c>
      <c r="U35" s="78">
        <f t="shared" si="6"/>
        <v>942.47779847083154</v>
      </c>
      <c r="V35" s="53">
        <f t="shared" si="14"/>
        <v>15.961285624132202</v>
      </c>
      <c r="W35" s="54">
        <f>4.1813*1000</f>
        <v>4181.3</v>
      </c>
      <c r="X35" s="79">
        <f t="shared" si="7"/>
        <v>8266.6832251637843</v>
      </c>
      <c r="Y35" s="79">
        <f t="shared" si="11"/>
        <v>252.99153455310628</v>
      </c>
    </row>
    <row r="36" spans="2:29" ht="18.75">
      <c r="B36" s="70">
        <v>1.5</v>
      </c>
      <c r="C36" s="71">
        <v>45</v>
      </c>
      <c r="D36" s="70">
        <v>10</v>
      </c>
      <c r="E36" s="50">
        <v>14.5</v>
      </c>
      <c r="F36" s="49">
        <f t="shared" si="8"/>
        <v>7874.0157600000002</v>
      </c>
      <c r="G36" s="68">
        <f t="shared" si="0"/>
        <v>28.626590274024885</v>
      </c>
      <c r="H36" s="29">
        <f t="shared" si="12"/>
        <v>761474.84571123216</v>
      </c>
      <c r="I36"/>
      <c r="J36" s="29">
        <f t="shared" si="16"/>
        <v>55.716535376239996</v>
      </c>
      <c r="K36" s="30">
        <v>3.66</v>
      </c>
      <c r="L36" s="30">
        <v>0.57999999999999996</v>
      </c>
      <c r="M36" s="31">
        <f t="shared" si="17"/>
        <v>3.8100000038861999E-2</v>
      </c>
      <c r="N36" s="28">
        <f t="shared" si="18"/>
        <v>1.1400918302951573E-3</v>
      </c>
      <c r="O36" s="32">
        <f t="shared" si="19"/>
        <v>3.8100000038861999E-2</v>
      </c>
      <c r="P36" s="33">
        <v>1000</v>
      </c>
      <c r="Q36" s="34">
        <f t="shared" si="9"/>
        <v>3.8100000038861999E-2</v>
      </c>
      <c r="R36" s="35">
        <f t="shared" si="20"/>
        <v>7.2550000000000002E-4</v>
      </c>
      <c r="S36" s="69">
        <f t="shared" si="13"/>
        <v>16531.331539279781</v>
      </c>
      <c r="T36" s="77">
        <f t="shared" si="10"/>
        <v>991.87989235678685</v>
      </c>
      <c r="U36" s="78">
        <f t="shared" si="6"/>
        <v>942.47779847083154</v>
      </c>
      <c r="V36" s="53">
        <f t="shared" si="14"/>
        <v>16.53133153927978</v>
      </c>
      <c r="W36" s="54">
        <f>W34</f>
        <v>4181.3</v>
      </c>
      <c r="X36" s="79">
        <f t="shared" si="7"/>
        <v>8266.6832251637843</v>
      </c>
      <c r="Y36" s="79">
        <f t="shared" si="11"/>
        <v>262.0269465014315</v>
      </c>
    </row>
    <row r="37" spans="2:29" ht="18.75">
      <c r="B37" s="70">
        <v>1.5</v>
      </c>
      <c r="C37" s="71">
        <v>45</v>
      </c>
      <c r="D37" s="70">
        <v>10</v>
      </c>
      <c r="E37" s="50">
        <v>15</v>
      </c>
      <c r="F37" s="49">
        <f t="shared" si="8"/>
        <v>7874.0157600000002</v>
      </c>
      <c r="G37" s="68">
        <f t="shared" si="0"/>
        <v>28.206672399913838</v>
      </c>
      <c r="H37" s="29">
        <f t="shared" si="12"/>
        <v>787732.59901161946</v>
      </c>
      <c r="I37"/>
      <c r="J37" s="29">
        <f t="shared" si="16"/>
        <v>55.716535376239996</v>
      </c>
      <c r="K37" s="30">
        <v>3.66</v>
      </c>
      <c r="L37" s="30">
        <v>0.57999999999999996</v>
      </c>
      <c r="M37" s="31">
        <f t="shared" si="17"/>
        <v>3.8100000038861999E-2</v>
      </c>
      <c r="N37" s="28">
        <f t="shared" si="18"/>
        <v>1.1400918302951573E-3</v>
      </c>
      <c r="O37" s="32">
        <f t="shared" si="19"/>
        <v>3.8100000038861999E-2</v>
      </c>
      <c r="P37" s="33">
        <v>1000</v>
      </c>
      <c r="Q37" s="34">
        <f t="shared" si="9"/>
        <v>3.8100000038861999E-2</v>
      </c>
      <c r="R37" s="35">
        <f t="shared" si="20"/>
        <v>7.2550000000000002E-4</v>
      </c>
      <c r="S37" s="69">
        <f t="shared" si="13"/>
        <v>17101.377454427358</v>
      </c>
      <c r="T37" s="77">
        <f t="shared" si="10"/>
        <v>1026.0826472656415</v>
      </c>
      <c r="U37" s="78">
        <f t="shared" si="6"/>
        <v>942.47779847083154</v>
      </c>
      <c r="V37" s="53">
        <f t="shared" si="14"/>
        <v>17.101377454427357</v>
      </c>
      <c r="W37" s="54">
        <f>W36</f>
        <v>4181.3</v>
      </c>
      <c r="X37" s="79">
        <f t="shared" si="7"/>
        <v>8266.6832251637843</v>
      </c>
      <c r="Y37" s="79">
        <f t="shared" si="11"/>
        <v>271.06235844975669</v>
      </c>
    </row>
    <row r="38" spans="2:29" ht="18.75">
      <c r="B38" s="70">
        <v>1.5</v>
      </c>
      <c r="C38" s="71">
        <v>45</v>
      </c>
      <c r="D38" s="70">
        <v>10</v>
      </c>
      <c r="E38" s="50">
        <v>15.5</v>
      </c>
      <c r="F38" s="49">
        <f t="shared" si="8"/>
        <v>7874.0157600000002</v>
      </c>
      <c r="G38" s="68">
        <f t="shared" ref="G38:G69" si="21">-(EXP((-J38*U38)/(V38*W38)))*(C38-D38)+C38</f>
        <v>27.804101772550972</v>
      </c>
      <c r="H38" s="29">
        <f t="shared" ref="H38:H69" si="22">(P38*E38*Q38)/R38</f>
        <v>813990.35231200687</v>
      </c>
      <c r="I38"/>
      <c r="J38" s="29">
        <f t="shared" si="16"/>
        <v>55.716535376239996</v>
      </c>
      <c r="K38" s="30">
        <v>3.66</v>
      </c>
      <c r="L38" s="30">
        <v>0.57999999999999996</v>
      </c>
      <c r="M38" s="31">
        <f t="shared" si="17"/>
        <v>3.8100000038861999E-2</v>
      </c>
      <c r="N38" s="28">
        <f t="shared" si="18"/>
        <v>1.1400918302951573E-3</v>
      </c>
      <c r="O38" s="32">
        <f t="shared" si="19"/>
        <v>3.8100000038861999E-2</v>
      </c>
      <c r="P38" s="33">
        <v>1000</v>
      </c>
      <c r="Q38" s="34">
        <f t="shared" si="9"/>
        <v>3.8100000038861999E-2</v>
      </c>
      <c r="R38" s="35">
        <f t="shared" si="20"/>
        <v>7.2550000000000002E-4</v>
      </c>
      <c r="S38" s="69">
        <f t="shared" ref="S38:S69" si="23">(E38*N38)*1000000</f>
        <v>17671.423369574939</v>
      </c>
      <c r="T38" s="77">
        <f t="shared" si="10"/>
        <v>1060.2854021744963</v>
      </c>
      <c r="U38" s="78">
        <f t="shared" ref="U38:U69" si="24">PI()*Q38*F38</f>
        <v>942.47779847083154</v>
      </c>
      <c r="V38" s="53">
        <f t="shared" ref="V38:V69" si="25">P38*E38*N38</f>
        <v>17.671423369574939</v>
      </c>
      <c r="W38" s="54">
        <f>W37</f>
        <v>4181.3</v>
      </c>
      <c r="X38" s="79">
        <f t="shared" ref="X38:X69" si="26">F38*3.2808399*0.32</f>
        <v>8266.6832251637843</v>
      </c>
      <c r="Y38" s="79">
        <f t="shared" si="11"/>
        <v>280.09777039808193</v>
      </c>
    </row>
    <row r="39" spans="2:29" ht="18.75">
      <c r="B39" s="70">
        <v>1.5</v>
      </c>
      <c r="C39" s="71">
        <v>45</v>
      </c>
      <c r="D39" s="70">
        <v>10</v>
      </c>
      <c r="E39" s="50">
        <v>16</v>
      </c>
      <c r="F39" s="49">
        <f t="shared" si="8"/>
        <v>7874.0157600000002</v>
      </c>
      <c r="G39" s="68">
        <f t="shared" si="21"/>
        <v>27.417931593285871</v>
      </c>
      <c r="H39" s="29">
        <f t="shared" si="22"/>
        <v>840248.10561239417</v>
      </c>
      <c r="I39"/>
      <c r="J39" s="29">
        <f t="shared" si="16"/>
        <v>55.716535376239996</v>
      </c>
      <c r="K39" s="30">
        <v>3.66</v>
      </c>
      <c r="L39" s="30">
        <v>0.57999999999999996</v>
      </c>
      <c r="M39" s="31">
        <f t="shared" si="17"/>
        <v>3.8100000038861999E-2</v>
      </c>
      <c r="N39" s="28">
        <f t="shared" si="18"/>
        <v>1.1400918302951573E-3</v>
      </c>
      <c r="O39" s="32">
        <f t="shared" si="19"/>
        <v>3.8100000038861999E-2</v>
      </c>
      <c r="P39" s="33">
        <v>1000</v>
      </c>
      <c r="Q39" s="34">
        <f t="shared" si="9"/>
        <v>3.8100000038861999E-2</v>
      </c>
      <c r="R39" s="35">
        <f t="shared" si="20"/>
        <v>7.2550000000000002E-4</v>
      </c>
      <c r="S39" s="69">
        <f t="shared" si="23"/>
        <v>18241.469284722516</v>
      </c>
      <c r="T39" s="77">
        <f t="shared" si="10"/>
        <v>1094.4881570833509</v>
      </c>
      <c r="U39" s="78">
        <f t="shared" si="24"/>
        <v>942.47779847083154</v>
      </c>
      <c r="V39" s="53">
        <f t="shared" si="25"/>
        <v>18.241469284722516</v>
      </c>
      <c r="W39" s="54">
        <f>W38</f>
        <v>4181.3</v>
      </c>
      <c r="X39" s="79">
        <f t="shared" si="26"/>
        <v>8266.6832251637843</v>
      </c>
      <c r="Y39" s="79">
        <f t="shared" si="11"/>
        <v>289.13318234640712</v>
      </c>
    </row>
    <row r="40" spans="2:29" ht="18.75">
      <c r="B40" s="70">
        <v>1.5</v>
      </c>
      <c r="C40" s="71">
        <v>45</v>
      </c>
      <c r="D40" s="70">
        <v>10</v>
      </c>
      <c r="E40" s="50">
        <v>16.5</v>
      </c>
      <c r="F40" s="49">
        <f t="shared" si="8"/>
        <v>7874.0157600000002</v>
      </c>
      <c r="G40" s="68">
        <f t="shared" si="21"/>
        <v>27.047269424729063</v>
      </c>
      <c r="H40" s="29">
        <f t="shared" si="22"/>
        <v>866505.85891278146</v>
      </c>
      <c r="I40"/>
      <c r="J40" s="29">
        <f t="shared" si="16"/>
        <v>55.716535376239996</v>
      </c>
      <c r="K40" s="30">
        <v>3.66</v>
      </c>
      <c r="L40" s="30">
        <v>0.57999999999999996</v>
      </c>
      <c r="M40" s="31">
        <f t="shared" si="17"/>
        <v>3.8100000038861999E-2</v>
      </c>
      <c r="N40" s="28">
        <f t="shared" si="18"/>
        <v>1.1400918302951573E-3</v>
      </c>
      <c r="O40" s="32">
        <f t="shared" si="19"/>
        <v>3.8100000038861999E-2</v>
      </c>
      <c r="P40" s="33">
        <v>1000</v>
      </c>
      <c r="Q40" s="34">
        <f t="shared" si="9"/>
        <v>3.8100000038861999E-2</v>
      </c>
      <c r="R40" s="35">
        <f t="shared" si="20"/>
        <v>7.2550000000000002E-4</v>
      </c>
      <c r="S40" s="69">
        <f t="shared" si="23"/>
        <v>18811.515199870093</v>
      </c>
      <c r="T40" s="77">
        <f t="shared" si="10"/>
        <v>1128.6909119922054</v>
      </c>
      <c r="U40" s="78">
        <f t="shared" si="24"/>
        <v>942.47779847083154</v>
      </c>
      <c r="V40" s="53">
        <f t="shared" si="25"/>
        <v>18.811515199870094</v>
      </c>
      <c r="W40" s="54">
        <f>W39</f>
        <v>4181.3</v>
      </c>
      <c r="X40" s="79">
        <f t="shared" si="26"/>
        <v>8266.6832251637843</v>
      </c>
      <c r="Y40" s="79">
        <f t="shared" si="11"/>
        <v>298.16859429473232</v>
      </c>
      <c r="AA40"/>
    </row>
    <row r="41" spans="2:29" ht="18.75">
      <c r="B41" s="70">
        <v>1.5</v>
      </c>
      <c r="C41" s="71">
        <v>45</v>
      </c>
      <c r="D41" s="70">
        <v>10</v>
      </c>
      <c r="E41" s="50">
        <v>17</v>
      </c>
      <c r="F41" s="49">
        <f t="shared" si="8"/>
        <v>7874.0157600000002</v>
      </c>
      <c r="G41" s="68">
        <f t="shared" si="21"/>
        <v>26.691275582944996</v>
      </c>
      <c r="H41" s="29">
        <f t="shared" si="22"/>
        <v>892763.61221316876</v>
      </c>
      <c r="I41"/>
      <c r="J41" s="29">
        <f t="shared" si="16"/>
        <v>55.716535376239996</v>
      </c>
      <c r="K41" s="30">
        <v>3.66</v>
      </c>
      <c r="L41" s="30">
        <v>0.57999999999999996</v>
      </c>
      <c r="M41" s="31">
        <f t="shared" si="17"/>
        <v>3.8100000038861999E-2</v>
      </c>
      <c r="N41" s="28">
        <f t="shared" si="18"/>
        <v>1.1400918302951573E-3</v>
      </c>
      <c r="O41" s="32">
        <f t="shared" si="19"/>
        <v>3.8100000038861999E-2</v>
      </c>
      <c r="P41" s="33">
        <v>1000</v>
      </c>
      <c r="Q41" s="34">
        <f t="shared" si="9"/>
        <v>3.8100000038861999E-2</v>
      </c>
      <c r="R41" s="35">
        <f t="shared" si="20"/>
        <v>7.2550000000000002E-4</v>
      </c>
      <c r="S41" s="69">
        <f t="shared" si="23"/>
        <v>19381.561115017674</v>
      </c>
      <c r="T41" s="77">
        <f t="shared" si="10"/>
        <v>1162.8936669010604</v>
      </c>
      <c r="U41" s="78">
        <f t="shared" si="24"/>
        <v>942.47779847083154</v>
      </c>
      <c r="V41" s="53">
        <f t="shared" si="25"/>
        <v>19.381561115017675</v>
      </c>
      <c r="W41" s="54">
        <f>W40</f>
        <v>4181.3</v>
      </c>
      <c r="X41" s="79">
        <f t="shared" si="26"/>
        <v>8266.6832251637843</v>
      </c>
      <c r="Y41" s="79">
        <f t="shared" si="11"/>
        <v>307.20400624305762</v>
      </c>
    </row>
    <row r="42" spans="2:29" ht="18.75">
      <c r="B42" s="70">
        <v>1.5</v>
      </c>
      <c r="C42" s="71">
        <v>45</v>
      </c>
      <c r="D42" s="70">
        <v>10</v>
      </c>
      <c r="E42" s="50">
        <v>17.5</v>
      </c>
      <c r="F42" s="49">
        <f t="shared" si="8"/>
        <v>7874.0157600000002</v>
      </c>
      <c r="G42" s="68">
        <f t="shared" si="21"/>
        <v>26.349161040194872</v>
      </c>
      <c r="H42" s="29">
        <f t="shared" si="22"/>
        <v>919021.36551355617</v>
      </c>
      <c r="I42"/>
      <c r="J42" s="29">
        <f t="shared" si="16"/>
        <v>55.716535376239996</v>
      </c>
      <c r="K42" s="30">
        <v>3.66</v>
      </c>
      <c r="L42" s="30">
        <v>0.57999999999999996</v>
      </c>
      <c r="M42" s="31">
        <f t="shared" si="17"/>
        <v>3.8100000038861999E-2</v>
      </c>
      <c r="N42" s="28">
        <f t="shared" si="18"/>
        <v>1.1400918302951573E-3</v>
      </c>
      <c r="O42" s="32">
        <f t="shared" si="19"/>
        <v>3.8100000038861999E-2</v>
      </c>
      <c r="P42" s="33">
        <v>1000</v>
      </c>
      <c r="Q42" s="34">
        <f t="shared" si="9"/>
        <v>3.8100000038861999E-2</v>
      </c>
      <c r="R42" s="35">
        <f t="shared" si="20"/>
        <v>7.2550000000000002E-4</v>
      </c>
      <c r="S42" s="69">
        <f t="shared" si="23"/>
        <v>19951.607030165251</v>
      </c>
      <c r="T42" s="77">
        <f t="shared" si="10"/>
        <v>1197.096421809915</v>
      </c>
      <c r="U42" s="78">
        <f t="shared" si="24"/>
        <v>942.47779847083154</v>
      </c>
      <c r="V42" s="53">
        <f t="shared" si="25"/>
        <v>19.951607030165253</v>
      </c>
      <c r="W42" s="54">
        <f>4.1813*1000</f>
        <v>4181.3</v>
      </c>
      <c r="X42" s="79">
        <f t="shared" si="26"/>
        <v>8266.6832251637843</v>
      </c>
      <c r="Y42" s="79">
        <f t="shared" si="11"/>
        <v>316.23941819138281</v>
      </c>
    </row>
    <row r="43" spans="2:29" ht="18.75">
      <c r="B43" s="70">
        <v>1.5</v>
      </c>
      <c r="C43" s="71">
        <v>45</v>
      </c>
      <c r="D43" s="70">
        <v>10</v>
      </c>
      <c r="E43" s="50">
        <v>18</v>
      </c>
      <c r="F43" s="49">
        <f t="shared" si="8"/>
        <v>7874.0157600000002</v>
      </c>
      <c r="G43" s="68">
        <f t="shared" si="21"/>
        <v>26.020185032969344</v>
      </c>
      <c r="H43" s="29">
        <f t="shared" si="22"/>
        <v>945279.11881394347</v>
      </c>
      <c r="I43"/>
      <c r="J43" s="29">
        <f t="shared" si="16"/>
        <v>55.716535376239996</v>
      </c>
      <c r="K43" s="30">
        <v>3.66</v>
      </c>
      <c r="L43" s="30">
        <v>0.57999999999999996</v>
      </c>
      <c r="M43" s="31">
        <f t="shared" si="17"/>
        <v>3.8100000038861999E-2</v>
      </c>
      <c r="N43" s="28">
        <f t="shared" si="18"/>
        <v>1.1400918302951573E-3</v>
      </c>
      <c r="O43" s="32">
        <f t="shared" si="19"/>
        <v>3.8100000038861999E-2</v>
      </c>
      <c r="P43" s="33">
        <v>1000</v>
      </c>
      <c r="Q43" s="34">
        <f t="shared" si="9"/>
        <v>3.8100000038861999E-2</v>
      </c>
      <c r="R43" s="35">
        <f t="shared" si="20"/>
        <v>7.2550000000000002E-4</v>
      </c>
      <c r="S43" s="69">
        <f t="shared" si="23"/>
        <v>20521.652945312828</v>
      </c>
      <c r="T43" s="77">
        <f t="shared" si="10"/>
        <v>1231.2991767187696</v>
      </c>
      <c r="U43" s="78">
        <f t="shared" si="24"/>
        <v>942.47779847083154</v>
      </c>
      <c r="V43" s="53">
        <f t="shared" si="25"/>
        <v>20.52165294531283</v>
      </c>
      <c r="W43" s="54">
        <f>4.1813*1000</f>
        <v>4181.3</v>
      </c>
      <c r="X43" s="79">
        <f t="shared" si="26"/>
        <v>8266.6832251637843</v>
      </c>
      <c r="Y43" s="79">
        <f t="shared" si="11"/>
        <v>325.27483013970794</v>
      </c>
    </row>
    <row r="44" spans="2:29" ht="18.75">
      <c r="B44" s="70">
        <v>1.5</v>
      </c>
      <c r="C44" s="71">
        <v>45</v>
      </c>
      <c r="D44" s="70">
        <v>10</v>
      </c>
      <c r="E44" s="50">
        <v>18.5</v>
      </c>
      <c r="F44" s="49">
        <f t="shared" si="8"/>
        <v>7874.0157600000002</v>
      </c>
      <c r="G44" s="68">
        <f t="shared" si="21"/>
        <v>25.703652514528056</v>
      </c>
      <c r="H44" s="29">
        <f t="shared" si="22"/>
        <v>971536.87211433076</v>
      </c>
      <c r="I44"/>
      <c r="J44" s="29">
        <f t="shared" si="16"/>
        <v>55.716535376239996</v>
      </c>
      <c r="K44" s="30">
        <v>3.66</v>
      </c>
      <c r="L44" s="30">
        <v>0.57999999999999996</v>
      </c>
      <c r="M44" s="31">
        <f t="shared" si="17"/>
        <v>3.8100000038861999E-2</v>
      </c>
      <c r="N44" s="28">
        <f t="shared" si="18"/>
        <v>1.1400918302951573E-3</v>
      </c>
      <c r="O44" s="32">
        <f t="shared" si="19"/>
        <v>3.8100000038861999E-2</v>
      </c>
      <c r="P44" s="33">
        <v>1000</v>
      </c>
      <c r="Q44" s="34">
        <f t="shared" si="9"/>
        <v>3.8100000038861999E-2</v>
      </c>
      <c r="R44" s="35">
        <f t="shared" si="20"/>
        <v>7.2550000000000002E-4</v>
      </c>
      <c r="S44" s="69">
        <f t="shared" si="23"/>
        <v>21091.698860460408</v>
      </c>
      <c r="T44" s="77">
        <f t="shared" si="10"/>
        <v>1265.5019316276243</v>
      </c>
      <c r="U44" s="78">
        <f t="shared" si="24"/>
        <v>942.47779847083154</v>
      </c>
      <c r="V44" s="53">
        <f t="shared" si="25"/>
        <v>21.091698860460408</v>
      </c>
      <c r="W44" s="54">
        <f>W42</f>
        <v>4181.3</v>
      </c>
      <c r="X44" s="79">
        <f t="shared" si="26"/>
        <v>8266.6832251637843</v>
      </c>
      <c r="Y44" s="79">
        <f t="shared" si="11"/>
        <v>334.31024208803319</v>
      </c>
      <c r="AC44" s="52"/>
    </row>
    <row r="45" spans="2:29" ht="18.75">
      <c r="B45" s="70">
        <v>1.5</v>
      </c>
      <c r="C45" s="71">
        <v>45</v>
      </c>
      <c r="D45" s="70">
        <v>10</v>
      </c>
      <c r="E45" s="50">
        <v>19</v>
      </c>
      <c r="F45" s="49">
        <f t="shared" si="8"/>
        <v>7874.0157600000002</v>
      </c>
      <c r="G45" s="68">
        <f t="shared" si="21"/>
        <v>25.398911550515269</v>
      </c>
      <c r="H45" s="29">
        <f t="shared" si="22"/>
        <v>997794.62541471818</v>
      </c>
      <c r="I45"/>
      <c r="J45" s="29">
        <f t="shared" si="16"/>
        <v>55.716535376239996</v>
      </c>
      <c r="K45" s="30">
        <v>3.66</v>
      </c>
      <c r="L45" s="30">
        <v>0.57999999999999996</v>
      </c>
      <c r="M45" s="31">
        <f t="shared" si="17"/>
        <v>3.8100000038861999E-2</v>
      </c>
      <c r="N45" s="28">
        <f t="shared" si="18"/>
        <v>1.1400918302951573E-3</v>
      </c>
      <c r="O45" s="32">
        <f t="shared" si="19"/>
        <v>3.8100000038861999E-2</v>
      </c>
      <c r="P45" s="33">
        <v>1000</v>
      </c>
      <c r="Q45" s="34">
        <f t="shared" si="9"/>
        <v>3.8100000038861999E-2</v>
      </c>
      <c r="R45" s="35">
        <f t="shared" si="20"/>
        <v>7.2550000000000002E-4</v>
      </c>
      <c r="S45" s="69">
        <f t="shared" si="23"/>
        <v>21661.744775607989</v>
      </c>
      <c r="T45" s="77">
        <f t="shared" si="10"/>
        <v>1299.7046865364794</v>
      </c>
      <c r="U45" s="78">
        <f t="shared" si="24"/>
        <v>942.47779847083154</v>
      </c>
      <c r="V45" s="53">
        <f t="shared" si="25"/>
        <v>21.661744775607989</v>
      </c>
      <c r="W45" s="54">
        <f>W44</f>
        <v>4181.3</v>
      </c>
      <c r="X45" s="79">
        <f t="shared" si="26"/>
        <v>8266.6832251637843</v>
      </c>
      <c r="Y45" s="79">
        <f t="shared" si="11"/>
        <v>343.3456540363585</v>
      </c>
    </row>
    <row r="46" spans="2:29" ht="18.75">
      <c r="B46" s="70">
        <v>1.5</v>
      </c>
      <c r="C46" s="71">
        <v>45</v>
      </c>
      <c r="D46" s="70">
        <v>10</v>
      </c>
      <c r="E46" s="50">
        <v>19.5</v>
      </c>
      <c r="F46" s="49">
        <f t="shared" si="8"/>
        <v>7874.0157600000002</v>
      </c>
      <c r="G46" s="68">
        <f t="shared" si="21"/>
        <v>25.105350726469972</v>
      </c>
      <c r="H46" s="29">
        <f t="shared" si="22"/>
        <v>1024052.3787151054</v>
      </c>
      <c r="I46"/>
      <c r="J46" s="29">
        <f t="shared" si="16"/>
        <v>55.716535376239996</v>
      </c>
      <c r="K46" s="30">
        <v>3.66</v>
      </c>
      <c r="L46" s="30">
        <v>0.57999999999999996</v>
      </c>
      <c r="M46" s="31">
        <f t="shared" si="17"/>
        <v>3.8100000038861999E-2</v>
      </c>
      <c r="N46" s="28">
        <f t="shared" si="18"/>
        <v>1.1400918302951573E-3</v>
      </c>
      <c r="O46" s="32">
        <f t="shared" si="19"/>
        <v>3.8100000038861999E-2</v>
      </c>
      <c r="P46" s="33">
        <v>1000</v>
      </c>
      <c r="Q46" s="34">
        <f t="shared" si="9"/>
        <v>3.8100000038861999E-2</v>
      </c>
      <c r="R46" s="35">
        <f t="shared" si="20"/>
        <v>7.2550000000000002E-4</v>
      </c>
      <c r="S46" s="69">
        <f t="shared" si="23"/>
        <v>22231.790690755566</v>
      </c>
      <c r="T46" s="77">
        <f t="shared" si="10"/>
        <v>1333.9074414453339</v>
      </c>
      <c r="U46" s="78">
        <f t="shared" si="24"/>
        <v>942.47779847083154</v>
      </c>
      <c r="V46" s="53">
        <f t="shared" si="25"/>
        <v>22.231790690755567</v>
      </c>
      <c r="W46" s="54">
        <f>W45</f>
        <v>4181.3</v>
      </c>
      <c r="X46" s="79">
        <f t="shared" si="26"/>
        <v>8266.6832251637843</v>
      </c>
      <c r="Y46" s="79">
        <f t="shared" si="11"/>
        <v>352.38106598468369</v>
      </c>
      <c r="AC46" s="52"/>
    </row>
    <row r="47" spans="2:29" ht="18.75">
      <c r="B47" s="70">
        <v>1.5</v>
      </c>
      <c r="C47" s="71">
        <v>45</v>
      </c>
      <c r="D47" s="70">
        <v>10</v>
      </c>
      <c r="E47" s="50">
        <v>20</v>
      </c>
      <c r="F47" s="49">
        <f t="shared" si="8"/>
        <v>7874.0157600000002</v>
      </c>
      <c r="G47" s="68">
        <f t="shared" si="21"/>
        <v>24.822396614300114</v>
      </c>
      <c r="H47" s="29">
        <f t="shared" si="22"/>
        <v>1050310.1320154928</v>
      </c>
      <c r="I47"/>
      <c r="J47" s="29">
        <f t="shared" si="16"/>
        <v>55.716535376239996</v>
      </c>
      <c r="K47" s="30">
        <v>3.66</v>
      </c>
      <c r="L47" s="30">
        <v>0.57999999999999996</v>
      </c>
      <c r="M47" s="31">
        <f t="shared" si="17"/>
        <v>3.8100000038861999E-2</v>
      </c>
      <c r="N47" s="28">
        <f t="shared" si="18"/>
        <v>1.1400918302951573E-3</v>
      </c>
      <c r="O47" s="32">
        <f t="shared" si="19"/>
        <v>3.8100000038861999E-2</v>
      </c>
      <c r="P47" s="33">
        <v>1000</v>
      </c>
      <c r="Q47" s="34">
        <f t="shared" si="9"/>
        <v>3.8100000038861999E-2</v>
      </c>
      <c r="R47" s="35">
        <f t="shared" si="20"/>
        <v>7.2550000000000002E-4</v>
      </c>
      <c r="S47" s="69">
        <f t="shared" si="23"/>
        <v>22801.836605903147</v>
      </c>
      <c r="T47" s="77">
        <f t="shared" si="10"/>
        <v>1368.1101963541887</v>
      </c>
      <c r="U47" s="78">
        <f t="shared" si="24"/>
        <v>942.47779847083154</v>
      </c>
      <c r="V47" s="53">
        <f t="shared" si="25"/>
        <v>22.801836605903144</v>
      </c>
      <c r="W47" s="54">
        <f>W46</f>
        <v>4181.3</v>
      </c>
      <c r="X47" s="79">
        <f t="shared" si="26"/>
        <v>8266.6832251637843</v>
      </c>
      <c r="Y47" s="79">
        <f t="shared" si="11"/>
        <v>361.41647793300893</v>
      </c>
    </row>
    <row r="48" spans="2:29" ht="18.75">
      <c r="B48" s="70">
        <v>1.5</v>
      </c>
      <c r="C48" s="71">
        <v>45</v>
      </c>
      <c r="D48" s="70">
        <v>10</v>
      </c>
      <c r="E48" s="50">
        <v>20.5</v>
      </c>
      <c r="F48" s="49">
        <f t="shared" si="8"/>
        <v>7874.0157600000002</v>
      </c>
      <c r="G48" s="68">
        <f t="shared" si="21"/>
        <v>24.549511328929231</v>
      </c>
      <c r="H48" s="29">
        <f t="shared" si="22"/>
        <v>1076567.8853158799</v>
      </c>
      <c r="I48"/>
      <c r="J48" s="29">
        <f t="shared" si="16"/>
        <v>55.716535376239996</v>
      </c>
      <c r="K48" s="30">
        <v>3.66</v>
      </c>
      <c r="L48" s="30">
        <v>0.57999999999999996</v>
      </c>
      <c r="M48" s="31">
        <f t="shared" si="17"/>
        <v>3.8100000038861999E-2</v>
      </c>
      <c r="N48" s="28">
        <f t="shared" si="18"/>
        <v>1.1400918302951573E-3</v>
      </c>
      <c r="O48" s="32">
        <f t="shared" si="19"/>
        <v>3.8100000038861999E-2</v>
      </c>
      <c r="P48" s="33">
        <v>1000</v>
      </c>
      <c r="Q48" s="34">
        <f t="shared" si="9"/>
        <v>3.8100000038861999E-2</v>
      </c>
      <c r="R48" s="35">
        <f t="shared" si="20"/>
        <v>7.2550000000000002E-4</v>
      </c>
      <c r="S48" s="69">
        <f t="shared" si="23"/>
        <v>23371.882521050724</v>
      </c>
      <c r="T48" s="77">
        <f t="shared" si="10"/>
        <v>1402.3129512630433</v>
      </c>
      <c r="U48" s="78">
        <f t="shared" si="24"/>
        <v>942.47779847083154</v>
      </c>
      <c r="V48" s="53">
        <f t="shared" si="25"/>
        <v>23.371882521050726</v>
      </c>
      <c r="W48" s="54">
        <f>W47</f>
        <v>4181.3</v>
      </c>
      <c r="X48" s="79">
        <f t="shared" si="26"/>
        <v>8266.6832251637843</v>
      </c>
      <c r="Y48" s="79">
        <f t="shared" si="11"/>
        <v>370.45188988133413</v>
      </c>
    </row>
    <row r="49" spans="2:25" ht="18.75">
      <c r="B49" s="70">
        <v>1.5</v>
      </c>
      <c r="C49" s="71">
        <v>45</v>
      </c>
      <c r="D49" s="70">
        <v>10</v>
      </c>
      <c r="E49" s="50">
        <v>21</v>
      </c>
      <c r="F49" s="49">
        <f t="shared" si="8"/>
        <v>7874.0157600000002</v>
      </c>
      <c r="G49" s="68">
        <f t="shared" si="21"/>
        <v>24.286190194800938</v>
      </c>
      <c r="H49" s="29">
        <f t="shared" si="22"/>
        <v>1102825.6386162674</v>
      </c>
      <c r="I49"/>
      <c r="J49" s="29">
        <f t="shared" si="16"/>
        <v>55.716535376239996</v>
      </c>
      <c r="K49" s="30">
        <v>3.66</v>
      </c>
      <c r="L49" s="30">
        <v>0.57999999999999996</v>
      </c>
      <c r="M49" s="31">
        <f t="shared" si="17"/>
        <v>3.8100000038861999E-2</v>
      </c>
      <c r="N49" s="28">
        <f t="shared" si="18"/>
        <v>1.1400918302951573E-3</v>
      </c>
      <c r="O49" s="32">
        <f t="shared" si="19"/>
        <v>3.8100000038861999E-2</v>
      </c>
      <c r="P49" s="33">
        <v>1000</v>
      </c>
      <c r="Q49" s="34">
        <f t="shared" si="9"/>
        <v>3.8100000038861999E-2</v>
      </c>
      <c r="R49" s="35">
        <f t="shared" si="20"/>
        <v>7.2550000000000002E-4</v>
      </c>
      <c r="S49" s="69">
        <f t="shared" si="23"/>
        <v>23941.928436198301</v>
      </c>
      <c r="T49" s="77">
        <f t="shared" si="10"/>
        <v>1436.5157061718983</v>
      </c>
      <c r="U49" s="78">
        <f t="shared" si="24"/>
        <v>942.47779847083154</v>
      </c>
      <c r="V49" s="53">
        <f t="shared" si="25"/>
        <v>23.941928436198303</v>
      </c>
      <c r="W49" s="54">
        <f>W48</f>
        <v>4181.3</v>
      </c>
      <c r="X49" s="79">
        <f t="shared" si="26"/>
        <v>8266.6832251637843</v>
      </c>
      <c r="Y49" s="79">
        <f t="shared" si="11"/>
        <v>379.48730182965943</v>
      </c>
    </row>
    <row r="50" spans="2:25" ht="18.75">
      <c r="B50" s="70">
        <v>1.5</v>
      </c>
      <c r="C50" s="71">
        <v>45</v>
      </c>
      <c r="D50" s="70">
        <v>10</v>
      </c>
      <c r="E50" s="50">
        <v>21.5</v>
      </c>
      <c r="F50" s="49">
        <f t="shared" si="8"/>
        <v>7874.0157600000002</v>
      </c>
      <c r="G50" s="68">
        <f t="shared" si="21"/>
        <v>24.031959533604137</v>
      </c>
      <c r="H50" s="29">
        <f t="shared" si="22"/>
        <v>1129083.3919166548</v>
      </c>
      <c r="I50"/>
      <c r="J50" s="29">
        <f t="shared" si="16"/>
        <v>55.716535376239996</v>
      </c>
      <c r="K50" s="30">
        <v>3.66</v>
      </c>
      <c r="L50" s="30">
        <v>0.57999999999999996</v>
      </c>
      <c r="M50" s="31">
        <f t="shared" si="17"/>
        <v>3.8100000038861999E-2</v>
      </c>
      <c r="N50" s="28">
        <f t="shared" si="18"/>
        <v>1.1400918302951573E-3</v>
      </c>
      <c r="O50" s="32">
        <f t="shared" si="19"/>
        <v>3.8100000038861999E-2</v>
      </c>
      <c r="P50" s="33">
        <v>1000</v>
      </c>
      <c r="Q50" s="34">
        <f t="shared" si="9"/>
        <v>3.8100000038861999E-2</v>
      </c>
      <c r="R50" s="35">
        <f t="shared" si="20"/>
        <v>7.2550000000000002E-4</v>
      </c>
      <c r="S50" s="69">
        <f t="shared" si="23"/>
        <v>24511.974351345882</v>
      </c>
      <c r="T50" s="77">
        <f t="shared" si="10"/>
        <v>1470.7184610807528</v>
      </c>
      <c r="U50" s="78">
        <f t="shared" si="24"/>
        <v>942.47779847083154</v>
      </c>
      <c r="V50" s="53">
        <f t="shared" si="25"/>
        <v>24.511974351345881</v>
      </c>
      <c r="W50" s="54">
        <f>4.1813*1000</f>
        <v>4181.3</v>
      </c>
      <c r="X50" s="79">
        <f t="shared" si="26"/>
        <v>8266.6832251637843</v>
      </c>
      <c r="Y50" s="79">
        <f t="shared" si="11"/>
        <v>388.52271377798462</v>
      </c>
    </row>
    <row r="51" spans="2:25" ht="18.75">
      <c r="B51" s="70">
        <v>1.5</v>
      </c>
      <c r="C51" s="71">
        <v>45</v>
      </c>
      <c r="D51" s="70">
        <v>10</v>
      </c>
      <c r="E51" s="50">
        <v>22</v>
      </c>
      <c r="F51" s="49">
        <f t="shared" si="8"/>
        <v>7874.0157600000002</v>
      </c>
      <c r="G51" s="68">
        <f t="shared" si="21"/>
        <v>23.786374578621054</v>
      </c>
      <c r="H51" s="29">
        <f t="shared" si="22"/>
        <v>1155341.145217042</v>
      </c>
      <c r="I51"/>
      <c r="J51" s="29">
        <f t="shared" si="16"/>
        <v>55.716535376239996</v>
      </c>
      <c r="K51" s="30">
        <v>3.66</v>
      </c>
      <c r="L51" s="30">
        <v>0.57999999999999996</v>
      </c>
      <c r="M51" s="31">
        <f t="shared" si="17"/>
        <v>3.8100000038861999E-2</v>
      </c>
      <c r="N51" s="28">
        <f t="shared" si="18"/>
        <v>1.1400918302951573E-3</v>
      </c>
      <c r="O51" s="32">
        <f t="shared" si="19"/>
        <v>3.8100000038861999E-2</v>
      </c>
      <c r="P51" s="33">
        <v>1000</v>
      </c>
      <c r="Q51" s="34">
        <f t="shared" si="9"/>
        <v>3.8100000038861999E-2</v>
      </c>
      <c r="R51" s="35">
        <f t="shared" si="20"/>
        <v>7.2550000000000002E-4</v>
      </c>
      <c r="S51" s="69">
        <f t="shared" si="23"/>
        <v>25082.020266493459</v>
      </c>
      <c r="T51" s="77">
        <f t="shared" si="10"/>
        <v>1504.9212159896076</v>
      </c>
      <c r="U51" s="78">
        <f t="shared" si="24"/>
        <v>942.47779847083154</v>
      </c>
      <c r="V51" s="53">
        <f t="shared" si="25"/>
        <v>25.082020266493458</v>
      </c>
      <c r="W51" s="54">
        <f>4.1813*1000</f>
        <v>4181.3</v>
      </c>
      <c r="X51" s="79">
        <f t="shared" si="26"/>
        <v>8266.6832251637843</v>
      </c>
      <c r="Y51" s="79">
        <f t="shared" si="11"/>
        <v>397.55812572630987</v>
      </c>
    </row>
    <row r="52" spans="2:25" ht="18.75">
      <c r="B52" s="70">
        <v>1.5</v>
      </c>
      <c r="C52" s="71">
        <v>45</v>
      </c>
      <c r="D52" s="70">
        <v>10</v>
      </c>
      <c r="E52" s="50">
        <v>22.5</v>
      </c>
      <c r="F52" s="49">
        <f t="shared" si="8"/>
        <v>7874.0157600000002</v>
      </c>
      <c r="G52" s="68">
        <f t="shared" si="21"/>
        <v>23.549017516881364</v>
      </c>
      <c r="H52" s="29">
        <f t="shared" si="22"/>
        <v>1181598.8985174294</v>
      </c>
      <c r="I52"/>
      <c r="J52" s="29">
        <f t="shared" si="16"/>
        <v>55.716535376239996</v>
      </c>
      <c r="K52" s="30">
        <v>3.66</v>
      </c>
      <c r="L52" s="30">
        <v>0.57999999999999996</v>
      </c>
      <c r="M52" s="31">
        <f t="shared" si="17"/>
        <v>3.8100000038861999E-2</v>
      </c>
      <c r="N52" s="28">
        <f t="shared" si="18"/>
        <v>1.1400918302951573E-3</v>
      </c>
      <c r="O52" s="32">
        <f t="shared" si="19"/>
        <v>3.8100000038861999E-2</v>
      </c>
      <c r="P52" s="33">
        <v>1000</v>
      </c>
      <c r="Q52" s="34">
        <f t="shared" si="9"/>
        <v>3.8100000038861999E-2</v>
      </c>
      <c r="R52" s="35">
        <f t="shared" si="20"/>
        <v>7.2550000000000002E-4</v>
      </c>
      <c r="S52" s="69">
        <f t="shared" si="23"/>
        <v>25652.066181641036</v>
      </c>
      <c r="T52" s="77">
        <f t="shared" si="10"/>
        <v>1539.1239708984622</v>
      </c>
      <c r="U52" s="78">
        <f t="shared" si="24"/>
        <v>942.47779847083154</v>
      </c>
      <c r="V52" s="53">
        <f t="shared" si="25"/>
        <v>25.65206618164104</v>
      </c>
      <c r="W52" s="54">
        <f>W50</f>
        <v>4181.3</v>
      </c>
      <c r="X52" s="79">
        <f t="shared" si="26"/>
        <v>8266.6832251637843</v>
      </c>
      <c r="Y52" s="79">
        <f t="shared" si="11"/>
        <v>406.593537674635</v>
      </c>
    </row>
    <row r="53" spans="2:25" ht="18.75">
      <c r="B53" s="70">
        <v>1.5</v>
      </c>
      <c r="C53" s="71">
        <v>45</v>
      </c>
      <c r="D53" s="70">
        <v>10</v>
      </c>
      <c r="E53" s="50">
        <v>23</v>
      </c>
      <c r="F53" s="49">
        <f t="shared" si="8"/>
        <v>7874.0157600000002</v>
      </c>
      <c r="G53" s="68">
        <f t="shared" si="21"/>
        <v>23.319495657371021</v>
      </c>
      <c r="H53" s="29">
        <f t="shared" si="22"/>
        <v>1207856.6518178165</v>
      </c>
      <c r="I53"/>
      <c r="J53" s="29">
        <f t="shared" si="16"/>
        <v>55.716535376239996</v>
      </c>
      <c r="K53" s="30">
        <v>3.66</v>
      </c>
      <c r="L53" s="30">
        <v>0.57999999999999996</v>
      </c>
      <c r="M53" s="31">
        <f t="shared" si="17"/>
        <v>3.8100000038861999E-2</v>
      </c>
      <c r="N53" s="28">
        <f t="shared" si="18"/>
        <v>1.1400918302951573E-3</v>
      </c>
      <c r="O53" s="32">
        <f t="shared" si="19"/>
        <v>3.8100000038861999E-2</v>
      </c>
      <c r="P53" s="33">
        <v>1000</v>
      </c>
      <c r="Q53" s="34">
        <f t="shared" si="9"/>
        <v>3.8100000038861999E-2</v>
      </c>
      <c r="R53" s="35">
        <f t="shared" si="20"/>
        <v>7.2550000000000002E-4</v>
      </c>
      <c r="S53" s="69">
        <f t="shared" si="23"/>
        <v>26222.112096788616</v>
      </c>
      <c r="T53" s="77">
        <f t="shared" si="10"/>
        <v>1573.326725807317</v>
      </c>
      <c r="U53" s="78">
        <f t="shared" si="24"/>
        <v>942.47779847083154</v>
      </c>
      <c r="V53" s="53">
        <f t="shared" si="25"/>
        <v>26.222112096788617</v>
      </c>
      <c r="W53" s="54">
        <f>W52</f>
        <v>4181.3</v>
      </c>
      <c r="X53" s="79">
        <f t="shared" si="26"/>
        <v>8266.6832251637843</v>
      </c>
      <c r="Y53" s="79">
        <f t="shared" si="11"/>
        <v>415.62894962296025</v>
      </c>
    </row>
    <row r="54" spans="2:25" ht="18.75">
      <c r="B54" s="70">
        <v>1.5</v>
      </c>
      <c r="C54" s="71">
        <v>45</v>
      </c>
      <c r="D54" s="70">
        <v>10</v>
      </c>
      <c r="E54" s="50">
        <v>23.5</v>
      </c>
      <c r="F54" s="49">
        <f t="shared" si="8"/>
        <v>7874.0157600000002</v>
      </c>
      <c r="G54" s="68">
        <f t="shared" si="21"/>
        <v>23.097439721553158</v>
      </c>
      <c r="H54" s="29">
        <f t="shared" si="22"/>
        <v>1234114.405118204</v>
      </c>
      <c r="I54"/>
      <c r="J54" s="29">
        <f t="shared" si="16"/>
        <v>55.716535376239996</v>
      </c>
      <c r="K54" s="30">
        <v>3.66</v>
      </c>
      <c r="L54" s="30">
        <v>0.57999999999999996</v>
      </c>
      <c r="M54" s="31">
        <f t="shared" si="17"/>
        <v>3.8100000038861999E-2</v>
      </c>
      <c r="N54" s="28">
        <f t="shared" si="18"/>
        <v>1.1400918302951573E-3</v>
      </c>
      <c r="O54" s="32">
        <f t="shared" si="19"/>
        <v>3.8100000038861999E-2</v>
      </c>
      <c r="P54" s="33">
        <v>1000</v>
      </c>
      <c r="Q54" s="34">
        <f t="shared" si="9"/>
        <v>3.8100000038861999E-2</v>
      </c>
      <c r="R54" s="35">
        <f t="shared" si="20"/>
        <v>7.2550000000000002E-4</v>
      </c>
      <c r="S54" s="69">
        <f t="shared" si="23"/>
        <v>26792.158011936193</v>
      </c>
      <c r="T54" s="77">
        <f t="shared" si="10"/>
        <v>1607.5294807161717</v>
      </c>
      <c r="U54" s="78">
        <f t="shared" si="24"/>
        <v>942.47779847083154</v>
      </c>
      <c r="V54" s="53">
        <f t="shared" si="25"/>
        <v>26.792158011936195</v>
      </c>
      <c r="W54" s="54">
        <f>W53</f>
        <v>4181.3</v>
      </c>
      <c r="X54" s="79">
        <f t="shared" si="26"/>
        <v>8266.6832251637843</v>
      </c>
      <c r="Y54" s="79">
        <f t="shared" si="11"/>
        <v>424.6643615712855</v>
      </c>
    </row>
    <row r="55" spans="2:25" ht="18.75">
      <c r="B55" s="70">
        <v>1.5</v>
      </c>
      <c r="C55" s="71">
        <v>45</v>
      </c>
      <c r="D55" s="70">
        <v>10</v>
      </c>
      <c r="E55" s="50">
        <v>24</v>
      </c>
      <c r="F55" s="49">
        <f t="shared" si="8"/>
        <v>7874.0157600000002</v>
      </c>
      <c r="G55" s="68">
        <f t="shared" si="21"/>
        <v>22.882502251158996</v>
      </c>
      <c r="H55" s="29">
        <f t="shared" si="22"/>
        <v>1260372.1584185911</v>
      </c>
      <c r="I55"/>
      <c r="J55" s="29">
        <f t="shared" si="16"/>
        <v>55.716535376239996</v>
      </c>
      <c r="K55" s="30">
        <v>3.66</v>
      </c>
      <c r="L55" s="30">
        <v>0.57999999999999996</v>
      </c>
      <c r="M55" s="31">
        <f t="shared" si="17"/>
        <v>3.8100000038861999E-2</v>
      </c>
      <c r="N55" s="28">
        <f t="shared" si="18"/>
        <v>1.1400918302951573E-3</v>
      </c>
      <c r="O55" s="32">
        <f t="shared" si="19"/>
        <v>3.8100000038861999E-2</v>
      </c>
      <c r="P55" s="33">
        <v>1000</v>
      </c>
      <c r="Q55" s="34">
        <f t="shared" si="9"/>
        <v>3.8100000038861999E-2</v>
      </c>
      <c r="R55" s="35">
        <f t="shared" si="20"/>
        <v>7.2550000000000002E-4</v>
      </c>
      <c r="S55" s="69">
        <f t="shared" si="23"/>
        <v>27362.203927083774</v>
      </c>
      <c r="T55" s="77">
        <f t="shared" si="10"/>
        <v>1641.7322356250265</v>
      </c>
      <c r="U55" s="78">
        <f t="shared" si="24"/>
        <v>942.47779847083154</v>
      </c>
      <c r="V55" s="53">
        <f t="shared" si="25"/>
        <v>27.362203927083772</v>
      </c>
      <c r="W55" s="54">
        <f>W54</f>
        <v>4181.3</v>
      </c>
      <c r="X55" s="79">
        <f t="shared" si="26"/>
        <v>8266.6832251637843</v>
      </c>
      <c r="Y55" s="79"/>
    </row>
    <row r="56" spans="2:25" ht="18.75">
      <c r="B56" s="70">
        <v>1.5</v>
      </c>
      <c r="C56" s="71">
        <v>45</v>
      </c>
      <c r="D56" s="70">
        <v>10</v>
      </c>
      <c r="E56" s="50">
        <v>24.5</v>
      </c>
      <c r="F56" s="49">
        <f t="shared" si="8"/>
        <v>7874.0157600000002</v>
      </c>
      <c r="G56" s="68">
        <f t="shared" si="21"/>
        <v>22.674356127410899</v>
      </c>
      <c r="H56" s="29">
        <f t="shared" si="22"/>
        <v>1286629.9117189785</v>
      </c>
      <c r="I56"/>
      <c r="J56" s="29">
        <f t="shared" si="16"/>
        <v>55.716535376239996</v>
      </c>
      <c r="K56" s="30">
        <v>3.66</v>
      </c>
      <c r="L56" s="30">
        <v>0.57999999999999996</v>
      </c>
      <c r="M56" s="31">
        <f t="shared" si="17"/>
        <v>3.8100000038861999E-2</v>
      </c>
      <c r="N56" s="28">
        <f t="shared" si="18"/>
        <v>1.1400918302951573E-3</v>
      </c>
      <c r="O56" s="32">
        <f t="shared" si="19"/>
        <v>3.8100000038861999E-2</v>
      </c>
      <c r="P56" s="33">
        <v>1000</v>
      </c>
      <c r="Q56" s="34">
        <f t="shared" si="9"/>
        <v>3.8100000038861999E-2</v>
      </c>
      <c r="R56" s="35">
        <f t="shared" si="20"/>
        <v>7.2550000000000002E-4</v>
      </c>
      <c r="S56" s="69">
        <f t="shared" si="23"/>
        <v>27932.249842231355</v>
      </c>
      <c r="T56" s="77">
        <f t="shared" si="10"/>
        <v>1675.9349905338813</v>
      </c>
      <c r="U56" s="78">
        <f t="shared" si="24"/>
        <v>942.47779847083154</v>
      </c>
      <c r="V56" s="53">
        <f t="shared" si="25"/>
        <v>27.932249842231354</v>
      </c>
      <c r="W56" s="54">
        <f>W55</f>
        <v>4181.3</v>
      </c>
      <c r="X56" s="79">
        <f t="shared" si="26"/>
        <v>8266.6832251637843</v>
      </c>
      <c r="Y56" s="79"/>
    </row>
    <row r="57" spans="2:25" ht="18.75">
      <c r="B57" s="70">
        <v>1.5</v>
      </c>
      <c r="C57" s="71">
        <v>45</v>
      </c>
      <c r="D57" s="70">
        <v>10</v>
      </c>
      <c r="E57" s="50">
        <v>25</v>
      </c>
      <c r="F57" s="49">
        <f t="shared" si="8"/>
        <v>7874.0157600000002</v>
      </c>
      <c r="G57" s="68">
        <f t="shared" si="21"/>
        <v>22.472693195408635</v>
      </c>
      <c r="H57" s="29">
        <f t="shared" si="22"/>
        <v>1312887.665019366</v>
      </c>
      <c r="I57"/>
      <c r="J57" s="29">
        <f t="shared" si="16"/>
        <v>55.716535376239996</v>
      </c>
      <c r="K57" s="30">
        <v>3.66</v>
      </c>
      <c r="L57" s="30">
        <v>0.57999999999999996</v>
      </c>
      <c r="M57" s="31">
        <f t="shared" si="17"/>
        <v>3.8100000038861999E-2</v>
      </c>
      <c r="N57" s="28">
        <f t="shared" si="18"/>
        <v>1.1400918302951573E-3</v>
      </c>
      <c r="O57" s="32">
        <f t="shared" si="19"/>
        <v>3.8100000038861999E-2</v>
      </c>
      <c r="P57" s="33">
        <v>1000</v>
      </c>
      <c r="Q57" s="34">
        <f t="shared" si="9"/>
        <v>3.8100000038861999E-2</v>
      </c>
      <c r="R57" s="35">
        <f t="shared" si="20"/>
        <v>7.2550000000000002E-4</v>
      </c>
      <c r="S57" s="69">
        <f t="shared" si="23"/>
        <v>28502.295757378932</v>
      </c>
      <c r="T57" s="77">
        <f t="shared" si="10"/>
        <v>1710.1377454427359</v>
      </c>
      <c r="U57" s="78">
        <f t="shared" si="24"/>
        <v>942.47779847083154</v>
      </c>
      <c r="V57" s="53">
        <f t="shared" si="25"/>
        <v>28.502295757378931</v>
      </c>
      <c r="W57" s="54">
        <f>W56</f>
        <v>4181.3</v>
      </c>
      <c r="X57" s="79">
        <f t="shared" si="26"/>
        <v>8266.6832251637843</v>
      </c>
      <c r="Y57" s="79"/>
    </row>
    <row r="58" spans="2:25" ht="18.75">
      <c r="B58" s="70">
        <v>1.5</v>
      </c>
      <c r="C58" s="71">
        <v>45</v>
      </c>
      <c r="D58" s="70">
        <v>10</v>
      </c>
      <c r="E58" s="50">
        <v>25.5</v>
      </c>
      <c r="F58" s="49">
        <f t="shared" si="8"/>
        <v>7874.0157600000002</v>
      </c>
      <c r="G58" s="68">
        <f t="shared" si="21"/>
        <v>22.277222987239906</v>
      </c>
      <c r="H58" s="29">
        <f t="shared" si="22"/>
        <v>1339145.4183197531</v>
      </c>
      <c r="I58"/>
      <c r="J58" s="29">
        <f t="shared" si="16"/>
        <v>55.716535376239996</v>
      </c>
      <c r="K58" s="30">
        <v>3.66</v>
      </c>
      <c r="L58" s="30">
        <v>0.57999999999999996</v>
      </c>
      <c r="M58" s="31">
        <f t="shared" si="17"/>
        <v>3.8100000038861999E-2</v>
      </c>
      <c r="N58" s="28">
        <f t="shared" si="18"/>
        <v>1.1400918302951573E-3</v>
      </c>
      <c r="O58" s="32">
        <f t="shared" si="19"/>
        <v>3.8100000038861999E-2</v>
      </c>
      <c r="P58" s="33">
        <v>1000</v>
      </c>
      <c r="Q58" s="34">
        <f t="shared" si="9"/>
        <v>3.8100000038861999E-2</v>
      </c>
      <c r="R58" s="35">
        <f t="shared" si="20"/>
        <v>7.2550000000000002E-4</v>
      </c>
      <c r="S58" s="69">
        <f t="shared" si="23"/>
        <v>29072.341672526512</v>
      </c>
      <c r="T58" s="77">
        <f t="shared" si="10"/>
        <v>1744.3405003515909</v>
      </c>
      <c r="U58" s="78">
        <f t="shared" si="24"/>
        <v>942.47779847083154</v>
      </c>
      <c r="V58" s="53">
        <f t="shared" si="25"/>
        <v>29.072341672526509</v>
      </c>
      <c r="W58" s="54">
        <f>4.1813*1000</f>
        <v>4181.3</v>
      </c>
      <c r="X58" s="79">
        <f t="shared" si="26"/>
        <v>8266.6832251637843</v>
      </c>
      <c r="Y58" s="79"/>
    </row>
    <row r="59" spans="2:25" ht="18.75">
      <c r="B59" s="70">
        <v>1.5</v>
      </c>
      <c r="C59" s="71">
        <v>45</v>
      </c>
      <c r="D59" s="70">
        <v>10</v>
      </c>
      <c r="E59" s="50">
        <v>26</v>
      </c>
      <c r="F59" s="49">
        <f t="shared" si="8"/>
        <v>7874.0157600000002</v>
      </c>
      <c r="G59" s="68">
        <f t="shared" si="21"/>
        <v>22.087671537390136</v>
      </c>
      <c r="H59" s="29">
        <f t="shared" si="22"/>
        <v>1365403.1716201406</v>
      </c>
      <c r="I59"/>
      <c r="J59" s="29">
        <f t="shared" si="16"/>
        <v>55.716535376239996</v>
      </c>
      <c r="K59" s="30">
        <v>3.66</v>
      </c>
      <c r="L59" s="30">
        <v>0.57999999999999996</v>
      </c>
      <c r="M59" s="31">
        <f t="shared" si="17"/>
        <v>3.8100000038861999E-2</v>
      </c>
      <c r="N59" s="28">
        <f t="shared" si="18"/>
        <v>1.1400918302951573E-3</v>
      </c>
      <c r="O59" s="32">
        <f t="shared" si="19"/>
        <v>3.8100000038861999E-2</v>
      </c>
      <c r="P59" s="33">
        <v>1000</v>
      </c>
      <c r="Q59" s="34">
        <f t="shared" si="9"/>
        <v>3.8100000038861999E-2</v>
      </c>
      <c r="R59" s="35">
        <f t="shared" si="20"/>
        <v>7.2550000000000002E-4</v>
      </c>
      <c r="S59" s="69">
        <f t="shared" si="23"/>
        <v>29642.387587674089</v>
      </c>
      <c r="T59" s="77">
        <f t="shared" si="10"/>
        <v>1778.5432552604454</v>
      </c>
      <c r="U59" s="78">
        <f t="shared" si="24"/>
        <v>942.47779847083154</v>
      </c>
      <c r="V59" s="53">
        <f t="shared" si="25"/>
        <v>29.64238758767409</v>
      </c>
      <c r="W59" s="54">
        <f>4.1813*1000</f>
        <v>4181.3</v>
      </c>
      <c r="X59" s="79">
        <f t="shared" si="26"/>
        <v>8266.6832251637843</v>
      </c>
      <c r="Y59" s="79"/>
    </row>
    <row r="60" spans="2:25" ht="18.75">
      <c r="B60" s="70">
        <v>1.5</v>
      </c>
      <c r="C60" s="71">
        <v>45</v>
      </c>
      <c r="D60" s="70">
        <v>10</v>
      </c>
      <c r="E60" s="50">
        <v>26.5</v>
      </c>
      <c r="F60" s="49">
        <f t="shared" si="8"/>
        <v>7874.0157600000002</v>
      </c>
      <c r="G60" s="68">
        <f t="shared" si="21"/>
        <v>21.90378028416804</v>
      </c>
      <c r="H60" s="29">
        <f t="shared" si="22"/>
        <v>1391660.924920528</v>
      </c>
      <c r="I60"/>
      <c r="J60" s="29">
        <f t="shared" si="16"/>
        <v>55.716535376239996</v>
      </c>
      <c r="K60" s="30">
        <v>3.66</v>
      </c>
      <c r="L60" s="30">
        <v>0.57999999999999996</v>
      </c>
      <c r="M60" s="31">
        <f t="shared" si="17"/>
        <v>3.8100000038861999E-2</v>
      </c>
      <c r="N60" s="28">
        <f t="shared" si="18"/>
        <v>1.1400918302951573E-3</v>
      </c>
      <c r="O60" s="32">
        <f t="shared" si="19"/>
        <v>3.8100000038861999E-2</v>
      </c>
      <c r="P60" s="33">
        <v>1000</v>
      </c>
      <c r="Q60" s="34">
        <f t="shared" si="9"/>
        <v>3.8100000038861999E-2</v>
      </c>
      <c r="R60" s="35">
        <f t="shared" si="20"/>
        <v>7.2550000000000002E-4</v>
      </c>
      <c r="S60" s="69">
        <f t="shared" si="23"/>
        <v>30212.433502821666</v>
      </c>
      <c r="T60" s="77">
        <f t="shared" si="10"/>
        <v>1812.7460101693</v>
      </c>
      <c r="U60" s="78">
        <f t="shared" si="24"/>
        <v>942.47779847083154</v>
      </c>
      <c r="V60" s="53">
        <f t="shared" si="25"/>
        <v>30.212433502821668</v>
      </c>
      <c r="W60" s="54">
        <f>W58</f>
        <v>4181.3</v>
      </c>
      <c r="X60" s="79">
        <f t="shared" si="26"/>
        <v>8266.6832251637843</v>
      </c>
      <c r="Y60" s="79"/>
    </row>
    <row r="61" spans="2:25" ht="18.75">
      <c r="B61" s="70">
        <v>1.5</v>
      </c>
      <c r="C61" s="71">
        <v>45</v>
      </c>
      <c r="D61" s="70">
        <v>10</v>
      </c>
      <c r="E61" s="50">
        <v>27</v>
      </c>
      <c r="F61" s="49">
        <f t="shared" si="8"/>
        <v>7874.0157600000002</v>
      </c>
      <c r="G61" s="68">
        <f t="shared" si="21"/>
        <v>21.725305051090139</v>
      </c>
      <c r="H61" s="29">
        <f t="shared" si="22"/>
        <v>1417918.6782209154</v>
      </c>
      <c r="I61"/>
      <c r="J61" s="29">
        <f t="shared" si="16"/>
        <v>55.716535376239996</v>
      </c>
      <c r="K61" s="30">
        <v>3.66</v>
      </c>
      <c r="L61" s="30">
        <v>0.57999999999999996</v>
      </c>
      <c r="M61" s="31">
        <f t="shared" si="17"/>
        <v>3.8100000038861999E-2</v>
      </c>
      <c r="N61" s="28">
        <f t="shared" si="18"/>
        <v>1.1400918302951573E-3</v>
      </c>
      <c r="O61" s="32">
        <f t="shared" si="19"/>
        <v>3.8100000038861999E-2</v>
      </c>
      <c r="P61" s="33">
        <v>1000</v>
      </c>
      <c r="Q61" s="34">
        <f t="shared" si="9"/>
        <v>3.8100000038861999E-2</v>
      </c>
      <c r="R61" s="35">
        <f t="shared" si="20"/>
        <v>7.2550000000000002E-4</v>
      </c>
      <c r="S61" s="69">
        <f t="shared" si="23"/>
        <v>30782.479417969247</v>
      </c>
      <c r="T61" s="77">
        <f t="shared" si="10"/>
        <v>1846.9487650781548</v>
      </c>
      <c r="U61" s="78">
        <f t="shared" si="24"/>
        <v>942.47779847083154</v>
      </c>
      <c r="V61" s="53">
        <f t="shared" si="25"/>
        <v>30.782479417969245</v>
      </c>
      <c r="W61" s="54">
        <f>W60</f>
        <v>4181.3</v>
      </c>
      <c r="X61" s="79">
        <f t="shared" si="26"/>
        <v>8266.6832251637843</v>
      </c>
      <c r="Y61" s="79"/>
    </row>
    <row r="62" spans="2:25" ht="18.75">
      <c r="B62" s="70">
        <v>1.5</v>
      </c>
      <c r="C62" s="71">
        <v>45</v>
      </c>
      <c r="D62" s="70">
        <v>10</v>
      </c>
      <c r="E62" s="50">
        <v>27.5</v>
      </c>
      <c r="F62" s="49">
        <f t="shared" si="8"/>
        <v>7874.0157600000002</v>
      </c>
      <c r="G62" s="68">
        <f t="shared" si="21"/>
        <v>21.552015102448614</v>
      </c>
      <c r="H62" s="29">
        <f t="shared" si="22"/>
        <v>1444176.4315213023</v>
      </c>
      <c r="I62"/>
      <c r="J62" s="29">
        <f t="shared" si="16"/>
        <v>55.716535376239996</v>
      </c>
      <c r="K62" s="30">
        <v>3.66</v>
      </c>
      <c r="L62" s="30">
        <v>0.57999999999999996</v>
      </c>
      <c r="M62" s="31">
        <f t="shared" si="17"/>
        <v>3.8100000038861999E-2</v>
      </c>
      <c r="N62" s="28">
        <f t="shared" si="18"/>
        <v>1.1400918302951573E-3</v>
      </c>
      <c r="O62" s="32">
        <f t="shared" si="19"/>
        <v>3.8100000038861999E-2</v>
      </c>
      <c r="P62" s="33">
        <v>1000</v>
      </c>
      <c r="Q62" s="34">
        <f t="shared" si="9"/>
        <v>3.8100000038861999E-2</v>
      </c>
      <c r="R62" s="35">
        <f t="shared" si="20"/>
        <v>7.2550000000000002E-4</v>
      </c>
      <c r="S62" s="69">
        <f t="shared" si="23"/>
        <v>31352.525333116824</v>
      </c>
      <c r="T62" s="77">
        <f t="shared" si="10"/>
        <v>1881.1515199870096</v>
      </c>
      <c r="U62" s="78">
        <f t="shared" si="24"/>
        <v>942.47779847083154</v>
      </c>
      <c r="V62" s="53">
        <f t="shared" si="25"/>
        <v>31.352525333116823</v>
      </c>
      <c r="W62" s="54">
        <f>W61</f>
        <v>4181.3</v>
      </c>
      <c r="X62" s="79">
        <f t="shared" si="26"/>
        <v>8266.6832251637843</v>
      </c>
      <c r="Y62" s="79"/>
    </row>
    <row r="63" spans="2:25" ht="18.75">
      <c r="B63" s="70">
        <v>1.5</v>
      </c>
      <c r="C63" s="71">
        <v>45</v>
      </c>
      <c r="D63" s="70">
        <v>10</v>
      </c>
      <c r="E63" s="50">
        <v>28</v>
      </c>
      <c r="F63" s="49">
        <f t="shared" si="8"/>
        <v>7874.0157600000002</v>
      </c>
      <c r="G63" s="68">
        <f t="shared" si="21"/>
        <v>21.383692267599944</v>
      </c>
      <c r="H63" s="29">
        <f t="shared" si="22"/>
        <v>1470434.18482169</v>
      </c>
      <c r="I63"/>
      <c r="J63" s="29">
        <f t="shared" si="16"/>
        <v>55.716535376239996</v>
      </c>
      <c r="K63" s="30">
        <v>3.66</v>
      </c>
      <c r="L63" s="30">
        <v>0.57999999999999996</v>
      </c>
      <c r="M63" s="31">
        <f t="shared" si="17"/>
        <v>3.8100000038861999E-2</v>
      </c>
      <c r="N63" s="28">
        <f t="shared" si="18"/>
        <v>1.1400918302951573E-3</v>
      </c>
      <c r="O63" s="32">
        <f t="shared" si="19"/>
        <v>3.8100000038861999E-2</v>
      </c>
      <c r="P63" s="33">
        <v>1000</v>
      </c>
      <c r="Q63" s="34">
        <f t="shared" si="9"/>
        <v>3.8100000038861999E-2</v>
      </c>
      <c r="R63" s="35">
        <f t="shared" si="20"/>
        <v>7.2550000000000002E-4</v>
      </c>
      <c r="S63" s="69">
        <f t="shared" si="23"/>
        <v>31922.571248264405</v>
      </c>
      <c r="T63" s="77">
        <f t="shared" si="10"/>
        <v>1915.3542748958644</v>
      </c>
      <c r="U63" s="78">
        <f t="shared" si="24"/>
        <v>942.47779847083154</v>
      </c>
      <c r="V63" s="53">
        <f t="shared" si="25"/>
        <v>31.922571248264404</v>
      </c>
      <c r="W63" s="54">
        <f>W62</f>
        <v>4181.3</v>
      </c>
      <c r="X63" s="79">
        <f t="shared" si="26"/>
        <v>8266.6832251637843</v>
      </c>
      <c r="Y63" s="79"/>
    </row>
    <row r="64" spans="2:25" ht="18.75">
      <c r="B64" s="70">
        <v>1.5</v>
      </c>
      <c r="C64" s="71">
        <v>45</v>
      </c>
      <c r="D64" s="70">
        <v>10</v>
      </c>
      <c r="E64" s="50">
        <v>28.5</v>
      </c>
      <c r="F64" s="49">
        <f t="shared" si="8"/>
        <v>7874.0157600000002</v>
      </c>
      <c r="G64" s="68">
        <f t="shared" si="21"/>
        <v>21.220130128840662</v>
      </c>
      <c r="H64" s="29">
        <f t="shared" si="22"/>
        <v>1496691.9381220769</v>
      </c>
      <c r="I64"/>
      <c r="J64" s="29">
        <f t="shared" si="16"/>
        <v>55.716535376239996</v>
      </c>
      <c r="K64" s="30">
        <v>3.66</v>
      </c>
      <c r="L64" s="30">
        <v>0.57999999999999996</v>
      </c>
      <c r="M64" s="31">
        <f t="shared" si="17"/>
        <v>3.8100000038861999E-2</v>
      </c>
      <c r="N64" s="28">
        <f t="shared" si="18"/>
        <v>1.1400918302951573E-3</v>
      </c>
      <c r="O64" s="32">
        <f t="shared" si="19"/>
        <v>3.8100000038861999E-2</v>
      </c>
      <c r="P64" s="33">
        <v>1000</v>
      </c>
      <c r="Q64" s="34">
        <f t="shared" si="9"/>
        <v>3.8100000038861999E-2</v>
      </c>
      <c r="R64" s="35">
        <f t="shared" si="20"/>
        <v>7.2550000000000002E-4</v>
      </c>
      <c r="S64" s="69">
        <f t="shared" si="23"/>
        <v>32492.617163411978</v>
      </c>
      <c r="T64" s="77">
        <f t="shared" si="10"/>
        <v>1949.5570298047187</v>
      </c>
      <c r="U64" s="78">
        <f t="shared" si="24"/>
        <v>942.47779847083154</v>
      </c>
      <c r="V64" s="53">
        <f t="shared" si="25"/>
        <v>32.492617163411985</v>
      </c>
      <c r="W64" s="54">
        <f>W63</f>
        <v>4181.3</v>
      </c>
      <c r="X64" s="79">
        <f t="shared" si="26"/>
        <v>8266.6832251637843</v>
      </c>
      <c r="Y64" s="79"/>
    </row>
    <row r="65" spans="2:25" ht="18.75">
      <c r="B65" s="70">
        <v>1.5</v>
      </c>
      <c r="C65" s="71">
        <v>45</v>
      </c>
      <c r="D65" s="70">
        <v>10</v>
      </c>
      <c r="E65" s="50">
        <v>29</v>
      </c>
      <c r="F65" s="49">
        <f t="shared" si="8"/>
        <v>7874.0157600000002</v>
      </c>
      <c r="G65" s="68">
        <f t="shared" si="21"/>
        <v>21.061133268069497</v>
      </c>
      <c r="H65" s="29">
        <f t="shared" si="22"/>
        <v>1522949.6914224643</v>
      </c>
      <c r="I65"/>
      <c r="J65" s="29">
        <f t="shared" si="16"/>
        <v>55.716535376239996</v>
      </c>
      <c r="K65" s="30">
        <v>3.66</v>
      </c>
      <c r="L65" s="30">
        <v>0.57999999999999996</v>
      </c>
      <c r="M65" s="31">
        <f t="shared" si="17"/>
        <v>3.8100000038861999E-2</v>
      </c>
      <c r="N65" s="28">
        <f t="shared" si="18"/>
        <v>1.1400918302951573E-3</v>
      </c>
      <c r="O65" s="32">
        <f t="shared" si="19"/>
        <v>3.8100000038861999E-2</v>
      </c>
      <c r="P65" s="33">
        <v>1000</v>
      </c>
      <c r="Q65" s="34">
        <f t="shared" si="9"/>
        <v>3.8100000038861999E-2</v>
      </c>
      <c r="R65" s="35">
        <f t="shared" si="20"/>
        <v>7.2550000000000002E-4</v>
      </c>
      <c r="S65" s="69">
        <f t="shared" si="23"/>
        <v>33062.663078559563</v>
      </c>
      <c r="T65" s="77">
        <f t="shared" si="10"/>
        <v>1983.7597847135737</v>
      </c>
      <c r="U65" s="78">
        <f t="shared" si="24"/>
        <v>942.47779847083154</v>
      </c>
      <c r="V65" s="53">
        <f t="shared" si="25"/>
        <v>33.062663078559559</v>
      </c>
      <c r="W65" s="54">
        <f>W64</f>
        <v>4181.3</v>
      </c>
      <c r="X65" s="79">
        <f t="shared" si="26"/>
        <v>8266.6832251637843</v>
      </c>
      <c r="Y65" s="79"/>
    </row>
    <row r="66" spans="2:25" ht="18.75">
      <c r="B66" s="70">
        <v>1.5</v>
      </c>
      <c r="C66" s="71">
        <v>45</v>
      </c>
      <c r="D66" s="70">
        <v>10</v>
      </c>
      <c r="E66" s="50">
        <v>29.5</v>
      </c>
      <c r="F66" s="49">
        <f t="shared" si="8"/>
        <v>7874.0157600000002</v>
      </c>
      <c r="G66" s="68">
        <f t="shared" si="21"/>
        <v>20.906516567763699</v>
      </c>
      <c r="H66" s="29">
        <f t="shared" si="22"/>
        <v>1549207.4447228517</v>
      </c>
      <c r="I66"/>
      <c r="J66" s="29">
        <f t="shared" si="16"/>
        <v>55.716535376239996</v>
      </c>
      <c r="K66" s="30">
        <v>3.66</v>
      </c>
      <c r="L66" s="30">
        <v>0.57999999999999996</v>
      </c>
      <c r="M66" s="31">
        <f t="shared" si="17"/>
        <v>3.8100000038861999E-2</v>
      </c>
      <c r="N66" s="28">
        <f t="shared" si="18"/>
        <v>1.1400918302951573E-3</v>
      </c>
      <c r="O66" s="32">
        <f t="shared" si="19"/>
        <v>3.8100000038861999E-2</v>
      </c>
      <c r="P66" s="33">
        <v>1000</v>
      </c>
      <c r="Q66" s="34">
        <f t="shared" si="9"/>
        <v>3.8100000038861999E-2</v>
      </c>
      <c r="R66" s="35">
        <f t="shared" si="20"/>
        <v>7.2550000000000002E-4</v>
      </c>
      <c r="S66" s="69">
        <f t="shared" si="23"/>
        <v>33632.708993707143</v>
      </c>
      <c r="T66" s="77">
        <f t="shared" si="10"/>
        <v>2017.9625396224285</v>
      </c>
      <c r="U66" s="78">
        <f t="shared" si="24"/>
        <v>942.47779847083154</v>
      </c>
      <c r="V66" s="53">
        <f t="shared" si="25"/>
        <v>33.632708993707141</v>
      </c>
      <c r="W66" s="54">
        <f>4.1813*1000</f>
        <v>4181.3</v>
      </c>
      <c r="X66" s="79">
        <f t="shared" si="26"/>
        <v>8266.6832251637843</v>
      </c>
      <c r="Y66" s="79"/>
    </row>
    <row r="67" spans="2:25" ht="18.75">
      <c r="B67" s="70">
        <v>1.5</v>
      </c>
      <c r="C67" s="71">
        <v>45</v>
      </c>
      <c r="D67" s="70">
        <v>10</v>
      </c>
      <c r="E67" s="50">
        <v>30</v>
      </c>
      <c r="F67" s="49">
        <f t="shared" si="8"/>
        <v>7874.0157600000002</v>
      </c>
      <c r="G67" s="68">
        <f t="shared" si="21"/>
        <v>20.756104562116764</v>
      </c>
      <c r="H67" s="29">
        <f t="shared" si="22"/>
        <v>1575465.1980232389</v>
      </c>
      <c r="I67"/>
      <c r="J67" s="29">
        <f t="shared" si="16"/>
        <v>55.716535376239996</v>
      </c>
      <c r="K67" s="30">
        <v>3.66</v>
      </c>
      <c r="L67" s="30">
        <v>0.57999999999999996</v>
      </c>
      <c r="M67" s="31">
        <f t="shared" si="17"/>
        <v>3.8100000038861999E-2</v>
      </c>
      <c r="N67" s="28">
        <f t="shared" si="18"/>
        <v>1.1400918302951573E-3</v>
      </c>
      <c r="O67" s="32">
        <f t="shared" si="19"/>
        <v>3.8100000038861999E-2</v>
      </c>
      <c r="P67" s="33">
        <v>1000</v>
      </c>
      <c r="Q67" s="34">
        <f t="shared" si="9"/>
        <v>3.8100000038861999E-2</v>
      </c>
      <c r="R67" s="35">
        <f t="shared" si="20"/>
        <v>7.2550000000000002E-4</v>
      </c>
      <c r="S67" s="69">
        <f t="shared" si="23"/>
        <v>34202.754908854717</v>
      </c>
      <c r="T67" s="77">
        <f t="shared" si="10"/>
        <v>2052.1652945312831</v>
      </c>
      <c r="U67" s="78">
        <f t="shared" si="24"/>
        <v>942.47779847083154</v>
      </c>
      <c r="V67" s="53">
        <f t="shared" si="25"/>
        <v>34.202754908854715</v>
      </c>
      <c r="W67" s="54">
        <f>4.1813*1000</f>
        <v>4181.3</v>
      </c>
      <c r="X67" s="79">
        <f t="shared" si="26"/>
        <v>8266.6832251637843</v>
      </c>
      <c r="Y67" s="79"/>
    </row>
    <row r="68" spans="2:25" ht="18.75">
      <c r="B68" s="70">
        <v>1.5</v>
      </c>
      <c r="C68" s="71">
        <v>45</v>
      </c>
      <c r="D68" s="70">
        <v>10</v>
      </c>
      <c r="E68" s="50">
        <v>30.5</v>
      </c>
      <c r="F68" s="49">
        <f t="shared" si="8"/>
        <v>7874.0157600000002</v>
      </c>
      <c r="G68" s="68">
        <f t="shared" si="21"/>
        <v>20.609730834490133</v>
      </c>
      <c r="H68" s="29">
        <f t="shared" si="22"/>
        <v>1601722.9513236263</v>
      </c>
      <c r="I68"/>
      <c r="J68" s="29">
        <f t="shared" si="16"/>
        <v>55.716535376239996</v>
      </c>
      <c r="K68" s="30">
        <v>3.66</v>
      </c>
      <c r="L68" s="30">
        <v>0.57999999999999996</v>
      </c>
      <c r="M68" s="31">
        <f t="shared" si="17"/>
        <v>3.8100000038861999E-2</v>
      </c>
      <c r="N68" s="28">
        <f t="shared" si="18"/>
        <v>1.1400918302951573E-3</v>
      </c>
      <c r="O68" s="32">
        <f t="shared" si="19"/>
        <v>3.8100000038861999E-2</v>
      </c>
      <c r="P68" s="33">
        <v>1000</v>
      </c>
      <c r="Q68" s="34">
        <f t="shared" si="9"/>
        <v>3.8100000038861999E-2</v>
      </c>
      <c r="R68" s="35">
        <f t="shared" si="20"/>
        <v>7.2550000000000002E-4</v>
      </c>
      <c r="S68" s="69">
        <f t="shared" si="23"/>
        <v>34772.800824002297</v>
      </c>
      <c r="T68" s="77">
        <f t="shared" si="10"/>
        <v>2086.3680494401378</v>
      </c>
      <c r="U68" s="78">
        <f t="shared" si="24"/>
        <v>942.47779847083154</v>
      </c>
      <c r="V68" s="53">
        <f t="shared" si="25"/>
        <v>34.772800824002296</v>
      </c>
      <c r="W68" s="54">
        <f>W66</f>
        <v>4181.3</v>
      </c>
      <c r="X68" s="79">
        <f t="shared" si="26"/>
        <v>8266.6832251637843</v>
      </c>
      <c r="Y68" s="79"/>
    </row>
    <row r="69" spans="2:25" ht="18.75">
      <c r="B69" s="70">
        <v>1.5</v>
      </c>
      <c r="C69" s="71">
        <v>45</v>
      </c>
      <c r="D69" s="70">
        <v>10</v>
      </c>
      <c r="E69" s="50">
        <v>31</v>
      </c>
      <c r="F69" s="49">
        <f t="shared" si="8"/>
        <v>7874.0157600000002</v>
      </c>
      <c r="G69" s="68">
        <f t="shared" si="21"/>
        <v>20.467237457621778</v>
      </c>
      <c r="H69" s="29">
        <f t="shared" si="22"/>
        <v>1627980.7046240137</v>
      </c>
      <c r="I69"/>
      <c r="J69" s="29">
        <f t="shared" si="16"/>
        <v>55.716535376239996</v>
      </c>
      <c r="K69" s="30">
        <v>3.66</v>
      </c>
      <c r="L69" s="30">
        <v>0.57999999999999996</v>
      </c>
      <c r="M69" s="31">
        <f t="shared" si="17"/>
        <v>3.8100000038861999E-2</v>
      </c>
      <c r="N69" s="28">
        <f t="shared" si="18"/>
        <v>1.1400918302951573E-3</v>
      </c>
      <c r="O69" s="32">
        <f t="shared" si="19"/>
        <v>3.8100000038861999E-2</v>
      </c>
      <c r="P69" s="33">
        <v>1000</v>
      </c>
      <c r="Q69" s="34">
        <f t="shared" si="9"/>
        <v>3.8100000038861999E-2</v>
      </c>
      <c r="R69" s="35">
        <f t="shared" si="20"/>
        <v>7.2550000000000002E-4</v>
      </c>
      <c r="S69" s="69">
        <f t="shared" si="23"/>
        <v>35342.846739149878</v>
      </c>
      <c r="T69" s="77">
        <f t="shared" si="10"/>
        <v>2120.5708043489926</v>
      </c>
      <c r="U69" s="78">
        <f t="shared" si="24"/>
        <v>942.47779847083154</v>
      </c>
      <c r="V69" s="53">
        <f t="shared" si="25"/>
        <v>35.342846739149877</v>
      </c>
      <c r="W69" s="54">
        <f>W68</f>
        <v>4181.3</v>
      </c>
      <c r="X69" s="79">
        <f t="shared" si="26"/>
        <v>8266.6832251637843</v>
      </c>
      <c r="Y69" s="79"/>
    </row>
    <row r="70" spans="2:25" ht="18.75">
      <c r="B70" s="70">
        <v>1.5</v>
      </c>
      <c r="C70" s="71">
        <v>45</v>
      </c>
      <c r="D70" s="70">
        <v>10</v>
      </c>
      <c r="E70" s="50">
        <v>31.5</v>
      </c>
      <c r="F70" s="49">
        <f t="shared" si="8"/>
        <v>7874.0157600000002</v>
      </c>
      <c r="G70" s="68">
        <f t="shared" ref="G70:G89" si="27">-(EXP((-J70*U70)/(V70*W70)))*(C70-D70)+C70</f>
        <v>20.328474473307537</v>
      </c>
      <c r="H70" s="29">
        <f t="shared" ref="H70:H89" si="28">(P70*E70*Q70)/R70</f>
        <v>1654238.4579244009</v>
      </c>
      <c r="I70"/>
      <c r="J70" s="29">
        <f t="shared" si="16"/>
        <v>55.716535376239996</v>
      </c>
      <c r="K70" s="30">
        <v>3.66</v>
      </c>
      <c r="L70" s="30">
        <v>0.57999999999999996</v>
      </c>
      <c r="M70" s="31">
        <f t="shared" si="17"/>
        <v>3.8100000038861999E-2</v>
      </c>
      <c r="N70" s="28">
        <f t="shared" si="18"/>
        <v>1.1400918302951573E-3</v>
      </c>
      <c r="O70" s="32">
        <f t="shared" si="19"/>
        <v>3.8100000038861999E-2</v>
      </c>
      <c r="P70" s="33">
        <v>1000</v>
      </c>
      <c r="Q70" s="34">
        <f t="shared" si="9"/>
        <v>3.8100000038861999E-2</v>
      </c>
      <c r="R70" s="35">
        <f t="shared" si="20"/>
        <v>7.2550000000000002E-4</v>
      </c>
      <c r="S70" s="69">
        <f t="shared" ref="S70:S89" si="29">(E70*N70)*1000000</f>
        <v>35912.892654297451</v>
      </c>
      <c r="T70" s="77">
        <f t="shared" si="10"/>
        <v>2154.7735592578474</v>
      </c>
      <c r="U70" s="78">
        <f t="shared" ref="U70:U89" si="30">PI()*Q70*F70</f>
        <v>942.47779847083154</v>
      </c>
      <c r="V70" s="53">
        <f t="shared" ref="V70:V89" si="31">P70*E70*N70</f>
        <v>35.912892654297451</v>
      </c>
      <c r="W70" s="54">
        <f>W69</f>
        <v>4181.3</v>
      </c>
      <c r="X70" s="79">
        <f t="shared" ref="X70:X89" si="32">F70*3.2808399*0.32</f>
        <v>8266.6832251637843</v>
      </c>
      <c r="Y70" s="79"/>
    </row>
    <row r="71" spans="2:25" ht="18.75">
      <c r="B71" s="70">
        <v>1.5</v>
      </c>
      <c r="C71" s="71">
        <v>45</v>
      </c>
      <c r="D71" s="70">
        <v>10</v>
      </c>
      <c r="E71" s="50">
        <v>32</v>
      </c>
      <c r="F71" s="49">
        <f t="shared" ref="F71:F89" si="33">2400*3.2808399</f>
        <v>7874.0157600000002</v>
      </c>
      <c r="G71" s="68">
        <f t="shared" si="27"/>
        <v>20.193299408526844</v>
      </c>
      <c r="H71" s="29">
        <f t="shared" si="28"/>
        <v>1680496.2112247883</v>
      </c>
      <c r="I71"/>
      <c r="J71" s="29">
        <f t="shared" si="16"/>
        <v>55.716535376239996</v>
      </c>
      <c r="K71" s="30">
        <v>3.66</v>
      </c>
      <c r="L71" s="30">
        <v>0.57999999999999996</v>
      </c>
      <c r="M71" s="31">
        <f t="shared" si="17"/>
        <v>3.8100000038861999E-2</v>
      </c>
      <c r="N71" s="28">
        <f t="shared" si="18"/>
        <v>1.1400918302951573E-3</v>
      </c>
      <c r="O71" s="32">
        <f t="shared" si="19"/>
        <v>3.8100000038861999E-2</v>
      </c>
      <c r="P71" s="33">
        <v>1000</v>
      </c>
      <c r="Q71" s="34">
        <f t="shared" ref="Q71:Q89" si="34">M71</f>
        <v>3.8100000038861999E-2</v>
      </c>
      <c r="R71" s="35">
        <f t="shared" si="20"/>
        <v>7.2550000000000002E-4</v>
      </c>
      <c r="S71" s="69">
        <f t="shared" si="29"/>
        <v>36482.938569445032</v>
      </c>
      <c r="T71" s="77">
        <f t="shared" ref="T71:T89" si="35">S71*60/1000</f>
        <v>2188.9763141667017</v>
      </c>
      <c r="U71" s="78">
        <f t="shared" si="30"/>
        <v>942.47779847083154</v>
      </c>
      <c r="V71" s="53">
        <f t="shared" si="31"/>
        <v>36.482938569445032</v>
      </c>
      <c r="W71" s="54">
        <f>W70</f>
        <v>4181.3</v>
      </c>
      <c r="X71" s="79">
        <f t="shared" si="32"/>
        <v>8266.6832251637843</v>
      </c>
      <c r="Y71" s="79"/>
    </row>
    <row r="72" spans="2:25" ht="18.75">
      <c r="B72" s="70">
        <v>1.5</v>
      </c>
      <c r="C72" s="71">
        <v>45</v>
      </c>
      <c r="D72" s="70">
        <v>10</v>
      </c>
      <c r="E72" s="50">
        <v>32.5</v>
      </c>
      <c r="F72" s="49">
        <f t="shared" si="33"/>
        <v>7874.0157600000002</v>
      </c>
      <c r="G72" s="68">
        <f t="shared" si="27"/>
        <v>20.061576825222875</v>
      </c>
      <c r="H72" s="29">
        <f t="shared" si="28"/>
        <v>1706753.9645251757</v>
      </c>
      <c r="I72"/>
      <c r="J72" s="29">
        <f t="shared" si="16"/>
        <v>55.716535376239996</v>
      </c>
      <c r="K72" s="30">
        <v>3.66</v>
      </c>
      <c r="L72" s="30">
        <v>0.57999999999999996</v>
      </c>
      <c r="M72" s="31">
        <f t="shared" si="17"/>
        <v>3.8100000038861999E-2</v>
      </c>
      <c r="N72" s="28">
        <f t="shared" si="18"/>
        <v>1.1400918302951573E-3</v>
      </c>
      <c r="O72" s="32">
        <f t="shared" si="19"/>
        <v>3.8100000038861999E-2</v>
      </c>
      <c r="P72" s="33">
        <v>1000</v>
      </c>
      <c r="Q72" s="34">
        <f t="shared" si="34"/>
        <v>3.8100000038861999E-2</v>
      </c>
      <c r="R72" s="35">
        <f t="shared" si="20"/>
        <v>7.2550000000000002E-4</v>
      </c>
      <c r="S72" s="69">
        <f t="shared" si="29"/>
        <v>37052.984484592613</v>
      </c>
      <c r="T72" s="77">
        <f t="shared" si="35"/>
        <v>2223.179069075557</v>
      </c>
      <c r="U72" s="78">
        <f t="shared" si="30"/>
        <v>942.47779847083154</v>
      </c>
      <c r="V72" s="53">
        <f t="shared" si="31"/>
        <v>37.052984484592614</v>
      </c>
      <c r="W72" s="54">
        <f>W71</f>
        <v>4181.3</v>
      </c>
      <c r="X72" s="79">
        <f t="shared" si="32"/>
        <v>8266.6832251637843</v>
      </c>
      <c r="Y72" s="79"/>
    </row>
    <row r="73" spans="2:25" ht="18.75">
      <c r="B73" s="70">
        <v>1.5</v>
      </c>
      <c r="C73" s="71">
        <v>45</v>
      </c>
      <c r="D73" s="70">
        <v>10</v>
      </c>
      <c r="E73" s="50">
        <v>33</v>
      </c>
      <c r="F73" s="49">
        <f t="shared" si="33"/>
        <v>7874.0157600000002</v>
      </c>
      <c r="G73" s="68">
        <f t="shared" si="27"/>
        <v>19.933177901168186</v>
      </c>
      <c r="H73" s="29">
        <f t="shared" si="28"/>
        <v>1733011.7178255629</v>
      </c>
      <c r="I73"/>
      <c r="J73" s="29">
        <f t="shared" si="16"/>
        <v>55.716535376239996</v>
      </c>
      <c r="K73" s="30">
        <v>3.66</v>
      </c>
      <c r="L73" s="30">
        <v>0.57999999999999996</v>
      </c>
      <c r="M73" s="31">
        <f t="shared" si="17"/>
        <v>3.8100000038861999E-2</v>
      </c>
      <c r="N73" s="28">
        <f t="shared" si="18"/>
        <v>1.1400918302951573E-3</v>
      </c>
      <c r="O73" s="32">
        <f t="shared" si="19"/>
        <v>3.8100000038861999E-2</v>
      </c>
      <c r="P73" s="33">
        <v>1000</v>
      </c>
      <c r="Q73" s="34">
        <f t="shared" si="34"/>
        <v>3.8100000038861999E-2</v>
      </c>
      <c r="R73" s="35">
        <f t="shared" si="20"/>
        <v>7.2550000000000002E-4</v>
      </c>
      <c r="S73" s="69">
        <f t="shared" si="29"/>
        <v>37623.030399740186</v>
      </c>
      <c r="T73" s="77">
        <f t="shared" si="35"/>
        <v>2257.3818239844109</v>
      </c>
      <c r="U73" s="78">
        <f t="shared" si="30"/>
        <v>942.47779847083154</v>
      </c>
      <c r="V73" s="53">
        <f t="shared" si="31"/>
        <v>37.623030399740188</v>
      </c>
      <c r="W73" s="54">
        <f>W72</f>
        <v>4181.3</v>
      </c>
      <c r="X73" s="79">
        <f t="shared" si="32"/>
        <v>8266.6832251637843</v>
      </c>
      <c r="Y73" s="79"/>
    </row>
    <row r="74" spans="2:25" ht="18.75">
      <c r="B74" s="70">
        <v>1.5</v>
      </c>
      <c r="C74" s="71">
        <v>45</v>
      </c>
      <c r="D74" s="70">
        <v>10</v>
      </c>
      <c r="E74" s="50">
        <v>33.5</v>
      </c>
      <c r="F74" s="49">
        <f t="shared" si="33"/>
        <v>7874.0157600000002</v>
      </c>
      <c r="G74" s="68">
        <f t="shared" si="27"/>
        <v>19.807980039551925</v>
      </c>
      <c r="H74" s="29">
        <f t="shared" si="28"/>
        <v>1759269.4711259503</v>
      </c>
      <c r="I74"/>
      <c r="J74" s="29">
        <f t="shared" si="16"/>
        <v>55.716535376239996</v>
      </c>
      <c r="K74" s="30">
        <v>3.66</v>
      </c>
      <c r="L74" s="30">
        <v>0.57999999999999996</v>
      </c>
      <c r="M74" s="31">
        <f t="shared" si="17"/>
        <v>3.8100000038861999E-2</v>
      </c>
      <c r="N74" s="28">
        <f t="shared" si="18"/>
        <v>1.1400918302951573E-3</v>
      </c>
      <c r="O74" s="32">
        <f t="shared" si="19"/>
        <v>3.8100000038861999E-2</v>
      </c>
      <c r="P74" s="33">
        <v>1000</v>
      </c>
      <c r="Q74" s="34">
        <f t="shared" si="34"/>
        <v>3.8100000038861999E-2</v>
      </c>
      <c r="R74" s="35">
        <f t="shared" si="20"/>
        <v>7.2550000000000002E-4</v>
      </c>
      <c r="S74" s="69">
        <f t="shared" si="29"/>
        <v>38193.076314887767</v>
      </c>
      <c r="T74" s="77">
        <f t="shared" si="35"/>
        <v>2291.5845788932661</v>
      </c>
      <c r="U74" s="78">
        <f t="shared" si="30"/>
        <v>942.47779847083154</v>
      </c>
      <c r="V74" s="53">
        <f t="shared" si="31"/>
        <v>38.193076314887769</v>
      </c>
      <c r="W74" s="54">
        <f>4.1813*1000</f>
        <v>4181.3</v>
      </c>
      <c r="X74" s="79">
        <f t="shared" si="32"/>
        <v>8266.6832251637843</v>
      </c>
      <c r="Y74" s="79"/>
    </row>
    <row r="75" spans="2:25" ht="18.75">
      <c r="B75" s="70">
        <v>1.5</v>
      </c>
      <c r="C75" s="71">
        <v>45</v>
      </c>
      <c r="D75" s="70">
        <v>10</v>
      </c>
      <c r="E75" s="50">
        <v>34</v>
      </c>
      <c r="F75" s="49">
        <f t="shared" si="33"/>
        <v>7874.0157600000002</v>
      </c>
      <c r="G75" s="68">
        <f t="shared" si="27"/>
        <v>19.685866505113687</v>
      </c>
      <c r="H75" s="29">
        <f t="shared" si="28"/>
        <v>1785527.2244263375</v>
      </c>
      <c r="I75"/>
      <c r="J75" s="29">
        <f t="shared" si="16"/>
        <v>55.716535376239996</v>
      </c>
      <c r="K75" s="30">
        <v>3.66</v>
      </c>
      <c r="L75" s="30">
        <v>0.57999999999999996</v>
      </c>
      <c r="M75" s="31">
        <f t="shared" si="17"/>
        <v>3.8100000038861999E-2</v>
      </c>
      <c r="N75" s="28">
        <f t="shared" si="18"/>
        <v>1.1400918302951573E-3</v>
      </c>
      <c r="O75" s="32">
        <f t="shared" si="19"/>
        <v>3.8100000038861999E-2</v>
      </c>
      <c r="P75" s="33">
        <v>1000</v>
      </c>
      <c r="Q75" s="34">
        <f t="shared" si="34"/>
        <v>3.8100000038861999E-2</v>
      </c>
      <c r="R75" s="35">
        <f t="shared" si="20"/>
        <v>7.2550000000000002E-4</v>
      </c>
      <c r="S75" s="69">
        <f t="shared" si="29"/>
        <v>38763.122230035347</v>
      </c>
      <c r="T75" s="77">
        <f t="shared" si="35"/>
        <v>2325.7873338021209</v>
      </c>
      <c r="U75" s="78">
        <f t="shared" si="30"/>
        <v>942.47779847083154</v>
      </c>
      <c r="V75" s="53">
        <f t="shared" si="31"/>
        <v>38.76312223003535</v>
      </c>
      <c r="W75" s="54">
        <f>4.1813*1000</f>
        <v>4181.3</v>
      </c>
      <c r="X75" s="79">
        <f t="shared" si="32"/>
        <v>8266.6832251637843</v>
      </c>
      <c r="Y75" s="79"/>
    </row>
    <row r="76" spans="2:25" ht="18.75">
      <c r="B76" s="70">
        <v>1.5</v>
      </c>
      <c r="C76" s="71">
        <v>45</v>
      </c>
      <c r="D76" s="70">
        <v>10</v>
      </c>
      <c r="E76" s="50">
        <v>34.5</v>
      </c>
      <c r="F76" s="49">
        <f t="shared" si="33"/>
        <v>7874.0157600000002</v>
      </c>
      <c r="G76" s="68">
        <f t="shared" si="27"/>
        <v>19.566726084823607</v>
      </c>
      <c r="H76" s="29">
        <f t="shared" si="28"/>
        <v>1811784.9777267249</v>
      </c>
      <c r="I76"/>
      <c r="J76" s="29">
        <f t="shared" si="16"/>
        <v>55.716535376239996</v>
      </c>
      <c r="K76" s="30">
        <v>3.66</v>
      </c>
      <c r="L76" s="30">
        <v>0.57999999999999996</v>
      </c>
      <c r="M76" s="31">
        <f t="shared" si="17"/>
        <v>3.8100000038861999E-2</v>
      </c>
      <c r="N76" s="28">
        <f t="shared" si="18"/>
        <v>1.1400918302951573E-3</v>
      </c>
      <c r="O76" s="32">
        <f t="shared" si="19"/>
        <v>3.8100000038861999E-2</v>
      </c>
      <c r="P76" s="33">
        <v>1000</v>
      </c>
      <c r="Q76" s="34">
        <f t="shared" si="34"/>
        <v>3.8100000038861999E-2</v>
      </c>
      <c r="R76" s="35">
        <f t="shared" si="20"/>
        <v>7.2550000000000002E-4</v>
      </c>
      <c r="S76" s="69">
        <f t="shared" si="29"/>
        <v>39333.168145182921</v>
      </c>
      <c r="T76" s="77">
        <f t="shared" si="35"/>
        <v>2359.9900887109752</v>
      </c>
      <c r="U76" s="78">
        <f t="shared" si="30"/>
        <v>942.47779847083154</v>
      </c>
      <c r="V76" s="53">
        <f t="shared" si="31"/>
        <v>39.333168145182924</v>
      </c>
      <c r="W76" s="54">
        <f>W74</f>
        <v>4181.3</v>
      </c>
      <c r="X76" s="79">
        <f t="shared" si="32"/>
        <v>8266.6832251637843</v>
      </c>
      <c r="Y76" s="79"/>
    </row>
    <row r="77" spans="2:25" ht="18.75">
      <c r="B77" s="70">
        <v>1.5</v>
      </c>
      <c r="C77" s="71">
        <v>45</v>
      </c>
      <c r="D77" s="70">
        <v>10</v>
      </c>
      <c r="E77" s="50">
        <v>35</v>
      </c>
      <c r="F77" s="49">
        <f t="shared" si="33"/>
        <v>7874.0157600000002</v>
      </c>
      <c r="G77" s="68">
        <f t="shared" si="27"/>
        <v>19.450452771268537</v>
      </c>
      <c r="H77" s="29">
        <f t="shared" si="28"/>
        <v>1838042.7310271123</v>
      </c>
      <c r="I77"/>
      <c r="J77" s="29">
        <f t="shared" si="16"/>
        <v>55.716535376239996</v>
      </c>
      <c r="K77" s="30">
        <v>3.66</v>
      </c>
      <c r="L77" s="30">
        <v>0.57999999999999996</v>
      </c>
      <c r="M77" s="31">
        <f t="shared" si="17"/>
        <v>3.8100000038861999E-2</v>
      </c>
      <c r="N77" s="28">
        <f t="shared" si="18"/>
        <v>1.1400918302951573E-3</v>
      </c>
      <c r="O77" s="32">
        <f t="shared" si="19"/>
        <v>3.8100000038861999E-2</v>
      </c>
      <c r="P77" s="33">
        <v>1000</v>
      </c>
      <c r="Q77" s="34">
        <f t="shared" si="34"/>
        <v>3.8100000038861999E-2</v>
      </c>
      <c r="R77" s="35">
        <f t="shared" si="20"/>
        <v>7.2550000000000002E-4</v>
      </c>
      <c r="S77" s="69">
        <f t="shared" si="29"/>
        <v>39903.214060330502</v>
      </c>
      <c r="T77" s="77">
        <f t="shared" si="35"/>
        <v>2394.19284361983</v>
      </c>
      <c r="U77" s="78">
        <f t="shared" si="30"/>
        <v>942.47779847083154</v>
      </c>
      <c r="V77" s="53">
        <f t="shared" si="31"/>
        <v>39.903214060330505</v>
      </c>
      <c r="W77" s="54">
        <f>W76</f>
        <v>4181.3</v>
      </c>
      <c r="X77" s="79">
        <f t="shared" si="32"/>
        <v>8266.6832251637843</v>
      </c>
      <c r="Y77" s="79"/>
    </row>
    <row r="78" spans="2:25" ht="18.75">
      <c r="B78" s="70">
        <v>1.5</v>
      </c>
      <c r="C78" s="71">
        <v>45</v>
      </c>
      <c r="D78" s="70">
        <v>10</v>
      </c>
      <c r="E78" s="50">
        <v>35.5</v>
      </c>
      <c r="F78" s="49">
        <f t="shared" si="33"/>
        <v>7874.0157600000002</v>
      </c>
      <c r="G78" s="68">
        <f t="shared" si="27"/>
        <v>19.336945467051986</v>
      </c>
      <c r="H78" s="29">
        <f t="shared" si="28"/>
        <v>1864300.4843274995</v>
      </c>
      <c r="I78"/>
      <c r="J78" s="29">
        <f t="shared" si="16"/>
        <v>55.716535376239996</v>
      </c>
      <c r="K78" s="30">
        <v>3.66</v>
      </c>
      <c r="L78" s="30">
        <v>0.57999999999999996</v>
      </c>
      <c r="M78" s="31">
        <f t="shared" si="17"/>
        <v>3.8100000038861999E-2</v>
      </c>
      <c r="N78" s="28">
        <f t="shared" si="18"/>
        <v>1.1400918302951573E-3</v>
      </c>
      <c r="O78" s="32">
        <f t="shared" si="19"/>
        <v>3.8100000038861999E-2</v>
      </c>
      <c r="P78" s="33">
        <v>1000</v>
      </c>
      <c r="Q78" s="34">
        <f t="shared" si="34"/>
        <v>3.8100000038861999E-2</v>
      </c>
      <c r="R78" s="35">
        <f t="shared" si="20"/>
        <v>7.2550000000000002E-4</v>
      </c>
      <c r="S78" s="69">
        <f t="shared" si="29"/>
        <v>40473.259975478082</v>
      </c>
      <c r="T78" s="77">
        <f t="shared" si="35"/>
        <v>2428.3955985286852</v>
      </c>
      <c r="U78" s="78">
        <f t="shared" si="30"/>
        <v>942.47779847083154</v>
      </c>
      <c r="V78" s="53">
        <f t="shared" si="31"/>
        <v>40.473259975478079</v>
      </c>
      <c r="W78" s="54">
        <f>W77</f>
        <v>4181.3</v>
      </c>
      <c r="X78" s="79">
        <f t="shared" si="32"/>
        <v>8266.6832251637843</v>
      </c>
      <c r="Y78" s="79"/>
    </row>
    <row r="79" spans="2:25" ht="18.75">
      <c r="B79" s="70">
        <v>1.5</v>
      </c>
      <c r="C79" s="71">
        <v>45</v>
      </c>
      <c r="D79" s="70">
        <v>10</v>
      </c>
      <c r="E79" s="50">
        <v>36</v>
      </c>
      <c r="F79" s="49">
        <f t="shared" si="33"/>
        <v>7874.0157600000002</v>
      </c>
      <c r="G79" s="68">
        <f t="shared" si="27"/>
        <v>19.226107708650737</v>
      </c>
      <c r="H79" s="29">
        <f t="shared" si="28"/>
        <v>1890558.2376278869</v>
      </c>
      <c r="I79"/>
      <c r="J79" s="29">
        <f t="shared" si="16"/>
        <v>55.716535376239996</v>
      </c>
      <c r="K79" s="30">
        <v>3.66</v>
      </c>
      <c r="L79" s="30">
        <v>0.57999999999999996</v>
      </c>
      <c r="M79" s="31">
        <f t="shared" si="17"/>
        <v>3.8100000038861999E-2</v>
      </c>
      <c r="N79" s="28">
        <f t="shared" si="18"/>
        <v>1.1400918302951573E-3</v>
      </c>
      <c r="O79" s="32">
        <f t="shared" si="19"/>
        <v>3.8100000038861999E-2</v>
      </c>
      <c r="P79" s="33">
        <v>1000</v>
      </c>
      <c r="Q79" s="34">
        <f t="shared" si="34"/>
        <v>3.8100000038861999E-2</v>
      </c>
      <c r="R79" s="35">
        <f t="shared" si="20"/>
        <v>7.2550000000000002E-4</v>
      </c>
      <c r="S79" s="69">
        <f t="shared" si="29"/>
        <v>41043.305890625656</v>
      </c>
      <c r="T79" s="77">
        <f t="shared" si="35"/>
        <v>2462.5983534375391</v>
      </c>
      <c r="U79" s="78">
        <f t="shared" si="30"/>
        <v>942.47779847083154</v>
      </c>
      <c r="V79" s="53">
        <f t="shared" si="31"/>
        <v>41.04330589062566</v>
      </c>
      <c r="W79" s="54">
        <f>W78</f>
        <v>4181.3</v>
      </c>
      <c r="X79" s="79">
        <f t="shared" si="32"/>
        <v>8266.6832251637843</v>
      </c>
      <c r="Y79" s="79"/>
    </row>
    <row r="80" spans="2:25" ht="18.75">
      <c r="B80" s="70">
        <v>1.5</v>
      </c>
      <c r="C80" s="71">
        <v>45</v>
      </c>
      <c r="D80" s="70">
        <v>10</v>
      </c>
      <c r="E80" s="50">
        <v>36.5</v>
      </c>
      <c r="F80" s="49">
        <f t="shared" si="33"/>
        <v>7874.0157600000002</v>
      </c>
      <c r="G80" s="68">
        <f t="shared" si="27"/>
        <v>19.117847408295727</v>
      </c>
      <c r="H80" s="29">
        <f t="shared" si="28"/>
        <v>1916815.9909282743</v>
      </c>
      <c r="I80"/>
      <c r="J80" s="29">
        <f t="shared" si="16"/>
        <v>55.716535376239996</v>
      </c>
      <c r="K80" s="30">
        <v>3.66</v>
      </c>
      <c r="L80" s="30">
        <v>0.57999999999999996</v>
      </c>
      <c r="M80" s="31">
        <f t="shared" si="17"/>
        <v>3.8100000038861999E-2</v>
      </c>
      <c r="N80" s="28">
        <f t="shared" si="18"/>
        <v>1.1400918302951573E-3</v>
      </c>
      <c r="O80" s="32">
        <f t="shared" si="19"/>
        <v>3.8100000038861999E-2</v>
      </c>
      <c r="P80" s="33">
        <v>1000</v>
      </c>
      <c r="Q80" s="34">
        <f t="shared" si="34"/>
        <v>3.8100000038861999E-2</v>
      </c>
      <c r="R80" s="35">
        <f t="shared" si="20"/>
        <v>7.2550000000000002E-4</v>
      </c>
      <c r="S80" s="69">
        <f t="shared" si="29"/>
        <v>41613.351805773236</v>
      </c>
      <c r="T80" s="77">
        <f t="shared" si="35"/>
        <v>2496.8011083463944</v>
      </c>
      <c r="U80" s="78">
        <f t="shared" si="30"/>
        <v>942.47779847083154</v>
      </c>
      <c r="V80" s="53">
        <f t="shared" si="31"/>
        <v>41.613351805773242</v>
      </c>
      <c r="W80" s="54">
        <f>W79</f>
        <v>4181.3</v>
      </c>
      <c r="X80" s="79">
        <f t="shared" si="32"/>
        <v>8266.6832251637843</v>
      </c>
      <c r="Y80" s="79"/>
    </row>
    <row r="81" spans="2:25" ht="18.75">
      <c r="B81" s="70">
        <v>1.5</v>
      </c>
      <c r="C81" s="71">
        <v>45</v>
      </c>
      <c r="D81" s="70">
        <v>10</v>
      </c>
      <c r="E81" s="50">
        <v>37</v>
      </c>
      <c r="F81" s="49">
        <f t="shared" si="33"/>
        <v>7874.0157600000002</v>
      </c>
      <c r="G81" s="68">
        <f t="shared" si="27"/>
        <v>19.012076612558708</v>
      </c>
      <c r="H81" s="29">
        <f t="shared" si="28"/>
        <v>1943073.7442286615</v>
      </c>
      <c r="I81"/>
      <c r="J81" s="29">
        <f t="shared" si="16"/>
        <v>55.716535376239996</v>
      </c>
      <c r="K81" s="30">
        <v>3.66</v>
      </c>
      <c r="L81" s="30">
        <v>0.57999999999999996</v>
      </c>
      <c r="M81" s="31">
        <f t="shared" si="17"/>
        <v>3.8100000038861999E-2</v>
      </c>
      <c r="N81" s="28">
        <f t="shared" si="18"/>
        <v>1.1400918302951573E-3</v>
      </c>
      <c r="O81" s="32">
        <f t="shared" si="19"/>
        <v>3.8100000038861999E-2</v>
      </c>
      <c r="P81" s="33">
        <v>1000</v>
      </c>
      <c r="Q81" s="34">
        <f t="shared" si="34"/>
        <v>3.8100000038861999E-2</v>
      </c>
      <c r="R81" s="35">
        <f t="shared" si="20"/>
        <v>7.2550000000000002E-4</v>
      </c>
      <c r="S81" s="69">
        <f t="shared" si="29"/>
        <v>42183.397720920817</v>
      </c>
      <c r="T81" s="77">
        <f t="shared" si="35"/>
        <v>2531.0038632552487</v>
      </c>
      <c r="U81" s="78">
        <f t="shared" si="30"/>
        <v>942.47779847083154</v>
      </c>
      <c r="V81" s="53">
        <f t="shared" si="31"/>
        <v>42.183397720920816</v>
      </c>
      <c r="W81" s="54">
        <f>W80</f>
        <v>4181.3</v>
      </c>
      <c r="X81" s="79">
        <f t="shared" si="32"/>
        <v>8266.6832251637843</v>
      </c>
      <c r="Y81" s="79"/>
    </row>
    <row r="82" spans="2:25" ht="18.75">
      <c r="B82" s="70">
        <v>1.5</v>
      </c>
      <c r="C82" s="71">
        <v>45</v>
      </c>
      <c r="D82" s="70">
        <v>10</v>
      </c>
      <c r="E82" s="50">
        <v>37.5</v>
      </c>
      <c r="F82" s="49">
        <f t="shared" si="33"/>
        <v>7874.0157600000002</v>
      </c>
      <c r="G82" s="68">
        <f t="shared" si="27"/>
        <v>18.908711276430925</v>
      </c>
      <c r="H82" s="29">
        <f t="shared" si="28"/>
        <v>1969331.4975290489</v>
      </c>
      <c r="I82"/>
      <c r="J82" s="29">
        <f t="shared" si="16"/>
        <v>55.716535376239996</v>
      </c>
      <c r="K82" s="30">
        <v>3.66</v>
      </c>
      <c r="L82" s="30">
        <v>0.57999999999999996</v>
      </c>
      <c r="M82" s="31">
        <f t="shared" si="17"/>
        <v>3.8100000038861999E-2</v>
      </c>
      <c r="N82" s="28">
        <f t="shared" si="18"/>
        <v>1.1400918302951573E-3</v>
      </c>
      <c r="O82" s="32">
        <f t="shared" si="19"/>
        <v>3.8100000038861999E-2</v>
      </c>
      <c r="P82" s="33">
        <v>1000</v>
      </c>
      <c r="Q82" s="34">
        <f t="shared" si="34"/>
        <v>3.8100000038861999E-2</v>
      </c>
      <c r="R82" s="35">
        <f t="shared" si="20"/>
        <v>7.2550000000000002E-4</v>
      </c>
      <c r="S82" s="69">
        <f t="shared" si="29"/>
        <v>42753.443636068398</v>
      </c>
      <c r="T82" s="77">
        <f t="shared" si="35"/>
        <v>2565.2066181641039</v>
      </c>
      <c r="U82" s="78">
        <f t="shared" si="30"/>
        <v>942.47779847083154</v>
      </c>
      <c r="V82" s="53">
        <f t="shared" si="31"/>
        <v>42.753443636068397</v>
      </c>
      <c r="W82" s="54">
        <f>4.1813*1000</f>
        <v>4181.3</v>
      </c>
      <c r="X82" s="79">
        <f t="shared" si="32"/>
        <v>8266.6832251637843</v>
      </c>
      <c r="Y82" s="79"/>
    </row>
    <row r="83" spans="2:25" ht="18.75">
      <c r="B83" s="70">
        <v>1.5</v>
      </c>
      <c r="C83" s="71">
        <v>45</v>
      </c>
      <c r="D83" s="70">
        <v>10</v>
      </c>
      <c r="E83" s="50">
        <v>38</v>
      </c>
      <c r="F83" s="49">
        <f t="shared" si="33"/>
        <v>7874.0157600000002</v>
      </c>
      <c r="G83" s="68">
        <f t="shared" si="27"/>
        <v>18.80767105177614</v>
      </c>
      <c r="H83" s="29">
        <f t="shared" si="28"/>
        <v>1995589.2508294364</v>
      </c>
      <c r="I83"/>
      <c r="J83" s="29">
        <f t="shared" si="16"/>
        <v>55.716535376239996</v>
      </c>
      <c r="K83" s="30">
        <v>3.66</v>
      </c>
      <c r="L83" s="30">
        <v>0.57999999999999996</v>
      </c>
      <c r="M83" s="31">
        <f t="shared" si="17"/>
        <v>3.8100000038861999E-2</v>
      </c>
      <c r="N83" s="28">
        <f t="shared" si="18"/>
        <v>1.1400918302951573E-3</v>
      </c>
      <c r="O83" s="32">
        <f t="shared" si="19"/>
        <v>3.8100000038861999E-2</v>
      </c>
      <c r="P83" s="33">
        <v>1000</v>
      </c>
      <c r="Q83" s="34">
        <f t="shared" si="34"/>
        <v>3.8100000038861999E-2</v>
      </c>
      <c r="R83" s="35">
        <f t="shared" si="20"/>
        <v>7.2550000000000002E-4</v>
      </c>
      <c r="S83" s="69">
        <f t="shared" si="29"/>
        <v>43323.489551215978</v>
      </c>
      <c r="T83" s="77">
        <f t="shared" si="35"/>
        <v>2599.4093730729587</v>
      </c>
      <c r="U83" s="78">
        <f t="shared" si="30"/>
        <v>942.47779847083154</v>
      </c>
      <c r="V83" s="53">
        <f t="shared" si="31"/>
        <v>43.323489551215978</v>
      </c>
      <c r="W83" s="54">
        <f>4.1813*1000</f>
        <v>4181.3</v>
      </c>
      <c r="X83" s="79">
        <f t="shared" si="32"/>
        <v>8266.6832251637843</v>
      </c>
      <c r="Y83" s="79"/>
    </row>
    <row r="84" spans="2:25" ht="18.75">
      <c r="B84" s="70">
        <v>1.5</v>
      </c>
      <c r="C84" s="71">
        <v>45</v>
      </c>
      <c r="D84" s="70">
        <v>10</v>
      </c>
      <c r="E84" s="50">
        <v>38.5</v>
      </c>
      <c r="F84" s="49">
        <f t="shared" si="33"/>
        <v>7874.0157600000002</v>
      </c>
      <c r="G84" s="68">
        <f t="shared" si="27"/>
        <v>18.708879089128146</v>
      </c>
      <c r="H84" s="29">
        <f t="shared" si="28"/>
        <v>2021847.0041298233</v>
      </c>
      <c r="I84"/>
      <c r="J84" s="29">
        <f t="shared" si="16"/>
        <v>55.716535376239996</v>
      </c>
      <c r="K84" s="30">
        <v>3.66</v>
      </c>
      <c r="L84" s="30">
        <v>0.57999999999999996</v>
      </c>
      <c r="M84" s="31">
        <f t="shared" si="17"/>
        <v>3.8100000038861999E-2</v>
      </c>
      <c r="N84" s="28">
        <f t="shared" si="18"/>
        <v>1.1400918302951573E-3</v>
      </c>
      <c r="O84" s="32">
        <f t="shared" si="19"/>
        <v>3.8100000038861999E-2</v>
      </c>
      <c r="P84" s="33">
        <v>1000</v>
      </c>
      <c r="Q84" s="34">
        <f t="shared" si="34"/>
        <v>3.8100000038861999E-2</v>
      </c>
      <c r="R84" s="35">
        <f t="shared" si="20"/>
        <v>7.2550000000000002E-4</v>
      </c>
      <c r="S84" s="69">
        <f t="shared" si="29"/>
        <v>43893.535466363559</v>
      </c>
      <c r="T84" s="77">
        <f t="shared" si="35"/>
        <v>2633.6121279818135</v>
      </c>
      <c r="U84" s="78">
        <f t="shared" si="30"/>
        <v>942.47779847083154</v>
      </c>
      <c r="V84" s="53">
        <f t="shared" si="31"/>
        <v>43.893535466363552</v>
      </c>
      <c r="W84" s="54">
        <f>W82</f>
        <v>4181.3</v>
      </c>
      <c r="X84" s="79">
        <f t="shared" si="32"/>
        <v>8266.6832251637843</v>
      </c>
      <c r="Y84" s="79"/>
    </row>
    <row r="85" spans="2:25" ht="18.75">
      <c r="B85" s="70">
        <v>1.5</v>
      </c>
      <c r="C85" s="71">
        <v>45</v>
      </c>
      <c r="D85" s="70">
        <v>10</v>
      </c>
      <c r="E85" s="50">
        <v>39</v>
      </c>
      <c r="F85" s="49">
        <f t="shared" si="33"/>
        <v>7874.0157600000002</v>
      </c>
      <c r="G85" s="68">
        <f t="shared" si="27"/>
        <v>18.612261851883723</v>
      </c>
      <c r="H85" s="29">
        <f t="shared" si="28"/>
        <v>2048104.7574302107</v>
      </c>
      <c r="I85"/>
      <c r="J85" s="29">
        <f t="shared" si="16"/>
        <v>55.716535376239996</v>
      </c>
      <c r="K85" s="30">
        <v>3.66</v>
      </c>
      <c r="L85" s="30">
        <v>0.57999999999999996</v>
      </c>
      <c r="M85" s="31">
        <f t="shared" si="17"/>
        <v>3.8100000038861999E-2</v>
      </c>
      <c r="N85" s="28">
        <f t="shared" si="18"/>
        <v>1.1400918302951573E-3</v>
      </c>
      <c r="O85" s="32">
        <f t="shared" si="19"/>
        <v>3.8100000038861999E-2</v>
      </c>
      <c r="P85" s="33">
        <v>1000</v>
      </c>
      <c r="Q85" s="34">
        <f t="shared" si="34"/>
        <v>3.8100000038861999E-2</v>
      </c>
      <c r="R85" s="35">
        <f t="shared" si="20"/>
        <v>7.2550000000000002E-4</v>
      </c>
      <c r="S85" s="69">
        <f t="shared" si="29"/>
        <v>44463.581381511132</v>
      </c>
      <c r="T85" s="77">
        <f t="shared" si="35"/>
        <v>2667.8148828906678</v>
      </c>
      <c r="U85" s="78">
        <f t="shared" si="30"/>
        <v>942.47779847083154</v>
      </c>
      <c r="V85" s="53">
        <f t="shared" si="31"/>
        <v>44.463581381511133</v>
      </c>
      <c r="W85" s="54">
        <f>W84</f>
        <v>4181.3</v>
      </c>
      <c r="X85" s="79">
        <f t="shared" si="32"/>
        <v>8266.6832251637843</v>
      </c>
      <c r="Y85" s="79"/>
    </row>
    <row r="86" spans="2:25" ht="18.75">
      <c r="B86" s="70">
        <v>1.5</v>
      </c>
      <c r="C86" s="71">
        <v>45</v>
      </c>
      <c r="D86" s="70">
        <v>10</v>
      </c>
      <c r="E86" s="50">
        <v>39.5</v>
      </c>
      <c r="F86" s="49">
        <f t="shared" si="33"/>
        <v>7874.0157600000002</v>
      </c>
      <c r="G86" s="68">
        <f t="shared" si="27"/>
        <v>18.517748942015935</v>
      </c>
      <c r="H86" s="29">
        <f t="shared" si="28"/>
        <v>2074362.5107305984</v>
      </c>
      <c r="I86"/>
      <c r="J86" s="29">
        <f t="shared" si="16"/>
        <v>55.716535376239996</v>
      </c>
      <c r="K86" s="30">
        <v>3.66</v>
      </c>
      <c r="L86" s="30">
        <v>0.57999999999999996</v>
      </c>
      <c r="M86" s="31">
        <f t="shared" si="17"/>
        <v>3.8100000038861999E-2</v>
      </c>
      <c r="N86" s="28">
        <f t="shared" si="18"/>
        <v>1.1400918302951573E-3</v>
      </c>
      <c r="O86" s="32">
        <f t="shared" si="19"/>
        <v>3.8100000038861999E-2</v>
      </c>
      <c r="P86" s="33">
        <v>1000</v>
      </c>
      <c r="Q86" s="34">
        <f t="shared" si="34"/>
        <v>3.8100000038861999E-2</v>
      </c>
      <c r="R86" s="35">
        <f t="shared" si="20"/>
        <v>7.2550000000000002E-4</v>
      </c>
      <c r="S86" s="69">
        <f t="shared" si="29"/>
        <v>45033.627296658713</v>
      </c>
      <c r="T86" s="77">
        <f t="shared" si="35"/>
        <v>2702.0176377995226</v>
      </c>
      <c r="U86" s="78">
        <f t="shared" si="30"/>
        <v>942.47779847083154</v>
      </c>
      <c r="V86" s="53">
        <f t="shared" si="31"/>
        <v>45.033627296658715</v>
      </c>
      <c r="W86" s="54">
        <f>W85</f>
        <v>4181.3</v>
      </c>
      <c r="X86" s="79">
        <f t="shared" si="32"/>
        <v>8266.6832251637843</v>
      </c>
      <c r="Y86" s="79"/>
    </row>
    <row r="87" spans="2:25" ht="18.75">
      <c r="B87" s="70">
        <v>1.5</v>
      </c>
      <c r="C87" s="71">
        <v>45</v>
      </c>
      <c r="D87" s="70">
        <v>10</v>
      </c>
      <c r="E87" s="50">
        <v>40</v>
      </c>
      <c r="F87" s="49">
        <f t="shared" si="33"/>
        <v>7874.0157600000002</v>
      </c>
      <c r="G87" s="68">
        <f t="shared" si="27"/>
        <v>18.425272936500441</v>
      </c>
      <c r="H87" s="29">
        <f t="shared" si="28"/>
        <v>2100620.2640309855</v>
      </c>
      <c r="I87"/>
      <c r="J87" s="29">
        <f t="shared" si="16"/>
        <v>55.716535376239996</v>
      </c>
      <c r="K87" s="30">
        <v>3.66</v>
      </c>
      <c r="L87" s="30">
        <v>0.57999999999999996</v>
      </c>
      <c r="M87" s="31">
        <f t="shared" si="17"/>
        <v>3.8100000038861999E-2</v>
      </c>
      <c r="N87" s="28">
        <f t="shared" si="18"/>
        <v>1.1400918302951573E-3</v>
      </c>
      <c r="O87" s="32">
        <f t="shared" si="19"/>
        <v>3.8100000038861999E-2</v>
      </c>
      <c r="P87" s="33">
        <v>1000</v>
      </c>
      <c r="Q87" s="34">
        <f t="shared" si="34"/>
        <v>3.8100000038861999E-2</v>
      </c>
      <c r="R87" s="35">
        <f t="shared" si="20"/>
        <v>7.2550000000000002E-4</v>
      </c>
      <c r="S87" s="69">
        <f t="shared" si="29"/>
        <v>45603.673211806294</v>
      </c>
      <c r="T87" s="77">
        <f t="shared" si="35"/>
        <v>2736.2203927083774</v>
      </c>
      <c r="U87" s="78">
        <f t="shared" si="30"/>
        <v>942.47779847083154</v>
      </c>
      <c r="V87" s="53">
        <f t="shared" si="31"/>
        <v>45.603673211806289</v>
      </c>
      <c r="W87" s="54">
        <f>W86</f>
        <v>4181.3</v>
      </c>
      <c r="X87" s="79">
        <f t="shared" si="32"/>
        <v>8266.6832251637843</v>
      </c>
      <c r="Y87" s="79"/>
    </row>
    <row r="88" spans="2:25" ht="18.75">
      <c r="B88" s="70">
        <v>1.5</v>
      </c>
      <c r="C88" s="71">
        <v>45</v>
      </c>
      <c r="D88" s="70">
        <v>10</v>
      </c>
      <c r="E88" s="50">
        <v>40.5</v>
      </c>
      <c r="F88" s="49">
        <f t="shared" si="33"/>
        <v>7874.0157600000002</v>
      </c>
      <c r="G88" s="68">
        <f t="shared" si="27"/>
        <v>18.334769233709789</v>
      </c>
      <c r="H88" s="29">
        <f t="shared" si="28"/>
        <v>2126878.0173313729</v>
      </c>
      <c r="I88"/>
      <c r="J88" s="29">
        <f t="shared" si="16"/>
        <v>55.716535376239996</v>
      </c>
      <c r="K88" s="30">
        <v>3.66</v>
      </c>
      <c r="L88" s="30">
        <v>0.57999999999999996</v>
      </c>
      <c r="M88" s="31">
        <f t="shared" si="17"/>
        <v>3.8100000038861999E-2</v>
      </c>
      <c r="N88" s="28">
        <f t="shared" si="18"/>
        <v>1.1400918302951573E-3</v>
      </c>
      <c r="O88" s="32">
        <f t="shared" si="19"/>
        <v>3.8100000038861999E-2</v>
      </c>
      <c r="P88" s="33">
        <v>1000</v>
      </c>
      <c r="Q88" s="34">
        <f t="shared" si="34"/>
        <v>3.8100000038861999E-2</v>
      </c>
      <c r="R88" s="35">
        <f t="shared" si="20"/>
        <v>7.2550000000000002E-4</v>
      </c>
      <c r="S88" s="69">
        <f t="shared" si="29"/>
        <v>46173.719126953867</v>
      </c>
      <c r="T88" s="77">
        <f t="shared" si="35"/>
        <v>2770.4231476172322</v>
      </c>
      <c r="U88" s="78">
        <f t="shared" si="30"/>
        <v>942.47779847083154</v>
      </c>
      <c r="V88" s="53">
        <f t="shared" si="31"/>
        <v>46.17371912695387</v>
      </c>
      <c r="W88" s="54">
        <f>W87</f>
        <v>4181.3</v>
      </c>
      <c r="X88" s="79">
        <f t="shared" si="32"/>
        <v>8266.6832251637843</v>
      </c>
      <c r="Y88" s="79"/>
    </row>
    <row r="89" spans="2:25" ht="18.75">
      <c r="B89" s="70">
        <v>1.5</v>
      </c>
      <c r="C89" s="71">
        <v>45</v>
      </c>
      <c r="D89" s="70">
        <v>10</v>
      </c>
      <c r="E89" s="50">
        <v>41</v>
      </c>
      <c r="F89" s="49">
        <f t="shared" si="33"/>
        <v>7874.0157600000002</v>
      </c>
      <c r="G89" s="68">
        <f t="shared" si="27"/>
        <v>18.246175909087746</v>
      </c>
      <c r="H89" s="38">
        <f t="shared" si="28"/>
        <v>2153135.7706317599</v>
      </c>
      <c r="I89"/>
      <c r="J89" s="38">
        <f t="shared" si="16"/>
        <v>55.716535376239996</v>
      </c>
      <c r="K89" s="39">
        <v>3.66</v>
      </c>
      <c r="L89" s="39">
        <v>0.57999999999999996</v>
      </c>
      <c r="M89" s="40">
        <f t="shared" si="17"/>
        <v>3.8100000038861999E-2</v>
      </c>
      <c r="N89" s="37">
        <f t="shared" si="18"/>
        <v>1.1400918302951573E-3</v>
      </c>
      <c r="O89" s="41">
        <f t="shared" si="19"/>
        <v>3.8100000038861999E-2</v>
      </c>
      <c r="P89" s="42">
        <v>1000</v>
      </c>
      <c r="Q89" s="43">
        <f t="shared" si="34"/>
        <v>3.8100000038861999E-2</v>
      </c>
      <c r="R89" s="44">
        <f t="shared" si="20"/>
        <v>7.2550000000000002E-4</v>
      </c>
      <c r="S89" s="69">
        <f t="shared" si="29"/>
        <v>46743.765042101448</v>
      </c>
      <c r="T89" s="77">
        <f t="shared" si="35"/>
        <v>2804.6259025260865</v>
      </c>
      <c r="U89" s="78">
        <f t="shared" si="30"/>
        <v>942.47779847083154</v>
      </c>
      <c r="V89" s="53">
        <f t="shared" si="31"/>
        <v>46.743765042101451</v>
      </c>
      <c r="W89" s="54">
        <f>W88</f>
        <v>4181.3</v>
      </c>
      <c r="X89" s="79">
        <f t="shared" si="32"/>
        <v>8266.6832251637843</v>
      </c>
      <c r="Y89" s="79"/>
    </row>
  </sheetData>
  <pageMargins left="0.7" right="0.7" top="0.75" bottom="0.75" header="0.3" footer="0.3"/>
  <pageSetup scale="63" orientation="portrait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91"/>
  <sheetViews>
    <sheetView topLeftCell="A35" zoomScale="55" zoomScaleNormal="55" zoomScaleSheetLayoutView="70" workbookViewId="0">
      <selection activeCell="C6" sqref="C6:C89"/>
    </sheetView>
  </sheetViews>
  <sheetFormatPr defaultRowHeight="15"/>
  <cols>
    <col min="1" max="1" width="4.85546875" style="1" customWidth="1"/>
    <col min="2" max="2" width="14.85546875" style="1" customWidth="1"/>
    <col min="3" max="3" width="12.85546875" style="1" customWidth="1"/>
    <col min="4" max="4" width="14.5703125" style="1" customWidth="1"/>
    <col min="5" max="5" width="15" style="1" customWidth="1"/>
    <col min="6" max="6" width="16.5703125" style="1" customWidth="1"/>
    <col min="7" max="7" width="14.7109375" style="1" customWidth="1"/>
    <col min="8" max="8" width="20.28515625" style="1" customWidth="1"/>
    <col min="9" max="9" width="23.42578125" style="1" customWidth="1"/>
    <col min="10" max="10" width="23.42578125" customWidth="1"/>
    <col min="11" max="11" width="17.140625" style="1" customWidth="1"/>
    <col min="12" max="12" width="14.42578125" style="1" customWidth="1"/>
    <col min="13" max="13" width="21.140625" style="1" customWidth="1"/>
    <col min="14" max="14" width="16.85546875" style="1" customWidth="1"/>
    <col min="15" max="15" width="15.7109375" style="1" customWidth="1"/>
    <col min="16" max="16" width="14.7109375" style="1" customWidth="1"/>
    <col min="17" max="17" width="16.85546875" style="1" customWidth="1"/>
    <col min="18" max="18" width="16.7109375" style="1" customWidth="1"/>
    <col min="19" max="19" width="18" style="1" customWidth="1"/>
    <col min="20" max="20" width="15.42578125" style="1" customWidth="1"/>
    <col min="21" max="21" width="15" style="1" customWidth="1"/>
    <col min="22" max="22" width="16.7109375" style="1" customWidth="1"/>
    <col min="23" max="23" width="12.7109375" style="1" customWidth="1"/>
    <col min="24" max="24" width="8.85546875" style="1" bestFit="1" customWidth="1"/>
    <col min="25" max="16384" width="9.140625" style="1"/>
  </cols>
  <sheetData>
    <row r="2" spans="2:23" ht="28.5">
      <c r="B2" s="80" t="s">
        <v>21</v>
      </c>
      <c r="C2" s="80"/>
      <c r="D2" s="80"/>
      <c r="E2" s="80"/>
      <c r="F2" s="80"/>
      <c r="G2" s="80"/>
      <c r="H2" s="80"/>
      <c r="I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2:23">
      <c r="B3" s="8"/>
      <c r="H3" s="8"/>
    </row>
    <row r="4" spans="2:23" s="15" customFormat="1" ht="50.1" customHeight="1">
      <c r="B4" s="14" t="s">
        <v>16</v>
      </c>
      <c r="C4" s="14" t="s">
        <v>4</v>
      </c>
      <c r="D4" s="14" t="s">
        <v>0</v>
      </c>
      <c r="E4" s="14" t="s">
        <v>8</v>
      </c>
      <c r="F4" s="14" t="s">
        <v>18</v>
      </c>
      <c r="G4" s="14" t="s">
        <v>5</v>
      </c>
      <c r="H4" s="14" t="s">
        <v>10</v>
      </c>
      <c r="I4" s="14" t="s">
        <v>19</v>
      </c>
      <c r="J4"/>
      <c r="K4" s="14" t="s">
        <v>17</v>
      </c>
      <c r="L4" s="14" t="s">
        <v>15</v>
      </c>
      <c r="M4" s="14" t="s">
        <v>14</v>
      </c>
      <c r="N4" s="14" t="s">
        <v>13</v>
      </c>
      <c r="O4" s="14" t="s">
        <v>12</v>
      </c>
      <c r="P4" s="14" t="s">
        <v>11</v>
      </c>
      <c r="Q4" s="14" t="s">
        <v>9</v>
      </c>
      <c r="R4" s="14" t="s">
        <v>7</v>
      </c>
      <c r="S4" s="14" t="s">
        <v>6</v>
      </c>
      <c r="T4" s="14" t="s">
        <v>20</v>
      </c>
      <c r="U4" s="14" t="s">
        <v>3</v>
      </c>
      <c r="V4" s="14" t="s">
        <v>2</v>
      </c>
      <c r="W4" s="14" t="s">
        <v>1</v>
      </c>
    </row>
    <row r="5" spans="2:23" ht="18.75">
      <c r="B5" s="13"/>
      <c r="C5" s="3"/>
      <c r="D5" s="76"/>
      <c r="E5" s="6"/>
      <c r="F5" s="3"/>
      <c r="G5" s="3"/>
      <c r="H5" s="7"/>
      <c r="I5" s="3"/>
      <c r="K5" s="7"/>
      <c r="L5" s="6"/>
      <c r="M5" s="6"/>
      <c r="N5" s="6"/>
      <c r="O5" s="13"/>
      <c r="P5" s="13"/>
      <c r="Q5" s="6"/>
      <c r="R5" s="6"/>
      <c r="S5" s="6"/>
      <c r="T5" s="13"/>
      <c r="U5" s="3"/>
      <c r="V5" s="3"/>
      <c r="W5" s="3"/>
    </row>
    <row r="6" spans="2:23" ht="18.75">
      <c r="B6" s="70">
        <v>2</v>
      </c>
      <c r="C6" s="71">
        <v>45</v>
      </c>
      <c r="D6" s="70">
        <v>10</v>
      </c>
      <c r="E6" s="50">
        <v>1E-3</v>
      </c>
      <c r="F6" s="51">
        <f>2400*3.2808399</f>
        <v>7874.0157600000002</v>
      </c>
      <c r="G6" s="68">
        <f t="shared" ref="G6:G37" si="0">-(EXP((-K6*U6)/(V6*W6)))*(C6-D6)+C6</f>
        <v>45</v>
      </c>
      <c r="H6" s="29">
        <f t="shared" ref="H6:H37" si="1">(Q6*E6*R6)/S6</f>
        <v>70.020675467699519</v>
      </c>
      <c r="I6" s="77">
        <f t="shared" ref="I6:I37" si="2">(E6*O6)*1000000</f>
        <v>2.0268299205247242</v>
      </c>
      <c r="K6" s="29">
        <f t="shared" ref="K6:K69" si="3">(L6*M6)/N6</f>
        <v>41.787401532179999</v>
      </c>
      <c r="L6" s="30">
        <v>3.66</v>
      </c>
      <c r="M6" s="30">
        <v>0.57999999999999996</v>
      </c>
      <c r="N6" s="31">
        <f t="shared" ref="N6:N69" si="4">B6/39.3700787</f>
        <v>5.0800000051816001E-2</v>
      </c>
      <c r="O6" s="28">
        <f t="shared" ref="O6:O69" si="5">((N6/2)^2)*PI()</f>
        <v>2.0268299205247241E-3</v>
      </c>
      <c r="P6" s="32">
        <f t="shared" ref="P6:P69" si="6">(4*O6)/(N6*PI())</f>
        <v>5.0800000051816008E-2</v>
      </c>
      <c r="Q6" s="33">
        <v>1000</v>
      </c>
      <c r="R6" s="34">
        <f>N6</f>
        <v>5.0800000051816001E-2</v>
      </c>
      <c r="S6" s="35">
        <f t="shared" ref="S6:S69" si="7">(0.7255*(10^(-3)))</f>
        <v>7.2550000000000002E-4</v>
      </c>
      <c r="T6" s="77">
        <f t="shared" ref="T6:T37" si="8">I6*60/1000</f>
        <v>0.12160979523148345</v>
      </c>
      <c r="U6" s="78">
        <f t="shared" ref="U6:U37" si="9">PI()*R6*F6</f>
        <v>1256.6370646277753</v>
      </c>
      <c r="V6" s="36">
        <f t="shared" ref="V6:V37" si="10">Q6*E6*O6</f>
        <v>2.0268299205247241E-3</v>
      </c>
      <c r="W6" s="32">
        <f>4.1813*1000</f>
        <v>4181.3</v>
      </c>
    </row>
    <row r="7" spans="2:23" ht="18.75">
      <c r="B7" s="70">
        <v>2</v>
      </c>
      <c r="C7" s="71">
        <v>45</v>
      </c>
      <c r="D7" s="70">
        <v>10</v>
      </c>
      <c r="E7" s="50">
        <v>2E-3</v>
      </c>
      <c r="F7" s="51">
        <f t="shared" ref="F7:F70" si="11">2400*3.2808399</f>
        <v>7874.0157600000002</v>
      </c>
      <c r="G7" s="68">
        <f t="shared" si="0"/>
        <v>45</v>
      </c>
      <c r="H7" s="29">
        <f t="shared" si="1"/>
        <v>140.04135093539904</v>
      </c>
      <c r="I7" s="77">
        <f t="shared" si="2"/>
        <v>4.0536598410494484</v>
      </c>
      <c r="K7" s="29">
        <f t="shared" si="3"/>
        <v>41.787401532179999</v>
      </c>
      <c r="L7" s="30">
        <v>3.66</v>
      </c>
      <c r="M7" s="30">
        <v>0.57999999999999996</v>
      </c>
      <c r="N7" s="31">
        <f t="shared" si="4"/>
        <v>5.0800000051816001E-2</v>
      </c>
      <c r="O7" s="28">
        <f t="shared" si="5"/>
        <v>2.0268299205247241E-3</v>
      </c>
      <c r="P7" s="32">
        <f t="shared" si="6"/>
        <v>5.0800000051816008E-2</v>
      </c>
      <c r="Q7" s="33">
        <v>1000</v>
      </c>
      <c r="R7" s="34">
        <f t="shared" ref="R7:R70" si="12">N7</f>
        <v>5.0800000051816001E-2</v>
      </c>
      <c r="S7" s="35">
        <f t="shared" si="7"/>
        <v>7.2550000000000002E-4</v>
      </c>
      <c r="T7" s="77">
        <f t="shared" si="8"/>
        <v>0.2432195904629669</v>
      </c>
      <c r="U7" s="78">
        <f t="shared" si="9"/>
        <v>1256.6370646277753</v>
      </c>
      <c r="V7" s="36">
        <f t="shared" si="10"/>
        <v>4.0536598410494482E-3</v>
      </c>
      <c r="W7" s="32">
        <f>4.1813*1000</f>
        <v>4181.3</v>
      </c>
    </row>
    <row r="8" spans="2:23" ht="18.75">
      <c r="B8" s="70">
        <v>2</v>
      </c>
      <c r="C8" s="71">
        <v>45</v>
      </c>
      <c r="D8" s="70">
        <v>10</v>
      </c>
      <c r="E8" s="50">
        <v>3.0000000000000001E-3</v>
      </c>
      <c r="F8" s="51">
        <f t="shared" si="11"/>
        <v>7874.0157600000002</v>
      </c>
      <c r="G8" s="68">
        <f t="shared" si="0"/>
        <v>45</v>
      </c>
      <c r="H8" s="29">
        <f t="shared" si="1"/>
        <v>210.06202640309854</v>
      </c>
      <c r="I8" s="77">
        <f t="shared" si="2"/>
        <v>6.0804897615741726</v>
      </c>
      <c r="K8" s="29">
        <f t="shared" si="3"/>
        <v>41.787401532179999</v>
      </c>
      <c r="L8" s="30">
        <v>3.66</v>
      </c>
      <c r="M8" s="30">
        <v>0.57999999999999996</v>
      </c>
      <c r="N8" s="31">
        <f t="shared" si="4"/>
        <v>5.0800000051816001E-2</v>
      </c>
      <c r="O8" s="28">
        <f t="shared" si="5"/>
        <v>2.0268299205247241E-3</v>
      </c>
      <c r="P8" s="32">
        <f t="shared" si="6"/>
        <v>5.0800000051816008E-2</v>
      </c>
      <c r="Q8" s="33">
        <v>1000</v>
      </c>
      <c r="R8" s="34">
        <f t="shared" si="12"/>
        <v>5.0800000051816001E-2</v>
      </c>
      <c r="S8" s="35">
        <f t="shared" si="7"/>
        <v>7.2550000000000002E-4</v>
      </c>
      <c r="T8" s="77">
        <f t="shared" si="8"/>
        <v>0.36482938569445039</v>
      </c>
      <c r="U8" s="78">
        <f t="shared" si="9"/>
        <v>1256.6370646277753</v>
      </c>
      <c r="V8" s="36">
        <f t="shared" si="10"/>
        <v>6.0804897615741723E-3</v>
      </c>
      <c r="W8" s="32">
        <f>W6</f>
        <v>4181.3</v>
      </c>
    </row>
    <row r="9" spans="2:23" ht="18.75">
      <c r="B9" s="70">
        <v>2</v>
      </c>
      <c r="C9" s="71">
        <v>45</v>
      </c>
      <c r="D9" s="70">
        <v>10</v>
      </c>
      <c r="E9" s="50">
        <v>4.0000000000000001E-3</v>
      </c>
      <c r="F9" s="51">
        <f t="shared" si="11"/>
        <v>7874.0157600000002</v>
      </c>
      <c r="G9" s="68">
        <f t="shared" si="0"/>
        <v>45</v>
      </c>
      <c r="H9" s="29">
        <f t="shared" si="1"/>
        <v>280.08270187079808</v>
      </c>
      <c r="I9" s="77">
        <f t="shared" si="2"/>
        <v>8.1073196820988969</v>
      </c>
      <c r="K9" s="29">
        <f t="shared" si="3"/>
        <v>41.787401532179999</v>
      </c>
      <c r="L9" s="30">
        <v>3.66</v>
      </c>
      <c r="M9" s="30">
        <v>0.57999999999999996</v>
      </c>
      <c r="N9" s="31">
        <f t="shared" si="4"/>
        <v>5.0800000051816001E-2</v>
      </c>
      <c r="O9" s="28">
        <f t="shared" si="5"/>
        <v>2.0268299205247241E-3</v>
      </c>
      <c r="P9" s="32">
        <f t="shared" si="6"/>
        <v>5.0800000051816008E-2</v>
      </c>
      <c r="Q9" s="33">
        <v>1000</v>
      </c>
      <c r="R9" s="34">
        <f t="shared" si="12"/>
        <v>5.0800000051816001E-2</v>
      </c>
      <c r="S9" s="35">
        <f t="shared" si="7"/>
        <v>7.2550000000000002E-4</v>
      </c>
      <c r="T9" s="77">
        <f t="shared" si="8"/>
        <v>0.4864391809259338</v>
      </c>
      <c r="U9" s="78">
        <f t="shared" si="9"/>
        <v>1256.6370646277753</v>
      </c>
      <c r="V9" s="36">
        <f t="shared" si="10"/>
        <v>8.1073196820988964E-3</v>
      </c>
      <c r="W9" s="32">
        <f>W8</f>
        <v>4181.3</v>
      </c>
    </row>
    <row r="10" spans="2:23" ht="18.75">
      <c r="B10" s="70">
        <v>2</v>
      </c>
      <c r="C10" s="71">
        <v>45</v>
      </c>
      <c r="D10" s="70">
        <v>10</v>
      </c>
      <c r="E10" s="50">
        <v>5.0000000000000001E-3</v>
      </c>
      <c r="F10" s="51">
        <f t="shared" si="11"/>
        <v>7874.0157600000002</v>
      </c>
      <c r="G10" s="68">
        <f t="shared" si="0"/>
        <v>45</v>
      </c>
      <c r="H10" s="29">
        <f t="shared" si="1"/>
        <v>350.10337733849758</v>
      </c>
      <c r="I10" s="77">
        <f t="shared" si="2"/>
        <v>10.134149602623621</v>
      </c>
      <c r="K10" s="29">
        <f t="shared" si="3"/>
        <v>41.787401532179999</v>
      </c>
      <c r="L10" s="30">
        <v>3.66</v>
      </c>
      <c r="M10" s="30">
        <v>0.57999999999999996</v>
      </c>
      <c r="N10" s="31">
        <f t="shared" si="4"/>
        <v>5.0800000051816001E-2</v>
      </c>
      <c r="O10" s="28">
        <f t="shared" si="5"/>
        <v>2.0268299205247241E-3</v>
      </c>
      <c r="P10" s="32">
        <f t="shared" si="6"/>
        <v>5.0800000051816008E-2</v>
      </c>
      <c r="Q10" s="33">
        <v>1000</v>
      </c>
      <c r="R10" s="34">
        <f t="shared" si="12"/>
        <v>5.0800000051816001E-2</v>
      </c>
      <c r="S10" s="35">
        <f t="shared" si="7"/>
        <v>7.2550000000000002E-4</v>
      </c>
      <c r="T10" s="77">
        <f t="shared" si="8"/>
        <v>0.60804897615741726</v>
      </c>
      <c r="U10" s="78">
        <f t="shared" si="9"/>
        <v>1256.6370646277753</v>
      </c>
      <c r="V10" s="36">
        <f t="shared" si="10"/>
        <v>1.013414960262362E-2</v>
      </c>
      <c r="W10" s="32">
        <f>W9</f>
        <v>4181.3</v>
      </c>
    </row>
    <row r="11" spans="2:23" ht="18.75">
      <c r="B11" s="70">
        <v>2</v>
      </c>
      <c r="C11" s="71">
        <v>45</v>
      </c>
      <c r="D11" s="70">
        <v>10</v>
      </c>
      <c r="E11" s="50">
        <v>6.0000000000000001E-3</v>
      </c>
      <c r="F11" s="51">
        <f t="shared" si="11"/>
        <v>7874.0157600000002</v>
      </c>
      <c r="G11" s="68">
        <f t="shared" si="0"/>
        <v>45</v>
      </c>
      <c r="H11" s="29">
        <f t="shared" si="1"/>
        <v>420.12405280619708</v>
      </c>
      <c r="I11" s="77">
        <f t="shared" si="2"/>
        <v>12.160979523148345</v>
      </c>
      <c r="K11" s="29">
        <f t="shared" si="3"/>
        <v>41.787401532179999</v>
      </c>
      <c r="L11" s="30">
        <v>3.66</v>
      </c>
      <c r="M11" s="30">
        <v>0.57999999999999996</v>
      </c>
      <c r="N11" s="31">
        <f t="shared" si="4"/>
        <v>5.0800000051816001E-2</v>
      </c>
      <c r="O11" s="28">
        <f t="shared" si="5"/>
        <v>2.0268299205247241E-3</v>
      </c>
      <c r="P11" s="32">
        <f t="shared" si="6"/>
        <v>5.0800000051816008E-2</v>
      </c>
      <c r="Q11" s="33">
        <v>1000</v>
      </c>
      <c r="R11" s="34">
        <f t="shared" si="12"/>
        <v>5.0800000051816001E-2</v>
      </c>
      <c r="S11" s="35">
        <f t="shared" si="7"/>
        <v>7.2550000000000002E-4</v>
      </c>
      <c r="T11" s="77">
        <f t="shared" si="8"/>
        <v>0.72965877138890078</v>
      </c>
      <c r="U11" s="78">
        <f t="shared" si="9"/>
        <v>1256.6370646277753</v>
      </c>
      <c r="V11" s="36">
        <f t="shared" si="10"/>
        <v>1.2160979523148345E-2</v>
      </c>
      <c r="W11" s="32">
        <f>W10</f>
        <v>4181.3</v>
      </c>
    </row>
    <row r="12" spans="2:23" ht="18.75">
      <c r="B12" s="70">
        <v>2</v>
      </c>
      <c r="C12" s="71">
        <v>45</v>
      </c>
      <c r="D12" s="70">
        <v>10</v>
      </c>
      <c r="E12" s="50">
        <v>7.0000000000000001E-3</v>
      </c>
      <c r="F12" s="51">
        <f t="shared" si="11"/>
        <v>7874.0157600000002</v>
      </c>
      <c r="G12" s="68">
        <f t="shared" si="0"/>
        <v>45</v>
      </c>
      <c r="H12" s="29">
        <f t="shared" si="1"/>
        <v>490.14472827389659</v>
      </c>
      <c r="I12" s="77">
        <f t="shared" si="2"/>
        <v>14.18780944367307</v>
      </c>
      <c r="K12" s="29">
        <f t="shared" si="3"/>
        <v>41.787401532179999</v>
      </c>
      <c r="L12" s="30">
        <v>3.66</v>
      </c>
      <c r="M12" s="30">
        <v>0.57999999999999996</v>
      </c>
      <c r="N12" s="31">
        <f t="shared" si="4"/>
        <v>5.0800000051816001E-2</v>
      </c>
      <c r="O12" s="28">
        <f t="shared" si="5"/>
        <v>2.0268299205247241E-3</v>
      </c>
      <c r="P12" s="32">
        <f t="shared" si="6"/>
        <v>5.0800000051816008E-2</v>
      </c>
      <c r="Q12" s="33">
        <v>1000</v>
      </c>
      <c r="R12" s="34">
        <f t="shared" si="12"/>
        <v>5.0800000051816001E-2</v>
      </c>
      <c r="S12" s="35">
        <f t="shared" si="7"/>
        <v>7.2550000000000002E-4</v>
      </c>
      <c r="T12" s="77">
        <f t="shared" si="8"/>
        <v>0.85126856662038419</v>
      </c>
      <c r="U12" s="78">
        <f t="shared" si="9"/>
        <v>1256.6370646277753</v>
      </c>
      <c r="V12" s="36">
        <f t="shared" si="10"/>
        <v>1.418780944367307E-2</v>
      </c>
      <c r="W12" s="32">
        <f>W11</f>
        <v>4181.3</v>
      </c>
    </row>
    <row r="13" spans="2:23" ht="18.75">
      <c r="B13" s="70">
        <v>2</v>
      </c>
      <c r="C13" s="71">
        <v>45</v>
      </c>
      <c r="D13" s="70">
        <v>10</v>
      </c>
      <c r="E13" s="50">
        <v>8.0000000000000002E-3</v>
      </c>
      <c r="F13" s="51">
        <f t="shared" si="11"/>
        <v>7874.0157600000002</v>
      </c>
      <c r="G13" s="68">
        <f t="shared" si="0"/>
        <v>45</v>
      </c>
      <c r="H13" s="29">
        <f t="shared" si="1"/>
        <v>560.16540374159615</v>
      </c>
      <c r="I13" s="77">
        <f t="shared" si="2"/>
        <v>16.214639364197794</v>
      </c>
      <c r="K13" s="29">
        <f t="shared" si="3"/>
        <v>41.787401532179999</v>
      </c>
      <c r="L13" s="30">
        <v>3.66</v>
      </c>
      <c r="M13" s="30">
        <v>0.57999999999999996</v>
      </c>
      <c r="N13" s="31">
        <f t="shared" si="4"/>
        <v>5.0800000051816001E-2</v>
      </c>
      <c r="O13" s="28">
        <f t="shared" si="5"/>
        <v>2.0268299205247241E-3</v>
      </c>
      <c r="P13" s="32">
        <f t="shared" si="6"/>
        <v>5.0800000051816008E-2</v>
      </c>
      <c r="Q13" s="33">
        <v>1000</v>
      </c>
      <c r="R13" s="34">
        <f t="shared" si="12"/>
        <v>5.0800000051816001E-2</v>
      </c>
      <c r="S13" s="35">
        <f t="shared" si="7"/>
        <v>7.2550000000000002E-4</v>
      </c>
      <c r="T13" s="77">
        <f t="shared" si="8"/>
        <v>0.9728783618518676</v>
      </c>
      <c r="U13" s="78">
        <f t="shared" si="9"/>
        <v>1256.6370646277753</v>
      </c>
      <c r="V13" s="36">
        <f t="shared" si="10"/>
        <v>1.6214639364197793E-2</v>
      </c>
      <c r="W13" s="32">
        <f>W12</f>
        <v>4181.3</v>
      </c>
    </row>
    <row r="14" spans="2:23" ht="18.75">
      <c r="B14" s="70">
        <v>2</v>
      </c>
      <c r="C14" s="71">
        <v>45</v>
      </c>
      <c r="D14" s="70">
        <v>10</v>
      </c>
      <c r="E14" s="50">
        <v>8.9999999999999993E-3</v>
      </c>
      <c r="F14" s="51">
        <f t="shared" si="11"/>
        <v>7874.0157600000002</v>
      </c>
      <c r="G14" s="68">
        <f t="shared" si="0"/>
        <v>45</v>
      </c>
      <c r="H14" s="29">
        <f t="shared" si="1"/>
        <v>630.18607920929571</v>
      </c>
      <c r="I14" s="77">
        <f t="shared" si="2"/>
        <v>18.241469284722516</v>
      </c>
      <c r="K14" s="29">
        <f t="shared" si="3"/>
        <v>41.787401532179999</v>
      </c>
      <c r="L14" s="30">
        <v>3.66</v>
      </c>
      <c r="M14" s="30">
        <v>0.57999999999999996</v>
      </c>
      <c r="N14" s="31">
        <f t="shared" si="4"/>
        <v>5.0800000051816001E-2</v>
      </c>
      <c r="O14" s="28">
        <f t="shared" si="5"/>
        <v>2.0268299205247241E-3</v>
      </c>
      <c r="P14" s="32">
        <f t="shared" si="6"/>
        <v>5.0800000051816008E-2</v>
      </c>
      <c r="Q14" s="33">
        <v>1000</v>
      </c>
      <c r="R14" s="34">
        <f t="shared" si="12"/>
        <v>5.0800000051816001E-2</v>
      </c>
      <c r="S14" s="35">
        <f t="shared" si="7"/>
        <v>7.2550000000000002E-4</v>
      </c>
      <c r="T14" s="77">
        <f t="shared" si="8"/>
        <v>1.0944881570833509</v>
      </c>
      <c r="U14" s="78">
        <f t="shared" si="9"/>
        <v>1256.6370646277753</v>
      </c>
      <c r="V14" s="36">
        <f t="shared" si="10"/>
        <v>1.8241469284722516E-2</v>
      </c>
      <c r="W14" s="32">
        <f>4.1813*1000</f>
        <v>4181.3</v>
      </c>
    </row>
    <row r="15" spans="2:23" ht="18.75">
      <c r="B15" s="70">
        <v>2</v>
      </c>
      <c r="C15" s="71">
        <v>45</v>
      </c>
      <c r="D15" s="70">
        <v>10</v>
      </c>
      <c r="E15" s="50">
        <v>0.01</v>
      </c>
      <c r="F15" s="51">
        <f t="shared" si="11"/>
        <v>7874.0157600000002</v>
      </c>
      <c r="G15" s="68">
        <f t="shared" si="0"/>
        <v>45</v>
      </c>
      <c r="H15" s="29">
        <f t="shared" si="1"/>
        <v>700.20675467699516</v>
      </c>
      <c r="I15" s="77">
        <f t="shared" si="2"/>
        <v>20.268299205247242</v>
      </c>
      <c r="K15" s="29">
        <f t="shared" si="3"/>
        <v>41.787401532179999</v>
      </c>
      <c r="L15" s="30">
        <v>3.66</v>
      </c>
      <c r="M15" s="30">
        <v>0.57999999999999996</v>
      </c>
      <c r="N15" s="31">
        <f t="shared" si="4"/>
        <v>5.0800000051816001E-2</v>
      </c>
      <c r="O15" s="28">
        <f t="shared" si="5"/>
        <v>2.0268299205247241E-3</v>
      </c>
      <c r="P15" s="32">
        <f t="shared" si="6"/>
        <v>5.0800000051816008E-2</v>
      </c>
      <c r="Q15" s="33">
        <v>1000</v>
      </c>
      <c r="R15" s="34">
        <f t="shared" si="12"/>
        <v>5.0800000051816001E-2</v>
      </c>
      <c r="S15" s="35">
        <f t="shared" si="7"/>
        <v>7.2550000000000002E-4</v>
      </c>
      <c r="T15" s="77">
        <f t="shared" si="8"/>
        <v>1.2160979523148345</v>
      </c>
      <c r="U15" s="78">
        <f t="shared" si="9"/>
        <v>1256.6370646277753</v>
      </c>
      <c r="V15" s="36">
        <f t="shared" si="10"/>
        <v>2.0268299205247239E-2</v>
      </c>
      <c r="W15" s="32">
        <f>4.1813*1000</f>
        <v>4181.3</v>
      </c>
    </row>
    <row r="16" spans="2:23" ht="18.75">
      <c r="B16" s="70">
        <v>2</v>
      </c>
      <c r="C16" s="71">
        <v>45</v>
      </c>
      <c r="D16" s="70">
        <v>10</v>
      </c>
      <c r="E16" s="50">
        <v>1.0999999999999999E-2</v>
      </c>
      <c r="F16" s="51">
        <f t="shared" si="11"/>
        <v>7874.0157600000002</v>
      </c>
      <c r="G16" s="68">
        <f t="shared" si="0"/>
        <v>45</v>
      </c>
      <c r="H16" s="29">
        <f t="shared" si="1"/>
        <v>770.22743014469472</v>
      </c>
      <c r="I16" s="77">
        <f t="shared" si="2"/>
        <v>22.295129125771965</v>
      </c>
      <c r="K16" s="29">
        <f t="shared" si="3"/>
        <v>41.787401532179999</v>
      </c>
      <c r="L16" s="30">
        <v>3.66</v>
      </c>
      <c r="M16" s="30">
        <v>0.57999999999999996</v>
      </c>
      <c r="N16" s="31">
        <f t="shared" si="4"/>
        <v>5.0800000051816001E-2</v>
      </c>
      <c r="O16" s="28">
        <f t="shared" si="5"/>
        <v>2.0268299205247241E-3</v>
      </c>
      <c r="P16" s="32">
        <f t="shared" si="6"/>
        <v>5.0800000051816008E-2</v>
      </c>
      <c r="Q16" s="33">
        <v>1000</v>
      </c>
      <c r="R16" s="34">
        <f t="shared" si="12"/>
        <v>5.0800000051816001E-2</v>
      </c>
      <c r="S16" s="35">
        <f t="shared" si="7"/>
        <v>7.2550000000000002E-4</v>
      </c>
      <c r="T16" s="77">
        <f t="shared" si="8"/>
        <v>1.3377077475463179</v>
      </c>
      <c r="U16" s="78">
        <f t="shared" si="9"/>
        <v>1256.6370646277753</v>
      </c>
      <c r="V16" s="36">
        <f t="shared" si="10"/>
        <v>2.2295129125771966E-2</v>
      </c>
      <c r="W16" s="32">
        <f>W14</f>
        <v>4181.3</v>
      </c>
    </row>
    <row r="17" spans="2:34" ht="18.75">
      <c r="B17" s="70">
        <v>2</v>
      </c>
      <c r="C17" s="71">
        <v>45</v>
      </c>
      <c r="D17" s="70">
        <v>10</v>
      </c>
      <c r="E17" s="50">
        <v>1.2E-2</v>
      </c>
      <c r="F17" s="51">
        <f t="shared" si="11"/>
        <v>7874.0157600000002</v>
      </c>
      <c r="G17" s="68">
        <f t="shared" si="0"/>
        <v>45</v>
      </c>
      <c r="H17" s="29">
        <f t="shared" si="1"/>
        <v>840.24810561239417</v>
      </c>
      <c r="I17" s="77">
        <f t="shared" si="2"/>
        <v>24.321959046296691</v>
      </c>
      <c r="K17" s="29">
        <f t="shared" si="3"/>
        <v>41.787401532179999</v>
      </c>
      <c r="L17" s="30">
        <v>3.66</v>
      </c>
      <c r="M17" s="30">
        <v>0.57999999999999996</v>
      </c>
      <c r="N17" s="31">
        <f t="shared" si="4"/>
        <v>5.0800000051816001E-2</v>
      </c>
      <c r="O17" s="28">
        <f t="shared" si="5"/>
        <v>2.0268299205247241E-3</v>
      </c>
      <c r="P17" s="32">
        <f t="shared" si="6"/>
        <v>5.0800000051816008E-2</v>
      </c>
      <c r="Q17" s="33">
        <v>1000</v>
      </c>
      <c r="R17" s="34">
        <f t="shared" si="12"/>
        <v>5.0800000051816001E-2</v>
      </c>
      <c r="S17" s="35">
        <f t="shared" si="7"/>
        <v>7.2550000000000002E-4</v>
      </c>
      <c r="T17" s="77">
        <f t="shared" si="8"/>
        <v>1.4593175427778016</v>
      </c>
      <c r="U17" s="78">
        <f t="shared" si="9"/>
        <v>1256.6370646277753</v>
      </c>
      <c r="V17" s="36">
        <f t="shared" si="10"/>
        <v>2.4321959046296689E-2</v>
      </c>
      <c r="W17" s="32">
        <f>W16</f>
        <v>4181.3</v>
      </c>
      <c r="AH17" s="1" t="s">
        <v>28</v>
      </c>
    </row>
    <row r="18" spans="2:34" ht="18.75">
      <c r="B18" s="70">
        <v>2</v>
      </c>
      <c r="C18" s="71">
        <v>45</v>
      </c>
      <c r="D18" s="70">
        <v>10</v>
      </c>
      <c r="E18" s="50">
        <v>1.2999999999999999E-2</v>
      </c>
      <c r="F18" s="51">
        <f t="shared" si="11"/>
        <v>7874.0157600000002</v>
      </c>
      <c r="G18" s="68">
        <f t="shared" si="0"/>
        <v>45</v>
      </c>
      <c r="H18" s="29">
        <f t="shared" si="1"/>
        <v>910.26878108009373</v>
      </c>
      <c r="I18" s="77">
        <f t="shared" si="2"/>
        <v>26.348788966821413</v>
      </c>
      <c r="K18" s="29">
        <f t="shared" si="3"/>
        <v>41.787401532179999</v>
      </c>
      <c r="L18" s="30">
        <v>3.66</v>
      </c>
      <c r="M18" s="30">
        <v>0.57999999999999996</v>
      </c>
      <c r="N18" s="31">
        <f t="shared" si="4"/>
        <v>5.0800000051816001E-2</v>
      </c>
      <c r="O18" s="28">
        <f t="shared" si="5"/>
        <v>2.0268299205247241E-3</v>
      </c>
      <c r="P18" s="32">
        <f t="shared" si="6"/>
        <v>5.0800000051816008E-2</v>
      </c>
      <c r="Q18" s="33">
        <v>1000</v>
      </c>
      <c r="R18" s="34">
        <f t="shared" si="12"/>
        <v>5.0800000051816001E-2</v>
      </c>
      <c r="S18" s="35">
        <f t="shared" si="7"/>
        <v>7.2550000000000002E-4</v>
      </c>
      <c r="T18" s="77">
        <f t="shared" si="8"/>
        <v>1.5809273380092848</v>
      </c>
      <c r="U18" s="78">
        <f t="shared" si="9"/>
        <v>1256.6370646277753</v>
      </c>
      <c r="V18" s="36">
        <f t="shared" si="10"/>
        <v>2.6348788966821413E-2</v>
      </c>
      <c r="W18" s="32">
        <f>W17</f>
        <v>4181.3</v>
      </c>
    </row>
    <row r="19" spans="2:34" ht="18.75">
      <c r="B19" s="70">
        <v>2</v>
      </c>
      <c r="C19" s="71">
        <v>45</v>
      </c>
      <c r="D19" s="70">
        <v>10</v>
      </c>
      <c r="E19" s="50">
        <v>1.4E-2</v>
      </c>
      <c r="F19" s="51">
        <f t="shared" si="11"/>
        <v>7874.0157600000002</v>
      </c>
      <c r="G19" s="68">
        <f t="shared" si="0"/>
        <v>45</v>
      </c>
      <c r="H19" s="29">
        <f t="shared" si="1"/>
        <v>980.28945654779318</v>
      </c>
      <c r="I19" s="77">
        <f t="shared" si="2"/>
        <v>28.375618887346139</v>
      </c>
      <c r="K19" s="29">
        <f t="shared" si="3"/>
        <v>41.787401532179999</v>
      </c>
      <c r="L19" s="30">
        <v>3.66</v>
      </c>
      <c r="M19" s="30">
        <v>0.57999999999999996</v>
      </c>
      <c r="N19" s="31">
        <f t="shared" si="4"/>
        <v>5.0800000051816001E-2</v>
      </c>
      <c r="O19" s="28">
        <f t="shared" si="5"/>
        <v>2.0268299205247241E-3</v>
      </c>
      <c r="P19" s="32">
        <f t="shared" si="6"/>
        <v>5.0800000051816008E-2</v>
      </c>
      <c r="Q19" s="33">
        <v>1000</v>
      </c>
      <c r="R19" s="34">
        <f t="shared" si="12"/>
        <v>5.0800000051816001E-2</v>
      </c>
      <c r="S19" s="35">
        <f t="shared" si="7"/>
        <v>7.2550000000000002E-4</v>
      </c>
      <c r="T19" s="77">
        <f t="shared" si="8"/>
        <v>1.7025371332407684</v>
      </c>
      <c r="U19" s="78">
        <f t="shared" si="9"/>
        <v>1256.6370646277753</v>
      </c>
      <c r="V19" s="36">
        <f t="shared" si="10"/>
        <v>2.8375618887346139E-2</v>
      </c>
      <c r="W19" s="32">
        <f>W18</f>
        <v>4181.3</v>
      </c>
    </row>
    <row r="20" spans="2:34" ht="18.75">
      <c r="B20" s="70">
        <v>2</v>
      </c>
      <c r="C20" s="71">
        <v>45</v>
      </c>
      <c r="D20" s="70">
        <v>10</v>
      </c>
      <c r="E20" s="50">
        <v>1.4999999999999999E-2</v>
      </c>
      <c r="F20" s="51">
        <f t="shared" si="11"/>
        <v>7874.0157600000002</v>
      </c>
      <c r="G20" s="68">
        <f t="shared" si="0"/>
        <v>45</v>
      </c>
      <c r="H20" s="29">
        <f t="shared" si="1"/>
        <v>1050.3101320154929</v>
      </c>
      <c r="I20" s="77">
        <f t="shared" si="2"/>
        <v>30.402448807870861</v>
      </c>
      <c r="K20" s="29">
        <f t="shared" si="3"/>
        <v>41.787401532179999</v>
      </c>
      <c r="L20" s="30">
        <v>3.66</v>
      </c>
      <c r="M20" s="30">
        <v>0.57999999999999996</v>
      </c>
      <c r="N20" s="31">
        <f t="shared" si="4"/>
        <v>5.0800000051816001E-2</v>
      </c>
      <c r="O20" s="28">
        <f t="shared" si="5"/>
        <v>2.0268299205247241E-3</v>
      </c>
      <c r="P20" s="32">
        <f t="shared" si="6"/>
        <v>5.0800000051816008E-2</v>
      </c>
      <c r="Q20" s="33">
        <v>1000</v>
      </c>
      <c r="R20" s="34">
        <f t="shared" si="12"/>
        <v>5.0800000051816001E-2</v>
      </c>
      <c r="S20" s="35">
        <f t="shared" si="7"/>
        <v>7.2550000000000002E-4</v>
      </c>
      <c r="T20" s="77">
        <f t="shared" si="8"/>
        <v>1.8241469284722516</v>
      </c>
      <c r="U20" s="78">
        <f t="shared" si="9"/>
        <v>1256.6370646277753</v>
      </c>
      <c r="V20" s="36">
        <f t="shared" si="10"/>
        <v>3.0402448807870863E-2</v>
      </c>
      <c r="W20" s="32">
        <f>W19</f>
        <v>4181.3</v>
      </c>
    </row>
    <row r="21" spans="2:34" ht="18.75">
      <c r="B21" s="70">
        <v>2</v>
      </c>
      <c r="C21" s="71">
        <v>45</v>
      </c>
      <c r="D21" s="70">
        <v>10</v>
      </c>
      <c r="E21" s="50">
        <v>1.6E-2</v>
      </c>
      <c r="F21" s="51">
        <f t="shared" si="11"/>
        <v>7874.0157600000002</v>
      </c>
      <c r="G21" s="68">
        <f t="shared" si="0"/>
        <v>45</v>
      </c>
      <c r="H21" s="29">
        <f t="shared" si="1"/>
        <v>1120.3308074831923</v>
      </c>
      <c r="I21" s="77">
        <f t="shared" si="2"/>
        <v>32.429278728395587</v>
      </c>
      <c r="K21" s="29">
        <f t="shared" si="3"/>
        <v>41.787401532179999</v>
      </c>
      <c r="L21" s="30">
        <v>3.66</v>
      </c>
      <c r="M21" s="30">
        <v>0.57999999999999996</v>
      </c>
      <c r="N21" s="31">
        <f t="shared" si="4"/>
        <v>5.0800000051816001E-2</v>
      </c>
      <c r="O21" s="28">
        <f t="shared" si="5"/>
        <v>2.0268299205247241E-3</v>
      </c>
      <c r="P21" s="32">
        <f t="shared" si="6"/>
        <v>5.0800000051816008E-2</v>
      </c>
      <c r="Q21" s="33">
        <v>1000</v>
      </c>
      <c r="R21" s="34">
        <f t="shared" si="12"/>
        <v>5.0800000051816001E-2</v>
      </c>
      <c r="S21" s="35">
        <f t="shared" si="7"/>
        <v>7.2550000000000002E-4</v>
      </c>
      <c r="T21" s="77">
        <f t="shared" si="8"/>
        <v>1.9457567237037352</v>
      </c>
      <c r="U21" s="78">
        <f t="shared" si="9"/>
        <v>1256.6370646277753</v>
      </c>
      <c r="V21" s="36">
        <f t="shared" si="10"/>
        <v>3.2429278728395586E-2</v>
      </c>
      <c r="W21" s="32">
        <f>W20</f>
        <v>4181.3</v>
      </c>
    </row>
    <row r="22" spans="2:34" ht="18.75">
      <c r="B22" s="70">
        <v>2</v>
      </c>
      <c r="C22" s="71">
        <v>45</v>
      </c>
      <c r="D22" s="70">
        <v>10</v>
      </c>
      <c r="E22" s="50">
        <v>1.7000000000000001E-2</v>
      </c>
      <c r="F22" s="51">
        <f t="shared" si="11"/>
        <v>7874.0157600000002</v>
      </c>
      <c r="G22" s="68">
        <f t="shared" si="0"/>
        <v>45</v>
      </c>
      <c r="H22" s="29">
        <f t="shared" si="1"/>
        <v>1190.3514829508918</v>
      </c>
      <c r="I22" s="77">
        <f t="shared" si="2"/>
        <v>34.456108648920313</v>
      </c>
      <c r="K22" s="29">
        <f t="shared" si="3"/>
        <v>41.787401532179999</v>
      </c>
      <c r="L22" s="30">
        <v>3.66</v>
      </c>
      <c r="M22" s="30">
        <v>0.57999999999999996</v>
      </c>
      <c r="N22" s="31">
        <f t="shared" si="4"/>
        <v>5.0800000051816001E-2</v>
      </c>
      <c r="O22" s="28">
        <f t="shared" si="5"/>
        <v>2.0268299205247241E-3</v>
      </c>
      <c r="P22" s="32">
        <f t="shared" si="6"/>
        <v>5.0800000051816008E-2</v>
      </c>
      <c r="Q22" s="33">
        <v>1000</v>
      </c>
      <c r="R22" s="34">
        <f t="shared" si="12"/>
        <v>5.0800000051816001E-2</v>
      </c>
      <c r="S22" s="35">
        <f t="shared" si="7"/>
        <v>7.2550000000000002E-4</v>
      </c>
      <c r="T22" s="77">
        <f t="shared" si="8"/>
        <v>2.0673665189352186</v>
      </c>
      <c r="U22" s="78">
        <f t="shared" si="9"/>
        <v>1256.6370646277753</v>
      </c>
      <c r="V22" s="36">
        <f t="shared" si="10"/>
        <v>3.4456108648920312E-2</v>
      </c>
      <c r="W22" s="32">
        <f>4.1813*1000</f>
        <v>4181.3</v>
      </c>
    </row>
    <row r="23" spans="2:34" ht="18.75">
      <c r="B23" s="70">
        <v>2</v>
      </c>
      <c r="C23" s="71">
        <v>45</v>
      </c>
      <c r="D23" s="70">
        <v>10</v>
      </c>
      <c r="E23" s="50">
        <v>1.7999999999999999E-2</v>
      </c>
      <c r="F23" s="51">
        <f t="shared" si="11"/>
        <v>7874.0157600000002</v>
      </c>
      <c r="G23" s="68">
        <f t="shared" si="0"/>
        <v>45</v>
      </c>
      <c r="H23" s="29">
        <f t="shared" si="1"/>
        <v>1260.3721584185914</v>
      </c>
      <c r="I23" s="77">
        <f t="shared" si="2"/>
        <v>36.482938569445032</v>
      </c>
      <c r="K23" s="29">
        <f t="shared" si="3"/>
        <v>41.787401532179999</v>
      </c>
      <c r="L23" s="30">
        <v>3.66</v>
      </c>
      <c r="M23" s="30">
        <v>0.57999999999999996</v>
      </c>
      <c r="N23" s="31">
        <f t="shared" si="4"/>
        <v>5.0800000051816001E-2</v>
      </c>
      <c r="O23" s="28">
        <f t="shared" si="5"/>
        <v>2.0268299205247241E-3</v>
      </c>
      <c r="P23" s="32">
        <f t="shared" si="6"/>
        <v>5.0800000051816008E-2</v>
      </c>
      <c r="Q23" s="33">
        <v>1000</v>
      </c>
      <c r="R23" s="34">
        <f t="shared" si="12"/>
        <v>5.0800000051816001E-2</v>
      </c>
      <c r="S23" s="35">
        <f t="shared" si="7"/>
        <v>7.2550000000000002E-4</v>
      </c>
      <c r="T23" s="77">
        <f t="shared" si="8"/>
        <v>2.1889763141667018</v>
      </c>
      <c r="U23" s="78">
        <f t="shared" si="9"/>
        <v>1256.6370646277753</v>
      </c>
      <c r="V23" s="36">
        <f t="shared" si="10"/>
        <v>3.6482938569445032E-2</v>
      </c>
      <c r="W23" s="32">
        <f>4.1813*1000</f>
        <v>4181.3</v>
      </c>
    </row>
    <row r="24" spans="2:34" ht="18.75">
      <c r="B24" s="70">
        <v>2</v>
      </c>
      <c r="C24" s="71">
        <v>45</v>
      </c>
      <c r="D24" s="70">
        <v>10</v>
      </c>
      <c r="E24" s="50">
        <v>1.9E-2</v>
      </c>
      <c r="F24" s="51">
        <f t="shared" si="11"/>
        <v>7874.0157600000002</v>
      </c>
      <c r="G24" s="68">
        <f t="shared" si="0"/>
        <v>45</v>
      </c>
      <c r="H24" s="29">
        <f t="shared" si="1"/>
        <v>1330.3928338862909</v>
      </c>
      <c r="I24" s="77">
        <f t="shared" si="2"/>
        <v>38.509768489969758</v>
      </c>
      <c r="K24" s="29">
        <f t="shared" si="3"/>
        <v>41.787401532179999</v>
      </c>
      <c r="L24" s="30">
        <v>3.66</v>
      </c>
      <c r="M24" s="30">
        <v>0.57999999999999996</v>
      </c>
      <c r="N24" s="31">
        <f t="shared" si="4"/>
        <v>5.0800000051816001E-2</v>
      </c>
      <c r="O24" s="28">
        <f t="shared" si="5"/>
        <v>2.0268299205247241E-3</v>
      </c>
      <c r="P24" s="32">
        <f t="shared" si="6"/>
        <v>5.0800000051816008E-2</v>
      </c>
      <c r="Q24" s="33">
        <v>1000</v>
      </c>
      <c r="R24" s="34">
        <f t="shared" si="12"/>
        <v>5.0800000051816001E-2</v>
      </c>
      <c r="S24" s="35">
        <f t="shared" si="7"/>
        <v>7.2550000000000002E-4</v>
      </c>
      <c r="T24" s="77">
        <f t="shared" si="8"/>
        <v>2.3105861093981859</v>
      </c>
      <c r="U24" s="78">
        <f t="shared" si="9"/>
        <v>1256.6370646277753</v>
      </c>
      <c r="V24" s="36">
        <f t="shared" si="10"/>
        <v>3.8509768489969759E-2</v>
      </c>
      <c r="W24" s="32">
        <f>W22</f>
        <v>4181.3</v>
      </c>
    </row>
    <row r="25" spans="2:34" ht="18.75">
      <c r="B25" s="70">
        <v>2</v>
      </c>
      <c r="C25" s="71">
        <v>45</v>
      </c>
      <c r="D25" s="70">
        <v>10</v>
      </c>
      <c r="E25" s="50">
        <v>0.02</v>
      </c>
      <c r="F25" s="51">
        <f t="shared" si="11"/>
        <v>7874.0157600000002</v>
      </c>
      <c r="G25" s="68">
        <f t="shared" si="0"/>
        <v>45</v>
      </c>
      <c r="H25" s="29">
        <f t="shared" si="1"/>
        <v>1400.4135093539903</v>
      </c>
      <c r="I25" s="77">
        <f t="shared" si="2"/>
        <v>40.536598410494484</v>
      </c>
      <c r="K25" s="29">
        <f t="shared" si="3"/>
        <v>41.787401532179999</v>
      </c>
      <c r="L25" s="30">
        <v>3.66</v>
      </c>
      <c r="M25" s="30">
        <v>0.57999999999999996</v>
      </c>
      <c r="N25" s="31">
        <f t="shared" si="4"/>
        <v>5.0800000051816001E-2</v>
      </c>
      <c r="O25" s="28">
        <f t="shared" si="5"/>
        <v>2.0268299205247241E-3</v>
      </c>
      <c r="P25" s="32">
        <f t="shared" si="6"/>
        <v>5.0800000051816008E-2</v>
      </c>
      <c r="Q25" s="33">
        <v>1000</v>
      </c>
      <c r="R25" s="34">
        <f t="shared" si="12"/>
        <v>5.0800000051816001E-2</v>
      </c>
      <c r="S25" s="35">
        <f t="shared" si="7"/>
        <v>7.2550000000000002E-4</v>
      </c>
      <c r="T25" s="77">
        <f t="shared" si="8"/>
        <v>2.4321959046296691</v>
      </c>
      <c r="U25" s="78">
        <f t="shared" si="9"/>
        <v>1256.6370646277753</v>
      </c>
      <c r="V25" s="36">
        <f t="shared" si="10"/>
        <v>4.0536598410494479E-2</v>
      </c>
      <c r="W25" s="32">
        <f>W24</f>
        <v>4181.3</v>
      </c>
    </row>
    <row r="26" spans="2:34" ht="18.75">
      <c r="B26" s="70">
        <v>2</v>
      </c>
      <c r="C26" s="71">
        <v>45</v>
      </c>
      <c r="D26" s="70">
        <v>10</v>
      </c>
      <c r="E26" s="50">
        <v>2.1000000000000001E-2</v>
      </c>
      <c r="F26" s="51">
        <f t="shared" si="11"/>
        <v>7874.0157600000002</v>
      </c>
      <c r="G26" s="68">
        <f t="shared" si="0"/>
        <v>45</v>
      </c>
      <c r="H26" s="29">
        <f t="shared" si="1"/>
        <v>1470.4341848216898</v>
      </c>
      <c r="I26" s="77">
        <f t="shared" si="2"/>
        <v>42.56342833101921</v>
      </c>
      <c r="K26" s="29">
        <f t="shared" si="3"/>
        <v>41.787401532179999</v>
      </c>
      <c r="L26" s="30">
        <v>3.66</v>
      </c>
      <c r="M26" s="30">
        <v>0.57999999999999996</v>
      </c>
      <c r="N26" s="31">
        <f t="shared" si="4"/>
        <v>5.0800000051816001E-2</v>
      </c>
      <c r="O26" s="28">
        <f t="shared" si="5"/>
        <v>2.0268299205247241E-3</v>
      </c>
      <c r="P26" s="32">
        <f t="shared" si="6"/>
        <v>5.0800000051816008E-2</v>
      </c>
      <c r="Q26" s="33">
        <v>1000</v>
      </c>
      <c r="R26" s="34">
        <f t="shared" si="12"/>
        <v>5.0800000051816001E-2</v>
      </c>
      <c r="S26" s="35">
        <f t="shared" si="7"/>
        <v>7.2550000000000002E-4</v>
      </c>
      <c r="T26" s="77">
        <f t="shared" si="8"/>
        <v>2.5538056998611527</v>
      </c>
      <c r="U26" s="78">
        <f t="shared" si="9"/>
        <v>1256.6370646277753</v>
      </c>
      <c r="V26" s="36">
        <f t="shared" si="10"/>
        <v>4.2563428331019205E-2</v>
      </c>
      <c r="W26" s="32">
        <f>W25</f>
        <v>4181.3</v>
      </c>
    </row>
    <row r="27" spans="2:34" ht="18.75">
      <c r="B27" s="70">
        <v>2</v>
      </c>
      <c r="C27" s="71">
        <v>45</v>
      </c>
      <c r="D27" s="70">
        <v>10</v>
      </c>
      <c r="E27" s="50">
        <v>2.1999999999999999E-2</v>
      </c>
      <c r="F27" s="51">
        <f t="shared" si="11"/>
        <v>7874.0157600000002</v>
      </c>
      <c r="G27" s="68">
        <f t="shared" si="0"/>
        <v>45</v>
      </c>
      <c r="H27" s="29">
        <f t="shared" si="1"/>
        <v>1540.4548602893894</v>
      </c>
      <c r="I27" s="77">
        <f t="shared" si="2"/>
        <v>44.590258251543929</v>
      </c>
      <c r="K27" s="29">
        <f t="shared" si="3"/>
        <v>41.787401532179999</v>
      </c>
      <c r="L27" s="30">
        <v>3.66</v>
      </c>
      <c r="M27" s="30">
        <v>0.57999999999999996</v>
      </c>
      <c r="N27" s="31">
        <f t="shared" si="4"/>
        <v>5.0800000051816001E-2</v>
      </c>
      <c r="O27" s="28">
        <f t="shared" si="5"/>
        <v>2.0268299205247241E-3</v>
      </c>
      <c r="P27" s="32">
        <f t="shared" si="6"/>
        <v>5.0800000051816008E-2</v>
      </c>
      <c r="Q27" s="33">
        <v>1000</v>
      </c>
      <c r="R27" s="34">
        <f t="shared" si="12"/>
        <v>5.0800000051816001E-2</v>
      </c>
      <c r="S27" s="35">
        <f t="shared" si="7"/>
        <v>7.2550000000000002E-4</v>
      </c>
      <c r="T27" s="77">
        <f t="shared" si="8"/>
        <v>2.6754154950926359</v>
      </c>
      <c r="U27" s="78">
        <f t="shared" si="9"/>
        <v>1256.6370646277753</v>
      </c>
      <c r="V27" s="36">
        <f t="shared" si="10"/>
        <v>4.4590258251543932E-2</v>
      </c>
      <c r="W27" s="32">
        <f>W26</f>
        <v>4181.3</v>
      </c>
    </row>
    <row r="28" spans="2:34" ht="18.75">
      <c r="B28" s="70">
        <v>2</v>
      </c>
      <c r="C28" s="71">
        <v>45</v>
      </c>
      <c r="D28" s="70">
        <v>10</v>
      </c>
      <c r="E28" s="50">
        <v>2.3E-2</v>
      </c>
      <c r="F28" s="51">
        <f t="shared" si="11"/>
        <v>7874.0157600000002</v>
      </c>
      <c r="G28" s="68">
        <f t="shared" si="0"/>
        <v>45</v>
      </c>
      <c r="H28" s="29">
        <f t="shared" si="1"/>
        <v>1610.4755357570891</v>
      </c>
      <c r="I28" s="77">
        <f t="shared" si="2"/>
        <v>46.617088172068655</v>
      </c>
      <c r="K28" s="29">
        <f t="shared" si="3"/>
        <v>41.787401532179999</v>
      </c>
      <c r="L28" s="30">
        <v>3.66</v>
      </c>
      <c r="M28" s="30">
        <v>0.57999999999999996</v>
      </c>
      <c r="N28" s="31">
        <f t="shared" si="4"/>
        <v>5.0800000051816001E-2</v>
      </c>
      <c r="O28" s="28">
        <f t="shared" si="5"/>
        <v>2.0268299205247241E-3</v>
      </c>
      <c r="P28" s="32">
        <f t="shared" si="6"/>
        <v>5.0800000051816008E-2</v>
      </c>
      <c r="Q28" s="33">
        <v>1000</v>
      </c>
      <c r="R28" s="34">
        <f t="shared" si="12"/>
        <v>5.0800000051816001E-2</v>
      </c>
      <c r="S28" s="35">
        <f t="shared" si="7"/>
        <v>7.2550000000000002E-4</v>
      </c>
      <c r="T28" s="77">
        <f t="shared" si="8"/>
        <v>2.7970252903241195</v>
      </c>
      <c r="U28" s="78">
        <f t="shared" si="9"/>
        <v>1256.6370646277753</v>
      </c>
      <c r="V28" s="36">
        <f t="shared" si="10"/>
        <v>4.6617088172068652E-2</v>
      </c>
      <c r="W28" s="32">
        <f>W27</f>
        <v>4181.3</v>
      </c>
    </row>
    <row r="29" spans="2:34" ht="18.75">
      <c r="B29" s="70">
        <v>2</v>
      </c>
      <c r="C29" s="71">
        <v>45</v>
      </c>
      <c r="D29" s="70">
        <v>10</v>
      </c>
      <c r="E29" s="50">
        <v>2.4E-2</v>
      </c>
      <c r="F29" s="51">
        <f t="shared" si="11"/>
        <v>7874.0157600000002</v>
      </c>
      <c r="G29" s="68">
        <f t="shared" si="0"/>
        <v>45</v>
      </c>
      <c r="H29" s="29">
        <f t="shared" si="1"/>
        <v>1680.4962112247883</v>
      </c>
      <c r="I29" s="77">
        <f t="shared" si="2"/>
        <v>48.643918092593381</v>
      </c>
      <c r="K29" s="29">
        <f t="shared" si="3"/>
        <v>41.787401532179999</v>
      </c>
      <c r="L29" s="30">
        <v>3.66</v>
      </c>
      <c r="M29" s="30">
        <v>0.57999999999999996</v>
      </c>
      <c r="N29" s="31">
        <f t="shared" si="4"/>
        <v>5.0800000051816001E-2</v>
      </c>
      <c r="O29" s="28">
        <f t="shared" si="5"/>
        <v>2.0268299205247241E-3</v>
      </c>
      <c r="P29" s="32">
        <f t="shared" si="6"/>
        <v>5.0800000051816008E-2</v>
      </c>
      <c r="Q29" s="33">
        <v>1000</v>
      </c>
      <c r="R29" s="34">
        <f t="shared" si="12"/>
        <v>5.0800000051816001E-2</v>
      </c>
      <c r="S29" s="35">
        <f t="shared" si="7"/>
        <v>7.2550000000000002E-4</v>
      </c>
      <c r="T29" s="77">
        <f t="shared" si="8"/>
        <v>2.9186350855556031</v>
      </c>
      <c r="U29" s="78">
        <f t="shared" si="9"/>
        <v>1256.6370646277753</v>
      </c>
      <c r="V29" s="36">
        <f t="shared" si="10"/>
        <v>4.8643918092593379E-2</v>
      </c>
      <c r="W29" s="32">
        <f>W28</f>
        <v>4181.3</v>
      </c>
    </row>
    <row r="30" spans="2:34" ht="18.75">
      <c r="B30" s="70">
        <v>2</v>
      </c>
      <c r="C30" s="71">
        <v>45</v>
      </c>
      <c r="D30" s="70">
        <v>10</v>
      </c>
      <c r="E30" s="50">
        <v>2.5000000000000001E-2</v>
      </c>
      <c r="F30" s="51">
        <f t="shared" si="11"/>
        <v>7874.0157600000002</v>
      </c>
      <c r="G30" s="68">
        <f t="shared" si="0"/>
        <v>45</v>
      </c>
      <c r="H30" s="29">
        <f t="shared" si="1"/>
        <v>1750.516886692488</v>
      </c>
      <c r="I30" s="77">
        <f t="shared" si="2"/>
        <v>50.670748013118107</v>
      </c>
      <c r="K30" s="29">
        <f t="shared" si="3"/>
        <v>41.787401532179999</v>
      </c>
      <c r="L30" s="30">
        <v>3.66</v>
      </c>
      <c r="M30" s="30">
        <v>0.57999999999999996</v>
      </c>
      <c r="N30" s="31">
        <f t="shared" si="4"/>
        <v>5.0800000051816001E-2</v>
      </c>
      <c r="O30" s="28">
        <f t="shared" si="5"/>
        <v>2.0268299205247241E-3</v>
      </c>
      <c r="P30" s="32">
        <f t="shared" si="6"/>
        <v>5.0800000051816008E-2</v>
      </c>
      <c r="Q30" s="33">
        <v>1000</v>
      </c>
      <c r="R30" s="34">
        <f t="shared" si="12"/>
        <v>5.0800000051816001E-2</v>
      </c>
      <c r="S30" s="35">
        <f t="shared" si="7"/>
        <v>7.2550000000000002E-4</v>
      </c>
      <c r="T30" s="77">
        <f t="shared" si="8"/>
        <v>3.0402448807870863</v>
      </c>
      <c r="U30" s="78">
        <f t="shared" si="9"/>
        <v>1256.6370646277753</v>
      </c>
      <c r="V30" s="36">
        <f t="shared" si="10"/>
        <v>5.0670748013118105E-2</v>
      </c>
      <c r="W30" s="32">
        <f t="shared" ref="W30:W33" si="13">W29</f>
        <v>4181.3</v>
      </c>
      <c r="Y30" s="2"/>
      <c r="Z30" s="2"/>
      <c r="AA30" s="2"/>
      <c r="AB30" s="2"/>
    </row>
    <row r="31" spans="2:34" ht="18.75">
      <c r="B31" s="70">
        <v>2</v>
      </c>
      <c r="C31" s="71">
        <v>45</v>
      </c>
      <c r="D31" s="70">
        <v>10</v>
      </c>
      <c r="E31" s="50">
        <v>2.5999999999999999E-2</v>
      </c>
      <c r="F31" s="51">
        <f t="shared" si="11"/>
        <v>7874.0157600000002</v>
      </c>
      <c r="G31" s="68">
        <f t="shared" si="0"/>
        <v>45</v>
      </c>
      <c r="H31" s="29">
        <f t="shared" si="1"/>
        <v>1820.5375621601875</v>
      </c>
      <c r="I31" s="77">
        <f t="shared" si="2"/>
        <v>52.697577933642826</v>
      </c>
      <c r="K31" s="29">
        <f t="shared" si="3"/>
        <v>41.787401532179999</v>
      </c>
      <c r="L31" s="30">
        <v>3.66</v>
      </c>
      <c r="M31" s="30">
        <v>0.57999999999999996</v>
      </c>
      <c r="N31" s="31">
        <f t="shared" si="4"/>
        <v>5.0800000051816001E-2</v>
      </c>
      <c r="O31" s="28">
        <f t="shared" si="5"/>
        <v>2.0268299205247241E-3</v>
      </c>
      <c r="P31" s="32">
        <f t="shared" si="6"/>
        <v>5.0800000051816008E-2</v>
      </c>
      <c r="Q31" s="33">
        <v>1000</v>
      </c>
      <c r="R31" s="34">
        <f t="shared" si="12"/>
        <v>5.0800000051816001E-2</v>
      </c>
      <c r="S31" s="35">
        <f t="shared" si="7"/>
        <v>7.2550000000000002E-4</v>
      </c>
      <c r="T31" s="77">
        <f t="shared" si="8"/>
        <v>3.1618546760185695</v>
      </c>
      <c r="U31" s="78">
        <f t="shared" si="9"/>
        <v>1256.6370646277753</v>
      </c>
      <c r="V31" s="36">
        <f t="shared" si="10"/>
        <v>5.2697577933642825E-2</v>
      </c>
      <c r="W31" s="32">
        <f t="shared" si="13"/>
        <v>4181.3</v>
      </c>
      <c r="Y31" s="2"/>
      <c r="Z31" s="2"/>
      <c r="AA31" s="2"/>
      <c r="AB31" s="2"/>
    </row>
    <row r="32" spans="2:34" ht="18.75">
      <c r="B32" s="70">
        <v>2</v>
      </c>
      <c r="C32" s="71">
        <v>45</v>
      </c>
      <c r="D32" s="70">
        <v>10</v>
      </c>
      <c r="E32" s="50">
        <v>2.7E-2</v>
      </c>
      <c r="F32" s="51">
        <f t="shared" si="11"/>
        <v>7874.0157600000002</v>
      </c>
      <c r="G32" s="68">
        <f t="shared" si="0"/>
        <v>45</v>
      </c>
      <c r="H32" s="29">
        <f t="shared" si="1"/>
        <v>1890.5582376278869</v>
      </c>
      <c r="I32" s="77">
        <f t="shared" si="2"/>
        <v>54.724407854167552</v>
      </c>
      <c r="K32" s="29">
        <f t="shared" si="3"/>
        <v>41.787401532179999</v>
      </c>
      <c r="L32" s="30">
        <v>3.66</v>
      </c>
      <c r="M32" s="30">
        <v>0.57999999999999996</v>
      </c>
      <c r="N32" s="31">
        <f t="shared" si="4"/>
        <v>5.0800000051816001E-2</v>
      </c>
      <c r="O32" s="28">
        <f t="shared" si="5"/>
        <v>2.0268299205247241E-3</v>
      </c>
      <c r="P32" s="32">
        <f t="shared" si="6"/>
        <v>5.0800000051816008E-2</v>
      </c>
      <c r="Q32" s="33">
        <v>1000</v>
      </c>
      <c r="R32" s="34">
        <f t="shared" si="12"/>
        <v>5.0800000051816001E-2</v>
      </c>
      <c r="S32" s="35">
        <f t="shared" si="7"/>
        <v>7.2550000000000002E-4</v>
      </c>
      <c r="T32" s="77">
        <f t="shared" si="8"/>
        <v>3.2834644712500531</v>
      </c>
      <c r="U32" s="78">
        <f t="shared" si="9"/>
        <v>1256.6370646277753</v>
      </c>
      <c r="V32" s="36">
        <f t="shared" si="10"/>
        <v>5.4724407854167552E-2</v>
      </c>
      <c r="W32" s="32">
        <f t="shared" si="13"/>
        <v>4181.3</v>
      </c>
      <c r="Y32" s="2"/>
      <c r="Z32" s="2"/>
      <c r="AA32" s="2"/>
      <c r="AB32" s="2"/>
    </row>
    <row r="33" spans="2:23" ht="18.75">
      <c r="B33" s="70">
        <v>2</v>
      </c>
      <c r="C33" s="71">
        <v>45</v>
      </c>
      <c r="D33" s="70">
        <v>10</v>
      </c>
      <c r="E33" s="50">
        <v>2.8000000000000001E-2</v>
      </c>
      <c r="F33" s="51">
        <f t="shared" si="11"/>
        <v>7874.0157600000002</v>
      </c>
      <c r="G33" s="68">
        <f t="shared" si="0"/>
        <v>45</v>
      </c>
      <c r="H33" s="29">
        <f t="shared" si="1"/>
        <v>1960.5789130955864</v>
      </c>
      <c r="I33" s="77">
        <f t="shared" si="2"/>
        <v>56.751237774692278</v>
      </c>
      <c r="K33" s="29">
        <f t="shared" si="3"/>
        <v>41.787401532179999</v>
      </c>
      <c r="L33" s="30">
        <v>3.66</v>
      </c>
      <c r="M33" s="30">
        <v>0.57999999999999996</v>
      </c>
      <c r="N33" s="31">
        <f t="shared" si="4"/>
        <v>5.0800000051816001E-2</v>
      </c>
      <c r="O33" s="28">
        <f t="shared" si="5"/>
        <v>2.0268299205247241E-3</v>
      </c>
      <c r="P33" s="32">
        <f t="shared" si="6"/>
        <v>5.0800000051816008E-2</v>
      </c>
      <c r="Q33" s="33">
        <v>1000</v>
      </c>
      <c r="R33" s="34">
        <f t="shared" si="12"/>
        <v>5.0800000051816001E-2</v>
      </c>
      <c r="S33" s="35">
        <f t="shared" si="7"/>
        <v>7.2550000000000002E-4</v>
      </c>
      <c r="T33" s="77">
        <f t="shared" si="8"/>
        <v>3.4050742664815368</v>
      </c>
      <c r="U33" s="78">
        <f t="shared" si="9"/>
        <v>1256.6370646277753</v>
      </c>
      <c r="V33" s="36">
        <f t="shared" si="10"/>
        <v>5.6751237774692279E-2</v>
      </c>
      <c r="W33" s="32">
        <f t="shared" si="13"/>
        <v>4181.3</v>
      </c>
    </row>
    <row r="34" spans="2:23" ht="18.75">
      <c r="B34" s="70">
        <v>2</v>
      </c>
      <c r="C34" s="71">
        <v>45</v>
      </c>
      <c r="D34" s="70">
        <v>10</v>
      </c>
      <c r="E34" s="50">
        <v>2.9000000000000001E-2</v>
      </c>
      <c r="F34" s="51">
        <f t="shared" si="11"/>
        <v>7874.0157600000002</v>
      </c>
      <c r="G34" s="68">
        <f t="shared" si="0"/>
        <v>45</v>
      </c>
      <c r="H34" s="29">
        <f t="shared" si="1"/>
        <v>2030.599588563286</v>
      </c>
      <c r="I34" s="77">
        <f t="shared" si="2"/>
        <v>58.778067695217004</v>
      </c>
      <c r="K34" s="29">
        <f t="shared" si="3"/>
        <v>41.787401532179999</v>
      </c>
      <c r="L34" s="30">
        <v>3.66</v>
      </c>
      <c r="M34" s="30">
        <v>0.57999999999999996</v>
      </c>
      <c r="N34" s="31">
        <f t="shared" si="4"/>
        <v>5.0800000051816001E-2</v>
      </c>
      <c r="O34" s="28">
        <f t="shared" si="5"/>
        <v>2.0268299205247241E-3</v>
      </c>
      <c r="P34" s="32">
        <f t="shared" si="6"/>
        <v>5.0800000051816008E-2</v>
      </c>
      <c r="Q34" s="33">
        <v>1000</v>
      </c>
      <c r="R34" s="34">
        <f t="shared" si="12"/>
        <v>5.0800000051816001E-2</v>
      </c>
      <c r="S34" s="35">
        <f t="shared" si="7"/>
        <v>7.2550000000000002E-4</v>
      </c>
      <c r="T34" s="77">
        <f t="shared" si="8"/>
        <v>3.52668406171302</v>
      </c>
      <c r="U34" s="78">
        <f t="shared" si="9"/>
        <v>1256.6370646277753</v>
      </c>
      <c r="V34" s="36">
        <f t="shared" si="10"/>
        <v>5.8778067695216998E-2</v>
      </c>
      <c r="W34" s="32">
        <f>4.1813*1000</f>
        <v>4181.3</v>
      </c>
    </row>
    <row r="35" spans="2:23" ht="18.75">
      <c r="B35" s="70">
        <v>2</v>
      </c>
      <c r="C35" s="71">
        <v>45</v>
      </c>
      <c r="D35" s="70">
        <v>10</v>
      </c>
      <c r="E35" s="50">
        <v>0.03</v>
      </c>
      <c r="F35" s="51">
        <f t="shared" si="11"/>
        <v>7874.0157600000002</v>
      </c>
      <c r="G35" s="68">
        <f t="shared" si="0"/>
        <v>45</v>
      </c>
      <c r="H35" s="29">
        <f t="shared" si="1"/>
        <v>2100.6202640309857</v>
      </c>
      <c r="I35" s="77">
        <f t="shared" si="2"/>
        <v>60.804897615741723</v>
      </c>
      <c r="K35" s="29">
        <f t="shared" si="3"/>
        <v>41.787401532179999</v>
      </c>
      <c r="L35" s="30">
        <v>3.66</v>
      </c>
      <c r="M35" s="30">
        <v>0.57999999999999996</v>
      </c>
      <c r="N35" s="31">
        <f t="shared" si="4"/>
        <v>5.0800000051816001E-2</v>
      </c>
      <c r="O35" s="28">
        <f t="shared" si="5"/>
        <v>2.0268299205247241E-3</v>
      </c>
      <c r="P35" s="32">
        <f t="shared" si="6"/>
        <v>5.0800000051816008E-2</v>
      </c>
      <c r="Q35" s="33">
        <v>1000</v>
      </c>
      <c r="R35" s="34">
        <f t="shared" si="12"/>
        <v>5.0800000051816001E-2</v>
      </c>
      <c r="S35" s="35">
        <f t="shared" si="7"/>
        <v>7.2550000000000002E-4</v>
      </c>
      <c r="T35" s="77">
        <f t="shared" si="8"/>
        <v>3.6482938569445031</v>
      </c>
      <c r="U35" s="78">
        <f t="shared" si="9"/>
        <v>1256.6370646277753</v>
      </c>
      <c r="V35" s="36">
        <f t="shared" si="10"/>
        <v>6.0804897615741725E-2</v>
      </c>
      <c r="W35" s="32">
        <f>4.1813*1000</f>
        <v>4181.3</v>
      </c>
    </row>
    <row r="36" spans="2:23" ht="18.75">
      <c r="B36" s="70">
        <v>2</v>
      </c>
      <c r="C36" s="71">
        <v>45</v>
      </c>
      <c r="D36" s="70">
        <v>10</v>
      </c>
      <c r="E36" s="50">
        <v>3.1E-2</v>
      </c>
      <c r="F36" s="51">
        <f t="shared" si="11"/>
        <v>7874.0157600000002</v>
      </c>
      <c r="G36" s="68">
        <f t="shared" si="0"/>
        <v>45</v>
      </c>
      <c r="H36" s="29">
        <f t="shared" si="1"/>
        <v>2170.6409394986849</v>
      </c>
      <c r="I36" s="77">
        <f t="shared" si="2"/>
        <v>62.831727536266442</v>
      </c>
      <c r="K36" s="29">
        <f t="shared" si="3"/>
        <v>41.787401532179999</v>
      </c>
      <c r="L36" s="30">
        <v>3.66</v>
      </c>
      <c r="M36" s="30">
        <v>0.57999999999999996</v>
      </c>
      <c r="N36" s="31">
        <f t="shared" si="4"/>
        <v>5.0800000051816001E-2</v>
      </c>
      <c r="O36" s="28">
        <f t="shared" si="5"/>
        <v>2.0268299205247241E-3</v>
      </c>
      <c r="P36" s="32">
        <f t="shared" si="6"/>
        <v>5.0800000051816008E-2</v>
      </c>
      <c r="Q36" s="33">
        <v>1000</v>
      </c>
      <c r="R36" s="34">
        <f t="shared" si="12"/>
        <v>5.0800000051816001E-2</v>
      </c>
      <c r="S36" s="35">
        <f t="shared" si="7"/>
        <v>7.2550000000000002E-4</v>
      </c>
      <c r="T36" s="77">
        <f t="shared" si="8"/>
        <v>3.7699036521759863</v>
      </c>
      <c r="U36" s="78">
        <f t="shared" si="9"/>
        <v>1256.6370646277753</v>
      </c>
      <c r="V36" s="36">
        <f t="shared" si="10"/>
        <v>6.2831727536266452E-2</v>
      </c>
      <c r="W36" s="32">
        <f>W34</f>
        <v>4181.3</v>
      </c>
    </row>
    <row r="37" spans="2:23" ht="18.75">
      <c r="B37" s="70">
        <v>2</v>
      </c>
      <c r="C37" s="71">
        <v>45</v>
      </c>
      <c r="D37" s="70">
        <v>10</v>
      </c>
      <c r="E37" s="50">
        <v>3.2000000000000001E-2</v>
      </c>
      <c r="F37" s="51">
        <f t="shared" si="11"/>
        <v>7874.0157600000002</v>
      </c>
      <c r="G37" s="68">
        <f t="shared" si="0"/>
        <v>45</v>
      </c>
      <c r="H37" s="29">
        <f t="shared" si="1"/>
        <v>2240.6616149663846</v>
      </c>
      <c r="I37" s="77">
        <f t="shared" si="2"/>
        <v>64.858557456791175</v>
      </c>
      <c r="K37" s="29">
        <f t="shared" si="3"/>
        <v>41.787401532179999</v>
      </c>
      <c r="L37" s="30">
        <v>3.66</v>
      </c>
      <c r="M37" s="30">
        <v>0.57999999999999996</v>
      </c>
      <c r="N37" s="31">
        <f t="shared" si="4"/>
        <v>5.0800000051816001E-2</v>
      </c>
      <c r="O37" s="28">
        <f t="shared" si="5"/>
        <v>2.0268299205247241E-3</v>
      </c>
      <c r="P37" s="32">
        <f t="shared" si="6"/>
        <v>5.0800000051816008E-2</v>
      </c>
      <c r="Q37" s="33">
        <v>1000</v>
      </c>
      <c r="R37" s="34">
        <f t="shared" si="12"/>
        <v>5.0800000051816001E-2</v>
      </c>
      <c r="S37" s="35">
        <f t="shared" si="7"/>
        <v>7.2550000000000002E-4</v>
      </c>
      <c r="T37" s="77">
        <f t="shared" si="8"/>
        <v>3.8915134474074704</v>
      </c>
      <c r="U37" s="78">
        <f t="shared" si="9"/>
        <v>1256.6370646277753</v>
      </c>
      <c r="V37" s="36">
        <f t="shared" si="10"/>
        <v>6.4858557456791172E-2</v>
      </c>
      <c r="W37" s="32">
        <f>W36</f>
        <v>4181.3</v>
      </c>
    </row>
    <row r="38" spans="2:23" ht="18.75">
      <c r="B38" s="70">
        <v>2</v>
      </c>
      <c r="C38" s="71">
        <v>45</v>
      </c>
      <c r="D38" s="70">
        <v>10</v>
      </c>
      <c r="E38" s="50">
        <v>3.3000000000000002E-2</v>
      </c>
      <c r="F38" s="51">
        <f t="shared" si="11"/>
        <v>7874.0157600000002</v>
      </c>
      <c r="G38" s="68">
        <f t="shared" ref="G38:G69" si="14">-(EXP((-K38*U38)/(V38*W38)))*(C38-D38)+C38</f>
        <v>45</v>
      </c>
      <c r="H38" s="29">
        <f t="shared" ref="H38:H69" si="15">(Q38*E38*R38)/S38</f>
        <v>2310.6822904340843</v>
      </c>
      <c r="I38" s="77">
        <f t="shared" ref="I38:I69" si="16">(E38*O38)*1000000</f>
        <v>66.885387377315908</v>
      </c>
      <c r="K38" s="29">
        <f t="shared" si="3"/>
        <v>41.787401532179999</v>
      </c>
      <c r="L38" s="30">
        <v>3.66</v>
      </c>
      <c r="M38" s="30">
        <v>0.57999999999999996</v>
      </c>
      <c r="N38" s="31">
        <f t="shared" si="4"/>
        <v>5.0800000051816001E-2</v>
      </c>
      <c r="O38" s="28">
        <f t="shared" si="5"/>
        <v>2.0268299205247241E-3</v>
      </c>
      <c r="P38" s="32">
        <f t="shared" si="6"/>
        <v>5.0800000051816008E-2</v>
      </c>
      <c r="Q38" s="33">
        <v>1000</v>
      </c>
      <c r="R38" s="34">
        <f t="shared" si="12"/>
        <v>5.0800000051816001E-2</v>
      </c>
      <c r="S38" s="35">
        <f t="shared" si="7"/>
        <v>7.2550000000000002E-4</v>
      </c>
      <c r="T38" s="77">
        <f t="shared" ref="T38:T69" si="17">I38*60/1000</f>
        <v>4.0131232426389545</v>
      </c>
      <c r="U38" s="78">
        <f t="shared" ref="U38:U69" si="18">PI()*R38*F38</f>
        <v>1256.6370646277753</v>
      </c>
      <c r="V38" s="36">
        <f t="shared" ref="V38:V69" si="19">Q38*E38*O38</f>
        <v>6.6885387377315891E-2</v>
      </c>
      <c r="W38" s="32">
        <f>W37</f>
        <v>4181.3</v>
      </c>
    </row>
    <row r="39" spans="2:23" ht="18.75">
      <c r="B39" s="70">
        <v>2</v>
      </c>
      <c r="C39" s="71">
        <v>45</v>
      </c>
      <c r="D39" s="70">
        <v>10</v>
      </c>
      <c r="E39" s="50">
        <v>3.4000000000000002E-2</v>
      </c>
      <c r="F39" s="51">
        <f t="shared" si="11"/>
        <v>7874.0157600000002</v>
      </c>
      <c r="G39" s="68">
        <f t="shared" si="14"/>
        <v>45</v>
      </c>
      <c r="H39" s="29">
        <f t="shared" si="15"/>
        <v>2380.7029659017835</v>
      </c>
      <c r="I39" s="77">
        <f t="shared" si="16"/>
        <v>68.912217297840627</v>
      </c>
      <c r="K39" s="29">
        <f t="shared" si="3"/>
        <v>41.787401532179999</v>
      </c>
      <c r="L39" s="30">
        <v>3.66</v>
      </c>
      <c r="M39" s="30">
        <v>0.57999999999999996</v>
      </c>
      <c r="N39" s="31">
        <f t="shared" si="4"/>
        <v>5.0800000051816001E-2</v>
      </c>
      <c r="O39" s="28">
        <f t="shared" si="5"/>
        <v>2.0268299205247241E-3</v>
      </c>
      <c r="P39" s="32">
        <f t="shared" si="6"/>
        <v>5.0800000051816008E-2</v>
      </c>
      <c r="Q39" s="33">
        <v>1000</v>
      </c>
      <c r="R39" s="34">
        <f t="shared" si="12"/>
        <v>5.0800000051816001E-2</v>
      </c>
      <c r="S39" s="35">
        <f t="shared" si="7"/>
        <v>7.2550000000000002E-4</v>
      </c>
      <c r="T39" s="77">
        <f t="shared" si="17"/>
        <v>4.1347330378704372</v>
      </c>
      <c r="U39" s="78">
        <f t="shared" si="18"/>
        <v>1256.6370646277753</v>
      </c>
      <c r="V39" s="36">
        <f t="shared" si="19"/>
        <v>6.8912217297840625E-2</v>
      </c>
      <c r="W39" s="32">
        <f>W38</f>
        <v>4181.3</v>
      </c>
    </row>
    <row r="40" spans="2:23" ht="18.75">
      <c r="B40" s="70">
        <v>2</v>
      </c>
      <c r="C40" s="71">
        <v>45</v>
      </c>
      <c r="D40" s="70">
        <v>10</v>
      </c>
      <c r="E40" s="50">
        <v>3.5000000000000003E-2</v>
      </c>
      <c r="F40" s="51">
        <f t="shared" si="11"/>
        <v>7874.0157600000002</v>
      </c>
      <c r="G40" s="68">
        <f t="shared" si="14"/>
        <v>45</v>
      </c>
      <c r="H40" s="29">
        <f t="shared" si="15"/>
        <v>2450.7236413694832</v>
      </c>
      <c r="I40" s="77">
        <f t="shared" si="16"/>
        <v>70.939047218365346</v>
      </c>
      <c r="K40" s="29">
        <f t="shared" si="3"/>
        <v>41.787401532179999</v>
      </c>
      <c r="L40" s="30">
        <v>3.66</v>
      </c>
      <c r="M40" s="30">
        <v>0.57999999999999996</v>
      </c>
      <c r="N40" s="31">
        <f t="shared" si="4"/>
        <v>5.0800000051816001E-2</v>
      </c>
      <c r="O40" s="28">
        <f t="shared" si="5"/>
        <v>2.0268299205247241E-3</v>
      </c>
      <c r="P40" s="32">
        <f t="shared" si="6"/>
        <v>5.0800000051816008E-2</v>
      </c>
      <c r="Q40" s="33">
        <v>1000</v>
      </c>
      <c r="R40" s="34">
        <f t="shared" si="12"/>
        <v>5.0800000051816001E-2</v>
      </c>
      <c r="S40" s="35">
        <f t="shared" si="7"/>
        <v>7.2550000000000002E-4</v>
      </c>
      <c r="T40" s="77">
        <f t="shared" si="17"/>
        <v>4.25634283310192</v>
      </c>
      <c r="U40" s="78">
        <f t="shared" si="18"/>
        <v>1256.6370646277753</v>
      </c>
      <c r="V40" s="36">
        <f t="shared" si="19"/>
        <v>7.0939047218365345E-2</v>
      </c>
      <c r="W40" s="32">
        <f>W39</f>
        <v>4181.3</v>
      </c>
    </row>
    <row r="41" spans="2:23" ht="18.75">
      <c r="B41" s="70">
        <v>2</v>
      </c>
      <c r="C41" s="71">
        <v>45</v>
      </c>
      <c r="D41" s="70">
        <v>10</v>
      </c>
      <c r="E41" s="50">
        <v>3.5999999999999997E-2</v>
      </c>
      <c r="F41" s="51">
        <f t="shared" si="11"/>
        <v>7874.0157600000002</v>
      </c>
      <c r="G41" s="68">
        <f t="shared" si="14"/>
        <v>45</v>
      </c>
      <c r="H41" s="29">
        <f t="shared" si="15"/>
        <v>2520.7443168371829</v>
      </c>
      <c r="I41" s="77">
        <f t="shared" si="16"/>
        <v>72.965877138890065</v>
      </c>
      <c r="K41" s="29">
        <f t="shared" si="3"/>
        <v>41.787401532179999</v>
      </c>
      <c r="L41" s="30">
        <v>3.66</v>
      </c>
      <c r="M41" s="30">
        <v>0.57999999999999996</v>
      </c>
      <c r="N41" s="31">
        <f t="shared" si="4"/>
        <v>5.0800000051816001E-2</v>
      </c>
      <c r="O41" s="28">
        <f t="shared" si="5"/>
        <v>2.0268299205247241E-3</v>
      </c>
      <c r="P41" s="32">
        <f t="shared" si="6"/>
        <v>5.0800000051816008E-2</v>
      </c>
      <c r="Q41" s="33">
        <v>1000</v>
      </c>
      <c r="R41" s="34">
        <f t="shared" si="12"/>
        <v>5.0800000051816001E-2</v>
      </c>
      <c r="S41" s="35">
        <f t="shared" si="7"/>
        <v>7.2550000000000002E-4</v>
      </c>
      <c r="T41" s="77">
        <f t="shared" si="17"/>
        <v>4.3779526283334036</v>
      </c>
      <c r="U41" s="78">
        <f t="shared" si="18"/>
        <v>1256.6370646277753</v>
      </c>
      <c r="V41" s="36">
        <f t="shared" si="19"/>
        <v>7.2965877138890065E-2</v>
      </c>
      <c r="W41" s="32">
        <f>W40</f>
        <v>4181.3</v>
      </c>
    </row>
    <row r="42" spans="2:23" ht="18.75">
      <c r="B42" s="70">
        <v>2</v>
      </c>
      <c r="C42" s="71">
        <v>45</v>
      </c>
      <c r="D42" s="70">
        <v>10</v>
      </c>
      <c r="E42" s="50">
        <v>3.6999999999999998E-2</v>
      </c>
      <c r="F42" s="51">
        <f t="shared" si="11"/>
        <v>7874.0157600000002</v>
      </c>
      <c r="G42" s="68">
        <f t="shared" si="14"/>
        <v>45</v>
      </c>
      <c r="H42" s="29">
        <f t="shared" si="15"/>
        <v>2590.7649923048821</v>
      </c>
      <c r="I42" s="77">
        <f t="shared" si="16"/>
        <v>74.992707059414798</v>
      </c>
      <c r="K42" s="29">
        <f t="shared" si="3"/>
        <v>41.787401532179999</v>
      </c>
      <c r="L42" s="30">
        <v>3.66</v>
      </c>
      <c r="M42" s="30">
        <v>0.57999999999999996</v>
      </c>
      <c r="N42" s="31">
        <f t="shared" si="4"/>
        <v>5.0800000051816001E-2</v>
      </c>
      <c r="O42" s="28">
        <f t="shared" si="5"/>
        <v>2.0268299205247241E-3</v>
      </c>
      <c r="P42" s="32">
        <f t="shared" si="6"/>
        <v>5.0800000051816008E-2</v>
      </c>
      <c r="Q42" s="33">
        <v>1000</v>
      </c>
      <c r="R42" s="34">
        <f t="shared" si="12"/>
        <v>5.0800000051816001E-2</v>
      </c>
      <c r="S42" s="35">
        <f t="shared" si="7"/>
        <v>7.2550000000000002E-4</v>
      </c>
      <c r="T42" s="77">
        <f t="shared" si="17"/>
        <v>4.4995624235648872</v>
      </c>
      <c r="U42" s="78">
        <f t="shared" si="18"/>
        <v>1256.6370646277753</v>
      </c>
      <c r="V42" s="36">
        <f t="shared" si="19"/>
        <v>7.4992707059414798E-2</v>
      </c>
      <c r="W42" s="32">
        <f>4.1813*1000</f>
        <v>4181.3</v>
      </c>
    </row>
    <row r="43" spans="2:23" ht="18.75">
      <c r="B43" s="70">
        <v>2</v>
      </c>
      <c r="C43" s="71">
        <v>45</v>
      </c>
      <c r="D43" s="70">
        <v>10</v>
      </c>
      <c r="E43" s="50">
        <v>3.7999999999999999E-2</v>
      </c>
      <c r="F43" s="51">
        <f t="shared" si="11"/>
        <v>7874.0157600000002</v>
      </c>
      <c r="G43" s="68">
        <f t="shared" si="14"/>
        <v>45</v>
      </c>
      <c r="H43" s="29">
        <f t="shared" si="15"/>
        <v>2660.7856677725817</v>
      </c>
      <c r="I43" s="77">
        <f t="shared" si="16"/>
        <v>77.019536979939517</v>
      </c>
      <c r="K43" s="29">
        <f t="shared" si="3"/>
        <v>41.787401532179999</v>
      </c>
      <c r="L43" s="30">
        <v>3.66</v>
      </c>
      <c r="M43" s="30">
        <v>0.57999999999999996</v>
      </c>
      <c r="N43" s="31">
        <f t="shared" si="4"/>
        <v>5.0800000051816001E-2</v>
      </c>
      <c r="O43" s="28">
        <f t="shared" si="5"/>
        <v>2.0268299205247241E-3</v>
      </c>
      <c r="P43" s="32">
        <f t="shared" si="6"/>
        <v>5.0800000051816008E-2</v>
      </c>
      <c r="Q43" s="33">
        <v>1000</v>
      </c>
      <c r="R43" s="34">
        <f t="shared" si="12"/>
        <v>5.0800000051816001E-2</v>
      </c>
      <c r="S43" s="35">
        <f t="shared" si="7"/>
        <v>7.2550000000000002E-4</v>
      </c>
      <c r="T43" s="77">
        <f t="shared" si="17"/>
        <v>4.6211722187963717</v>
      </c>
      <c r="U43" s="78">
        <f t="shared" si="18"/>
        <v>1256.6370646277753</v>
      </c>
      <c r="V43" s="36">
        <f t="shared" si="19"/>
        <v>7.7019536979939518E-2</v>
      </c>
      <c r="W43" s="32">
        <f>4.1813*1000</f>
        <v>4181.3</v>
      </c>
    </row>
    <row r="44" spans="2:23" ht="18.75">
      <c r="B44" s="70">
        <v>2</v>
      </c>
      <c r="C44" s="71">
        <v>45</v>
      </c>
      <c r="D44" s="70">
        <v>10</v>
      </c>
      <c r="E44" s="50">
        <v>3.9E-2</v>
      </c>
      <c r="F44" s="51">
        <f t="shared" si="11"/>
        <v>7874.0157600000002</v>
      </c>
      <c r="G44" s="68">
        <f t="shared" si="14"/>
        <v>45</v>
      </c>
      <c r="H44" s="29">
        <f t="shared" si="15"/>
        <v>2730.806343240281</v>
      </c>
      <c r="I44" s="77">
        <f t="shared" si="16"/>
        <v>79.046366900464236</v>
      </c>
      <c r="K44" s="29">
        <f t="shared" si="3"/>
        <v>41.787401532179999</v>
      </c>
      <c r="L44" s="30">
        <v>3.66</v>
      </c>
      <c r="M44" s="30">
        <v>0.57999999999999996</v>
      </c>
      <c r="N44" s="31">
        <f t="shared" si="4"/>
        <v>5.0800000051816001E-2</v>
      </c>
      <c r="O44" s="28">
        <f t="shared" si="5"/>
        <v>2.0268299205247241E-3</v>
      </c>
      <c r="P44" s="32">
        <f t="shared" si="6"/>
        <v>5.0800000051816008E-2</v>
      </c>
      <c r="Q44" s="33">
        <v>1000</v>
      </c>
      <c r="R44" s="34">
        <f t="shared" si="12"/>
        <v>5.0800000051816001E-2</v>
      </c>
      <c r="S44" s="35">
        <f t="shared" si="7"/>
        <v>7.2550000000000002E-4</v>
      </c>
      <c r="T44" s="77">
        <f t="shared" si="17"/>
        <v>4.7427820140278545</v>
      </c>
      <c r="U44" s="78">
        <f t="shared" si="18"/>
        <v>1256.6370646277753</v>
      </c>
      <c r="V44" s="36">
        <f t="shared" si="19"/>
        <v>7.9046366900464238E-2</v>
      </c>
      <c r="W44" s="32">
        <f>W42</f>
        <v>4181.3</v>
      </c>
    </row>
    <row r="45" spans="2:23" ht="18.75">
      <c r="B45" s="70">
        <v>2</v>
      </c>
      <c r="C45" s="71">
        <v>45</v>
      </c>
      <c r="D45" s="70">
        <v>10</v>
      </c>
      <c r="E45" s="50">
        <v>0.04</v>
      </c>
      <c r="F45" s="51">
        <f t="shared" si="11"/>
        <v>7874.0157600000002</v>
      </c>
      <c r="G45" s="68">
        <f t="shared" si="14"/>
        <v>45</v>
      </c>
      <c r="H45" s="29">
        <f t="shared" si="15"/>
        <v>2800.8270187079806</v>
      </c>
      <c r="I45" s="77">
        <f t="shared" si="16"/>
        <v>81.073196820988969</v>
      </c>
      <c r="K45" s="29">
        <f t="shared" si="3"/>
        <v>41.787401532179999</v>
      </c>
      <c r="L45" s="30">
        <v>3.66</v>
      </c>
      <c r="M45" s="30">
        <v>0.57999999999999996</v>
      </c>
      <c r="N45" s="31">
        <f t="shared" si="4"/>
        <v>5.0800000051816001E-2</v>
      </c>
      <c r="O45" s="28">
        <f t="shared" si="5"/>
        <v>2.0268299205247241E-3</v>
      </c>
      <c r="P45" s="32">
        <f t="shared" si="6"/>
        <v>5.0800000051816008E-2</v>
      </c>
      <c r="Q45" s="33">
        <v>1000</v>
      </c>
      <c r="R45" s="34">
        <f t="shared" si="12"/>
        <v>5.0800000051816001E-2</v>
      </c>
      <c r="S45" s="35">
        <f t="shared" si="7"/>
        <v>7.2550000000000002E-4</v>
      </c>
      <c r="T45" s="77">
        <f t="shared" si="17"/>
        <v>4.8643918092593381</v>
      </c>
      <c r="U45" s="78">
        <f t="shared" si="18"/>
        <v>1256.6370646277753</v>
      </c>
      <c r="V45" s="36">
        <f t="shared" si="19"/>
        <v>8.1073196820988958E-2</v>
      </c>
      <c r="W45" s="32">
        <f>W44</f>
        <v>4181.3</v>
      </c>
    </row>
    <row r="46" spans="2:23" ht="18.75">
      <c r="B46" s="70">
        <v>2</v>
      </c>
      <c r="C46" s="71">
        <v>45</v>
      </c>
      <c r="D46" s="70">
        <v>10</v>
      </c>
      <c r="E46" s="50">
        <v>4.1000000000000002E-2</v>
      </c>
      <c r="F46" s="51">
        <f t="shared" si="11"/>
        <v>7874.0157600000002</v>
      </c>
      <c r="G46" s="68">
        <f t="shared" si="14"/>
        <v>45</v>
      </c>
      <c r="H46" s="29">
        <f t="shared" si="15"/>
        <v>2870.8476941756799</v>
      </c>
      <c r="I46" s="77">
        <f t="shared" si="16"/>
        <v>83.100026741513688</v>
      </c>
      <c r="K46" s="29">
        <f t="shared" si="3"/>
        <v>41.787401532179999</v>
      </c>
      <c r="L46" s="30">
        <v>3.66</v>
      </c>
      <c r="M46" s="30">
        <v>0.57999999999999996</v>
      </c>
      <c r="N46" s="31">
        <f t="shared" si="4"/>
        <v>5.0800000051816001E-2</v>
      </c>
      <c r="O46" s="28">
        <f t="shared" si="5"/>
        <v>2.0268299205247241E-3</v>
      </c>
      <c r="P46" s="32">
        <f t="shared" si="6"/>
        <v>5.0800000051816008E-2</v>
      </c>
      <c r="Q46" s="33">
        <v>1000</v>
      </c>
      <c r="R46" s="34">
        <f t="shared" si="12"/>
        <v>5.0800000051816001E-2</v>
      </c>
      <c r="S46" s="35">
        <f t="shared" si="7"/>
        <v>7.2550000000000002E-4</v>
      </c>
      <c r="T46" s="77">
        <f t="shared" si="17"/>
        <v>4.9860016044908217</v>
      </c>
      <c r="U46" s="78">
        <f t="shared" si="18"/>
        <v>1256.6370646277753</v>
      </c>
      <c r="V46" s="36">
        <f t="shared" si="19"/>
        <v>8.3100026741513691E-2</v>
      </c>
      <c r="W46" s="32">
        <f>W45</f>
        <v>4181.3</v>
      </c>
    </row>
    <row r="47" spans="2:23" ht="18.75">
      <c r="B47" s="70">
        <v>2</v>
      </c>
      <c r="C47" s="71">
        <v>45</v>
      </c>
      <c r="D47" s="70">
        <v>10</v>
      </c>
      <c r="E47" s="50">
        <v>4.2000000000000003E-2</v>
      </c>
      <c r="F47" s="51">
        <f t="shared" si="11"/>
        <v>7874.0157600000002</v>
      </c>
      <c r="G47" s="68">
        <f t="shared" si="14"/>
        <v>45</v>
      </c>
      <c r="H47" s="29">
        <f t="shared" si="15"/>
        <v>2940.8683696433795</v>
      </c>
      <c r="I47" s="77">
        <f t="shared" si="16"/>
        <v>85.126856662038421</v>
      </c>
      <c r="K47" s="29">
        <f t="shared" si="3"/>
        <v>41.787401532179999</v>
      </c>
      <c r="L47" s="30">
        <v>3.66</v>
      </c>
      <c r="M47" s="30">
        <v>0.57999999999999996</v>
      </c>
      <c r="N47" s="31">
        <f t="shared" si="4"/>
        <v>5.0800000051816001E-2</v>
      </c>
      <c r="O47" s="28">
        <f t="shared" si="5"/>
        <v>2.0268299205247241E-3</v>
      </c>
      <c r="P47" s="32">
        <f t="shared" si="6"/>
        <v>5.0800000051816008E-2</v>
      </c>
      <c r="Q47" s="33">
        <v>1000</v>
      </c>
      <c r="R47" s="34">
        <f t="shared" si="12"/>
        <v>5.0800000051816001E-2</v>
      </c>
      <c r="S47" s="35">
        <f t="shared" si="7"/>
        <v>7.2550000000000002E-4</v>
      </c>
      <c r="T47" s="77">
        <f t="shared" si="17"/>
        <v>5.1076113997223054</v>
      </c>
      <c r="U47" s="78">
        <f t="shared" si="18"/>
        <v>1256.6370646277753</v>
      </c>
      <c r="V47" s="36">
        <f t="shared" si="19"/>
        <v>8.5126856662038411E-2</v>
      </c>
      <c r="W47" s="32">
        <f>W46</f>
        <v>4181.3</v>
      </c>
    </row>
    <row r="48" spans="2:23" ht="18.75">
      <c r="B48" s="70">
        <v>2</v>
      </c>
      <c r="C48" s="71">
        <v>45</v>
      </c>
      <c r="D48" s="70">
        <v>10</v>
      </c>
      <c r="E48" s="50">
        <v>4.2999999999999997E-2</v>
      </c>
      <c r="F48" s="51">
        <f t="shared" si="11"/>
        <v>7874.0157600000002</v>
      </c>
      <c r="G48" s="68">
        <f t="shared" si="14"/>
        <v>45</v>
      </c>
      <c r="H48" s="29">
        <f t="shared" si="15"/>
        <v>3010.8890451110792</v>
      </c>
      <c r="I48" s="77">
        <f t="shared" si="16"/>
        <v>87.153686582563125</v>
      </c>
      <c r="K48" s="29">
        <f t="shared" si="3"/>
        <v>41.787401532179999</v>
      </c>
      <c r="L48" s="30">
        <v>3.66</v>
      </c>
      <c r="M48" s="30">
        <v>0.57999999999999996</v>
      </c>
      <c r="N48" s="31">
        <f t="shared" si="4"/>
        <v>5.0800000051816001E-2</v>
      </c>
      <c r="O48" s="28">
        <f t="shared" si="5"/>
        <v>2.0268299205247241E-3</v>
      </c>
      <c r="P48" s="32">
        <f t="shared" si="6"/>
        <v>5.0800000051816008E-2</v>
      </c>
      <c r="Q48" s="33">
        <v>1000</v>
      </c>
      <c r="R48" s="34">
        <f t="shared" si="12"/>
        <v>5.0800000051816001E-2</v>
      </c>
      <c r="S48" s="35">
        <f t="shared" si="7"/>
        <v>7.2550000000000002E-4</v>
      </c>
      <c r="T48" s="77">
        <f t="shared" si="17"/>
        <v>5.2292211949537881</v>
      </c>
      <c r="U48" s="78">
        <f t="shared" si="18"/>
        <v>1256.6370646277753</v>
      </c>
      <c r="V48" s="36">
        <f t="shared" si="19"/>
        <v>8.7153686582563131E-2</v>
      </c>
      <c r="W48" s="32">
        <f>W47</f>
        <v>4181.3</v>
      </c>
    </row>
    <row r="49" spans="2:23" ht="18.75">
      <c r="B49" s="70">
        <v>2</v>
      </c>
      <c r="C49" s="71">
        <v>45</v>
      </c>
      <c r="D49" s="70">
        <v>10</v>
      </c>
      <c r="E49" s="50">
        <v>4.3999999999999997E-2</v>
      </c>
      <c r="F49" s="51">
        <f t="shared" si="11"/>
        <v>7874.0157600000002</v>
      </c>
      <c r="G49" s="68">
        <f t="shared" si="14"/>
        <v>45</v>
      </c>
      <c r="H49" s="29">
        <f t="shared" si="15"/>
        <v>3080.9097205787789</v>
      </c>
      <c r="I49" s="77">
        <f t="shared" si="16"/>
        <v>89.180516503087858</v>
      </c>
      <c r="K49" s="29">
        <f t="shared" si="3"/>
        <v>41.787401532179999</v>
      </c>
      <c r="L49" s="30">
        <v>3.66</v>
      </c>
      <c r="M49" s="30">
        <v>0.57999999999999996</v>
      </c>
      <c r="N49" s="31">
        <f t="shared" si="4"/>
        <v>5.0800000051816001E-2</v>
      </c>
      <c r="O49" s="28">
        <f t="shared" si="5"/>
        <v>2.0268299205247241E-3</v>
      </c>
      <c r="P49" s="32">
        <f t="shared" si="6"/>
        <v>5.0800000051816008E-2</v>
      </c>
      <c r="Q49" s="33">
        <v>1000</v>
      </c>
      <c r="R49" s="34">
        <f t="shared" si="12"/>
        <v>5.0800000051816001E-2</v>
      </c>
      <c r="S49" s="35">
        <f t="shared" si="7"/>
        <v>7.2550000000000002E-4</v>
      </c>
      <c r="T49" s="77">
        <f t="shared" si="17"/>
        <v>5.3508309901852718</v>
      </c>
      <c r="U49" s="78">
        <f t="shared" si="18"/>
        <v>1256.6370646277753</v>
      </c>
      <c r="V49" s="36">
        <f t="shared" si="19"/>
        <v>8.9180516503087864E-2</v>
      </c>
      <c r="W49" s="32">
        <f>W48</f>
        <v>4181.3</v>
      </c>
    </row>
    <row r="50" spans="2:23" ht="18.75">
      <c r="B50" s="70">
        <v>2</v>
      </c>
      <c r="C50" s="71">
        <v>45</v>
      </c>
      <c r="D50" s="70">
        <v>10</v>
      </c>
      <c r="E50" s="50">
        <v>4.4999999999999998E-2</v>
      </c>
      <c r="F50" s="51">
        <f t="shared" si="11"/>
        <v>7874.0157600000002</v>
      </c>
      <c r="G50" s="68">
        <f t="shared" si="14"/>
        <v>45</v>
      </c>
      <c r="H50" s="29">
        <f t="shared" si="15"/>
        <v>3150.9303960464786</v>
      </c>
      <c r="I50" s="77">
        <f t="shared" si="16"/>
        <v>91.207346423612577</v>
      </c>
      <c r="K50" s="29">
        <f t="shared" si="3"/>
        <v>41.787401532179999</v>
      </c>
      <c r="L50" s="30">
        <v>3.66</v>
      </c>
      <c r="M50" s="30">
        <v>0.57999999999999996</v>
      </c>
      <c r="N50" s="31">
        <f t="shared" si="4"/>
        <v>5.0800000051816001E-2</v>
      </c>
      <c r="O50" s="28">
        <f t="shared" si="5"/>
        <v>2.0268299205247241E-3</v>
      </c>
      <c r="P50" s="32">
        <f t="shared" si="6"/>
        <v>5.0800000051816008E-2</v>
      </c>
      <c r="Q50" s="33">
        <v>1000</v>
      </c>
      <c r="R50" s="34">
        <f t="shared" si="12"/>
        <v>5.0800000051816001E-2</v>
      </c>
      <c r="S50" s="35">
        <f t="shared" si="7"/>
        <v>7.2550000000000002E-4</v>
      </c>
      <c r="T50" s="77">
        <f t="shared" si="17"/>
        <v>5.4724407854167545</v>
      </c>
      <c r="U50" s="78">
        <f t="shared" si="18"/>
        <v>1256.6370646277753</v>
      </c>
      <c r="V50" s="36">
        <f t="shared" si="19"/>
        <v>9.1207346423612584E-2</v>
      </c>
      <c r="W50" s="32">
        <f>4.1813*1000</f>
        <v>4181.3</v>
      </c>
    </row>
    <row r="51" spans="2:23" ht="18.75">
      <c r="B51" s="70">
        <v>2</v>
      </c>
      <c r="C51" s="71">
        <v>45</v>
      </c>
      <c r="D51" s="70">
        <v>10</v>
      </c>
      <c r="E51" s="50">
        <v>4.5999999999999999E-2</v>
      </c>
      <c r="F51" s="51">
        <f t="shared" si="11"/>
        <v>7874.0157600000002</v>
      </c>
      <c r="G51" s="68">
        <f t="shared" si="14"/>
        <v>45</v>
      </c>
      <c r="H51" s="29">
        <f t="shared" si="15"/>
        <v>3220.9510715141782</v>
      </c>
      <c r="I51" s="77">
        <f t="shared" si="16"/>
        <v>93.23417634413731</v>
      </c>
      <c r="K51" s="29">
        <f t="shared" si="3"/>
        <v>41.787401532179999</v>
      </c>
      <c r="L51" s="30">
        <v>3.66</v>
      </c>
      <c r="M51" s="30">
        <v>0.57999999999999996</v>
      </c>
      <c r="N51" s="31">
        <f t="shared" si="4"/>
        <v>5.0800000051816001E-2</v>
      </c>
      <c r="O51" s="28">
        <f t="shared" si="5"/>
        <v>2.0268299205247241E-3</v>
      </c>
      <c r="P51" s="32">
        <f t="shared" si="6"/>
        <v>5.0800000051816008E-2</v>
      </c>
      <c r="Q51" s="33">
        <v>1000</v>
      </c>
      <c r="R51" s="34">
        <f t="shared" si="12"/>
        <v>5.0800000051816001E-2</v>
      </c>
      <c r="S51" s="35">
        <f t="shared" si="7"/>
        <v>7.2550000000000002E-4</v>
      </c>
      <c r="T51" s="77">
        <f t="shared" si="17"/>
        <v>5.594050580648239</v>
      </c>
      <c r="U51" s="78">
        <f t="shared" si="18"/>
        <v>1256.6370646277753</v>
      </c>
      <c r="V51" s="36">
        <f t="shared" si="19"/>
        <v>9.3234176344137304E-2</v>
      </c>
      <c r="W51" s="32">
        <f>4.1813*1000</f>
        <v>4181.3</v>
      </c>
    </row>
    <row r="52" spans="2:23" ht="18.75">
      <c r="B52" s="70">
        <v>2</v>
      </c>
      <c r="C52" s="71">
        <v>45</v>
      </c>
      <c r="D52" s="70">
        <v>10</v>
      </c>
      <c r="E52" s="50">
        <v>4.7E-2</v>
      </c>
      <c r="F52" s="51">
        <f t="shared" si="11"/>
        <v>7874.0157600000002</v>
      </c>
      <c r="G52" s="68">
        <f t="shared" si="14"/>
        <v>45</v>
      </c>
      <c r="H52" s="29">
        <f t="shared" si="15"/>
        <v>3290.971746981877</v>
      </c>
      <c r="I52" s="77">
        <f t="shared" si="16"/>
        <v>95.261006264662029</v>
      </c>
      <c r="K52" s="29">
        <f t="shared" si="3"/>
        <v>41.787401532179999</v>
      </c>
      <c r="L52" s="30">
        <v>3.66</v>
      </c>
      <c r="M52" s="30">
        <v>0.57999999999999996</v>
      </c>
      <c r="N52" s="31">
        <f t="shared" si="4"/>
        <v>5.0800000051816001E-2</v>
      </c>
      <c r="O52" s="28">
        <f t="shared" si="5"/>
        <v>2.0268299205247241E-3</v>
      </c>
      <c r="P52" s="32">
        <f t="shared" si="6"/>
        <v>5.0800000051816008E-2</v>
      </c>
      <c r="Q52" s="33">
        <v>1000</v>
      </c>
      <c r="R52" s="34">
        <f t="shared" si="12"/>
        <v>5.0800000051816001E-2</v>
      </c>
      <c r="S52" s="35">
        <f t="shared" si="7"/>
        <v>7.2550000000000002E-4</v>
      </c>
      <c r="T52" s="77">
        <f t="shared" si="17"/>
        <v>5.7156603758797218</v>
      </c>
      <c r="U52" s="78">
        <f t="shared" si="18"/>
        <v>1256.6370646277753</v>
      </c>
      <c r="V52" s="36">
        <f t="shared" si="19"/>
        <v>9.5261006264662038E-2</v>
      </c>
      <c r="W52" s="32">
        <f>W50</f>
        <v>4181.3</v>
      </c>
    </row>
    <row r="53" spans="2:23" ht="18.75">
      <c r="B53" s="70">
        <v>2</v>
      </c>
      <c r="C53" s="71">
        <v>45</v>
      </c>
      <c r="D53" s="70">
        <v>10</v>
      </c>
      <c r="E53" s="50">
        <v>4.8000000000000001E-2</v>
      </c>
      <c r="F53" s="51">
        <f t="shared" si="11"/>
        <v>7874.0157600000002</v>
      </c>
      <c r="G53" s="68">
        <f t="shared" si="14"/>
        <v>45</v>
      </c>
      <c r="H53" s="29">
        <f t="shared" si="15"/>
        <v>3360.9924224495767</v>
      </c>
      <c r="I53" s="77">
        <f t="shared" si="16"/>
        <v>97.287836185186762</v>
      </c>
      <c r="K53" s="29">
        <f t="shared" si="3"/>
        <v>41.787401532179999</v>
      </c>
      <c r="L53" s="30">
        <v>3.66</v>
      </c>
      <c r="M53" s="30">
        <v>0.57999999999999996</v>
      </c>
      <c r="N53" s="31">
        <f t="shared" si="4"/>
        <v>5.0800000051816001E-2</v>
      </c>
      <c r="O53" s="28">
        <f t="shared" si="5"/>
        <v>2.0268299205247241E-3</v>
      </c>
      <c r="P53" s="32">
        <f t="shared" si="6"/>
        <v>5.0800000051816008E-2</v>
      </c>
      <c r="Q53" s="33">
        <v>1000</v>
      </c>
      <c r="R53" s="34">
        <f t="shared" si="12"/>
        <v>5.0800000051816001E-2</v>
      </c>
      <c r="S53" s="35">
        <f t="shared" si="7"/>
        <v>7.2550000000000002E-4</v>
      </c>
      <c r="T53" s="77">
        <f t="shared" si="17"/>
        <v>5.8372701711112063</v>
      </c>
      <c r="U53" s="78">
        <f t="shared" si="18"/>
        <v>1256.6370646277753</v>
      </c>
      <c r="V53" s="36">
        <f t="shared" si="19"/>
        <v>9.7287836185186757E-2</v>
      </c>
      <c r="W53" s="32">
        <f>W52</f>
        <v>4181.3</v>
      </c>
    </row>
    <row r="54" spans="2:23" ht="18.75">
      <c r="B54" s="70">
        <v>2</v>
      </c>
      <c r="C54" s="71">
        <v>45</v>
      </c>
      <c r="D54" s="70">
        <v>10</v>
      </c>
      <c r="E54" s="50">
        <v>4.9000000000000002E-2</v>
      </c>
      <c r="F54" s="51">
        <f t="shared" si="11"/>
        <v>7874.0157600000002</v>
      </c>
      <c r="G54" s="68">
        <f t="shared" si="14"/>
        <v>45</v>
      </c>
      <c r="H54" s="29">
        <f t="shared" si="15"/>
        <v>3431.0130979172764</v>
      </c>
      <c r="I54" s="77">
        <f t="shared" si="16"/>
        <v>99.314666105711481</v>
      </c>
      <c r="K54" s="29">
        <f t="shared" si="3"/>
        <v>41.787401532179999</v>
      </c>
      <c r="L54" s="30">
        <v>3.66</v>
      </c>
      <c r="M54" s="30">
        <v>0.57999999999999996</v>
      </c>
      <c r="N54" s="31">
        <f t="shared" si="4"/>
        <v>5.0800000051816001E-2</v>
      </c>
      <c r="O54" s="28">
        <f t="shared" si="5"/>
        <v>2.0268299205247241E-3</v>
      </c>
      <c r="P54" s="32">
        <f t="shared" si="6"/>
        <v>5.0800000051816008E-2</v>
      </c>
      <c r="Q54" s="33">
        <v>1000</v>
      </c>
      <c r="R54" s="34">
        <f t="shared" si="12"/>
        <v>5.0800000051816001E-2</v>
      </c>
      <c r="S54" s="35">
        <f t="shared" si="7"/>
        <v>7.2550000000000002E-4</v>
      </c>
      <c r="T54" s="77">
        <f t="shared" si="17"/>
        <v>5.958879966342689</v>
      </c>
      <c r="U54" s="78">
        <f t="shared" si="18"/>
        <v>1256.6370646277753</v>
      </c>
      <c r="V54" s="36">
        <f t="shared" si="19"/>
        <v>9.9314666105711477E-2</v>
      </c>
      <c r="W54" s="32">
        <f>W53</f>
        <v>4181.3</v>
      </c>
    </row>
    <row r="55" spans="2:23" ht="18.75">
      <c r="B55" s="70">
        <v>2</v>
      </c>
      <c r="C55" s="71">
        <v>45</v>
      </c>
      <c r="D55" s="70">
        <v>10</v>
      </c>
      <c r="E55" s="50">
        <v>0.05</v>
      </c>
      <c r="F55" s="51">
        <f t="shared" si="11"/>
        <v>7874.0157600000002</v>
      </c>
      <c r="G55" s="68">
        <f t="shared" si="14"/>
        <v>45</v>
      </c>
      <c r="H55" s="29">
        <f t="shared" si="15"/>
        <v>3501.033773384976</v>
      </c>
      <c r="I55" s="77">
        <f t="shared" si="16"/>
        <v>101.34149602623621</v>
      </c>
      <c r="K55" s="29">
        <f t="shared" si="3"/>
        <v>41.787401532179999</v>
      </c>
      <c r="L55" s="30">
        <v>3.66</v>
      </c>
      <c r="M55" s="30">
        <v>0.57999999999999996</v>
      </c>
      <c r="N55" s="31">
        <f t="shared" si="4"/>
        <v>5.0800000051816001E-2</v>
      </c>
      <c r="O55" s="28">
        <f t="shared" si="5"/>
        <v>2.0268299205247241E-3</v>
      </c>
      <c r="P55" s="32">
        <f t="shared" si="6"/>
        <v>5.0800000051816008E-2</v>
      </c>
      <c r="Q55" s="33">
        <v>1000</v>
      </c>
      <c r="R55" s="34">
        <f t="shared" si="12"/>
        <v>5.0800000051816001E-2</v>
      </c>
      <c r="S55" s="35">
        <f t="shared" si="7"/>
        <v>7.2550000000000002E-4</v>
      </c>
      <c r="T55" s="77">
        <f t="shared" si="17"/>
        <v>6.0804897615741726</v>
      </c>
      <c r="U55" s="78">
        <f t="shared" si="18"/>
        <v>1256.6370646277753</v>
      </c>
      <c r="V55" s="36">
        <f t="shared" si="19"/>
        <v>0.10134149602623621</v>
      </c>
      <c r="W55" s="32">
        <f>W54</f>
        <v>4181.3</v>
      </c>
    </row>
    <row r="56" spans="2:23" ht="18.75">
      <c r="B56" s="70">
        <v>2</v>
      </c>
      <c r="C56" s="71">
        <v>45</v>
      </c>
      <c r="D56" s="70">
        <v>10</v>
      </c>
      <c r="E56" s="50">
        <v>5.0999999999999997E-2</v>
      </c>
      <c r="F56" s="51">
        <f t="shared" si="11"/>
        <v>7874.0157600000002</v>
      </c>
      <c r="G56" s="68">
        <f t="shared" si="14"/>
        <v>45</v>
      </c>
      <c r="H56" s="29">
        <f t="shared" si="15"/>
        <v>3571.0544488526757</v>
      </c>
      <c r="I56" s="77">
        <f t="shared" si="16"/>
        <v>103.36832594676092</v>
      </c>
      <c r="K56" s="29">
        <f t="shared" si="3"/>
        <v>41.787401532179999</v>
      </c>
      <c r="L56" s="30">
        <v>3.66</v>
      </c>
      <c r="M56" s="30">
        <v>0.57999999999999996</v>
      </c>
      <c r="N56" s="31">
        <f t="shared" si="4"/>
        <v>5.0800000051816001E-2</v>
      </c>
      <c r="O56" s="28">
        <f t="shared" si="5"/>
        <v>2.0268299205247241E-3</v>
      </c>
      <c r="P56" s="32">
        <f t="shared" si="6"/>
        <v>5.0800000051816008E-2</v>
      </c>
      <c r="Q56" s="33">
        <v>1000</v>
      </c>
      <c r="R56" s="34">
        <f t="shared" si="12"/>
        <v>5.0800000051816001E-2</v>
      </c>
      <c r="S56" s="35">
        <f t="shared" si="7"/>
        <v>7.2550000000000002E-4</v>
      </c>
      <c r="T56" s="77">
        <f t="shared" si="17"/>
        <v>6.2020995568056554</v>
      </c>
      <c r="U56" s="78">
        <f t="shared" si="18"/>
        <v>1256.6370646277753</v>
      </c>
      <c r="V56" s="36">
        <f t="shared" si="19"/>
        <v>0.10336832594676093</v>
      </c>
      <c r="W56" s="32">
        <f>W55</f>
        <v>4181.3</v>
      </c>
    </row>
    <row r="57" spans="2:23" ht="18.75">
      <c r="B57" s="70">
        <v>2</v>
      </c>
      <c r="C57" s="71">
        <v>45</v>
      </c>
      <c r="D57" s="70">
        <v>10</v>
      </c>
      <c r="E57" s="50">
        <v>5.1999999999999998E-2</v>
      </c>
      <c r="F57" s="51">
        <f t="shared" si="11"/>
        <v>7874.0157600000002</v>
      </c>
      <c r="G57" s="68">
        <f t="shared" si="14"/>
        <v>45</v>
      </c>
      <c r="H57" s="29">
        <f t="shared" si="15"/>
        <v>3641.0751243203749</v>
      </c>
      <c r="I57" s="77">
        <f t="shared" si="16"/>
        <v>105.39515586728565</v>
      </c>
      <c r="K57" s="29">
        <f t="shared" si="3"/>
        <v>41.787401532179999</v>
      </c>
      <c r="L57" s="30">
        <v>3.66</v>
      </c>
      <c r="M57" s="30">
        <v>0.57999999999999996</v>
      </c>
      <c r="N57" s="31">
        <f t="shared" si="4"/>
        <v>5.0800000051816001E-2</v>
      </c>
      <c r="O57" s="28">
        <f t="shared" si="5"/>
        <v>2.0268299205247241E-3</v>
      </c>
      <c r="P57" s="32">
        <f t="shared" si="6"/>
        <v>5.0800000051816008E-2</v>
      </c>
      <c r="Q57" s="33">
        <v>1000</v>
      </c>
      <c r="R57" s="34">
        <f t="shared" si="12"/>
        <v>5.0800000051816001E-2</v>
      </c>
      <c r="S57" s="35">
        <f t="shared" si="7"/>
        <v>7.2550000000000002E-4</v>
      </c>
      <c r="T57" s="77">
        <f t="shared" si="17"/>
        <v>6.323709352037139</v>
      </c>
      <c r="U57" s="78">
        <f t="shared" si="18"/>
        <v>1256.6370646277753</v>
      </c>
      <c r="V57" s="36">
        <f t="shared" si="19"/>
        <v>0.10539515586728565</v>
      </c>
      <c r="W57" s="32">
        <f>W56</f>
        <v>4181.3</v>
      </c>
    </row>
    <row r="58" spans="2:23" ht="18.75">
      <c r="B58" s="70">
        <v>2</v>
      </c>
      <c r="C58" s="71">
        <v>45</v>
      </c>
      <c r="D58" s="70">
        <v>10</v>
      </c>
      <c r="E58" s="50">
        <v>5.2999999999999999E-2</v>
      </c>
      <c r="F58" s="51">
        <f t="shared" si="11"/>
        <v>7874.0157600000002</v>
      </c>
      <c r="G58" s="68">
        <f t="shared" si="14"/>
        <v>45</v>
      </c>
      <c r="H58" s="29">
        <f t="shared" si="15"/>
        <v>3711.0957997880746</v>
      </c>
      <c r="I58" s="77">
        <f t="shared" si="16"/>
        <v>107.42198578781037</v>
      </c>
      <c r="K58" s="29">
        <f t="shared" si="3"/>
        <v>41.787401532179999</v>
      </c>
      <c r="L58" s="30">
        <v>3.66</v>
      </c>
      <c r="M58" s="30">
        <v>0.57999999999999996</v>
      </c>
      <c r="N58" s="31">
        <f t="shared" si="4"/>
        <v>5.0800000051816001E-2</v>
      </c>
      <c r="O58" s="28">
        <f t="shared" si="5"/>
        <v>2.0268299205247241E-3</v>
      </c>
      <c r="P58" s="32">
        <f t="shared" si="6"/>
        <v>5.0800000051816008E-2</v>
      </c>
      <c r="Q58" s="33">
        <v>1000</v>
      </c>
      <c r="R58" s="34">
        <f t="shared" si="12"/>
        <v>5.0800000051816001E-2</v>
      </c>
      <c r="S58" s="35">
        <f t="shared" si="7"/>
        <v>7.2550000000000002E-4</v>
      </c>
      <c r="T58" s="77">
        <f t="shared" si="17"/>
        <v>6.4453191472686218</v>
      </c>
      <c r="U58" s="78">
        <f t="shared" si="18"/>
        <v>1256.6370646277753</v>
      </c>
      <c r="V58" s="36">
        <f t="shared" si="19"/>
        <v>0.10742198578781038</v>
      </c>
      <c r="W58" s="32">
        <f>4.1813*1000</f>
        <v>4181.3</v>
      </c>
    </row>
    <row r="59" spans="2:23" ht="18.75">
      <c r="B59" s="70">
        <v>2</v>
      </c>
      <c r="C59" s="71">
        <v>45</v>
      </c>
      <c r="D59" s="70">
        <v>10</v>
      </c>
      <c r="E59" s="50">
        <v>5.3999999999999999E-2</v>
      </c>
      <c r="F59" s="51">
        <f t="shared" si="11"/>
        <v>7874.0157600000002</v>
      </c>
      <c r="G59" s="68">
        <f t="shared" si="14"/>
        <v>45</v>
      </c>
      <c r="H59" s="29">
        <f t="shared" si="15"/>
        <v>3781.1164752557738</v>
      </c>
      <c r="I59" s="77">
        <f t="shared" si="16"/>
        <v>109.4488157083351</v>
      </c>
      <c r="K59" s="29">
        <f t="shared" si="3"/>
        <v>41.787401532179999</v>
      </c>
      <c r="L59" s="30">
        <v>3.66</v>
      </c>
      <c r="M59" s="30">
        <v>0.57999999999999996</v>
      </c>
      <c r="N59" s="31">
        <f t="shared" si="4"/>
        <v>5.0800000051816001E-2</v>
      </c>
      <c r="O59" s="28">
        <f t="shared" si="5"/>
        <v>2.0268299205247241E-3</v>
      </c>
      <c r="P59" s="32">
        <f t="shared" si="6"/>
        <v>5.0800000051816008E-2</v>
      </c>
      <c r="Q59" s="33">
        <v>1000</v>
      </c>
      <c r="R59" s="34">
        <f t="shared" si="12"/>
        <v>5.0800000051816001E-2</v>
      </c>
      <c r="S59" s="35">
        <f t="shared" si="7"/>
        <v>7.2550000000000002E-4</v>
      </c>
      <c r="T59" s="77">
        <f t="shared" si="17"/>
        <v>6.5669289425001063</v>
      </c>
      <c r="U59" s="78">
        <f t="shared" si="18"/>
        <v>1256.6370646277753</v>
      </c>
      <c r="V59" s="36">
        <f t="shared" si="19"/>
        <v>0.1094488157083351</v>
      </c>
      <c r="W59" s="32">
        <f>4.1813*1000</f>
        <v>4181.3</v>
      </c>
    </row>
    <row r="60" spans="2:23" ht="18.75">
      <c r="B60" s="70">
        <v>2</v>
      </c>
      <c r="C60" s="71">
        <v>45</v>
      </c>
      <c r="D60" s="70">
        <v>10</v>
      </c>
      <c r="E60" s="50">
        <v>5.5E-2</v>
      </c>
      <c r="F60" s="51">
        <f t="shared" si="11"/>
        <v>7874.0157600000002</v>
      </c>
      <c r="G60" s="68">
        <f t="shared" si="14"/>
        <v>45</v>
      </c>
      <c r="H60" s="29">
        <f t="shared" si="15"/>
        <v>3851.1371507234735</v>
      </c>
      <c r="I60" s="77">
        <f t="shared" si="16"/>
        <v>111.47564562885982</v>
      </c>
      <c r="K60" s="29">
        <f t="shared" si="3"/>
        <v>41.787401532179999</v>
      </c>
      <c r="L60" s="30">
        <v>3.66</v>
      </c>
      <c r="M60" s="30">
        <v>0.57999999999999996</v>
      </c>
      <c r="N60" s="31">
        <f t="shared" si="4"/>
        <v>5.0800000051816001E-2</v>
      </c>
      <c r="O60" s="28">
        <f t="shared" si="5"/>
        <v>2.0268299205247241E-3</v>
      </c>
      <c r="P60" s="32">
        <f t="shared" si="6"/>
        <v>5.0800000051816008E-2</v>
      </c>
      <c r="Q60" s="33">
        <v>1000</v>
      </c>
      <c r="R60" s="34">
        <f t="shared" si="12"/>
        <v>5.0800000051816001E-2</v>
      </c>
      <c r="S60" s="35">
        <f t="shared" si="7"/>
        <v>7.2550000000000002E-4</v>
      </c>
      <c r="T60" s="77">
        <f t="shared" si="17"/>
        <v>6.688538737731589</v>
      </c>
      <c r="U60" s="78">
        <f t="shared" si="18"/>
        <v>1256.6370646277753</v>
      </c>
      <c r="V60" s="36">
        <f t="shared" si="19"/>
        <v>0.11147564562885982</v>
      </c>
      <c r="W60" s="32">
        <f>W58</f>
        <v>4181.3</v>
      </c>
    </row>
    <row r="61" spans="2:23" ht="18.75">
      <c r="B61" s="70">
        <v>2</v>
      </c>
      <c r="C61" s="71">
        <v>45</v>
      </c>
      <c r="D61" s="70">
        <v>10</v>
      </c>
      <c r="E61" s="50">
        <v>5.6000000000000001E-2</v>
      </c>
      <c r="F61" s="51">
        <f t="shared" si="11"/>
        <v>7874.0157600000002</v>
      </c>
      <c r="G61" s="68">
        <f t="shared" si="14"/>
        <v>45</v>
      </c>
      <c r="H61" s="29">
        <f t="shared" si="15"/>
        <v>3921.1578261911727</v>
      </c>
      <c r="I61" s="77">
        <f t="shared" si="16"/>
        <v>113.50247554938456</v>
      </c>
      <c r="K61" s="29">
        <f t="shared" si="3"/>
        <v>41.787401532179999</v>
      </c>
      <c r="L61" s="30">
        <v>3.66</v>
      </c>
      <c r="M61" s="30">
        <v>0.57999999999999996</v>
      </c>
      <c r="N61" s="31">
        <f t="shared" si="4"/>
        <v>5.0800000051816001E-2</v>
      </c>
      <c r="O61" s="28">
        <f t="shared" si="5"/>
        <v>2.0268299205247241E-3</v>
      </c>
      <c r="P61" s="32">
        <f t="shared" si="6"/>
        <v>5.0800000051816008E-2</v>
      </c>
      <c r="Q61" s="33">
        <v>1000</v>
      </c>
      <c r="R61" s="34">
        <f t="shared" si="12"/>
        <v>5.0800000051816001E-2</v>
      </c>
      <c r="S61" s="35">
        <f t="shared" si="7"/>
        <v>7.2550000000000002E-4</v>
      </c>
      <c r="T61" s="77">
        <f t="shared" si="17"/>
        <v>6.8101485329630735</v>
      </c>
      <c r="U61" s="78">
        <f t="shared" si="18"/>
        <v>1256.6370646277753</v>
      </c>
      <c r="V61" s="36">
        <f t="shared" si="19"/>
        <v>0.11350247554938456</v>
      </c>
      <c r="W61" s="32">
        <f>W60</f>
        <v>4181.3</v>
      </c>
    </row>
    <row r="62" spans="2:23" ht="18.75">
      <c r="B62" s="70">
        <v>2</v>
      </c>
      <c r="C62" s="71">
        <v>45</v>
      </c>
      <c r="D62" s="70">
        <v>10</v>
      </c>
      <c r="E62" s="50">
        <v>5.7000000000000002E-2</v>
      </c>
      <c r="F62" s="51">
        <f t="shared" si="11"/>
        <v>7874.0157600000002</v>
      </c>
      <c r="G62" s="68">
        <f t="shared" si="14"/>
        <v>45</v>
      </c>
      <c r="H62" s="29">
        <f t="shared" si="15"/>
        <v>3991.1785016588724</v>
      </c>
      <c r="I62" s="77">
        <f t="shared" si="16"/>
        <v>115.52930546990927</v>
      </c>
      <c r="K62" s="29">
        <f t="shared" si="3"/>
        <v>41.787401532179999</v>
      </c>
      <c r="L62" s="30">
        <v>3.66</v>
      </c>
      <c r="M62" s="30">
        <v>0.57999999999999996</v>
      </c>
      <c r="N62" s="31">
        <f t="shared" si="4"/>
        <v>5.0800000051816001E-2</v>
      </c>
      <c r="O62" s="28">
        <f t="shared" si="5"/>
        <v>2.0268299205247241E-3</v>
      </c>
      <c r="P62" s="32">
        <f t="shared" si="6"/>
        <v>5.0800000051816008E-2</v>
      </c>
      <c r="Q62" s="33">
        <v>1000</v>
      </c>
      <c r="R62" s="34">
        <f t="shared" si="12"/>
        <v>5.0800000051816001E-2</v>
      </c>
      <c r="S62" s="35">
        <f t="shared" si="7"/>
        <v>7.2550000000000002E-4</v>
      </c>
      <c r="T62" s="77">
        <f t="shared" si="17"/>
        <v>6.9317583281945563</v>
      </c>
      <c r="U62" s="78">
        <f t="shared" si="18"/>
        <v>1256.6370646277753</v>
      </c>
      <c r="V62" s="36">
        <f t="shared" si="19"/>
        <v>0.11552930546990928</v>
      </c>
      <c r="W62" s="32">
        <f>W61</f>
        <v>4181.3</v>
      </c>
    </row>
    <row r="63" spans="2:23" ht="18.75">
      <c r="B63" s="70">
        <v>2</v>
      </c>
      <c r="C63" s="71">
        <v>45</v>
      </c>
      <c r="D63" s="70">
        <v>10</v>
      </c>
      <c r="E63" s="50">
        <v>5.8000000000000003E-2</v>
      </c>
      <c r="F63" s="51">
        <f t="shared" si="11"/>
        <v>7874.0157600000002</v>
      </c>
      <c r="G63" s="68">
        <f t="shared" si="14"/>
        <v>45</v>
      </c>
      <c r="H63" s="29">
        <f t="shared" si="15"/>
        <v>4061.1991771265721</v>
      </c>
      <c r="I63" s="77">
        <f t="shared" si="16"/>
        <v>117.55613539043401</v>
      </c>
      <c r="K63" s="29">
        <f t="shared" si="3"/>
        <v>41.787401532179999</v>
      </c>
      <c r="L63" s="30">
        <v>3.66</v>
      </c>
      <c r="M63" s="30">
        <v>0.57999999999999996</v>
      </c>
      <c r="N63" s="31">
        <f t="shared" si="4"/>
        <v>5.0800000051816001E-2</v>
      </c>
      <c r="O63" s="28">
        <f t="shared" si="5"/>
        <v>2.0268299205247241E-3</v>
      </c>
      <c r="P63" s="32">
        <f t="shared" si="6"/>
        <v>5.0800000051816008E-2</v>
      </c>
      <c r="Q63" s="33">
        <v>1000</v>
      </c>
      <c r="R63" s="34">
        <f t="shared" si="12"/>
        <v>5.0800000051816001E-2</v>
      </c>
      <c r="S63" s="35">
        <f t="shared" si="7"/>
        <v>7.2550000000000002E-4</v>
      </c>
      <c r="T63" s="77">
        <f t="shared" si="17"/>
        <v>7.0533681234260399</v>
      </c>
      <c r="U63" s="78">
        <f t="shared" si="18"/>
        <v>1256.6370646277753</v>
      </c>
      <c r="V63" s="36">
        <f t="shared" si="19"/>
        <v>0.117556135390434</v>
      </c>
      <c r="W63" s="32">
        <f>W62</f>
        <v>4181.3</v>
      </c>
    </row>
    <row r="64" spans="2:23" ht="18.75">
      <c r="B64" s="70">
        <v>2</v>
      </c>
      <c r="C64" s="71">
        <v>45</v>
      </c>
      <c r="D64" s="70">
        <v>10</v>
      </c>
      <c r="E64" s="50">
        <v>5.8999999999999997E-2</v>
      </c>
      <c r="F64" s="51">
        <f t="shared" si="11"/>
        <v>7874.0157600000002</v>
      </c>
      <c r="G64" s="68">
        <f t="shared" si="14"/>
        <v>45</v>
      </c>
      <c r="H64" s="29">
        <f t="shared" si="15"/>
        <v>4131.2198525942713</v>
      </c>
      <c r="I64" s="77">
        <f t="shared" si="16"/>
        <v>119.58296531095871</v>
      </c>
      <c r="K64" s="29">
        <f t="shared" si="3"/>
        <v>41.787401532179999</v>
      </c>
      <c r="L64" s="30">
        <v>3.66</v>
      </c>
      <c r="M64" s="30">
        <v>0.57999999999999996</v>
      </c>
      <c r="N64" s="31">
        <f t="shared" si="4"/>
        <v>5.0800000051816001E-2</v>
      </c>
      <c r="O64" s="28">
        <f t="shared" si="5"/>
        <v>2.0268299205247241E-3</v>
      </c>
      <c r="P64" s="32">
        <f t="shared" si="6"/>
        <v>5.0800000051816008E-2</v>
      </c>
      <c r="Q64" s="33">
        <v>1000</v>
      </c>
      <c r="R64" s="34">
        <f t="shared" si="12"/>
        <v>5.0800000051816001E-2</v>
      </c>
      <c r="S64" s="35">
        <f t="shared" si="7"/>
        <v>7.2550000000000002E-4</v>
      </c>
      <c r="T64" s="77">
        <f t="shared" si="17"/>
        <v>7.1749779186575227</v>
      </c>
      <c r="U64" s="78">
        <f t="shared" si="18"/>
        <v>1256.6370646277753</v>
      </c>
      <c r="V64" s="36">
        <f t="shared" si="19"/>
        <v>0.11958296531095872</v>
      </c>
      <c r="W64" s="32">
        <f>W63</f>
        <v>4181.3</v>
      </c>
    </row>
    <row r="65" spans="2:23" ht="18.75">
      <c r="B65" s="70">
        <v>2</v>
      </c>
      <c r="C65" s="71">
        <v>45</v>
      </c>
      <c r="D65" s="70">
        <v>10</v>
      </c>
      <c r="E65" s="50">
        <v>0.06</v>
      </c>
      <c r="F65" s="51">
        <f t="shared" si="11"/>
        <v>7874.0157600000002</v>
      </c>
      <c r="G65" s="68">
        <f t="shared" si="14"/>
        <v>45</v>
      </c>
      <c r="H65" s="29">
        <f t="shared" si="15"/>
        <v>4201.2405280619714</v>
      </c>
      <c r="I65" s="77">
        <f t="shared" si="16"/>
        <v>121.60979523148345</v>
      </c>
      <c r="K65" s="29">
        <f t="shared" si="3"/>
        <v>41.787401532179999</v>
      </c>
      <c r="L65" s="30">
        <v>3.66</v>
      </c>
      <c r="M65" s="30">
        <v>0.57999999999999996</v>
      </c>
      <c r="N65" s="31">
        <f t="shared" si="4"/>
        <v>5.0800000051816001E-2</v>
      </c>
      <c r="O65" s="28">
        <f t="shared" si="5"/>
        <v>2.0268299205247241E-3</v>
      </c>
      <c r="P65" s="32">
        <f t="shared" si="6"/>
        <v>5.0800000051816008E-2</v>
      </c>
      <c r="Q65" s="33">
        <v>1000</v>
      </c>
      <c r="R65" s="34">
        <f t="shared" si="12"/>
        <v>5.0800000051816001E-2</v>
      </c>
      <c r="S65" s="35">
        <f t="shared" si="7"/>
        <v>7.2550000000000002E-4</v>
      </c>
      <c r="T65" s="77">
        <f t="shared" si="17"/>
        <v>7.2965877138890063</v>
      </c>
      <c r="U65" s="78">
        <f t="shared" si="18"/>
        <v>1256.6370646277753</v>
      </c>
      <c r="V65" s="36">
        <f t="shared" si="19"/>
        <v>0.12160979523148345</v>
      </c>
      <c r="W65" s="32">
        <f>W64</f>
        <v>4181.3</v>
      </c>
    </row>
    <row r="66" spans="2:23" ht="18.75">
      <c r="B66" s="70">
        <v>2</v>
      </c>
      <c r="C66" s="71">
        <v>45</v>
      </c>
      <c r="D66" s="70">
        <v>10</v>
      </c>
      <c r="E66" s="50">
        <v>6.0999999999999999E-2</v>
      </c>
      <c r="F66" s="51">
        <f t="shared" si="11"/>
        <v>7874.0157600000002</v>
      </c>
      <c r="G66" s="68">
        <f t="shared" si="14"/>
        <v>45</v>
      </c>
      <c r="H66" s="29">
        <f t="shared" si="15"/>
        <v>4271.2612035296706</v>
      </c>
      <c r="I66" s="77">
        <f t="shared" si="16"/>
        <v>123.63662515200816</v>
      </c>
      <c r="K66" s="29">
        <f t="shared" si="3"/>
        <v>41.787401532179999</v>
      </c>
      <c r="L66" s="30">
        <v>3.66</v>
      </c>
      <c r="M66" s="30">
        <v>0.57999999999999996</v>
      </c>
      <c r="N66" s="31">
        <f t="shared" si="4"/>
        <v>5.0800000051816001E-2</v>
      </c>
      <c r="O66" s="28">
        <f t="shared" si="5"/>
        <v>2.0268299205247241E-3</v>
      </c>
      <c r="P66" s="32">
        <f t="shared" si="6"/>
        <v>5.0800000051816008E-2</v>
      </c>
      <c r="Q66" s="33">
        <v>1000</v>
      </c>
      <c r="R66" s="34">
        <f t="shared" si="12"/>
        <v>5.0800000051816001E-2</v>
      </c>
      <c r="S66" s="35">
        <f t="shared" si="7"/>
        <v>7.2550000000000002E-4</v>
      </c>
      <c r="T66" s="77">
        <f t="shared" si="17"/>
        <v>7.4181975091204899</v>
      </c>
      <c r="U66" s="78">
        <f t="shared" si="18"/>
        <v>1256.6370646277753</v>
      </c>
      <c r="V66" s="36">
        <f t="shared" si="19"/>
        <v>0.12363662515200817</v>
      </c>
      <c r="W66" s="32">
        <f>4.1813*1000</f>
        <v>4181.3</v>
      </c>
    </row>
    <row r="67" spans="2:23" ht="18.75">
      <c r="B67" s="70">
        <v>2</v>
      </c>
      <c r="C67" s="71">
        <v>45</v>
      </c>
      <c r="D67" s="70">
        <v>10</v>
      </c>
      <c r="E67" s="50">
        <v>6.2E-2</v>
      </c>
      <c r="F67" s="51">
        <f t="shared" si="11"/>
        <v>7874.0157600000002</v>
      </c>
      <c r="G67" s="68">
        <f t="shared" si="14"/>
        <v>45</v>
      </c>
      <c r="H67" s="29">
        <f t="shared" si="15"/>
        <v>4341.2818789973699</v>
      </c>
      <c r="I67" s="77">
        <f t="shared" si="16"/>
        <v>125.66345507253288</v>
      </c>
      <c r="K67" s="29">
        <f t="shared" si="3"/>
        <v>41.787401532179999</v>
      </c>
      <c r="L67" s="30">
        <v>3.66</v>
      </c>
      <c r="M67" s="30">
        <v>0.57999999999999996</v>
      </c>
      <c r="N67" s="31">
        <f t="shared" si="4"/>
        <v>5.0800000051816001E-2</v>
      </c>
      <c r="O67" s="28">
        <f t="shared" si="5"/>
        <v>2.0268299205247241E-3</v>
      </c>
      <c r="P67" s="32">
        <f t="shared" si="6"/>
        <v>5.0800000051816008E-2</v>
      </c>
      <c r="Q67" s="33">
        <v>1000</v>
      </c>
      <c r="R67" s="34">
        <f t="shared" si="12"/>
        <v>5.0800000051816001E-2</v>
      </c>
      <c r="S67" s="35">
        <f t="shared" si="7"/>
        <v>7.2550000000000002E-4</v>
      </c>
      <c r="T67" s="77">
        <f t="shared" si="17"/>
        <v>7.5398073043519727</v>
      </c>
      <c r="U67" s="78">
        <f t="shared" si="18"/>
        <v>1256.6370646277753</v>
      </c>
      <c r="V67" s="36">
        <f t="shared" si="19"/>
        <v>0.1256634550725329</v>
      </c>
      <c r="W67" s="32">
        <f>4.1813*1000</f>
        <v>4181.3</v>
      </c>
    </row>
    <row r="68" spans="2:23" ht="18.75">
      <c r="B68" s="70">
        <v>2</v>
      </c>
      <c r="C68" s="71">
        <v>45</v>
      </c>
      <c r="D68" s="70">
        <v>10</v>
      </c>
      <c r="E68" s="50">
        <v>6.3E-2</v>
      </c>
      <c r="F68" s="51">
        <f t="shared" si="11"/>
        <v>7874.0157600000002</v>
      </c>
      <c r="G68" s="68">
        <f t="shared" si="14"/>
        <v>45</v>
      </c>
      <c r="H68" s="29">
        <f t="shared" si="15"/>
        <v>4411.3025544650691</v>
      </c>
      <c r="I68" s="77">
        <f t="shared" si="16"/>
        <v>127.69028499305763</v>
      </c>
      <c r="K68" s="29">
        <f t="shared" si="3"/>
        <v>41.787401532179999</v>
      </c>
      <c r="L68" s="30">
        <v>3.66</v>
      </c>
      <c r="M68" s="30">
        <v>0.57999999999999996</v>
      </c>
      <c r="N68" s="31">
        <f t="shared" si="4"/>
        <v>5.0800000051816001E-2</v>
      </c>
      <c r="O68" s="28">
        <f t="shared" si="5"/>
        <v>2.0268299205247241E-3</v>
      </c>
      <c r="P68" s="32">
        <f t="shared" si="6"/>
        <v>5.0800000051816008E-2</v>
      </c>
      <c r="Q68" s="33">
        <v>1000</v>
      </c>
      <c r="R68" s="34">
        <f t="shared" si="12"/>
        <v>5.0800000051816001E-2</v>
      </c>
      <c r="S68" s="35">
        <f t="shared" si="7"/>
        <v>7.2550000000000002E-4</v>
      </c>
      <c r="T68" s="77">
        <f t="shared" si="17"/>
        <v>7.6614170995834572</v>
      </c>
      <c r="U68" s="78">
        <f t="shared" si="18"/>
        <v>1256.6370646277753</v>
      </c>
      <c r="V68" s="36">
        <f t="shared" si="19"/>
        <v>0.12769028499305762</v>
      </c>
      <c r="W68" s="32">
        <f>W66</f>
        <v>4181.3</v>
      </c>
    </row>
    <row r="69" spans="2:23" ht="18.75">
      <c r="B69" s="70">
        <v>2</v>
      </c>
      <c r="C69" s="71">
        <v>45</v>
      </c>
      <c r="D69" s="70">
        <v>10</v>
      </c>
      <c r="E69" s="50">
        <v>6.4000000000000001E-2</v>
      </c>
      <c r="F69" s="51">
        <f t="shared" si="11"/>
        <v>7874.0157600000002</v>
      </c>
      <c r="G69" s="68">
        <f t="shared" si="14"/>
        <v>45</v>
      </c>
      <c r="H69" s="29">
        <f t="shared" si="15"/>
        <v>4481.3232299327692</v>
      </c>
      <c r="I69" s="77">
        <f t="shared" si="16"/>
        <v>129.71711491358235</v>
      </c>
      <c r="K69" s="29">
        <f t="shared" si="3"/>
        <v>41.787401532179999</v>
      </c>
      <c r="L69" s="30">
        <v>3.66</v>
      </c>
      <c r="M69" s="30">
        <v>0.57999999999999996</v>
      </c>
      <c r="N69" s="31">
        <f t="shared" si="4"/>
        <v>5.0800000051816001E-2</v>
      </c>
      <c r="O69" s="28">
        <f t="shared" si="5"/>
        <v>2.0268299205247241E-3</v>
      </c>
      <c r="P69" s="32">
        <f t="shared" si="6"/>
        <v>5.0800000051816008E-2</v>
      </c>
      <c r="Q69" s="33">
        <v>1000</v>
      </c>
      <c r="R69" s="34">
        <f t="shared" si="12"/>
        <v>5.0800000051816001E-2</v>
      </c>
      <c r="S69" s="35">
        <f t="shared" si="7"/>
        <v>7.2550000000000002E-4</v>
      </c>
      <c r="T69" s="77">
        <f t="shared" si="17"/>
        <v>7.7830268948149408</v>
      </c>
      <c r="U69" s="78">
        <f t="shared" si="18"/>
        <v>1256.6370646277753</v>
      </c>
      <c r="V69" s="36">
        <f t="shared" si="19"/>
        <v>0.12971711491358234</v>
      </c>
      <c r="W69" s="32">
        <f>W68</f>
        <v>4181.3</v>
      </c>
    </row>
    <row r="70" spans="2:23" ht="18.75">
      <c r="B70" s="70">
        <v>2</v>
      </c>
      <c r="C70" s="71">
        <v>45</v>
      </c>
      <c r="D70" s="70">
        <v>10</v>
      </c>
      <c r="E70" s="50">
        <v>6.5000000000000002E-2</v>
      </c>
      <c r="F70" s="51">
        <f t="shared" si="11"/>
        <v>7874.0157600000002</v>
      </c>
      <c r="G70" s="68">
        <f t="shared" ref="G70:G89" si="20">-(EXP((-K70*U70)/(V70*W70)))*(C70-D70)+C70</f>
        <v>45</v>
      </c>
      <c r="H70" s="29">
        <f t="shared" ref="H70:H89" si="21">(Q70*E70*R70)/S70</f>
        <v>4551.3439054004684</v>
      </c>
      <c r="I70" s="77">
        <f t="shared" ref="I70:I89" si="22">(E70*O70)*1000000</f>
        <v>131.74394483410705</v>
      </c>
      <c r="K70" s="29">
        <f t="shared" ref="K70:K89" si="23">(L70*M70)/N70</f>
        <v>41.787401532179999</v>
      </c>
      <c r="L70" s="30">
        <v>3.66</v>
      </c>
      <c r="M70" s="30">
        <v>0.57999999999999996</v>
      </c>
      <c r="N70" s="31">
        <f t="shared" ref="N70:N89" si="24">B70/39.3700787</f>
        <v>5.0800000051816001E-2</v>
      </c>
      <c r="O70" s="28">
        <f t="shared" ref="O70:O89" si="25">((N70/2)^2)*PI()</f>
        <v>2.0268299205247241E-3</v>
      </c>
      <c r="P70" s="32">
        <f t="shared" ref="P70:P89" si="26">(4*O70)/(N70*PI())</f>
        <v>5.0800000051816008E-2</v>
      </c>
      <c r="Q70" s="33">
        <v>1000</v>
      </c>
      <c r="R70" s="34">
        <f t="shared" si="12"/>
        <v>5.0800000051816001E-2</v>
      </c>
      <c r="S70" s="35">
        <f t="shared" ref="S70:S89" si="27">(0.7255*(10^(-3)))</f>
        <v>7.2550000000000002E-4</v>
      </c>
      <c r="T70" s="77">
        <f t="shared" ref="T70:T89" si="28">I70*60/1000</f>
        <v>7.9046366900464236</v>
      </c>
      <c r="U70" s="78">
        <f t="shared" ref="U70:U89" si="29">PI()*R70*F70</f>
        <v>1256.6370646277753</v>
      </c>
      <c r="V70" s="36">
        <f t="shared" ref="V70:V89" si="30">Q70*E70*O70</f>
        <v>0.13174394483410706</v>
      </c>
      <c r="W70" s="32">
        <f>W69</f>
        <v>4181.3</v>
      </c>
    </row>
    <row r="71" spans="2:23" ht="18.75">
      <c r="B71" s="70">
        <v>2</v>
      </c>
      <c r="C71" s="71">
        <v>45</v>
      </c>
      <c r="D71" s="70">
        <v>10</v>
      </c>
      <c r="E71" s="50">
        <v>6.6000000000000003E-2</v>
      </c>
      <c r="F71" s="51">
        <f t="shared" ref="F71:F89" si="31">2400*3.2808399</f>
        <v>7874.0157600000002</v>
      </c>
      <c r="G71" s="68">
        <f t="shared" si="20"/>
        <v>45</v>
      </c>
      <c r="H71" s="29">
        <f t="shared" si="21"/>
        <v>4621.3645808681686</v>
      </c>
      <c r="I71" s="77">
        <f t="shared" si="22"/>
        <v>133.77077475463182</v>
      </c>
      <c r="K71" s="29">
        <f t="shared" si="23"/>
        <v>41.787401532179999</v>
      </c>
      <c r="L71" s="30">
        <v>3.66</v>
      </c>
      <c r="M71" s="30">
        <v>0.57999999999999996</v>
      </c>
      <c r="N71" s="31">
        <f t="shared" si="24"/>
        <v>5.0800000051816001E-2</v>
      </c>
      <c r="O71" s="28">
        <f t="shared" si="25"/>
        <v>2.0268299205247241E-3</v>
      </c>
      <c r="P71" s="32">
        <f t="shared" si="26"/>
        <v>5.0800000051816008E-2</v>
      </c>
      <c r="Q71" s="33">
        <v>1000</v>
      </c>
      <c r="R71" s="34">
        <f t="shared" ref="R71:R89" si="32">N71</f>
        <v>5.0800000051816001E-2</v>
      </c>
      <c r="S71" s="35">
        <f t="shared" si="27"/>
        <v>7.2550000000000002E-4</v>
      </c>
      <c r="T71" s="77">
        <f t="shared" si="28"/>
        <v>8.026246485277909</v>
      </c>
      <c r="U71" s="78">
        <f t="shared" si="29"/>
        <v>1256.6370646277753</v>
      </c>
      <c r="V71" s="36">
        <f t="shared" si="30"/>
        <v>0.13377077475463178</v>
      </c>
      <c r="W71" s="32">
        <f>W70</f>
        <v>4181.3</v>
      </c>
    </row>
    <row r="72" spans="2:23" ht="18.75">
      <c r="B72" s="70">
        <v>2</v>
      </c>
      <c r="C72" s="71">
        <v>45</v>
      </c>
      <c r="D72" s="70">
        <v>10</v>
      </c>
      <c r="E72" s="50">
        <v>6.7000000000000004E-2</v>
      </c>
      <c r="F72" s="51">
        <f t="shared" si="31"/>
        <v>7874.0157600000002</v>
      </c>
      <c r="G72" s="68">
        <f t="shared" si="20"/>
        <v>45</v>
      </c>
      <c r="H72" s="29">
        <f t="shared" si="21"/>
        <v>4691.3852563358678</v>
      </c>
      <c r="I72" s="77">
        <f t="shared" si="22"/>
        <v>135.79760467515652</v>
      </c>
      <c r="K72" s="29">
        <f t="shared" si="23"/>
        <v>41.787401532179999</v>
      </c>
      <c r="L72" s="30">
        <v>3.66</v>
      </c>
      <c r="M72" s="30">
        <v>0.57999999999999996</v>
      </c>
      <c r="N72" s="31">
        <f t="shared" si="24"/>
        <v>5.0800000051816001E-2</v>
      </c>
      <c r="O72" s="28">
        <f t="shared" si="25"/>
        <v>2.0268299205247241E-3</v>
      </c>
      <c r="P72" s="32">
        <f t="shared" si="26"/>
        <v>5.0800000051816008E-2</v>
      </c>
      <c r="Q72" s="33">
        <v>1000</v>
      </c>
      <c r="R72" s="34">
        <f t="shared" si="32"/>
        <v>5.0800000051816001E-2</v>
      </c>
      <c r="S72" s="35">
        <f t="shared" si="27"/>
        <v>7.2550000000000002E-4</v>
      </c>
      <c r="T72" s="77">
        <f t="shared" si="28"/>
        <v>8.1478562805093908</v>
      </c>
      <c r="U72" s="78">
        <f t="shared" si="29"/>
        <v>1256.6370646277753</v>
      </c>
      <c r="V72" s="36">
        <f t="shared" si="30"/>
        <v>0.1357976046751565</v>
      </c>
      <c r="W72" s="32">
        <f>W71</f>
        <v>4181.3</v>
      </c>
    </row>
    <row r="73" spans="2:23" ht="18.75">
      <c r="B73" s="70">
        <v>2</v>
      </c>
      <c r="C73" s="71">
        <v>45</v>
      </c>
      <c r="D73" s="70">
        <v>10</v>
      </c>
      <c r="E73" s="50">
        <v>6.8000000000000005E-2</v>
      </c>
      <c r="F73" s="51">
        <f t="shared" si="31"/>
        <v>7874.0157600000002</v>
      </c>
      <c r="G73" s="68">
        <f t="shared" si="20"/>
        <v>45</v>
      </c>
      <c r="H73" s="29">
        <f t="shared" si="21"/>
        <v>4761.405931803567</v>
      </c>
      <c r="I73" s="77">
        <f t="shared" si="22"/>
        <v>137.82443459568125</v>
      </c>
      <c r="K73" s="29">
        <f t="shared" si="23"/>
        <v>41.787401532179999</v>
      </c>
      <c r="L73" s="30">
        <v>3.66</v>
      </c>
      <c r="M73" s="30">
        <v>0.57999999999999996</v>
      </c>
      <c r="N73" s="31">
        <f t="shared" si="24"/>
        <v>5.0800000051816001E-2</v>
      </c>
      <c r="O73" s="28">
        <f t="shared" si="25"/>
        <v>2.0268299205247241E-3</v>
      </c>
      <c r="P73" s="32">
        <f t="shared" si="26"/>
        <v>5.0800000051816008E-2</v>
      </c>
      <c r="Q73" s="33">
        <v>1000</v>
      </c>
      <c r="R73" s="34">
        <f t="shared" si="32"/>
        <v>5.0800000051816001E-2</v>
      </c>
      <c r="S73" s="35">
        <f t="shared" si="27"/>
        <v>7.2550000000000002E-4</v>
      </c>
      <c r="T73" s="77">
        <f t="shared" si="28"/>
        <v>8.2694660757408744</v>
      </c>
      <c r="U73" s="78">
        <f t="shared" si="29"/>
        <v>1256.6370646277753</v>
      </c>
      <c r="V73" s="36">
        <f t="shared" si="30"/>
        <v>0.13782443459568125</v>
      </c>
      <c r="W73" s="32">
        <f>W72</f>
        <v>4181.3</v>
      </c>
    </row>
    <row r="74" spans="2:23" ht="18.75">
      <c r="B74" s="70">
        <v>2</v>
      </c>
      <c r="C74" s="71">
        <v>45</v>
      </c>
      <c r="D74" s="70">
        <v>10</v>
      </c>
      <c r="E74" s="50">
        <v>6.9000000000000006E-2</v>
      </c>
      <c r="F74" s="51">
        <f t="shared" si="31"/>
        <v>7874.0157600000002</v>
      </c>
      <c r="G74" s="68">
        <f t="shared" si="20"/>
        <v>45</v>
      </c>
      <c r="H74" s="29">
        <f t="shared" si="21"/>
        <v>4831.4266072712662</v>
      </c>
      <c r="I74" s="77">
        <f t="shared" si="22"/>
        <v>139.85126451620599</v>
      </c>
      <c r="K74" s="29">
        <f t="shared" si="23"/>
        <v>41.787401532179999</v>
      </c>
      <c r="L74" s="30">
        <v>3.66</v>
      </c>
      <c r="M74" s="30">
        <v>0.57999999999999996</v>
      </c>
      <c r="N74" s="31">
        <f t="shared" si="24"/>
        <v>5.0800000051816001E-2</v>
      </c>
      <c r="O74" s="28">
        <f t="shared" si="25"/>
        <v>2.0268299205247241E-3</v>
      </c>
      <c r="P74" s="32">
        <f t="shared" si="26"/>
        <v>5.0800000051816008E-2</v>
      </c>
      <c r="Q74" s="33">
        <v>1000</v>
      </c>
      <c r="R74" s="34">
        <f t="shared" si="32"/>
        <v>5.0800000051816001E-2</v>
      </c>
      <c r="S74" s="35">
        <f t="shared" si="27"/>
        <v>7.2550000000000002E-4</v>
      </c>
      <c r="T74" s="77">
        <f t="shared" si="28"/>
        <v>8.3910758709723599</v>
      </c>
      <c r="U74" s="78">
        <f t="shared" si="29"/>
        <v>1256.6370646277753</v>
      </c>
      <c r="V74" s="36">
        <f t="shared" si="30"/>
        <v>0.13985126451620597</v>
      </c>
      <c r="W74" s="32">
        <f>4.1813*1000</f>
        <v>4181.3</v>
      </c>
    </row>
    <row r="75" spans="2:23" ht="18.75">
      <c r="B75" s="70">
        <v>2</v>
      </c>
      <c r="C75" s="71">
        <v>45</v>
      </c>
      <c r="D75" s="70">
        <v>10</v>
      </c>
      <c r="E75" s="50">
        <v>7.0000000000000007E-2</v>
      </c>
      <c r="F75" s="51">
        <f t="shared" si="31"/>
        <v>7874.0157600000002</v>
      </c>
      <c r="G75" s="68">
        <f t="shared" si="20"/>
        <v>45</v>
      </c>
      <c r="H75" s="29">
        <f t="shared" si="21"/>
        <v>4901.4472827389664</v>
      </c>
      <c r="I75" s="77">
        <f t="shared" si="22"/>
        <v>141.87809443673069</v>
      </c>
      <c r="K75" s="29">
        <f t="shared" si="23"/>
        <v>41.787401532179999</v>
      </c>
      <c r="L75" s="30">
        <v>3.66</v>
      </c>
      <c r="M75" s="30">
        <v>0.57999999999999996</v>
      </c>
      <c r="N75" s="31">
        <f t="shared" si="24"/>
        <v>5.0800000051816001E-2</v>
      </c>
      <c r="O75" s="28">
        <f t="shared" si="25"/>
        <v>2.0268299205247241E-3</v>
      </c>
      <c r="P75" s="32">
        <f t="shared" si="26"/>
        <v>5.0800000051816008E-2</v>
      </c>
      <c r="Q75" s="33">
        <v>1000</v>
      </c>
      <c r="R75" s="34">
        <f t="shared" si="32"/>
        <v>5.0800000051816001E-2</v>
      </c>
      <c r="S75" s="35">
        <f t="shared" si="27"/>
        <v>7.2550000000000002E-4</v>
      </c>
      <c r="T75" s="77">
        <f t="shared" si="28"/>
        <v>8.5126856662038399</v>
      </c>
      <c r="U75" s="78">
        <f t="shared" si="29"/>
        <v>1256.6370646277753</v>
      </c>
      <c r="V75" s="36">
        <f t="shared" si="30"/>
        <v>0.14187809443673069</v>
      </c>
      <c r="W75" s="32">
        <f>4.1813*1000</f>
        <v>4181.3</v>
      </c>
    </row>
    <row r="76" spans="2:23" ht="18.75">
      <c r="B76" s="70">
        <v>2</v>
      </c>
      <c r="C76" s="71">
        <v>45</v>
      </c>
      <c r="D76" s="70">
        <v>10</v>
      </c>
      <c r="E76" s="50">
        <v>7.0999999999999994E-2</v>
      </c>
      <c r="F76" s="51">
        <f t="shared" si="31"/>
        <v>7874.0157600000002</v>
      </c>
      <c r="G76" s="68">
        <f t="shared" si="20"/>
        <v>45</v>
      </c>
      <c r="H76" s="29">
        <f t="shared" si="21"/>
        <v>4971.4679582066656</v>
      </c>
      <c r="I76" s="77">
        <f t="shared" si="22"/>
        <v>143.9049243572554</v>
      </c>
      <c r="K76" s="29">
        <f t="shared" si="23"/>
        <v>41.787401532179999</v>
      </c>
      <c r="L76" s="30">
        <v>3.66</v>
      </c>
      <c r="M76" s="30">
        <v>0.57999999999999996</v>
      </c>
      <c r="N76" s="31">
        <f t="shared" si="24"/>
        <v>5.0800000051816001E-2</v>
      </c>
      <c r="O76" s="28">
        <f t="shared" si="25"/>
        <v>2.0268299205247241E-3</v>
      </c>
      <c r="P76" s="32">
        <f t="shared" si="26"/>
        <v>5.0800000051816008E-2</v>
      </c>
      <c r="Q76" s="33">
        <v>1000</v>
      </c>
      <c r="R76" s="34">
        <f t="shared" si="32"/>
        <v>5.0800000051816001E-2</v>
      </c>
      <c r="S76" s="35">
        <f t="shared" si="27"/>
        <v>7.2550000000000002E-4</v>
      </c>
      <c r="T76" s="77">
        <f t="shared" si="28"/>
        <v>8.6342954614353236</v>
      </c>
      <c r="U76" s="78">
        <f t="shared" si="29"/>
        <v>1256.6370646277753</v>
      </c>
      <c r="V76" s="36">
        <f t="shared" si="30"/>
        <v>0.14390492435725541</v>
      </c>
      <c r="W76" s="32">
        <f>W74</f>
        <v>4181.3</v>
      </c>
    </row>
    <row r="77" spans="2:23" ht="18.75">
      <c r="B77" s="70">
        <v>2</v>
      </c>
      <c r="C77" s="71">
        <v>45</v>
      </c>
      <c r="D77" s="70">
        <v>10</v>
      </c>
      <c r="E77" s="50">
        <v>7.1999999999999995E-2</v>
      </c>
      <c r="F77" s="51">
        <f t="shared" si="31"/>
        <v>7874.0157600000002</v>
      </c>
      <c r="G77" s="68">
        <f t="shared" si="20"/>
        <v>45</v>
      </c>
      <c r="H77" s="29">
        <f t="shared" si="21"/>
        <v>5041.4886336743657</v>
      </c>
      <c r="I77" s="77">
        <f t="shared" si="22"/>
        <v>145.93175427778013</v>
      </c>
      <c r="K77" s="29">
        <f t="shared" si="23"/>
        <v>41.787401532179999</v>
      </c>
      <c r="L77" s="30">
        <v>3.66</v>
      </c>
      <c r="M77" s="30">
        <v>0.57999999999999996</v>
      </c>
      <c r="N77" s="31">
        <f t="shared" si="24"/>
        <v>5.0800000051816001E-2</v>
      </c>
      <c r="O77" s="28">
        <f t="shared" si="25"/>
        <v>2.0268299205247241E-3</v>
      </c>
      <c r="P77" s="32">
        <f t="shared" si="26"/>
        <v>5.0800000051816008E-2</v>
      </c>
      <c r="Q77" s="33">
        <v>1000</v>
      </c>
      <c r="R77" s="34">
        <f t="shared" si="32"/>
        <v>5.0800000051816001E-2</v>
      </c>
      <c r="S77" s="35">
        <f t="shared" si="27"/>
        <v>7.2550000000000002E-4</v>
      </c>
      <c r="T77" s="77">
        <f t="shared" si="28"/>
        <v>8.7559052566668072</v>
      </c>
      <c r="U77" s="78">
        <f t="shared" si="29"/>
        <v>1256.6370646277753</v>
      </c>
      <c r="V77" s="36">
        <f t="shared" si="30"/>
        <v>0.14593175427778013</v>
      </c>
      <c r="W77" s="32">
        <f>W76</f>
        <v>4181.3</v>
      </c>
    </row>
    <row r="78" spans="2:23" ht="18.75">
      <c r="B78" s="70">
        <v>2</v>
      </c>
      <c r="C78" s="71">
        <v>45</v>
      </c>
      <c r="D78" s="70">
        <v>10</v>
      </c>
      <c r="E78" s="50">
        <v>7.2999999999999995E-2</v>
      </c>
      <c r="F78" s="51">
        <f t="shared" si="31"/>
        <v>7874.0157600000002</v>
      </c>
      <c r="G78" s="68">
        <f t="shared" si="20"/>
        <v>45</v>
      </c>
      <c r="H78" s="29">
        <f t="shared" si="21"/>
        <v>5111.5093091420649</v>
      </c>
      <c r="I78" s="77">
        <f t="shared" si="22"/>
        <v>147.95858419830483</v>
      </c>
      <c r="K78" s="29">
        <f t="shared" si="23"/>
        <v>41.787401532179999</v>
      </c>
      <c r="L78" s="30">
        <v>3.66</v>
      </c>
      <c r="M78" s="30">
        <v>0.57999999999999996</v>
      </c>
      <c r="N78" s="31">
        <f t="shared" si="24"/>
        <v>5.0800000051816001E-2</v>
      </c>
      <c r="O78" s="28">
        <f t="shared" si="25"/>
        <v>2.0268299205247241E-3</v>
      </c>
      <c r="P78" s="32">
        <f t="shared" si="26"/>
        <v>5.0800000051816008E-2</v>
      </c>
      <c r="Q78" s="33">
        <v>1000</v>
      </c>
      <c r="R78" s="34">
        <f t="shared" si="32"/>
        <v>5.0800000051816001E-2</v>
      </c>
      <c r="S78" s="35">
        <f t="shared" si="27"/>
        <v>7.2550000000000002E-4</v>
      </c>
      <c r="T78" s="77">
        <f t="shared" si="28"/>
        <v>8.8775150518982908</v>
      </c>
      <c r="U78" s="78">
        <f t="shared" si="29"/>
        <v>1256.6370646277753</v>
      </c>
      <c r="V78" s="36">
        <f t="shared" si="30"/>
        <v>0.14795858419830485</v>
      </c>
      <c r="W78" s="32">
        <f>W77</f>
        <v>4181.3</v>
      </c>
    </row>
    <row r="79" spans="2:23" ht="18.75">
      <c r="B79" s="70">
        <v>2</v>
      </c>
      <c r="C79" s="71">
        <v>45</v>
      </c>
      <c r="D79" s="70">
        <v>10</v>
      </c>
      <c r="E79" s="50">
        <v>7.3999999999999996E-2</v>
      </c>
      <c r="F79" s="51">
        <f t="shared" si="31"/>
        <v>7874.0157600000002</v>
      </c>
      <c r="G79" s="68">
        <f t="shared" si="20"/>
        <v>45</v>
      </c>
      <c r="H79" s="29">
        <f t="shared" si="21"/>
        <v>5181.5299846097641</v>
      </c>
      <c r="I79" s="77">
        <f t="shared" si="22"/>
        <v>149.9854141188296</v>
      </c>
      <c r="K79" s="29">
        <f t="shared" si="23"/>
        <v>41.787401532179999</v>
      </c>
      <c r="L79" s="30">
        <v>3.66</v>
      </c>
      <c r="M79" s="30">
        <v>0.57999999999999996</v>
      </c>
      <c r="N79" s="31">
        <f t="shared" si="24"/>
        <v>5.0800000051816001E-2</v>
      </c>
      <c r="O79" s="28">
        <f t="shared" si="25"/>
        <v>2.0268299205247241E-3</v>
      </c>
      <c r="P79" s="32">
        <f t="shared" si="26"/>
        <v>5.0800000051816008E-2</v>
      </c>
      <c r="Q79" s="33">
        <v>1000</v>
      </c>
      <c r="R79" s="34">
        <f t="shared" si="32"/>
        <v>5.0800000051816001E-2</v>
      </c>
      <c r="S79" s="35">
        <f t="shared" si="27"/>
        <v>7.2550000000000002E-4</v>
      </c>
      <c r="T79" s="77">
        <f t="shared" si="28"/>
        <v>8.9991248471297745</v>
      </c>
      <c r="U79" s="78">
        <f t="shared" si="29"/>
        <v>1256.6370646277753</v>
      </c>
      <c r="V79" s="36">
        <f t="shared" si="30"/>
        <v>0.1499854141188296</v>
      </c>
      <c r="W79" s="32">
        <f>W78</f>
        <v>4181.3</v>
      </c>
    </row>
    <row r="80" spans="2:23" ht="18.75">
      <c r="B80" s="70">
        <v>2</v>
      </c>
      <c r="C80" s="71">
        <v>45</v>
      </c>
      <c r="D80" s="70">
        <v>10</v>
      </c>
      <c r="E80" s="50">
        <v>7.4999999999999997E-2</v>
      </c>
      <c r="F80" s="51">
        <f t="shared" si="31"/>
        <v>7874.0157600000002</v>
      </c>
      <c r="G80" s="68">
        <f t="shared" si="20"/>
        <v>45</v>
      </c>
      <c r="H80" s="29">
        <f t="shared" si="21"/>
        <v>5251.5506600774634</v>
      </c>
      <c r="I80" s="77">
        <f t="shared" si="22"/>
        <v>152.0122440393543</v>
      </c>
      <c r="K80" s="29">
        <f t="shared" si="23"/>
        <v>41.787401532179999</v>
      </c>
      <c r="L80" s="30">
        <v>3.66</v>
      </c>
      <c r="M80" s="30">
        <v>0.57999999999999996</v>
      </c>
      <c r="N80" s="31">
        <f t="shared" si="24"/>
        <v>5.0800000051816001E-2</v>
      </c>
      <c r="O80" s="28">
        <f t="shared" si="25"/>
        <v>2.0268299205247241E-3</v>
      </c>
      <c r="P80" s="32">
        <f t="shared" si="26"/>
        <v>5.0800000051816008E-2</v>
      </c>
      <c r="Q80" s="33">
        <v>1000</v>
      </c>
      <c r="R80" s="34">
        <f t="shared" si="32"/>
        <v>5.0800000051816001E-2</v>
      </c>
      <c r="S80" s="35">
        <f t="shared" si="27"/>
        <v>7.2550000000000002E-4</v>
      </c>
      <c r="T80" s="77">
        <f t="shared" si="28"/>
        <v>9.1207346423612581</v>
      </c>
      <c r="U80" s="78">
        <f t="shared" si="29"/>
        <v>1256.6370646277753</v>
      </c>
      <c r="V80" s="36">
        <f t="shared" si="30"/>
        <v>0.15201224403935432</v>
      </c>
      <c r="W80" s="32">
        <f>W79</f>
        <v>4181.3</v>
      </c>
    </row>
    <row r="81" spans="1:23" ht="18.75">
      <c r="B81" s="70">
        <v>2</v>
      </c>
      <c r="C81" s="71">
        <v>45</v>
      </c>
      <c r="D81" s="70">
        <v>10</v>
      </c>
      <c r="E81" s="50">
        <v>7.5999999999999998E-2</v>
      </c>
      <c r="F81" s="51">
        <f t="shared" si="31"/>
        <v>7874.0157600000002</v>
      </c>
      <c r="G81" s="68">
        <f t="shared" si="20"/>
        <v>45</v>
      </c>
      <c r="H81" s="29">
        <f t="shared" si="21"/>
        <v>5321.5713355451635</v>
      </c>
      <c r="I81" s="77">
        <f t="shared" si="22"/>
        <v>154.03907395987903</v>
      </c>
      <c r="K81" s="29">
        <f t="shared" si="23"/>
        <v>41.787401532179999</v>
      </c>
      <c r="L81" s="30">
        <v>3.66</v>
      </c>
      <c r="M81" s="30">
        <v>0.57999999999999996</v>
      </c>
      <c r="N81" s="31">
        <f t="shared" si="24"/>
        <v>5.0800000051816001E-2</v>
      </c>
      <c r="O81" s="28">
        <f t="shared" si="25"/>
        <v>2.0268299205247241E-3</v>
      </c>
      <c r="P81" s="32">
        <f t="shared" si="26"/>
        <v>5.0800000051816008E-2</v>
      </c>
      <c r="Q81" s="33">
        <v>1000</v>
      </c>
      <c r="R81" s="34">
        <f t="shared" si="32"/>
        <v>5.0800000051816001E-2</v>
      </c>
      <c r="S81" s="35">
        <f t="shared" si="27"/>
        <v>7.2550000000000002E-4</v>
      </c>
      <c r="T81" s="77">
        <f t="shared" si="28"/>
        <v>9.2423444375927435</v>
      </c>
      <c r="U81" s="78">
        <f t="shared" si="29"/>
        <v>1256.6370646277753</v>
      </c>
      <c r="V81" s="36">
        <f t="shared" si="30"/>
        <v>0.15403907395987904</v>
      </c>
      <c r="W81" s="32">
        <f>W80</f>
        <v>4181.3</v>
      </c>
    </row>
    <row r="82" spans="1:23" ht="18.75">
      <c r="B82" s="70">
        <v>2</v>
      </c>
      <c r="C82" s="71">
        <v>45</v>
      </c>
      <c r="D82" s="70">
        <v>10</v>
      </c>
      <c r="E82" s="50">
        <v>7.6999999999999999E-2</v>
      </c>
      <c r="F82" s="51">
        <f t="shared" si="31"/>
        <v>7874.0157600000002</v>
      </c>
      <c r="G82" s="68">
        <f t="shared" si="20"/>
        <v>45</v>
      </c>
      <c r="H82" s="29">
        <f t="shared" si="21"/>
        <v>5391.5920110128627</v>
      </c>
      <c r="I82" s="77">
        <f t="shared" si="22"/>
        <v>156.06590388040377</v>
      </c>
      <c r="K82" s="29">
        <f t="shared" si="23"/>
        <v>41.787401532179999</v>
      </c>
      <c r="L82" s="30">
        <v>3.66</v>
      </c>
      <c r="M82" s="30">
        <v>0.57999999999999996</v>
      </c>
      <c r="N82" s="31">
        <f t="shared" si="24"/>
        <v>5.0800000051816001E-2</v>
      </c>
      <c r="O82" s="28">
        <f t="shared" si="25"/>
        <v>2.0268299205247241E-3</v>
      </c>
      <c r="P82" s="32">
        <f t="shared" si="26"/>
        <v>5.0800000051816008E-2</v>
      </c>
      <c r="Q82" s="33">
        <v>1000</v>
      </c>
      <c r="R82" s="34">
        <f t="shared" si="32"/>
        <v>5.0800000051816001E-2</v>
      </c>
      <c r="S82" s="35">
        <f t="shared" si="27"/>
        <v>7.2550000000000002E-4</v>
      </c>
      <c r="T82" s="77">
        <f t="shared" si="28"/>
        <v>9.3639542328242253</v>
      </c>
      <c r="U82" s="78">
        <f t="shared" si="29"/>
        <v>1256.6370646277753</v>
      </c>
      <c r="V82" s="36">
        <f t="shared" si="30"/>
        <v>0.15606590388040376</v>
      </c>
      <c r="W82" s="32">
        <f>4.1813*1000</f>
        <v>4181.3</v>
      </c>
    </row>
    <row r="83" spans="1:23" ht="18.75">
      <c r="B83" s="70">
        <v>2</v>
      </c>
      <c r="C83" s="71">
        <v>45</v>
      </c>
      <c r="D83" s="70">
        <v>10</v>
      </c>
      <c r="E83" s="50">
        <v>7.8E-2</v>
      </c>
      <c r="F83" s="51">
        <f t="shared" si="31"/>
        <v>7874.0157600000002</v>
      </c>
      <c r="G83" s="68">
        <f t="shared" si="20"/>
        <v>45</v>
      </c>
      <c r="H83" s="29">
        <f t="shared" si="21"/>
        <v>5461.6126864805619</v>
      </c>
      <c r="I83" s="77">
        <f t="shared" si="22"/>
        <v>158.09273380092847</v>
      </c>
      <c r="K83" s="29">
        <f t="shared" si="23"/>
        <v>41.787401532179999</v>
      </c>
      <c r="L83" s="30">
        <v>3.66</v>
      </c>
      <c r="M83" s="30">
        <v>0.57999999999999996</v>
      </c>
      <c r="N83" s="31">
        <f t="shared" si="24"/>
        <v>5.0800000051816001E-2</v>
      </c>
      <c r="O83" s="28">
        <f t="shared" si="25"/>
        <v>2.0268299205247241E-3</v>
      </c>
      <c r="P83" s="32">
        <f t="shared" si="26"/>
        <v>5.0800000051816008E-2</v>
      </c>
      <c r="Q83" s="33">
        <v>1000</v>
      </c>
      <c r="R83" s="34">
        <f t="shared" si="32"/>
        <v>5.0800000051816001E-2</v>
      </c>
      <c r="S83" s="35">
        <f t="shared" si="27"/>
        <v>7.2550000000000002E-4</v>
      </c>
      <c r="T83" s="77">
        <f t="shared" si="28"/>
        <v>9.485564028055709</v>
      </c>
      <c r="U83" s="78">
        <f t="shared" si="29"/>
        <v>1256.6370646277753</v>
      </c>
      <c r="V83" s="36">
        <f t="shared" si="30"/>
        <v>0.15809273380092848</v>
      </c>
      <c r="W83" s="32">
        <f>4.1813*1000</f>
        <v>4181.3</v>
      </c>
    </row>
    <row r="84" spans="1:23" ht="18.75">
      <c r="B84" s="70">
        <v>2</v>
      </c>
      <c r="C84" s="71">
        <v>45</v>
      </c>
      <c r="D84" s="70">
        <v>10</v>
      </c>
      <c r="E84" s="50">
        <v>7.9000000000000001E-2</v>
      </c>
      <c r="F84" s="51">
        <f t="shared" si="31"/>
        <v>7874.0157600000002</v>
      </c>
      <c r="G84" s="68">
        <f t="shared" si="20"/>
        <v>45</v>
      </c>
      <c r="H84" s="29">
        <f t="shared" si="21"/>
        <v>5531.6333619482612</v>
      </c>
      <c r="I84" s="77">
        <f t="shared" si="22"/>
        <v>160.1195637214532</v>
      </c>
      <c r="K84" s="29">
        <f t="shared" si="23"/>
        <v>41.787401532179999</v>
      </c>
      <c r="L84" s="30">
        <v>3.66</v>
      </c>
      <c r="M84" s="30">
        <v>0.57999999999999996</v>
      </c>
      <c r="N84" s="31">
        <f t="shared" si="24"/>
        <v>5.0800000051816001E-2</v>
      </c>
      <c r="O84" s="28">
        <f t="shared" si="25"/>
        <v>2.0268299205247241E-3</v>
      </c>
      <c r="P84" s="32">
        <f t="shared" si="26"/>
        <v>5.0800000051816008E-2</v>
      </c>
      <c r="Q84" s="33">
        <v>1000</v>
      </c>
      <c r="R84" s="34">
        <f t="shared" si="32"/>
        <v>5.0800000051816001E-2</v>
      </c>
      <c r="S84" s="35">
        <f t="shared" si="27"/>
        <v>7.2550000000000002E-4</v>
      </c>
      <c r="T84" s="77">
        <f t="shared" si="28"/>
        <v>9.6071738232871926</v>
      </c>
      <c r="U84" s="78">
        <f t="shared" si="29"/>
        <v>1256.6370646277753</v>
      </c>
      <c r="V84" s="36">
        <f t="shared" si="30"/>
        <v>0.1601195637214532</v>
      </c>
      <c r="W84" s="32">
        <f>W82</f>
        <v>4181.3</v>
      </c>
    </row>
    <row r="85" spans="1:23" ht="18.75">
      <c r="B85" s="70">
        <v>2</v>
      </c>
      <c r="C85" s="71">
        <v>45</v>
      </c>
      <c r="D85" s="70">
        <v>10</v>
      </c>
      <c r="E85" s="50">
        <v>0.08</v>
      </c>
      <c r="F85" s="51">
        <f t="shared" si="31"/>
        <v>7874.0157600000002</v>
      </c>
      <c r="G85" s="68">
        <f t="shared" si="20"/>
        <v>45</v>
      </c>
      <c r="H85" s="29">
        <f t="shared" si="21"/>
        <v>5601.6540374159613</v>
      </c>
      <c r="I85" s="77">
        <f t="shared" si="22"/>
        <v>162.14639364197794</v>
      </c>
      <c r="K85" s="29">
        <f t="shared" si="23"/>
        <v>41.787401532179999</v>
      </c>
      <c r="L85" s="30">
        <v>3.66</v>
      </c>
      <c r="M85" s="30">
        <v>0.57999999999999996</v>
      </c>
      <c r="N85" s="31">
        <f t="shared" si="24"/>
        <v>5.0800000051816001E-2</v>
      </c>
      <c r="O85" s="28">
        <f t="shared" si="25"/>
        <v>2.0268299205247241E-3</v>
      </c>
      <c r="P85" s="32">
        <f t="shared" si="26"/>
        <v>5.0800000051816008E-2</v>
      </c>
      <c r="Q85" s="33">
        <v>1000</v>
      </c>
      <c r="R85" s="34">
        <f t="shared" si="32"/>
        <v>5.0800000051816001E-2</v>
      </c>
      <c r="S85" s="35">
        <f t="shared" si="27"/>
        <v>7.2550000000000002E-4</v>
      </c>
      <c r="T85" s="77">
        <f t="shared" si="28"/>
        <v>9.7287836185186762</v>
      </c>
      <c r="U85" s="78">
        <f t="shared" si="29"/>
        <v>1256.6370646277753</v>
      </c>
      <c r="V85" s="36">
        <f t="shared" si="30"/>
        <v>0.16214639364197792</v>
      </c>
      <c r="W85" s="32">
        <f>W84</f>
        <v>4181.3</v>
      </c>
    </row>
    <row r="86" spans="1:23" ht="18.75">
      <c r="B86" s="70">
        <v>2</v>
      </c>
      <c r="C86" s="71">
        <v>45</v>
      </c>
      <c r="D86" s="70">
        <v>10</v>
      </c>
      <c r="E86" s="50">
        <v>8.1000000000000003E-2</v>
      </c>
      <c r="F86" s="51">
        <f t="shared" si="31"/>
        <v>7874.0157600000002</v>
      </c>
      <c r="G86" s="68">
        <f t="shared" si="20"/>
        <v>45</v>
      </c>
      <c r="H86" s="29">
        <f t="shared" si="21"/>
        <v>5671.6747128836605</v>
      </c>
      <c r="I86" s="77">
        <f t="shared" si="22"/>
        <v>164.17322356250264</v>
      </c>
      <c r="K86" s="29">
        <f t="shared" si="23"/>
        <v>41.787401532179999</v>
      </c>
      <c r="L86" s="30">
        <v>3.66</v>
      </c>
      <c r="M86" s="30">
        <v>0.57999999999999996</v>
      </c>
      <c r="N86" s="31">
        <f t="shared" si="24"/>
        <v>5.0800000051816001E-2</v>
      </c>
      <c r="O86" s="28">
        <f t="shared" si="25"/>
        <v>2.0268299205247241E-3</v>
      </c>
      <c r="P86" s="32">
        <f t="shared" si="26"/>
        <v>5.0800000051816008E-2</v>
      </c>
      <c r="Q86" s="33">
        <v>1000</v>
      </c>
      <c r="R86" s="34">
        <f t="shared" si="32"/>
        <v>5.0800000051816001E-2</v>
      </c>
      <c r="S86" s="35">
        <f t="shared" si="27"/>
        <v>7.2550000000000002E-4</v>
      </c>
      <c r="T86" s="77">
        <f t="shared" si="28"/>
        <v>9.8503934137501581</v>
      </c>
      <c r="U86" s="78">
        <f t="shared" si="29"/>
        <v>1256.6370646277753</v>
      </c>
      <c r="V86" s="36">
        <f t="shared" si="30"/>
        <v>0.16417322356250266</v>
      </c>
      <c r="W86" s="32">
        <f>W85</f>
        <v>4181.3</v>
      </c>
    </row>
    <row r="87" spans="1:23" ht="18.75">
      <c r="B87" s="70">
        <v>2</v>
      </c>
      <c r="C87" s="71">
        <v>45</v>
      </c>
      <c r="D87" s="70">
        <v>10</v>
      </c>
      <c r="E87" s="50">
        <v>8.2000000000000003E-2</v>
      </c>
      <c r="F87" s="51">
        <f t="shared" si="31"/>
        <v>7874.0157600000002</v>
      </c>
      <c r="G87" s="68">
        <f t="shared" si="20"/>
        <v>45</v>
      </c>
      <c r="H87" s="29">
        <f t="shared" si="21"/>
        <v>5741.6953883513597</v>
      </c>
      <c r="I87" s="77">
        <f t="shared" si="22"/>
        <v>166.20005348302738</v>
      </c>
      <c r="K87" s="29">
        <f t="shared" si="23"/>
        <v>41.787401532179999</v>
      </c>
      <c r="L87" s="30">
        <v>3.66</v>
      </c>
      <c r="M87" s="30">
        <v>0.57999999999999996</v>
      </c>
      <c r="N87" s="31">
        <f t="shared" si="24"/>
        <v>5.0800000051816001E-2</v>
      </c>
      <c r="O87" s="28">
        <f t="shared" si="25"/>
        <v>2.0268299205247241E-3</v>
      </c>
      <c r="P87" s="32">
        <f t="shared" si="26"/>
        <v>5.0800000051816008E-2</v>
      </c>
      <c r="Q87" s="33">
        <v>1000</v>
      </c>
      <c r="R87" s="34">
        <f t="shared" si="32"/>
        <v>5.0800000051816001E-2</v>
      </c>
      <c r="S87" s="35">
        <f t="shared" si="27"/>
        <v>7.2550000000000002E-4</v>
      </c>
      <c r="T87" s="77">
        <f t="shared" si="28"/>
        <v>9.9720032089816435</v>
      </c>
      <c r="U87" s="78">
        <f t="shared" si="29"/>
        <v>1256.6370646277753</v>
      </c>
      <c r="V87" s="36">
        <f t="shared" si="30"/>
        <v>0.16620005348302738</v>
      </c>
      <c r="W87" s="32">
        <f>W86</f>
        <v>4181.3</v>
      </c>
    </row>
    <row r="88" spans="1:23" ht="18.75">
      <c r="B88" s="70">
        <v>2</v>
      </c>
      <c r="C88" s="71">
        <v>45</v>
      </c>
      <c r="D88" s="70">
        <v>10</v>
      </c>
      <c r="E88" s="50">
        <v>8.3000000000000004E-2</v>
      </c>
      <c r="F88" s="51">
        <f t="shared" si="31"/>
        <v>7874.0157600000002</v>
      </c>
      <c r="G88" s="68">
        <f t="shared" si="20"/>
        <v>45</v>
      </c>
      <c r="H88" s="29">
        <f t="shared" si="21"/>
        <v>5811.7160638190599</v>
      </c>
      <c r="I88" s="77">
        <f t="shared" si="22"/>
        <v>168.22688340355211</v>
      </c>
      <c r="K88" s="29">
        <f t="shared" si="23"/>
        <v>41.787401532179999</v>
      </c>
      <c r="L88" s="30">
        <v>3.66</v>
      </c>
      <c r="M88" s="30">
        <v>0.57999999999999996</v>
      </c>
      <c r="N88" s="31">
        <f t="shared" si="24"/>
        <v>5.0800000051816001E-2</v>
      </c>
      <c r="O88" s="28">
        <f t="shared" si="25"/>
        <v>2.0268299205247241E-3</v>
      </c>
      <c r="P88" s="32">
        <f t="shared" si="26"/>
        <v>5.0800000051816008E-2</v>
      </c>
      <c r="Q88" s="33">
        <v>1000</v>
      </c>
      <c r="R88" s="34">
        <f t="shared" si="32"/>
        <v>5.0800000051816001E-2</v>
      </c>
      <c r="S88" s="35">
        <f t="shared" si="27"/>
        <v>7.2550000000000002E-4</v>
      </c>
      <c r="T88" s="77">
        <f t="shared" si="28"/>
        <v>10.093613004213127</v>
      </c>
      <c r="U88" s="78">
        <f t="shared" si="29"/>
        <v>1256.6370646277753</v>
      </c>
      <c r="V88" s="36">
        <f t="shared" si="30"/>
        <v>0.1682268834035521</v>
      </c>
      <c r="W88" s="32">
        <f>W87</f>
        <v>4181.3</v>
      </c>
    </row>
    <row r="89" spans="1:23" ht="18.75">
      <c r="B89" s="70">
        <v>2</v>
      </c>
      <c r="C89" s="71">
        <v>45</v>
      </c>
      <c r="D89" s="70">
        <v>10</v>
      </c>
      <c r="E89" s="50">
        <v>8.4000000000000005E-2</v>
      </c>
      <c r="F89" s="51">
        <f t="shared" si="31"/>
        <v>7874.0157600000002</v>
      </c>
      <c r="G89" s="68">
        <f t="shared" si="20"/>
        <v>45</v>
      </c>
      <c r="H89" s="38">
        <f t="shared" si="21"/>
        <v>5881.7367392867591</v>
      </c>
      <c r="I89" s="77">
        <f t="shared" si="22"/>
        <v>170.25371332407684</v>
      </c>
      <c r="K89" s="38">
        <f t="shared" si="23"/>
        <v>41.787401532179999</v>
      </c>
      <c r="L89" s="39">
        <v>3.66</v>
      </c>
      <c r="M89" s="39">
        <v>0.57999999999999996</v>
      </c>
      <c r="N89" s="40">
        <f t="shared" si="24"/>
        <v>5.0800000051816001E-2</v>
      </c>
      <c r="O89" s="37">
        <f t="shared" si="25"/>
        <v>2.0268299205247241E-3</v>
      </c>
      <c r="P89" s="41">
        <f t="shared" si="26"/>
        <v>5.0800000051816008E-2</v>
      </c>
      <c r="Q89" s="42">
        <v>1000</v>
      </c>
      <c r="R89" s="43">
        <f t="shared" si="32"/>
        <v>5.0800000051816001E-2</v>
      </c>
      <c r="S89" s="44">
        <f t="shared" si="27"/>
        <v>7.2550000000000002E-4</v>
      </c>
      <c r="T89" s="77">
        <f t="shared" si="28"/>
        <v>10.215222799444611</v>
      </c>
      <c r="U89" s="78">
        <f t="shared" si="29"/>
        <v>1256.6370646277753</v>
      </c>
      <c r="V89" s="45">
        <f t="shared" si="30"/>
        <v>0.17025371332407682</v>
      </c>
      <c r="W89" s="41">
        <f>W88</f>
        <v>4181.3</v>
      </c>
    </row>
    <row r="90" spans="1:23">
      <c r="A90" s="16"/>
    </row>
    <row r="91" spans="1:23">
      <c r="A91" s="16"/>
    </row>
  </sheetData>
  <pageMargins left="0.7" right="0.7" top="0.75" bottom="0.75" header="0.3" footer="0.3"/>
  <pageSetup scale="63" orientation="portrait" r:id="rId1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W89"/>
  <sheetViews>
    <sheetView topLeftCell="A34" zoomScale="55" zoomScaleNormal="55" zoomScaleSheetLayoutView="55" workbookViewId="0">
      <selection activeCell="C6" sqref="C6:C89"/>
    </sheetView>
  </sheetViews>
  <sheetFormatPr defaultRowHeight="15"/>
  <cols>
    <col min="1" max="1" width="5.7109375" style="1" customWidth="1"/>
    <col min="2" max="2" width="13" style="1" customWidth="1"/>
    <col min="3" max="3" width="23" style="1" customWidth="1"/>
    <col min="4" max="4" width="20.140625" style="1" customWidth="1"/>
    <col min="5" max="5" width="15.5703125" style="1" customWidth="1"/>
    <col min="6" max="7" width="15" style="1" customWidth="1"/>
    <col min="8" max="8" width="15.85546875" style="1" customWidth="1"/>
    <col min="9" max="9" width="13" style="1" customWidth="1"/>
    <col min="10" max="10" width="15.42578125" style="1" customWidth="1"/>
    <col min="11" max="11" width="13.7109375" style="1" customWidth="1"/>
    <col min="12" max="12" width="14.85546875" style="1" customWidth="1"/>
    <col min="13" max="13" width="21.140625" style="1" customWidth="1"/>
    <col min="14" max="14" width="13" style="1" customWidth="1"/>
    <col min="15" max="15" width="12.5703125" style="1" customWidth="1"/>
    <col min="16" max="17" width="14.5703125" style="1" customWidth="1"/>
    <col min="18" max="18" width="15.42578125" style="1" customWidth="1"/>
    <col min="19" max="19" width="13" style="1" customWidth="1"/>
    <col min="20" max="20" width="15.42578125" style="1" customWidth="1"/>
    <col min="21" max="21" width="14.5703125" style="1" customWidth="1"/>
    <col min="22" max="22" width="14.42578125" style="1" customWidth="1"/>
    <col min="23" max="23" width="13.42578125" style="1" customWidth="1"/>
    <col min="24" max="16384" width="9.140625" style="1"/>
  </cols>
  <sheetData>
    <row r="4" spans="2:23" s="15" customFormat="1" ht="50.1" customHeight="1">
      <c r="B4" s="14" t="s">
        <v>16</v>
      </c>
      <c r="C4" s="14" t="s">
        <v>4</v>
      </c>
      <c r="D4" s="14" t="s">
        <v>0</v>
      </c>
      <c r="E4" s="14" t="s">
        <v>8</v>
      </c>
      <c r="F4" s="14" t="s">
        <v>18</v>
      </c>
      <c r="G4" s="14" t="s">
        <v>5</v>
      </c>
      <c r="H4" s="14" t="s">
        <v>10</v>
      </c>
      <c r="I4" s="14" t="s">
        <v>20</v>
      </c>
      <c r="J4"/>
      <c r="K4" s="14" t="s">
        <v>17</v>
      </c>
      <c r="L4" s="14" t="s">
        <v>15</v>
      </c>
      <c r="M4" s="14" t="s">
        <v>14</v>
      </c>
      <c r="N4" s="14" t="s">
        <v>13</v>
      </c>
      <c r="O4" s="14" t="s">
        <v>12</v>
      </c>
      <c r="P4" s="14" t="s">
        <v>11</v>
      </c>
      <c r="Q4" s="14" t="s">
        <v>9</v>
      </c>
      <c r="R4" s="14" t="s">
        <v>7</v>
      </c>
      <c r="S4" s="14" t="s">
        <v>6</v>
      </c>
      <c r="T4" s="14" t="s">
        <v>19</v>
      </c>
      <c r="U4" s="14" t="s">
        <v>3</v>
      </c>
      <c r="V4" s="14" t="s">
        <v>2</v>
      </c>
      <c r="W4" s="14" t="s">
        <v>1</v>
      </c>
    </row>
    <row r="5" spans="2:23" ht="18.75">
      <c r="B5" s="13"/>
      <c r="C5" s="3"/>
      <c r="D5" s="3"/>
      <c r="E5" s="6"/>
      <c r="F5" s="3"/>
      <c r="G5" s="3"/>
      <c r="H5" s="7"/>
      <c r="I5" s="13"/>
      <c r="J5"/>
      <c r="K5" s="7"/>
      <c r="L5" s="6"/>
      <c r="M5" s="6"/>
      <c r="N5" s="6"/>
      <c r="O5" s="13"/>
      <c r="P5" s="13"/>
      <c r="Q5" s="6"/>
      <c r="R5" s="6"/>
      <c r="S5" s="6"/>
      <c r="T5" s="3"/>
      <c r="U5" s="3"/>
      <c r="V5" s="3"/>
      <c r="W5" s="3"/>
    </row>
    <row r="6" spans="2:23" ht="18.75">
      <c r="B6" s="72">
        <v>3</v>
      </c>
      <c r="C6" s="75">
        <v>45</v>
      </c>
      <c r="D6" s="72">
        <v>10</v>
      </c>
      <c r="E6" s="50">
        <v>1E-3</v>
      </c>
      <c r="F6" s="51">
        <f>2400*3.2808399</f>
        <v>7874.0157600000002</v>
      </c>
      <c r="G6" s="68">
        <f t="shared" ref="G6:G37" si="0">-(EXP((-K6*U6)/(V6*W6)))*(C6-D6)+C6</f>
        <v>45</v>
      </c>
      <c r="H6" s="7">
        <f t="shared" ref="H6:H37" si="1">(Q6*E6*R6)/S6</f>
        <v>105.03101320154927</v>
      </c>
      <c r="I6" s="77">
        <f t="shared" ref="I6:I37" si="2">T6*60/1000</f>
        <v>0.27362203927083772</v>
      </c>
      <c r="J6"/>
      <c r="K6" s="7">
        <f t="shared" ref="K6:K69" si="3">(L6*M6)/N6</f>
        <v>27.858267688119998</v>
      </c>
      <c r="L6" s="6">
        <v>3.66</v>
      </c>
      <c r="M6" s="6">
        <v>0.57999999999999996</v>
      </c>
      <c r="N6" s="10">
        <f t="shared" ref="N6:N69" si="4">B6/39.3700787</f>
        <v>7.6200000077723998E-2</v>
      </c>
      <c r="O6" s="12">
        <f t="shared" ref="O6:O69" si="5">((N6/2)^2)*PI()</f>
        <v>4.560367321180629E-3</v>
      </c>
      <c r="P6" s="3">
        <f t="shared" ref="P6:P69" si="6">(4*O6)/(N6*PI())</f>
        <v>7.6200000077723998E-2</v>
      </c>
      <c r="Q6" s="11">
        <v>1000</v>
      </c>
      <c r="R6" s="9">
        <f>N6</f>
        <v>7.6200000077723998E-2</v>
      </c>
      <c r="S6" s="5">
        <f t="shared" ref="S6:S69" si="7">(0.7255*(10^(-3)))</f>
        <v>7.2550000000000002E-4</v>
      </c>
      <c r="T6" s="6">
        <f t="shared" ref="T6:T37" si="8">(E6*O6)*1000000</f>
        <v>4.560367321180629</v>
      </c>
      <c r="U6" s="78">
        <f t="shared" ref="U6:U37" si="9">PI()*R6*F6</f>
        <v>1884.9555969416631</v>
      </c>
      <c r="V6" s="4">
        <f t="shared" ref="V6:V37" si="10">Q6*E6*O6</f>
        <v>4.560367321180629E-3</v>
      </c>
      <c r="W6" s="3">
        <f>4.1813*1000</f>
        <v>4181.3</v>
      </c>
    </row>
    <row r="7" spans="2:23" ht="18.75">
      <c r="B7" s="72">
        <v>3</v>
      </c>
      <c r="C7" s="75">
        <v>45</v>
      </c>
      <c r="D7" s="72">
        <v>10</v>
      </c>
      <c r="E7" s="50">
        <v>2E-3</v>
      </c>
      <c r="F7" s="51">
        <f t="shared" ref="F7:F70" si="11">2400*3.2808399</f>
        <v>7874.0157600000002</v>
      </c>
      <c r="G7" s="68">
        <f t="shared" si="0"/>
        <v>45</v>
      </c>
      <c r="H7" s="7">
        <f t="shared" si="1"/>
        <v>210.06202640309854</v>
      </c>
      <c r="I7" s="77">
        <f t="shared" si="2"/>
        <v>0.54724407854167545</v>
      </c>
      <c r="J7"/>
      <c r="K7" s="7">
        <f t="shared" si="3"/>
        <v>27.858267688119998</v>
      </c>
      <c r="L7" s="6">
        <v>3.66</v>
      </c>
      <c r="M7" s="6">
        <v>0.57999999999999996</v>
      </c>
      <c r="N7" s="10">
        <f t="shared" si="4"/>
        <v>7.6200000077723998E-2</v>
      </c>
      <c r="O7" s="12">
        <f t="shared" si="5"/>
        <v>4.560367321180629E-3</v>
      </c>
      <c r="P7" s="3">
        <f t="shared" si="6"/>
        <v>7.6200000077723998E-2</v>
      </c>
      <c r="Q7" s="11">
        <v>1000</v>
      </c>
      <c r="R7" s="9">
        <f t="shared" ref="R7:R70" si="12">N7</f>
        <v>7.6200000077723998E-2</v>
      </c>
      <c r="S7" s="5">
        <f t="shared" si="7"/>
        <v>7.2550000000000002E-4</v>
      </c>
      <c r="T7" s="6">
        <f t="shared" si="8"/>
        <v>9.1207346423612581</v>
      </c>
      <c r="U7" s="78">
        <f t="shared" si="9"/>
        <v>1884.9555969416631</v>
      </c>
      <c r="V7" s="4">
        <f t="shared" si="10"/>
        <v>9.1207346423612581E-3</v>
      </c>
      <c r="W7" s="3">
        <f>4.1813*1000</f>
        <v>4181.3</v>
      </c>
    </row>
    <row r="8" spans="2:23" ht="18.75">
      <c r="B8" s="72">
        <v>3</v>
      </c>
      <c r="C8" s="75">
        <v>45</v>
      </c>
      <c r="D8" s="72">
        <v>10</v>
      </c>
      <c r="E8" s="50">
        <v>3.0000000000000001E-3</v>
      </c>
      <c r="F8" s="51">
        <f t="shared" si="11"/>
        <v>7874.0157600000002</v>
      </c>
      <c r="G8" s="68">
        <f t="shared" si="0"/>
        <v>45</v>
      </c>
      <c r="H8" s="7">
        <f t="shared" si="1"/>
        <v>315.09303960464786</v>
      </c>
      <c r="I8" s="77">
        <f t="shared" si="2"/>
        <v>0.82086611781251317</v>
      </c>
      <c r="J8"/>
      <c r="K8" s="7">
        <f t="shared" si="3"/>
        <v>27.858267688119998</v>
      </c>
      <c r="L8" s="6">
        <v>3.66</v>
      </c>
      <c r="M8" s="6">
        <v>0.57999999999999996</v>
      </c>
      <c r="N8" s="10">
        <f t="shared" si="4"/>
        <v>7.6200000077723998E-2</v>
      </c>
      <c r="O8" s="12">
        <f t="shared" si="5"/>
        <v>4.560367321180629E-3</v>
      </c>
      <c r="P8" s="3">
        <f t="shared" si="6"/>
        <v>7.6200000077723998E-2</v>
      </c>
      <c r="Q8" s="11">
        <v>1000</v>
      </c>
      <c r="R8" s="9">
        <f t="shared" si="12"/>
        <v>7.6200000077723998E-2</v>
      </c>
      <c r="S8" s="5">
        <f t="shared" si="7"/>
        <v>7.2550000000000002E-4</v>
      </c>
      <c r="T8" s="6">
        <f t="shared" si="8"/>
        <v>13.681101963541886</v>
      </c>
      <c r="U8" s="78">
        <f t="shared" si="9"/>
        <v>1884.9555969416631</v>
      </c>
      <c r="V8" s="4">
        <f t="shared" si="10"/>
        <v>1.3681101963541886E-2</v>
      </c>
      <c r="W8" s="3">
        <f>W6</f>
        <v>4181.3</v>
      </c>
    </row>
    <row r="9" spans="2:23" ht="18.75">
      <c r="B9" s="72">
        <v>3</v>
      </c>
      <c r="C9" s="75">
        <v>45</v>
      </c>
      <c r="D9" s="72">
        <v>10</v>
      </c>
      <c r="E9" s="50">
        <v>4.0000000000000001E-3</v>
      </c>
      <c r="F9" s="51">
        <f t="shared" si="11"/>
        <v>7874.0157600000002</v>
      </c>
      <c r="G9" s="68">
        <f t="shared" si="0"/>
        <v>45</v>
      </c>
      <c r="H9" s="7">
        <f t="shared" si="1"/>
        <v>420.12405280619708</v>
      </c>
      <c r="I9" s="77">
        <f t="shared" si="2"/>
        <v>1.0944881570833509</v>
      </c>
      <c r="J9"/>
      <c r="K9" s="7">
        <f t="shared" si="3"/>
        <v>27.858267688119998</v>
      </c>
      <c r="L9" s="6">
        <v>3.66</v>
      </c>
      <c r="M9" s="6">
        <v>0.57999999999999996</v>
      </c>
      <c r="N9" s="10">
        <f t="shared" si="4"/>
        <v>7.6200000077723998E-2</v>
      </c>
      <c r="O9" s="12">
        <f t="shared" si="5"/>
        <v>4.560367321180629E-3</v>
      </c>
      <c r="P9" s="3">
        <f t="shared" si="6"/>
        <v>7.6200000077723998E-2</v>
      </c>
      <c r="Q9" s="11">
        <v>1000</v>
      </c>
      <c r="R9" s="9">
        <f t="shared" si="12"/>
        <v>7.6200000077723998E-2</v>
      </c>
      <c r="S9" s="5">
        <f t="shared" si="7"/>
        <v>7.2550000000000002E-4</v>
      </c>
      <c r="T9" s="6">
        <f t="shared" si="8"/>
        <v>18.241469284722516</v>
      </c>
      <c r="U9" s="78">
        <f t="shared" si="9"/>
        <v>1884.9555969416631</v>
      </c>
      <c r="V9" s="4">
        <f t="shared" si="10"/>
        <v>1.8241469284722516E-2</v>
      </c>
      <c r="W9" s="3">
        <f>W8</f>
        <v>4181.3</v>
      </c>
    </row>
    <row r="10" spans="2:23" ht="18.75">
      <c r="B10" s="72">
        <v>3</v>
      </c>
      <c r="C10" s="75">
        <v>45</v>
      </c>
      <c r="D10" s="72">
        <v>10</v>
      </c>
      <c r="E10" s="50">
        <v>5.0000000000000001E-3</v>
      </c>
      <c r="F10" s="51">
        <f t="shared" si="11"/>
        <v>7874.0157600000002</v>
      </c>
      <c r="G10" s="68">
        <f t="shared" si="0"/>
        <v>45</v>
      </c>
      <c r="H10" s="7">
        <f t="shared" si="1"/>
        <v>525.15506600774631</v>
      </c>
      <c r="I10" s="77">
        <f t="shared" si="2"/>
        <v>1.3681101963541886</v>
      </c>
      <c r="J10"/>
      <c r="K10" s="7">
        <f t="shared" si="3"/>
        <v>27.858267688119998</v>
      </c>
      <c r="L10" s="6">
        <v>3.66</v>
      </c>
      <c r="M10" s="6">
        <v>0.57999999999999996</v>
      </c>
      <c r="N10" s="10">
        <f t="shared" si="4"/>
        <v>7.6200000077723998E-2</v>
      </c>
      <c r="O10" s="12">
        <f t="shared" si="5"/>
        <v>4.560367321180629E-3</v>
      </c>
      <c r="P10" s="3">
        <f t="shared" si="6"/>
        <v>7.6200000077723998E-2</v>
      </c>
      <c r="Q10" s="11">
        <v>1000</v>
      </c>
      <c r="R10" s="9">
        <f t="shared" si="12"/>
        <v>7.6200000077723998E-2</v>
      </c>
      <c r="S10" s="5">
        <f t="shared" si="7"/>
        <v>7.2550000000000002E-4</v>
      </c>
      <c r="T10" s="6">
        <f t="shared" si="8"/>
        <v>22.801836605903144</v>
      </c>
      <c r="U10" s="78">
        <f t="shared" si="9"/>
        <v>1884.9555969416631</v>
      </c>
      <c r="V10" s="4">
        <f t="shared" si="10"/>
        <v>2.2801836605903146E-2</v>
      </c>
      <c r="W10" s="3">
        <f>W9</f>
        <v>4181.3</v>
      </c>
    </row>
    <row r="11" spans="2:23" ht="18.75">
      <c r="B11" s="72">
        <v>3</v>
      </c>
      <c r="C11" s="75">
        <v>45</v>
      </c>
      <c r="D11" s="72">
        <v>10</v>
      </c>
      <c r="E11" s="50">
        <v>6.0000000000000001E-3</v>
      </c>
      <c r="F11" s="51">
        <f t="shared" si="11"/>
        <v>7874.0157600000002</v>
      </c>
      <c r="G11" s="68">
        <f t="shared" si="0"/>
        <v>45</v>
      </c>
      <c r="H11" s="7">
        <f t="shared" si="1"/>
        <v>630.18607920929571</v>
      </c>
      <c r="I11" s="77">
        <f t="shared" si="2"/>
        <v>1.6417322356250263</v>
      </c>
      <c r="J11"/>
      <c r="K11" s="7">
        <f t="shared" si="3"/>
        <v>27.858267688119998</v>
      </c>
      <c r="L11" s="6">
        <v>3.66</v>
      </c>
      <c r="M11" s="6">
        <v>0.57999999999999996</v>
      </c>
      <c r="N11" s="10">
        <f t="shared" si="4"/>
        <v>7.6200000077723998E-2</v>
      </c>
      <c r="O11" s="12">
        <f t="shared" si="5"/>
        <v>4.560367321180629E-3</v>
      </c>
      <c r="P11" s="3">
        <f t="shared" si="6"/>
        <v>7.6200000077723998E-2</v>
      </c>
      <c r="Q11" s="11">
        <v>1000</v>
      </c>
      <c r="R11" s="9">
        <f t="shared" si="12"/>
        <v>7.6200000077723998E-2</v>
      </c>
      <c r="S11" s="5">
        <f t="shared" si="7"/>
        <v>7.2550000000000002E-4</v>
      </c>
      <c r="T11" s="6">
        <f t="shared" si="8"/>
        <v>27.362203927083772</v>
      </c>
      <c r="U11" s="78">
        <f t="shared" si="9"/>
        <v>1884.9555969416631</v>
      </c>
      <c r="V11" s="4">
        <f t="shared" si="10"/>
        <v>2.7362203927083772E-2</v>
      </c>
      <c r="W11" s="3">
        <f>W10</f>
        <v>4181.3</v>
      </c>
    </row>
    <row r="12" spans="2:23" ht="18.75">
      <c r="B12" s="72">
        <v>3</v>
      </c>
      <c r="C12" s="75">
        <v>45</v>
      </c>
      <c r="D12" s="72">
        <v>10</v>
      </c>
      <c r="E12" s="50">
        <v>7.0000000000000001E-3</v>
      </c>
      <c r="F12" s="51">
        <f t="shared" si="11"/>
        <v>7874.0157600000002</v>
      </c>
      <c r="G12" s="68">
        <f t="shared" si="0"/>
        <v>45</v>
      </c>
      <c r="H12" s="7">
        <f t="shared" si="1"/>
        <v>735.21709241084488</v>
      </c>
      <c r="I12" s="77">
        <f t="shared" si="2"/>
        <v>1.9153542748958643</v>
      </c>
      <c r="J12"/>
      <c r="K12" s="7">
        <f t="shared" si="3"/>
        <v>27.858267688119998</v>
      </c>
      <c r="L12" s="6">
        <v>3.66</v>
      </c>
      <c r="M12" s="6">
        <v>0.57999999999999996</v>
      </c>
      <c r="N12" s="10">
        <f t="shared" si="4"/>
        <v>7.6200000077723998E-2</v>
      </c>
      <c r="O12" s="12">
        <f t="shared" si="5"/>
        <v>4.560367321180629E-3</v>
      </c>
      <c r="P12" s="3">
        <f t="shared" si="6"/>
        <v>7.6200000077723998E-2</v>
      </c>
      <c r="Q12" s="11">
        <v>1000</v>
      </c>
      <c r="R12" s="9">
        <f t="shared" si="12"/>
        <v>7.6200000077723998E-2</v>
      </c>
      <c r="S12" s="5">
        <f t="shared" si="7"/>
        <v>7.2550000000000002E-4</v>
      </c>
      <c r="T12" s="6">
        <f t="shared" si="8"/>
        <v>31.922571248264408</v>
      </c>
      <c r="U12" s="78">
        <f t="shared" si="9"/>
        <v>1884.9555969416631</v>
      </c>
      <c r="V12" s="4">
        <f t="shared" si="10"/>
        <v>3.1922571248264406E-2</v>
      </c>
      <c r="W12" s="3">
        <f>W11</f>
        <v>4181.3</v>
      </c>
    </row>
    <row r="13" spans="2:23" ht="18.75">
      <c r="B13" s="72">
        <v>3</v>
      </c>
      <c r="C13" s="75">
        <v>45</v>
      </c>
      <c r="D13" s="72">
        <v>10</v>
      </c>
      <c r="E13" s="50">
        <v>8.0000000000000002E-3</v>
      </c>
      <c r="F13" s="51">
        <f t="shared" si="11"/>
        <v>7874.0157600000002</v>
      </c>
      <c r="G13" s="68">
        <f t="shared" si="0"/>
        <v>45</v>
      </c>
      <c r="H13" s="7">
        <f t="shared" si="1"/>
        <v>840.24810561239417</v>
      </c>
      <c r="I13" s="77">
        <f t="shared" si="2"/>
        <v>2.1889763141667018</v>
      </c>
      <c r="J13"/>
      <c r="K13" s="7">
        <f t="shared" si="3"/>
        <v>27.858267688119998</v>
      </c>
      <c r="L13" s="6">
        <v>3.66</v>
      </c>
      <c r="M13" s="6">
        <v>0.57999999999999996</v>
      </c>
      <c r="N13" s="10">
        <f t="shared" si="4"/>
        <v>7.6200000077723998E-2</v>
      </c>
      <c r="O13" s="12">
        <f t="shared" si="5"/>
        <v>4.560367321180629E-3</v>
      </c>
      <c r="P13" s="3">
        <f t="shared" si="6"/>
        <v>7.6200000077723998E-2</v>
      </c>
      <c r="Q13" s="11">
        <v>1000</v>
      </c>
      <c r="R13" s="9">
        <f t="shared" si="12"/>
        <v>7.6200000077723998E-2</v>
      </c>
      <c r="S13" s="5">
        <f t="shared" si="7"/>
        <v>7.2550000000000002E-4</v>
      </c>
      <c r="T13" s="6">
        <f t="shared" si="8"/>
        <v>36.482938569445032</v>
      </c>
      <c r="U13" s="78">
        <f t="shared" si="9"/>
        <v>1884.9555969416631</v>
      </c>
      <c r="V13" s="4">
        <f t="shared" si="10"/>
        <v>3.6482938569445032E-2</v>
      </c>
      <c r="W13" s="3">
        <f>W12</f>
        <v>4181.3</v>
      </c>
    </row>
    <row r="14" spans="2:23" ht="18.75">
      <c r="B14" s="72">
        <v>3</v>
      </c>
      <c r="C14" s="75">
        <v>45</v>
      </c>
      <c r="D14" s="72">
        <v>10</v>
      </c>
      <c r="E14" s="50">
        <v>8.9999999999999993E-3</v>
      </c>
      <c r="F14" s="51">
        <f t="shared" si="11"/>
        <v>7874.0157600000002</v>
      </c>
      <c r="G14" s="68">
        <f t="shared" si="0"/>
        <v>45</v>
      </c>
      <c r="H14" s="7">
        <f t="shared" si="1"/>
        <v>945.27911881394346</v>
      </c>
      <c r="I14" s="77">
        <f t="shared" si="2"/>
        <v>2.4625983534375395</v>
      </c>
      <c r="J14"/>
      <c r="K14" s="7">
        <f t="shared" si="3"/>
        <v>27.858267688119998</v>
      </c>
      <c r="L14" s="6">
        <v>3.66</v>
      </c>
      <c r="M14" s="6">
        <v>0.57999999999999996</v>
      </c>
      <c r="N14" s="10">
        <f t="shared" si="4"/>
        <v>7.6200000077723998E-2</v>
      </c>
      <c r="O14" s="12">
        <f t="shared" si="5"/>
        <v>4.560367321180629E-3</v>
      </c>
      <c r="P14" s="3">
        <f t="shared" si="6"/>
        <v>7.6200000077723998E-2</v>
      </c>
      <c r="Q14" s="11">
        <v>1000</v>
      </c>
      <c r="R14" s="9">
        <f t="shared" si="12"/>
        <v>7.6200000077723998E-2</v>
      </c>
      <c r="S14" s="5">
        <f t="shared" si="7"/>
        <v>7.2550000000000002E-4</v>
      </c>
      <c r="T14" s="6">
        <f t="shared" si="8"/>
        <v>41.04330589062566</v>
      </c>
      <c r="U14" s="78">
        <f t="shared" si="9"/>
        <v>1884.9555969416631</v>
      </c>
      <c r="V14" s="4">
        <f t="shared" si="10"/>
        <v>4.1043305890625659E-2</v>
      </c>
      <c r="W14" s="3">
        <f>4.1813*1000</f>
        <v>4181.3</v>
      </c>
    </row>
    <row r="15" spans="2:23" ht="18.75">
      <c r="B15" s="72">
        <v>3</v>
      </c>
      <c r="C15" s="75">
        <v>45</v>
      </c>
      <c r="D15" s="72">
        <v>10</v>
      </c>
      <c r="E15" s="50">
        <v>0.01</v>
      </c>
      <c r="F15" s="51">
        <f t="shared" si="11"/>
        <v>7874.0157600000002</v>
      </c>
      <c r="G15" s="68">
        <f t="shared" si="0"/>
        <v>45</v>
      </c>
      <c r="H15" s="7">
        <f t="shared" si="1"/>
        <v>1050.3101320154926</v>
      </c>
      <c r="I15" s="77">
        <f t="shared" si="2"/>
        <v>2.7362203927083772</v>
      </c>
      <c r="J15"/>
      <c r="K15" s="7">
        <f t="shared" si="3"/>
        <v>27.858267688119998</v>
      </c>
      <c r="L15" s="6">
        <v>3.66</v>
      </c>
      <c r="M15" s="6">
        <v>0.57999999999999996</v>
      </c>
      <c r="N15" s="10">
        <f t="shared" si="4"/>
        <v>7.6200000077723998E-2</v>
      </c>
      <c r="O15" s="12">
        <f t="shared" si="5"/>
        <v>4.560367321180629E-3</v>
      </c>
      <c r="P15" s="3">
        <f t="shared" si="6"/>
        <v>7.6200000077723998E-2</v>
      </c>
      <c r="Q15" s="11">
        <v>1000</v>
      </c>
      <c r="R15" s="9">
        <f t="shared" si="12"/>
        <v>7.6200000077723998E-2</v>
      </c>
      <c r="S15" s="5">
        <f t="shared" si="7"/>
        <v>7.2550000000000002E-4</v>
      </c>
      <c r="T15" s="6">
        <f t="shared" si="8"/>
        <v>45.603673211806289</v>
      </c>
      <c r="U15" s="78">
        <f t="shared" si="9"/>
        <v>1884.9555969416631</v>
      </c>
      <c r="V15" s="4">
        <f t="shared" si="10"/>
        <v>4.5603673211806292E-2</v>
      </c>
      <c r="W15" s="3">
        <f>4.1813*1000</f>
        <v>4181.3</v>
      </c>
    </row>
    <row r="16" spans="2:23" ht="18.75">
      <c r="B16" s="72">
        <v>3</v>
      </c>
      <c r="C16" s="75">
        <v>45</v>
      </c>
      <c r="D16" s="72">
        <v>10</v>
      </c>
      <c r="E16" s="50">
        <v>1.0999999999999999E-2</v>
      </c>
      <c r="F16" s="51">
        <f t="shared" si="11"/>
        <v>7874.0157600000002</v>
      </c>
      <c r="G16" s="68">
        <f t="shared" si="0"/>
        <v>45</v>
      </c>
      <c r="H16" s="7">
        <f t="shared" si="1"/>
        <v>1155.3411452170419</v>
      </c>
      <c r="I16" s="77">
        <f t="shared" si="2"/>
        <v>3.009842431979215</v>
      </c>
      <c r="J16"/>
      <c r="K16" s="7">
        <f t="shared" si="3"/>
        <v>27.858267688119998</v>
      </c>
      <c r="L16" s="6">
        <v>3.66</v>
      </c>
      <c r="M16" s="6">
        <v>0.57999999999999996</v>
      </c>
      <c r="N16" s="10">
        <f t="shared" si="4"/>
        <v>7.6200000077723998E-2</v>
      </c>
      <c r="O16" s="12">
        <f t="shared" si="5"/>
        <v>4.560367321180629E-3</v>
      </c>
      <c r="P16" s="3">
        <f t="shared" si="6"/>
        <v>7.6200000077723998E-2</v>
      </c>
      <c r="Q16" s="11">
        <v>1000</v>
      </c>
      <c r="R16" s="9">
        <f t="shared" si="12"/>
        <v>7.6200000077723998E-2</v>
      </c>
      <c r="S16" s="5">
        <f t="shared" si="7"/>
        <v>7.2550000000000002E-4</v>
      </c>
      <c r="T16" s="6">
        <f t="shared" si="8"/>
        <v>50.164040532986917</v>
      </c>
      <c r="U16" s="78">
        <f t="shared" si="9"/>
        <v>1884.9555969416631</v>
      </c>
      <c r="V16" s="4">
        <f t="shared" si="10"/>
        <v>5.0164040532986919E-2</v>
      </c>
      <c r="W16" s="3">
        <f>W14</f>
        <v>4181.3</v>
      </c>
    </row>
    <row r="17" spans="2:23" ht="18.75">
      <c r="B17" s="72">
        <v>3</v>
      </c>
      <c r="C17" s="75">
        <v>45</v>
      </c>
      <c r="D17" s="72">
        <v>10</v>
      </c>
      <c r="E17" s="50">
        <v>1.2E-2</v>
      </c>
      <c r="F17" s="51">
        <f t="shared" si="11"/>
        <v>7874.0157600000002</v>
      </c>
      <c r="G17" s="68">
        <f t="shared" si="0"/>
        <v>45</v>
      </c>
      <c r="H17" s="7">
        <f t="shared" si="1"/>
        <v>1260.3721584185914</v>
      </c>
      <c r="I17" s="77">
        <f t="shared" si="2"/>
        <v>3.2834644712500527</v>
      </c>
      <c r="J17"/>
      <c r="K17" s="7">
        <f t="shared" si="3"/>
        <v>27.858267688119998</v>
      </c>
      <c r="L17" s="6">
        <v>3.66</v>
      </c>
      <c r="M17" s="6">
        <v>0.57999999999999996</v>
      </c>
      <c r="N17" s="10">
        <f t="shared" si="4"/>
        <v>7.6200000077723998E-2</v>
      </c>
      <c r="O17" s="12">
        <f t="shared" si="5"/>
        <v>4.560367321180629E-3</v>
      </c>
      <c r="P17" s="3">
        <f t="shared" si="6"/>
        <v>7.6200000077723998E-2</v>
      </c>
      <c r="Q17" s="11">
        <v>1000</v>
      </c>
      <c r="R17" s="9">
        <f t="shared" si="12"/>
        <v>7.6200000077723998E-2</v>
      </c>
      <c r="S17" s="5">
        <f t="shared" si="7"/>
        <v>7.2550000000000002E-4</v>
      </c>
      <c r="T17" s="6">
        <f t="shared" si="8"/>
        <v>54.724407854167545</v>
      </c>
      <c r="U17" s="78">
        <f t="shared" si="9"/>
        <v>1884.9555969416631</v>
      </c>
      <c r="V17" s="4">
        <f t="shared" si="10"/>
        <v>5.4724407854167545E-2</v>
      </c>
      <c r="W17" s="3">
        <f>W16</f>
        <v>4181.3</v>
      </c>
    </row>
    <row r="18" spans="2:23" ht="18.75">
      <c r="B18" s="72">
        <v>3</v>
      </c>
      <c r="C18" s="75">
        <v>45</v>
      </c>
      <c r="D18" s="72">
        <v>10</v>
      </c>
      <c r="E18" s="50">
        <v>1.2999999999999999E-2</v>
      </c>
      <c r="F18" s="51">
        <f t="shared" si="11"/>
        <v>7874.0157600000002</v>
      </c>
      <c r="G18" s="68">
        <f t="shared" si="0"/>
        <v>45</v>
      </c>
      <c r="H18" s="7">
        <f t="shared" si="1"/>
        <v>1365.4031716201405</v>
      </c>
      <c r="I18" s="77">
        <f t="shared" si="2"/>
        <v>3.5570865105208909</v>
      </c>
      <c r="J18"/>
      <c r="K18" s="7">
        <f t="shared" si="3"/>
        <v>27.858267688119998</v>
      </c>
      <c r="L18" s="6">
        <v>3.66</v>
      </c>
      <c r="M18" s="6">
        <v>0.57999999999999996</v>
      </c>
      <c r="N18" s="10">
        <f t="shared" si="4"/>
        <v>7.6200000077723998E-2</v>
      </c>
      <c r="O18" s="12">
        <f t="shared" si="5"/>
        <v>4.560367321180629E-3</v>
      </c>
      <c r="P18" s="3">
        <f t="shared" si="6"/>
        <v>7.6200000077723998E-2</v>
      </c>
      <c r="Q18" s="11">
        <v>1000</v>
      </c>
      <c r="R18" s="9">
        <f t="shared" si="12"/>
        <v>7.6200000077723998E-2</v>
      </c>
      <c r="S18" s="5">
        <f t="shared" si="7"/>
        <v>7.2550000000000002E-4</v>
      </c>
      <c r="T18" s="6">
        <f t="shared" si="8"/>
        <v>59.28477517534818</v>
      </c>
      <c r="U18" s="78">
        <f t="shared" si="9"/>
        <v>1884.9555969416631</v>
      </c>
      <c r="V18" s="4">
        <f t="shared" si="10"/>
        <v>5.9284775175348178E-2</v>
      </c>
      <c r="W18" s="3">
        <f>W17</f>
        <v>4181.3</v>
      </c>
    </row>
    <row r="19" spans="2:23" ht="18.75">
      <c r="B19" s="72">
        <v>3</v>
      </c>
      <c r="C19" s="75">
        <v>45</v>
      </c>
      <c r="D19" s="72">
        <v>10</v>
      </c>
      <c r="E19" s="50">
        <v>1.4E-2</v>
      </c>
      <c r="F19" s="51">
        <f t="shared" si="11"/>
        <v>7874.0157600000002</v>
      </c>
      <c r="G19" s="68">
        <f t="shared" si="0"/>
        <v>45</v>
      </c>
      <c r="H19" s="7">
        <f t="shared" si="1"/>
        <v>1470.4341848216898</v>
      </c>
      <c r="I19" s="77">
        <f t="shared" si="2"/>
        <v>3.8307085497917286</v>
      </c>
      <c r="J19"/>
      <c r="K19" s="7">
        <f t="shared" si="3"/>
        <v>27.858267688119998</v>
      </c>
      <c r="L19" s="6">
        <v>3.66</v>
      </c>
      <c r="M19" s="6">
        <v>0.57999999999999996</v>
      </c>
      <c r="N19" s="10">
        <f t="shared" si="4"/>
        <v>7.6200000077723998E-2</v>
      </c>
      <c r="O19" s="12">
        <f t="shared" si="5"/>
        <v>4.560367321180629E-3</v>
      </c>
      <c r="P19" s="3">
        <f t="shared" si="6"/>
        <v>7.6200000077723998E-2</v>
      </c>
      <c r="Q19" s="11">
        <v>1000</v>
      </c>
      <c r="R19" s="9">
        <f t="shared" si="12"/>
        <v>7.6200000077723998E-2</v>
      </c>
      <c r="S19" s="5">
        <f t="shared" si="7"/>
        <v>7.2550000000000002E-4</v>
      </c>
      <c r="T19" s="6">
        <f t="shared" si="8"/>
        <v>63.845142496528815</v>
      </c>
      <c r="U19" s="78">
        <f t="shared" si="9"/>
        <v>1884.9555969416631</v>
      </c>
      <c r="V19" s="4">
        <f t="shared" si="10"/>
        <v>6.3845142496528812E-2</v>
      </c>
      <c r="W19" s="3">
        <f>W18</f>
        <v>4181.3</v>
      </c>
    </row>
    <row r="20" spans="2:23" ht="18.75">
      <c r="B20" s="72">
        <v>3</v>
      </c>
      <c r="C20" s="75">
        <v>45</v>
      </c>
      <c r="D20" s="72">
        <v>10</v>
      </c>
      <c r="E20" s="50">
        <v>1.4999999999999999E-2</v>
      </c>
      <c r="F20" s="51">
        <f t="shared" si="11"/>
        <v>7874.0157600000002</v>
      </c>
      <c r="G20" s="68">
        <f t="shared" si="0"/>
        <v>45</v>
      </c>
      <c r="H20" s="7">
        <f t="shared" si="1"/>
        <v>1575.4651980232388</v>
      </c>
      <c r="I20" s="77">
        <f t="shared" si="2"/>
        <v>4.1043305890625659</v>
      </c>
      <c r="J20"/>
      <c r="K20" s="7">
        <f t="shared" si="3"/>
        <v>27.858267688119998</v>
      </c>
      <c r="L20" s="6">
        <v>3.66</v>
      </c>
      <c r="M20" s="6">
        <v>0.57999999999999996</v>
      </c>
      <c r="N20" s="10">
        <f t="shared" si="4"/>
        <v>7.6200000077723998E-2</v>
      </c>
      <c r="O20" s="12">
        <f t="shared" si="5"/>
        <v>4.560367321180629E-3</v>
      </c>
      <c r="P20" s="3">
        <f t="shared" si="6"/>
        <v>7.6200000077723998E-2</v>
      </c>
      <c r="Q20" s="11">
        <v>1000</v>
      </c>
      <c r="R20" s="9">
        <f t="shared" si="12"/>
        <v>7.6200000077723998E-2</v>
      </c>
      <c r="S20" s="5">
        <f t="shared" si="7"/>
        <v>7.2550000000000002E-4</v>
      </c>
      <c r="T20" s="6">
        <f t="shared" si="8"/>
        <v>68.405509817709429</v>
      </c>
      <c r="U20" s="78">
        <f t="shared" si="9"/>
        <v>1884.9555969416631</v>
      </c>
      <c r="V20" s="4">
        <f t="shared" si="10"/>
        <v>6.8405509817709431E-2</v>
      </c>
      <c r="W20" s="3">
        <f>W19</f>
        <v>4181.3</v>
      </c>
    </row>
    <row r="21" spans="2:23" ht="18.75">
      <c r="B21" s="72">
        <v>3</v>
      </c>
      <c r="C21" s="75">
        <v>45</v>
      </c>
      <c r="D21" s="72">
        <v>10</v>
      </c>
      <c r="E21" s="50">
        <v>1.6E-2</v>
      </c>
      <c r="F21" s="51">
        <f t="shared" si="11"/>
        <v>7874.0157600000002</v>
      </c>
      <c r="G21" s="68">
        <f t="shared" si="0"/>
        <v>45</v>
      </c>
      <c r="H21" s="7">
        <f t="shared" si="1"/>
        <v>1680.4962112247883</v>
      </c>
      <c r="I21" s="77">
        <f t="shared" si="2"/>
        <v>4.3779526283334036</v>
      </c>
      <c r="J21"/>
      <c r="K21" s="7">
        <f t="shared" si="3"/>
        <v>27.858267688119998</v>
      </c>
      <c r="L21" s="6">
        <v>3.66</v>
      </c>
      <c r="M21" s="6">
        <v>0.57999999999999996</v>
      </c>
      <c r="N21" s="10">
        <f t="shared" si="4"/>
        <v>7.6200000077723998E-2</v>
      </c>
      <c r="O21" s="12">
        <f t="shared" si="5"/>
        <v>4.560367321180629E-3</v>
      </c>
      <c r="P21" s="3">
        <f t="shared" si="6"/>
        <v>7.6200000077723998E-2</v>
      </c>
      <c r="Q21" s="11">
        <v>1000</v>
      </c>
      <c r="R21" s="9">
        <f t="shared" si="12"/>
        <v>7.6200000077723998E-2</v>
      </c>
      <c r="S21" s="5">
        <f t="shared" si="7"/>
        <v>7.2550000000000002E-4</v>
      </c>
      <c r="T21" s="6">
        <f t="shared" si="8"/>
        <v>72.965877138890065</v>
      </c>
      <c r="U21" s="78">
        <f t="shared" si="9"/>
        <v>1884.9555969416631</v>
      </c>
      <c r="V21" s="4">
        <f t="shared" si="10"/>
        <v>7.2965877138890065E-2</v>
      </c>
      <c r="W21" s="3">
        <f>W20</f>
        <v>4181.3</v>
      </c>
    </row>
    <row r="22" spans="2:23" ht="18.75">
      <c r="B22" s="72">
        <v>3</v>
      </c>
      <c r="C22" s="75">
        <v>45</v>
      </c>
      <c r="D22" s="72">
        <v>10</v>
      </c>
      <c r="E22" s="50">
        <v>1.7000000000000001E-2</v>
      </c>
      <c r="F22" s="51">
        <f t="shared" si="11"/>
        <v>7874.0157600000002</v>
      </c>
      <c r="G22" s="68">
        <f t="shared" si="0"/>
        <v>45</v>
      </c>
      <c r="H22" s="7">
        <f t="shared" si="1"/>
        <v>1785.5272244263379</v>
      </c>
      <c r="I22" s="77">
        <f t="shared" si="2"/>
        <v>4.6515746676042422</v>
      </c>
      <c r="J22"/>
      <c r="K22" s="7">
        <f t="shared" si="3"/>
        <v>27.858267688119998</v>
      </c>
      <c r="L22" s="6">
        <v>3.66</v>
      </c>
      <c r="M22" s="6">
        <v>0.57999999999999996</v>
      </c>
      <c r="N22" s="10">
        <f t="shared" si="4"/>
        <v>7.6200000077723998E-2</v>
      </c>
      <c r="O22" s="12">
        <f t="shared" si="5"/>
        <v>4.560367321180629E-3</v>
      </c>
      <c r="P22" s="3">
        <f t="shared" si="6"/>
        <v>7.6200000077723998E-2</v>
      </c>
      <c r="Q22" s="11">
        <v>1000</v>
      </c>
      <c r="R22" s="9">
        <f t="shared" si="12"/>
        <v>7.6200000077723998E-2</v>
      </c>
      <c r="S22" s="5">
        <f t="shared" si="7"/>
        <v>7.2550000000000002E-4</v>
      </c>
      <c r="T22" s="6">
        <f t="shared" si="8"/>
        <v>77.5262444600707</v>
      </c>
      <c r="U22" s="78">
        <f t="shared" si="9"/>
        <v>1884.9555969416631</v>
      </c>
      <c r="V22" s="4">
        <f t="shared" si="10"/>
        <v>7.7526244460070698E-2</v>
      </c>
      <c r="W22" s="3">
        <f>4.1813*1000</f>
        <v>4181.3</v>
      </c>
    </row>
    <row r="23" spans="2:23" ht="18.75">
      <c r="B23" s="72">
        <v>3</v>
      </c>
      <c r="C23" s="75">
        <v>45</v>
      </c>
      <c r="D23" s="72">
        <v>10</v>
      </c>
      <c r="E23" s="50">
        <v>1.7999999999999999E-2</v>
      </c>
      <c r="F23" s="51">
        <f t="shared" si="11"/>
        <v>7874.0157600000002</v>
      </c>
      <c r="G23" s="68">
        <f t="shared" si="0"/>
        <v>45</v>
      </c>
      <c r="H23" s="7">
        <f t="shared" si="1"/>
        <v>1890.5582376278869</v>
      </c>
      <c r="I23" s="77">
        <f t="shared" si="2"/>
        <v>4.925196706875079</v>
      </c>
      <c r="J23"/>
      <c r="K23" s="7">
        <f t="shared" si="3"/>
        <v>27.858267688119998</v>
      </c>
      <c r="L23" s="6">
        <v>3.66</v>
      </c>
      <c r="M23" s="6">
        <v>0.57999999999999996</v>
      </c>
      <c r="N23" s="10">
        <f t="shared" si="4"/>
        <v>7.6200000077723998E-2</v>
      </c>
      <c r="O23" s="12">
        <f t="shared" si="5"/>
        <v>4.560367321180629E-3</v>
      </c>
      <c r="P23" s="3">
        <f t="shared" si="6"/>
        <v>7.6200000077723998E-2</v>
      </c>
      <c r="Q23" s="11">
        <v>1000</v>
      </c>
      <c r="R23" s="9">
        <f t="shared" si="12"/>
        <v>7.6200000077723998E-2</v>
      </c>
      <c r="S23" s="5">
        <f t="shared" si="7"/>
        <v>7.2550000000000002E-4</v>
      </c>
      <c r="T23" s="6">
        <f t="shared" si="8"/>
        <v>82.086611781251321</v>
      </c>
      <c r="U23" s="78">
        <f t="shared" si="9"/>
        <v>1884.9555969416631</v>
      </c>
      <c r="V23" s="4">
        <f t="shared" si="10"/>
        <v>8.2086611781251317E-2</v>
      </c>
      <c r="W23" s="3">
        <f>4.1813*1000</f>
        <v>4181.3</v>
      </c>
    </row>
    <row r="24" spans="2:23" ht="18.75">
      <c r="B24" s="72">
        <v>3</v>
      </c>
      <c r="C24" s="75">
        <v>45</v>
      </c>
      <c r="D24" s="72">
        <v>10</v>
      </c>
      <c r="E24" s="50">
        <v>1.9E-2</v>
      </c>
      <c r="F24" s="51">
        <f t="shared" si="11"/>
        <v>7874.0157600000002</v>
      </c>
      <c r="G24" s="68">
        <f t="shared" si="0"/>
        <v>45</v>
      </c>
      <c r="H24" s="7">
        <f t="shared" si="1"/>
        <v>1995.5892508294362</v>
      </c>
      <c r="I24" s="77">
        <f t="shared" si="2"/>
        <v>5.1988187461459177</v>
      </c>
      <c r="J24"/>
      <c r="K24" s="7">
        <f t="shared" si="3"/>
        <v>27.858267688119998</v>
      </c>
      <c r="L24" s="6">
        <v>3.66</v>
      </c>
      <c r="M24" s="6">
        <v>0.57999999999999996</v>
      </c>
      <c r="N24" s="10">
        <f t="shared" si="4"/>
        <v>7.6200000077723998E-2</v>
      </c>
      <c r="O24" s="12">
        <f t="shared" si="5"/>
        <v>4.560367321180629E-3</v>
      </c>
      <c r="P24" s="3">
        <f t="shared" si="6"/>
        <v>7.6200000077723998E-2</v>
      </c>
      <c r="Q24" s="11">
        <v>1000</v>
      </c>
      <c r="R24" s="9">
        <f t="shared" si="12"/>
        <v>7.6200000077723998E-2</v>
      </c>
      <c r="S24" s="5">
        <f t="shared" si="7"/>
        <v>7.2550000000000002E-4</v>
      </c>
      <c r="T24" s="6">
        <f t="shared" si="8"/>
        <v>86.646979102431956</v>
      </c>
      <c r="U24" s="78">
        <f t="shared" si="9"/>
        <v>1884.9555969416631</v>
      </c>
      <c r="V24" s="4">
        <f t="shared" si="10"/>
        <v>8.6646979102431951E-2</v>
      </c>
      <c r="W24" s="3">
        <f>W22</f>
        <v>4181.3</v>
      </c>
    </row>
    <row r="25" spans="2:23" ht="18.75">
      <c r="B25" s="72">
        <v>3</v>
      </c>
      <c r="C25" s="75">
        <v>45</v>
      </c>
      <c r="D25" s="72">
        <v>10</v>
      </c>
      <c r="E25" s="50">
        <v>0.02</v>
      </c>
      <c r="F25" s="51">
        <f t="shared" si="11"/>
        <v>7874.0157600000002</v>
      </c>
      <c r="G25" s="68">
        <f t="shared" si="0"/>
        <v>45</v>
      </c>
      <c r="H25" s="7">
        <f t="shared" si="1"/>
        <v>2100.6202640309853</v>
      </c>
      <c r="I25" s="77">
        <f t="shared" si="2"/>
        <v>5.4724407854167545</v>
      </c>
      <c r="J25"/>
      <c r="K25" s="7">
        <f t="shared" si="3"/>
        <v>27.858267688119998</v>
      </c>
      <c r="L25" s="6">
        <v>3.66</v>
      </c>
      <c r="M25" s="6">
        <v>0.57999999999999996</v>
      </c>
      <c r="N25" s="10">
        <f t="shared" si="4"/>
        <v>7.6200000077723998E-2</v>
      </c>
      <c r="O25" s="12">
        <f t="shared" si="5"/>
        <v>4.560367321180629E-3</v>
      </c>
      <c r="P25" s="3">
        <f t="shared" si="6"/>
        <v>7.6200000077723998E-2</v>
      </c>
      <c r="Q25" s="11">
        <v>1000</v>
      </c>
      <c r="R25" s="9">
        <f t="shared" si="12"/>
        <v>7.6200000077723998E-2</v>
      </c>
      <c r="S25" s="5">
        <f t="shared" si="7"/>
        <v>7.2550000000000002E-4</v>
      </c>
      <c r="T25" s="6">
        <f t="shared" si="8"/>
        <v>91.207346423612577</v>
      </c>
      <c r="U25" s="78">
        <f t="shared" si="9"/>
        <v>1884.9555969416631</v>
      </c>
      <c r="V25" s="4">
        <f t="shared" si="10"/>
        <v>9.1207346423612584E-2</v>
      </c>
      <c r="W25" s="3">
        <f>W24</f>
        <v>4181.3</v>
      </c>
    </row>
    <row r="26" spans="2:23" ht="18.75">
      <c r="B26" s="72">
        <v>3</v>
      </c>
      <c r="C26" s="75">
        <v>45</v>
      </c>
      <c r="D26" s="72">
        <v>10</v>
      </c>
      <c r="E26" s="50">
        <v>2.1000000000000001E-2</v>
      </c>
      <c r="F26" s="51">
        <f t="shared" si="11"/>
        <v>7874.0157600000002</v>
      </c>
      <c r="G26" s="68">
        <f t="shared" si="0"/>
        <v>45</v>
      </c>
      <c r="H26" s="7">
        <f t="shared" si="1"/>
        <v>2205.6512772325345</v>
      </c>
      <c r="I26" s="77">
        <f t="shared" si="2"/>
        <v>5.7460628246875931</v>
      </c>
      <c r="J26"/>
      <c r="K26" s="7">
        <f t="shared" si="3"/>
        <v>27.858267688119998</v>
      </c>
      <c r="L26" s="6">
        <v>3.66</v>
      </c>
      <c r="M26" s="6">
        <v>0.57999999999999996</v>
      </c>
      <c r="N26" s="10">
        <f t="shared" si="4"/>
        <v>7.6200000077723998E-2</v>
      </c>
      <c r="O26" s="12">
        <f t="shared" si="5"/>
        <v>4.560367321180629E-3</v>
      </c>
      <c r="P26" s="3">
        <f t="shared" si="6"/>
        <v>7.6200000077723998E-2</v>
      </c>
      <c r="Q26" s="11">
        <v>1000</v>
      </c>
      <c r="R26" s="9">
        <f t="shared" si="12"/>
        <v>7.6200000077723998E-2</v>
      </c>
      <c r="S26" s="5">
        <f t="shared" si="7"/>
        <v>7.2550000000000002E-4</v>
      </c>
      <c r="T26" s="6">
        <f t="shared" si="8"/>
        <v>95.767713744793213</v>
      </c>
      <c r="U26" s="78">
        <f t="shared" si="9"/>
        <v>1884.9555969416631</v>
      </c>
      <c r="V26" s="4">
        <f t="shared" si="10"/>
        <v>9.5767713744793204E-2</v>
      </c>
      <c r="W26" s="3">
        <f>W25</f>
        <v>4181.3</v>
      </c>
    </row>
    <row r="27" spans="2:23" ht="18.75">
      <c r="B27" s="72">
        <v>3</v>
      </c>
      <c r="C27" s="75">
        <v>45</v>
      </c>
      <c r="D27" s="72">
        <v>10</v>
      </c>
      <c r="E27" s="50">
        <v>2.1999999999999999E-2</v>
      </c>
      <c r="F27" s="51">
        <f t="shared" si="11"/>
        <v>7874.0157600000002</v>
      </c>
      <c r="G27" s="68">
        <f t="shared" si="0"/>
        <v>45</v>
      </c>
      <c r="H27" s="7">
        <f t="shared" si="1"/>
        <v>2310.6822904340838</v>
      </c>
      <c r="I27" s="77">
        <f t="shared" si="2"/>
        <v>6.0196848639584299</v>
      </c>
      <c r="J27"/>
      <c r="K27" s="7">
        <f t="shared" si="3"/>
        <v>27.858267688119998</v>
      </c>
      <c r="L27" s="6">
        <v>3.66</v>
      </c>
      <c r="M27" s="6">
        <v>0.57999999999999996</v>
      </c>
      <c r="N27" s="10">
        <f t="shared" si="4"/>
        <v>7.6200000077723998E-2</v>
      </c>
      <c r="O27" s="12">
        <f t="shared" si="5"/>
        <v>4.560367321180629E-3</v>
      </c>
      <c r="P27" s="3">
        <f t="shared" si="6"/>
        <v>7.6200000077723998E-2</v>
      </c>
      <c r="Q27" s="11">
        <v>1000</v>
      </c>
      <c r="R27" s="9">
        <f t="shared" si="12"/>
        <v>7.6200000077723998E-2</v>
      </c>
      <c r="S27" s="5">
        <f t="shared" si="7"/>
        <v>7.2550000000000002E-4</v>
      </c>
      <c r="T27" s="6">
        <f t="shared" si="8"/>
        <v>100.32808106597383</v>
      </c>
      <c r="U27" s="78">
        <f t="shared" si="9"/>
        <v>1884.9555969416631</v>
      </c>
      <c r="V27" s="4">
        <f t="shared" si="10"/>
        <v>0.10032808106597384</v>
      </c>
      <c r="W27" s="3">
        <f>W26</f>
        <v>4181.3</v>
      </c>
    </row>
    <row r="28" spans="2:23" ht="18.75">
      <c r="B28" s="72">
        <v>3</v>
      </c>
      <c r="C28" s="75">
        <v>45</v>
      </c>
      <c r="D28" s="72">
        <v>10</v>
      </c>
      <c r="E28" s="50">
        <v>2.3E-2</v>
      </c>
      <c r="F28" s="51">
        <f t="shared" si="11"/>
        <v>7874.0157600000002</v>
      </c>
      <c r="G28" s="68">
        <f t="shared" si="0"/>
        <v>45</v>
      </c>
      <c r="H28" s="7">
        <f t="shared" si="1"/>
        <v>2415.7133036356331</v>
      </c>
      <c r="I28" s="77">
        <f t="shared" si="2"/>
        <v>6.2933069032292677</v>
      </c>
      <c r="J28"/>
      <c r="K28" s="7">
        <f t="shared" si="3"/>
        <v>27.858267688119998</v>
      </c>
      <c r="L28" s="6">
        <v>3.66</v>
      </c>
      <c r="M28" s="6">
        <v>0.57999999999999996</v>
      </c>
      <c r="N28" s="10">
        <f t="shared" si="4"/>
        <v>7.6200000077723998E-2</v>
      </c>
      <c r="O28" s="12">
        <f t="shared" si="5"/>
        <v>4.560367321180629E-3</v>
      </c>
      <c r="P28" s="3">
        <f t="shared" si="6"/>
        <v>7.6200000077723998E-2</v>
      </c>
      <c r="Q28" s="11">
        <v>1000</v>
      </c>
      <c r="R28" s="9">
        <f t="shared" si="12"/>
        <v>7.6200000077723998E-2</v>
      </c>
      <c r="S28" s="5">
        <f t="shared" si="7"/>
        <v>7.2550000000000002E-4</v>
      </c>
      <c r="T28" s="6">
        <f t="shared" si="8"/>
        <v>104.88844838715447</v>
      </c>
      <c r="U28" s="78">
        <f t="shared" si="9"/>
        <v>1884.9555969416631</v>
      </c>
      <c r="V28" s="4">
        <f t="shared" si="10"/>
        <v>0.10488844838715447</v>
      </c>
      <c r="W28" s="3">
        <f>W27</f>
        <v>4181.3</v>
      </c>
    </row>
    <row r="29" spans="2:23" ht="18.75">
      <c r="B29" s="72">
        <v>3</v>
      </c>
      <c r="C29" s="75">
        <v>45</v>
      </c>
      <c r="D29" s="72">
        <v>10</v>
      </c>
      <c r="E29" s="50">
        <v>2.4E-2</v>
      </c>
      <c r="F29" s="51">
        <f t="shared" si="11"/>
        <v>7874.0157600000002</v>
      </c>
      <c r="G29" s="68">
        <f t="shared" si="0"/>
        <v>45</v>
      </c>
      <c r="H29" s="7">
        <f t="shared" si="1"/>
        <v>2520.7443168371829</v>
      </c>
      <c r="I29" s="77">
        <f t="shared" si="2"/>
        <v>6.5669289425001054</v>
      </c>
      <c r="J29"/>
      <c r="K29" s="7">
        <f t="shared" si="3"/>
        <v>27.858267688119998</v>
      </c>
      <c r="L29" s="6">
        <v>3.66</v>
      </c>
      <c r="M29" s="6">
        <v>0.57999999999999996</v>
      </c>
      <c r="N29" s="10">
        <f t="shared" si="4"/>
        <v>7.6200000077723998E-2</v>
      </c>
      <c r="O29" s="12">
        <f t="shared" si="5"/>
        <v>4.560367321180629E-3</v>
      </c>
      <c r="P29" s="3">
        <f t="shared" si="6"/>
        <v>7.6200000077723998E-2</v>
      </c>
      <c r="Q29" s="11">
        <v>1000</v>
      </c>
      <c r="R29" s="9">
        <f t="shared" si="12"/>
        <v>7.6200000077723998E-2</v>
      </c>
      <c r="S29" s="5">
        <f t="shared" si="7"/>
        <v>7.2550000000000002E-4</v>
      </c>
      <c r="T29" s="6">
        <f t="shared" si="8"/>
        <v>109.44881570833509</v>
      </c>
      <c r="U29" s="78">
        <f t="shared" si="9"/>
        <v>1884.9555969416631</v>
      </c>
      <c r="V29" s="4">
        <f t="shared" si="10"/>
        <v>0.10944881570833509</v>
      </c>
      <c r="W29" s="3">
        <f>W28</f>
        <v>4181.3</v>
      </c>
    </row>
    <row r="30" spans="2:23" ht="18.75">
      <c r="B30" s="72">
        <v>3</v>
      </c>
      <c r="C30" s="75">
        <v>45</v>
      </c>
      <c r="D30" s="72">
        <v>10</v>
      </c>
      <c r="E30" s="50">
        <v>2.5000000000000001E-2</v>
      </c>
      <c r="F30" s="51">
        <f t="shared" si="11"/>
        <v>7874.0157600000002</v>
      </c>
      <c r="G30" s="68">
        <f t="shared" si="0"/>
        <v>45</v>
      </c>
      <c r="H30" s="7">
        <f t="shared" si="1"/>
        <v>2625.7753300387317</v>
      </c>
      <c r="I30" s="77">
        <f t="shared" si="2"/>
        <v>6.840550981770944</v>
      </c>
      <c r="J30"/>
      <c r="K30" s="7">
        <f t="shared" si="3"/>
        <v>27.858267688119998</v>
      </c>
      <c r="L30" s="6">
        <v>3.66</v>
      </c>
      <c r="M30" s="6">
        <v>0.57999999999999996</v>
      </c>
      <c r="N30" s="10">
        <f t="shared" si="4"/>
        <v>7.6200000077723998E-2</v>
      </c>
      <c r="O30" s="12">
        <f t="shared" si="5"/>
        <v>4.560367321180629E-3</v>
      </c>
      <c r="P30" s="3">
        <f t="shared" si="6"/>
        <v>7.6200000077723998E-2</v>
      </c>
      <c r="Q30" s="11">
        <v>1000</v>
      </c>
      <c r="R30" s="9">
        <f t="shared" si="12"/>
        <v>7.6200000077723998E-2</v>
      </c>
      <c r="S30" s="5">
        <f t="shared" si="7"/>
        <v>7.2550000000000002E-4</v>
      </c>
      <c r="T30" s="6">
        <f t="shared" si="8"/>
        <v>114.00918302951574</v>
      </c>
      <c r="U30" s="78">
        <f t="shared" si="9"/>
        <v>1884.9555969416631</v>
      </c>
      <c r="V30" s="4">
        <f t="shared" si="10"/>
        <v>0.11400918302951572</v>
      </c>
      <c r="W30" s="3">
        <f t="shared" ref="W30:W33" si="13">W29</f>
        <v>4181.3</v>
      </c>
    </row>
    <row r="31" spans="2:23" ht="18.75">
      <c r="B31" s="72">
        <v>3</v>
      </c>
      <c r="C31" s="75">
        <v>45</v>
      </c>
      <c r="D31" s="72">
        <v>10</v>
      </c>
      <c r="E31" s="50">
        <v>2.5999999999999999E-2</v>
      </c>
      <c r="F31" s="51">
        <f t="shared" si="11"/>
        <v>7874.0157600000002</v>
      </c>
      <c r="G31" s="68">
        <f t="shared" si="0"/>
        <v>45</v>
      </c>
      <c r="H31" s="7">
        <f t="shared" si="1"/>
        <v>2730.806343240281</v>
      </c>
      <c r="I31" s="77">
        <f t="shared" si="2"/>
        <v>7.1141730210417817</v>
      </c>
      <c r="J31"/>
      <c r="K31" s="7">
        <f t="shared" si="3"/>
        <v>27.858267688119998</v>
      </c>
      <c r="L31" s="6">
        <v>3.66</v>
      </c>
      <c r="M31" s="6">
        <v>0.57999999999999996</v>
      </c>
      <c r="N31" s="10">
        <f t="shared" si="4"/>
        <v>7.6200000077723998E-2</v>
      </c>
      <c r="O31" s="12">
        <f t="shared" si="5"/>
        <v>4.560367321180629E-3</v>
      </c>
      <c r="P31" s="3">
        <f t="shared" si="6"/>
        <v>7.6200000077723998E-2</v>
      </c>
      <c r="Q31" s="11">
        <v>1000</v>
      </c>
      <c r="R31" s="9">
        <f t="shared" si="12"/>
        <v>7.6200000077723998E-2</v>
      </c>
      <c r="S31" s="5">
        <f t="shared" si="7"/>
        <v>7.2550000000000002E-4</v>
      </c>
      <c r="T31" s="6">
        <f t="shared" si="8"/>
        <v>118.56955035069636</v>
      </c>
      <c r="U31" s="78">
        <f t="shared" si="9"/>
        <v>1884.9555969416631</v>
      </c>
      <c r="V31" s="4">
        <f t="shared" si="10"/>
        <v>0.11856955035069636</v>
      </c>
      <c r="W31" s="3">
        <f t="shared" si="13"/>
        <v>4181.3</v>
      </c>
    </row>
    <row r="32" spans="2:23" ht="18.75">
      <c r="B32" s="72">
        <v>3</v>
      </c>
      <c r="C32" s="75">
        <v>45</v>
      </c>
      <c r="D32" s="72">
        <v>10</v>
      </c>
      <c r="E32" s="50">
        <v>2.7E-2</v>
      </c>
      <c r="F32" s="51">
        <f t="shared" si="11"/>
        <v>7874.0157600000002</v>
      </c>
      <c r="G32" s="68">
        <f t="shared" si="0"/>
        <v>45</v>
      </c>
      <c r="H32" s="7">
        <f t="shared" si="1"/>
        <v>2835.8373564418303</v>
      </c>
      <c r="I32" s="77">
        <f t="shared" si="2"/>
        <v>7.3877950603126186</v>
      </c>
      <c r="J32"/>
      <c r="K32" s="7">
        <f t="shared" si="3"/>
        <v>27.858267688119998</v>
      </c>
      <c r="L32" s="6">
        <v>3.66</v>
      </c>
      <c r="M32" s="6">
        <v>0.57999999999999996</v>
      </c>
      <c r="N32" s="10">
        <f t="shared" si="4"/>
        <v>7.6200000077723998E-2</v>
      </c>
      <c r="O32" s="12">
        <f t="shared" si="5"/>
        <v>4.560367321180629E-3</v>
      </c>
      <c r="P32" s="3">
        <f t="shared" si="6"/>
        <v>7.6200000077723998E-2</v>
      </c>
      <c r="Q32" s="11">
        <v>1000</v>
      </c>
      <c r="R32" s="9">
        <f t="shared" si="12"/>
        <v>7.6200000077723998E-2</v>
      </c>
      <c r="S32" s="5">
        <f t="shared" si="7"/>
        <v>7.2550000000000002E-4</v>
      </c>
      <c r="T32" s="6">
        <f t="shared" si="8"/>
        <v>123.12991767187697</v>
      </c>
      <c r="U32" s="78">
        <f t="shared" si="9"/>
        <v>1884.9555969416631</v>
      </c>
      <c r="V32" s="4">
        <f t="shared" si="10"/>
        <v>0.12312991767187699</v>
      </c>
      <c r="W32" s="3">
        <f t="shared" si="13"/>
        <v>4181.3</v>
      </c>
    </row>
    <row r="33" spans="2:23" ht="18.75">
      <c r="B33" s="72">
        <v>3</v>
      </c>
      <c r="C33" s="75">
        <v>45</v>
      </c>
      <c r="D33" s="72">
        <v>10</v>
      </c>
      <c r="E33" s="50">
        <v>2.8000000000000001E-2</v>
      </c>
      <c r="F33" s="51">
        <f t="shared" si="11"/>
        <v>7874.0157600000002</v>
      </c>
      <c r="G33" s="68">
        <f t="shared" si="0"/>
        <v>45</v>
      </c>
      <c r="H33" s="7">
        <f t="shared" si="1"/>
        <v>2940.8683696433795</v>
      </c>
      <c r="I33" s="77">
        <f t="shared" si="2"/>
        <v>7.6614170995834572</v>
      </c>
      <c r="J33"/>
      <c r="K33" s="7">
        <f t="shared" si="3"/>
        <v>27.858267688119998</v>
      </c>
      <c r="L33" s="6">
        <v>3.66</v>
      </c>
      <c r="M33" s="6">
        <v>0.57999999999999996</v>
      </c>
      <c r="N33" s="10">
        <f t="shared" si="4"/>
        <v>7.6200000077723998E-2</v>
      </c>
      <c r="O33" s="12">
        <f t="shared" si="5"/>
        <v>4.560367321180629E-3</v>
      </c>
      <c r="P33" s="3">
        <f t="shared" si="6"/>
        <v>7.6200000077723998E-2</v>
      </c>
      <c r="Q33" s="11">
        <v>1000</v>
      </c>
      <c r="R33" s="9">
        <f t="shared" si="12"/>
        <v>7.6200000077723998E-2</v>
      </c>
      <c r="S33" s="5">
        <f t="shared" si="7"/>
        <v>7.2550000000000002E-4</v>
      </c>
      <c r="T33" s="6">
        <f t="shared" si="8"/>
        <v>127.69028499305763</v>
      </c>
      <c r="U33" s="78">
        <f t="shared" si="9"/>
        <v>1884.9555969416631</v>
      </c>
      <c r="V33" s="4">
        <f t="shared" si="10"/>
        <v>0.12769028499305762</v>
      </c>
      <c r="W33" s="3">
        <f t="shared" si="13"/>
        <v>4181.3</v>
      </c>
    </row>
    <row r="34" spans="2:23" ht="18.75">
      <c r="B34" s="72">
        <v>3</v>
      </c>
      <c r="C34" s="75">
        <v>45</v>
      </c>
      <c r="D34" s="72">
        <v>10</v>
      </c>
      <c r="E34" s="50">
        <v>2.9000000000000001E-2</v>
      </c>
      <c r="F34" s="51">
        <f t="shared" si="11"/>
        <v>7874.0157600000002</v>
      </c>
      <c r="G34" s="68">
        <f t="shared" si="0"/>
        <v>45</v>
      </c>
      <c r="H34" s="7">
        <f t="shared" si="1"/>
        <v>3045.8993828449293</v>
      </c>
      <c r="I34" s="77">
        <f t="shared" si="2"/>
        <v>7.9350391388542958</v>
      </c>
      <c r="J34"/>
      <c r="K34" s="7">
        <f t="shared" si="3"/>
        <v>27.858267688119998</v>
      </c>
      <c r="L34" s="6">
        <v>3.66</v>
      </c>
      <c r="M34" s="6">
        <v>0.57999999999999996</v>
      </c>
      <c r="N34" s="10">
        <f t="shared" si="4"/>
        <v>7.6200000077723998E-2</v>
      </c>
      <c r="O34" s="12">
        <f t="shared" si="5"/>
        <v>4.560367321180629E-3</v>
      </c>
      <c r="P34" s="3">
        <f t="shared" si="6"/>
        <v>7.6200000077723998E-2</v>
      </c>
      <c r="Q34" s="11">
        <v>1000</v>
      </c>
      <c r="R34" s="9">
        <f t="shared" si="12"/>
        <v>7.6200000077723998E-2</v>
      </c>
      <c r="S34" s="5">
        <f t="shared" si="7"/>
        <v>7.2550000000000002E-4</v>
      </c>
      <c r="T34" s="6">
        <f t="shared" si="8"/>
        <v>132.25065231423827</v>
      </c>
      <c r="U34" s="78">
        <f t="shared" si="9"/>
        <v>1884.9555969416631</v>
      </c>
      <c r="V34" s="4">
        <f t="shared" si="10"/>
        <v>0.13225065231423824</v>
      </c>
      <c r="W34" s="3">
        <f>4.1813*1000</f>
        <v>4181.3</v>
      </c>
    </row>
    <row r="35" spans="2:23" ht="18.75">
      <c r="B35" s="72">
        <v>3</v>
      </c>
      <c r="C35" s="75">
        <v>45</v>
      </c>
      <c r="D35" s="72">
        <v>10</v>
      </c>
      <c r="E35" s="50">
        <v>0.03</v>
      </c>
      <c r="F35" s="51">
        <f t="shared" si="11"/>
        <v>7874.0157600000002</v>
      </c>
      <c r="G35" s="68">
        <f t="shared" si="0"/>
        <v>45</v>
      </c>
      <c r="H35" s="7">
        <f t="shared" si="1"/>
        <v>3150.9303960464777</v>
      </c>
      <c r="I35" s="77">
        <f t="shared" si="2"/>
        <v>8.2086611781251317</v>
      </c>
      <c r="J35"/>
      <c r="K35" s="7">
        <f t="shared" si="3"/>
        <v>27.858267688119998</v>
      </c>
      <c r="L35" s="6">
        <v>3.66</v>
      </c>
      <c r="M35" s="6">
        <v>0.57999999999999996</v>
      </c>
      <c r="N35" s="10">
        <f t="shared" si="4"/>
        <v>7.6200000077723998E-2</v>
      </c>
      <c r="O35" s="12">
        <f t="shared" si="5"/>
        <v>4.560367321180629E-3</v>
      </c>
      <c r="P35" s="3">
        <f t="shared" si="6"/>
        <v>7.6200000077723998E-2</v>
      </c>
      <c r="Q35" s="11">
        <v>1000</v>
      </c>
      <c r="R35" s="9">
        <f t="shared" si="12"/>
        <v>7.6200000077723998E-2</v>
      </c>
      <c r="S35" s="5">
        <f t="shared" si="7"/>
        <v>7.2550000000000002E-4</v>
      </c>
      <c r="T35" s="6">
        <f t="shared" si="8"/>
        <v>136.81101963541886</v>
      </c>
      <c r="U35" s="78">
        <f t="shared" si="9"/>
        <v>1884.9555969416631</v>
      </c>
      <c r="V35" s="4">
        <f t="shared" si="10"/>
        <v>0.13681101963541886</v>
      </c>
      <c r="W35" s="3">
        <f>4.1813*1000</f>
        <v>4181.3</v>
      </c>
    </row>
    <row r="36" spans="2:23" ht="18.75">
      <c r="B36" s="72">
        <v>3</v>
      </c>
      <c r="C36" s="75">
        <v>45</v>
      </c>
      <c r="D36" s="72">
        <v>10</v>
      </c>
      <c r="E36" s="50">
        <v>3.1E-2</v>
      </c>
      <c r="F36" s="51">
        <f t="shared" si="11"/>
        <v>7874.0157600000002</v>
      </c>
      <c r="G36" s="68">
        <f t="shared" si="0"/>
        <v>45</v>
      </c>
      <c r="H36" s="7">
        <f t="shared" si="1"/>
        <v>3255.9614092480274</v>
      </c>
      <c r="I36" s="77">
        <f t="shared" si="2"/>
        <v>8.4822832173959686</v>
      </c>
      <c r="J36"/>
      <c r="K36" s="7">
        <f t="shared" si="3"/>
        <v>27.858267688119998</v>
      </c>
      <c r="L36" s="6">
        <v>3.66</v>
      </c>
      <c r="M36" s="6">
        <v>0.57999999999999996</v>
      </c>
      <c r="N36" s="10">
        <f t="shared" si="4"/>
        <v>7.6200000077723998E-2</v>
      </c>
      <c r="O36" s="12">
        <f t="shared" si="5"/>
        <v>4.560367321180629E-3</v>
      </c>
      <c r="P36" s="3">
        <f t="shared" si="6"/>
        <v>7.6200000077723998E-2</v>
      </c>
      <c r="Q36" s="11">
        <v>1000</v>
      </c>
      <c r="R36" s="9">
        <f t="shared" si="12"/>
        <v>7.6200000077723998E-2</v>
      </c>
      <c r="S36" s="5">
        <f t="shared" si="7"/>
        <v>7.2550000000000002E-4</v>
      </c>
      <c r="T36" s="6">
        <f t="shared" si="8"/>
        <v>141.37138695659948</v>
      </c>
      <c r="U36" s="78">
        <f t="shared" si="9"/>
        <v>1884.9555969416631</v>
      </c>
      <c r="V36" s="4">
        <f t="shared" si="10"/>
        <v>0.14137138695659951</v>
      </c>
      <c r="W36" s="3">
        <f>W34</f>
        <v>4181.3</v>
      </c>
    </row>
    <row r="37" spans="2:23" ht="18.75">
      <c r="B37" s="72">
        <v>3</v>
      </c>
      <c r="C37" s="75">
        <v>45</v>
      </c>
      <c r="D37" s="72">
        <v>10</v>
      </c>
      <c r="E37" s="50">
        <v>3.2000000000000001E-2</v>
      </c>
      <c r="F37" s="51">
        <f t="shared" si="11"/>
        <v>7874.0157600000002</v>
      </c>
      <c r="G37" s="68">
        <f t="shared" si="0"/>
        <v>45</v>
      </c>
      <c r="H37" s="7">
        <f t="shared" si="1"/>
        <v>3360.9924224495767</v>
      </c>
      <c r="I37" s="77">
        <f t="shared" si="2"/>
        <v>8.7559052566668072</v>
      </c>
      <c r="J37"/>
      <c r="K37" s="7">
        <f t="shared" si="3"/>
        <v>27.858267688119998</v>
      </c>
      <c r="L37" s="6">
        <v>3.66</v>
      </c>
      <c r="M37" s="6">
        <v>0.57999999999999996</v>
      </c>
      <c r="N37" s="10">
        <f t="shared" si="4"/>
        <v>7.6200000077723998E-2</v>
      </c>
      <c r="O37" s="12">
        <f t="shared" si="5"/>
        <v>4.560367321180629E-3</v>
      </c>
      <c r="P37" s="3">
        <f t="shared" si="6"/>
        <v>7.6200000077723998E-2</v>
      </c>
      <c r="Q37" s="11">
        <v>1000</v>
      </c>
      <c r="R37" s="9">
        <f t="shared" si="12"/>
        <v>7.6200000077723998E-2</v>
      </c>
      <c r="S37" s="5">
        <f t="shared" si="7"/>
        <v>7.2550000000000002E-4</v>
      </c>
      <c r="T37" s="6">
        <f t="shared" si="8"/>
        <v>145.93175427778013</v>
      </c>
      <c r="U37" s="78">
        <f t="shared" si="9"/>
        <v>1884.9555969416631</v>
      </c>
      <c r="V37" s="4">
        <f t="shared" si="10"/>
        <v>0.14593175427778013</v>
      </c>
      <c r="W37" s="3">
        <f>W36</f>
        <v>4181.3</v>
      </c>
    </row>
    <row r="38" spans="2:23" ht="18.75">
      <c r="B38" s="72">
        <v>3</v>
      </c>
      <c r="C38" s="75">
        <v>45</v>
      </c>
      <c r="D38" s="72">
        <v>10</v>
      </c>
      <c r="E38" s="50">
        <v>3.3000000000000002E-2</v>
      </c>
      <c r="F38" s="51">
        <f t="shared" si="11"/>
        <v>7874.0157600000002</v>
      </c>
      <c r="G38" s="68">
        <f t="shared" ref="G38:G69" si="14">-(EXP((-K38*U38)/(V38*W38)))*(C38-D38)+C38</f>
        <v>45</v>
      </c>
      <c r="H38" s="7">
        <f t="shared" ref="H38:H69" si="15">(Q38*E38*R38)/S38</f>
        <v>3466.023435651126</v>
      </c>
      <c r="I38" s="77">
        <f t="shared" ref="I38:I69" si="16">T38*60/1000</f>
        <v>9.0295272959376458</v>
      </c>
      <c r="J38"/>
      <c r="K38" s="7">
        <f t="shared" si="3"/>
        <v>27.858267688119998</v>
      </c>
      <c r="L38" s="6">
        <v>3.66</v>
      </c>
      <c r="M38" s="6">
        <v>0.57999999999999996</v>
      </c>
      <c r="N38" s="10">
        <f t="shared" si="4"/>
        <v>7.6200000077723998E-2</v>
      </c>
      <c r="O38" s="12">
        <f t="shared" si="5"/>
        <v>4.560367321180629E-3</v>
      </c>
      <c r="P38" s="3">
        <f t="shared" si="6"/>
        <v>7.6200000077723998E-2</v>
      </c>
      <c r="Q38" s="11">
        <v>1000</v>
      </c>
      <c r="R38" s="9">
        <f t="shared" si="12"/>
        <v>7.6200000077723998E-2</v>
      </c>
      <c r="S38" s="5">
        <f t="shared" si="7"/>
        <v>7.2550000000000002E-4</v>
      </c>
      <c r="T38" s="6">
        <f t="shared" ref="T38:T69" si="17">(E38*O38)*1000000</f>
        <v>150.49212159896075</v>
      </c>
      <c r="U38" s="78">
        <f t="shared" ref="U38:U69" si="18">PI()*R38*F38</f>
        <v>1884.9555969416631</v>
      </c>
      <c r="V38" s="4">
        <f t="shared" ref="V38:V69" si="19">Q38*E38*O38</f>
        <v>0.15049212159896075</v>
      </c>
      <c r="W38" s="3">
        <f>W37</f>
        <v>4181.3</v>
      </c>
    </row>
    <row r="39" spans="2:23" ht="18.75">
      <c r="B39" s="72">
        <v>3</v>
      </c>
      <c r="C39" s="75">
        <v>45</v>
      </c>
      <c r="D39" s="72">
        <v>10</v>
      </c>
      <c r="E39" s="50">
        <v>3.4000000000000002E-2</v>
      </c>
      <c r="F39" s="51">
        <f t="shared" si="11"/>
        <v>7874.0157600000002</v>
      </c>
      <c r="G39" s="68">
        <f t="shared" si="14"/>
        <v>45</v>
      </c>
      <c r="H39" s="7">
        <f t="shared" si="15"/>
        <v>3571.0544488526757</v>
      </c>
      <c r="I39" s="77">
        <f t="shared" si="16"/>
        <v>9.3031493352084844</v>
      </c>
      <c r="J39"/>
      <c r="K39" s="7">
        <f t="shared" si="3"/>
        <v>27.858267688119998</v>
      </c>
      <c r="L39" s="6">
        <v>3.66</v>
      </c>
      <c r="M39" s="6">
        <v>0.57999999999999996</v>
      </c>
      <c r="N39" s="10">
        <f t="shared" si="4"/>
        <v>7.6200000077723998E-2</v>
      </c>
      <c r="O39" s="12">
        <f t="shared" si="5"/>
        <v>4.560367321180629E-3</v>
      </c>
      <c r="P39" s="3">
        <f t="shared" si="6"/>
        <v>7.6200000077723998E-2</v>
      </c>
      <c r="Q39" s="11">
        <v>1000</v>
      </c>
      <c r="R39" s="9">
        <f t="shared" si="12"/>
        <v>7.6200000077723998E-2</v>
      </c>
      <c r="S39" s="5">
        <f t="shared" si="7"/>
        <v>7.2550000000000002E-4</v>
      </c>
      <c r="T39" s="6">
        <f t="shared" si="17"/>
        <v>155.0524889201414</v>
      </c>
      <c r="U39" s="78">
        <f t="shared" si="18"/>
        <v>1884.9555969416631</v>
      </c>
      <c r="V39" s="4">
        <f t="shared" si="19"/>
        <v>0.1550524889201414</v>
      </c>
      <c r="W39" s="3">
        <f>W38</f>
        <v>4181.3</v>
      </c>
    </row>
    <row r="40" spans="2:23" ht="18.75">
      <c r="B40" s="72">
        <v>3</v>
      </c>
      <c r="C40" s="75">
        <v>45</v>
      </c>
      <c r="D40" s="72">
        <v>10</v>
      </c>
      <c r="E40" s="50">
        <v>3.5000000000000003E-2</v>
      </c>
      <c r="F40" s="51">
        <f t="shared" si="11"/>
        <v>7874.0157600000002</v>
      </c>
      <c r="G40" s="68">
        <f t="shared" si="14"/>
        <v>45</v>
      </c>
      <c r="H40" s="7">
        <f t="shared" si="15"/>
        <v>3676.0854620542241</v>
      </c>
      <c r="I40" s="77">
        <f t="shared" si="16"/>
        <v>9.576771374479323</v>
      </c>
      <c r="J40"/>
      <c r="K40" s="7">
        <f t="shared" si="3"/>
        <v>27.858267688119998</v>
      </c>
      <c r="L40" s="6">
        <v>3.66</v>
      </c>
      <c r="M40" s="6">
        <v>0.57999999999999996</v>
      </c>
      <c r="N40" s="10">
        <f t="shared" si="4"/>
        <v>7.6200000077723998E-2</v>
      </c>
      <c r="O40" s="12">
        <f t="shared" si="5"/>
        <v>4.560367321180629E-3</v>
      </c>
      <c r="P40" s="3">
        <f t="shared" si="6"/>
        <v>7.6200000077723998E-2</v>
      </c>
      <c r="Q40" s="11">
        <v>1000</v>
      </c>
      <c r="R40" s="9">
        <f t="shared" si="12"/>
        <v>7.6200000077723998E-2</v>
      </c>
      <c r="S40" s="5">
        <f t="shared" si="7"/>
        <v>7.2550000000000002E-4</v>
      </c>
      <c r="T40" s="6">
        <f t="shared" si="17"/>
        <v>159.61285624132205</v>
      </c>
      <c r="U40" s="78">
        <f t="shared" si="18"/>
        <v>1884.9555969416631</v>
      </c>
      <c r="V40" s="4">
        <f t="shared" si="19"/>
        <v>0.15961285624132202</v>
      </c>
      <c r="W40" s="3">
        <f>W39</f>
        <v>4181.3</v>
      </c>
    </row>
    <row r="41" spans="2:23" ht="18.75">
      <c r="B41" s="72">
        <v>3</v>
      </c>
      <c r="C41" s="75">
        <v>45</v>
      </c>
      <c r="D41" s="72">
        <v>10</v>
      </c>
      <c r="E41" s="50">
        <v>3.5999999999999997E-2</v>
      </c>
      <c r="F41" s="51">
        <f t="shared" si="11"/>
        <v>7874.0157600000002</v>
      </c>
      <c r="G41" s="68">
        <f t="shared" si="14"/>
        <v>45</v>
      </c>
      <c r="H41" s="7">
        <f t="shared" si="15"/>
        <v>3781.1164752557738</v>
      </c>
      <c r="I41" s="77">
        <f t="shared" si="16"/>
        <v>9.8503934137501581</v>
      </c>
      <c r="J41"/>
      <c r="K41" s="7">
        <f t="shared" si="3"/>
        <v>27.858267688119998</v>
      </c>
      <c r="L41" s="6">
        <v>3.66</v>
      </c>
      <c r="M41" s="6">
        <v>0.57999999999999996</v>
      </c>
      <c r="N41" s="10">
        <f t="shared" si="4"/>
        <v>7.6200000077723998E-2</v>
      </c>
      <c r="O41" s="12">
        <f t="shared" si="5"/>
        <v>4.560367321180629E-3</v>
      </c>
      <c r="P41" s="3">
        <f t="shared" si="6"/>
        <v>7.6200000077723998E-2</v>
      </c>
      <c r="Q41" s="11">
        <v>1000</v>
      </c>
      <c r="R41" s="9">
        <f t="shared" si="12"/>
        <v>7.6200000077723998E-2</v>
      </c>
      <c r="S41" s="5">
        <f t="shared" si="7"/>
        <v>7.2550000000000002E-4</v>
      </c>
      <c r="T41" s="6">
        <f t="shared" si="17"/>
        <v>164.17322356250264</v>
      </c>
      <c r="U41" s="78">
        <f t="shared" si="18"/>
        <v>1884.9555969416631</v>
      </c>
      <c r="V41" s="4">
        <f t="shared" si="19"/>
        <v>0.16417322356250263</v>
      </c>
      <c r="W41" s="3">
        <f>W40</f>
        <v>4181.3</v>
      </c>
    </row>
    <row r="42" spans="2:23" ht="18.75">
      <c r="B42" s="72">
        <v>3</v>
      </c>
      <c r="C42" s="75">
        <v>45</v>
      </c>
      <c r="D42" s="72">
        <v>10</v>
      </c>
      <c r="E42" s="50">
        <v>3.6999999999999998E-2</v>
      </c>
      <c r="F42" s="51">
        <f t="shared" si="11"/>
        <v>7874.0157600000002</v>
      </c>
      <c r="G42" s="68">
        <f t="shared" si="14"/>
        <v>45</v>
      </c>
      <c r="H42" s="7">
        <f t="shared" si="15"/>
        <v>3886.1474884573231</v>
      </c>
      <c r="I42" s="77">
        <f t="shared" si="16"/>
        <v>10.124015453020997</v>
      </c>
      <c r="J42"/>
      <c r="K42" s="7">
        <f t="shared" si="3"/>
        <v>27.858267688119998</v>
      </c>
      <c r="L42" s="6">
        <v>3.66</v>
      </c>
      <c r="M42" s="6">
        <v>0.57999999999999996</v>
      </c>
      <c r="N42" s="10">
        <f t="shared" si="4"/>
        <v>7.6200000077723998E-2</v>
      </c>
      <c r="O42" s="12">
        <f t="shared" si="5"/>
        <v>4.560367321180629E-3</v>
      </c>
      <c r="P42" s="3">
        <f t="shared" si="6"/>
        <v>7.6200000077723998E-2</v>
      </c>
      <c r="Q42" s="11">
        <v>1000</v>
      </c>
      <c r="R42" s="9">
        <f t="shared" si="12"/>
        <v>7.6200000077723998E-2</v>
      </c>
      <c r="S42" s="5">
        <f t="shared" si="7"/>
        <v>7.2550000000000002E-4</v>
      </c>
      <c r="T42" s="6">
        <f t="shared" si="17"/>
        <v>168.73359088368326</v>
      </c>
      <c r="U42" s="78">
        <f t="shared" si="18"/>
        <v>1884.9555969416631</v>
      </c>
      <c r="V42" s="4">
        <f t="shared" si="19"/>
        <v>0.16873359088368328</v>
      </c>
      <c r="W42" s="3">
        <f>4.1813*1000</f>
        <v>4181.3</v>
      </c>
    </row>
    <row r="43" spans="2:23" ht="18.75">
      <c r="B43" s="72">
        <v>3</v>
      </c>
      <c r="C43" s="75">
        <v>45</v>
      </c>
      <c r="D43" s="72">
        <v>10</v>
      </c>
      <c r="E43" s="50">
        <v>3.7999999999999999E-2</v>
      </c>
      <c r="F43" s="51">
        <f t="shared" si="11"/>
        <v>7874.0157600000002</v>
      </c>
      <c r="G43" s="68">
        <f t="shared" si="14"/>
        <v>45</v>
      </c>
      <c r="H43" s="7">
        <f t="shared" si="15"/>
        <v>3991.1785016588724</v>
      </c>
      <c r="I43" s="77">
        <f t="shared" si="16"/>
        <v>10.397637492291835</v>
      </c>
      <c r="J43"/>
      <c r="K43" s="7">
        <f t="shared" si="3"/>
        <v>27.858267688119998</v>
      </c>
      <c r="L43" s="6">
        <v>3.66</v>
      </c>
      <c r="M43" s="6">
        <v>0.57999999999999996</v>
      </c>
      <c r="N43" s="10">
        <f t="shared" si="4"/>
        <v>7.6200000077723998E-2</v>
      </c>
      <c r="O43" s="12">
        <f t="shared" si="5"/>
        <v>4.560367321180629E-3</v>
      </c>
      <c r="P43" s="3">
        <f t="shared" si="6"/>
        <v>7.6200000077723998E-2</v>
      </c>
      <c r="Q43" s="11">
        <v>1000</v>
      </c>
      <c r="R43" s="9">
        <f t="shared" si="12"/>
        <v>7.6200000077723998E-2</v>
      </c>
      <c r="S43" s="5">
        <f t="shared" si="7"/>
        <v>7.2550000000000002E-4</v>
      </c>
      <c r="T43" s="6">
        <f t="shared" si="17"/>
        <v>173.29395820486391</v>
      </c>
      <c r="U43" s="78">
        <f t="shared" si="18"/>
        <v>1884.9555969416631</v>
      </c>
      <c r="V43" s="4">
        <f t="shared" si="19"/>
        <v>0.1732939582048639</v>
      </c>
      <c r="W43" s="3">
        <f>4.1813*1000</f>
        <v>4181.3</v>
      </c>
    </row>
    <row r="44" spans="2:23" ht="18.75">
      <c r="B44" s="72">
        <v>3</v>
      </c>
      <c r="C44" s="75">
        <v>45</v>
      </c>
      <c r="D44" s="72">
        <v>10</v>
      </c>
      <c r="E44" s="50">
        <v>3.9E-2</v>
      </c>
      <c r="F44" s="51">
        <f t="shared" si="11"/>
        <v>7874.0157600000002</v>
      </c>
      <c r="G44" s="68">
        <f t="shared" si="14"/>
        <v>45</v>
      </c>
      <c r="H44" s="7">
        <f t="shared" si="15"/>
        <v>4096.2095148604212</v>
      </c>
      <c r="I44" s="77">
        <f t="shared" si="16"/>
        <v>10.671259531562672</v>
      </c>
      <c r="J44"/>
      <c r="K44" s="7">
        <f t="shared" si="3"/>
        <v>27.858267688119998</v>
      </c>
      <c r="L44" s="6">
        <v>3.66</v>
      </c>
      <c r="M44" s="6">
        <v>0.57999999999999996</v>
      </c>
      <c r="N44" s="10">
        <f t="shared" si="4"/>
        <v>7.6200000077723998E-2</v>
      </c>
      <c r="O44" s="12">
        <f t="shared" si="5"/>
        <v>4.560367321180629E-3</v>
      </c>
      <c r="P44" s="3">
        <f t="shared" si="6"/>
        <v>7.6200000077723998E-2</v>
      </c>
      <c r="Q44" s="11">
        <v>1000</v>
      </c>
      <c r="R44" s="9">
        <f t="shared" si="12"/>
        <v>7.6200000077723998E-2</v>
      </c>
      <c r="S44" s="5">
        <f t="shared" si="7"/>
        <v>7.2550000000000002E-4</v>
      </c>
      <c r="T44" s="6">
        <f t="shared" si="17"/>
        <v>177.85432552604453</v>
      </c>
      <c r="U44" s="78">
        <f t="shared" si="18"/>
        <v>1884.9555969416631</v>
      </c>
      <c r="V44" s="4">
        <f t="shared" si="19"/>
        <v>0.17785432552604452</v>
      </c>
      <c r="W44" s="3">
        <f>W42</f>
        <v>4181.3</v>
      </c>
    </row>
    <row r="45" spans="2:23" ht="18.75">
      <c r="B45" s="72">
        <v>3</v>
      </c>
      <c r="C45" s="75">
        <v>45</v>
      </c>
      <c r="D45" s="72">
        <v>10</v>
      </c>
      <c r="E45" s="50">
        <v>0.04</v>
      </c>
      <c r="F45" s="51">
        <f t="shared" si="11"/>
        <v>7874.0157600000002</v>
      </c>
      <c r="G45" s="68">
        <f t="shared" si="14"/>
        <v>45</v>
      </c>
      <c r="H45" s="7">
        <f t="shared" si="15"/>
        <v>4201.2405280619705</v>
      </c>
      <c r="I45" s="77">
        <f t="shared" si="16"/>
        <v>10.944881570833509</v>
      </c>
      <c r="J45"/>
      <c r="K45" s="7">
        <f t="shared" si="3"/>
        <v>27.858267688119998</v>
      </c>
      <c r="L45" s="6">
        <v>3.66</v>
      </c>
      <c r="M45" s="6">
        <v>0.57999999999999996</v>
      </c>
      <c r="N45" s="10">
        <f t="shared" si="4"/>
        <v>7.6200000077723998E-2</v>
      </c>
      <c r="O45" s="12">
        <f t="shared" si="5"/>
        <v>4.560367321180629E-3</v>
      </c>
      <c r="P45" s="3">
        <f t="shared" si="6"/>
        <v>7.6200000077723998E-2</v>
      </c>
      <c r="Q45" s="11">
        <v>1000</v>
      </c>
      <c r="R45" s="9">
        <f t="shared" si="12"/>
        <v>7.6200000077723998E-2</v>
      </c>
      <c r="S45" s="5">
        <f t="shared" si="7"/>
        <v>7.2550000000000002E-4</v>
      </c>
      <c r="T45" s="6">
        <f t="shared" si="17"/>
        <v>182.41469284722515</v>
      </c>
      <c r="U45" s="78">
        <f t="shared" si="18"/>
        <v>1884.9555969416631</v>
      </c>
      <c r="V45" s="4">
        <f t="shared" si="19"/>
        <v>0.18241469284722517</v>
      </c>
      <c r="W45" s="3">
        <f>W44</f>
        <v>4181.3</v>
      </c>
    </row>
    <row r="46" spans="2:23" ht="18.75">
      <c r="B46" s="72">
        <v>3</v>
      </c>
      <c r="C46" s="75">
        <v>45</v>
      </c>
      <c r="D46" s="72">
        <v>10</v>
      </c>
      <c r="E46" s="50">
        <v>4.1000000000000002E-2</v>
      </c>
      <c r="F46" s="51">
        <f t="shared" si="11"/>
        <v>7874.0157600000002</v>
      </c>
      <c r="G46" s="68">
        <f t="shared" si="14"/>
        <v>45</v>
      </c>
      <c r="H46" s="7">
        <f t="shared" si="15"/>
        <v>4306.2715412635198</v>
      </c>
      <c r="I46" s="77">
        <f t="shared" si="16"/>
        <v>11.218503610104348</v>
      </c>
      <c r="J46"/>
      <c r="K46" s="7">
        <f t="shared" si="3"/>
        <v>27.858267688119998</v>
      </c>
      <c r="L46" s="6">
        <v>3.66</v>
      </c>
      <c r="M46" s="6">
        <v>0.57999999999999996</v>
      </c>
      <c r="N46" s="10">
        <f t="shared" si="4"/>
        <v>7.6200000077723998E-2</v>
      </c>
      <c r="O46" s="12">
        <f t="shared" si="5"/>
        <v>4.560367321180629E-3</v>
      </c>
      <c r="P46" s="3">
        <f t="shared" si="6"/>
        <v>7.6200000077723998E-2</v>
      </c>
      <c r="Q46" s="11">
        <v>1000</v>
      </c>
      <c r="R46" s="9">
        <f t="shared" si="12"/>
        <v>7.6200000077723998E-2</v>
      </c>
      <c r="S46" s="5">
        <f t="shared" si="7"/>
        <v>7.2550000000000002E-4</v>
      </c>
      <c r="T46" s="6">
        <f t="shared" si="17"/>
        <v>186.9750601684058</v>
      </c>
      <c r="U46" s="78">
        <f t="shared" si="18"/>
        <v>1884.9555969416631</v>
      </c>
      <c r="V46" s="4">
        <f t="shared" si="19"/>
        <v>0.18697506016840579</v>
      </c>
      <c r="W46" s="3">
        <f>W45</f>
        <v>4181.3</v>
      </c>
    </row>
    <row r="47" spans="2:23" ht="18.75">
      <c r="B47" s="72">
        <v>3</v>
      </c>
      <c r="C47" s="75">
        <v>45</v>
      </c>
      <c r="D47" s="72">
        <v>10</v>
      </c>
      <c r="E47" s="50">
        <v>4.2000000000000003E-2</v>
      </c>
      <c r="F47" s="51">
        <f t="shared" si="11"/>
        <v>7874.0157600000002</v>
      </c>
      <c r="G47" s="68">
        <f t="shared" si="14"/>
        <v>45</v>
      </c>
      <c r="H47" s="7">
        <f t="shared" si="15"/>
        <v>4411.3025544650691</v>
      </c>
      <c r="I47" s="77">
        <f t="shared" si="16"/>
        <v>11.492125649375186</v>
      </c>
      <c r="J47"/>
      <c r="K47" s="7">
        <f t="shared" si="3"/>
        <v>27.858267688119998</v>
      </c>
      <c r="L47" s="6">
        <v>3.66</v>
      </c>
      <c r="M47" s="6">
        <v>0.57999999999999996</v>
      </c>
      <c r="N47" s="10">
        <f t="shared" si="4"/>
        <v>7.6200000077723998E-2</v>
      </c>
      <c r="O47" s="12">
        <f t="shared" si="5"/>
        <v>4.560367321180629E-3</v>
      </c>
      <c r="P47" s="3">
        <f t="shared" si="6"/>
        <v>7.6200000077723998E-2</v>
      </c>
      <c r="Q47" s="11">
        <v>1000</v>
      </c>
      <c r="R47" s="9">
        <f t="shared" si="12"/>
        <v>7.6200000077723998E-2</v>
      </c>
      <c r="S47" s="5">
        <f t="shared" si="7"/>
        <v>7.2550000000000002E-4</v>
      </c>
      <c r="T47" s="6">
        <f t="shared" si="17"/>
        <v>191.53542748958643</v>
      </c>
      <c r="U47" s="78">
        <f t="shared" si="18"/>
        <v>1884.9555969416631</v>
      </c>
      <c r="V47" s="4">
        <f t="shared" si="19"/>
        <v>0.19153542748958641</v>
      </c>
      <c r="W47" s="3">
        <f>W46</f>
        <v>4181.3</v>
      </c>
    </row>
    <row r="48" spans="2:23" ht="18.75">
      <c r="B48" s="72">
        <v>3</v>
      </c>
      <c r="C48" s="75">
        <v>45</v>
      </c>
      <c r="D48" s="72">
        <v>10</v>
      </c>
      <c r="E48" s="50">
        <v>4.2999999999999997E-2</v>
      </c>
      <c r="F48" s="51">
        <f t="shared" si="11"/>
        <v>7874.0157600000002</v>
      </c>
      <c r="G48" s="68">
        <f t="shared" si="14"/>
        <v>45</v>
      </c>
      <c r="H48" s="7">
        <f t="shared" si="15"/>
        <v>4516.3335676666193</v>
      </c>
      <c r="I48" s="77">
        <f t="shared" si="16"/>
        <v>11.765747688646023</v>
      </c>
      <c r="J48"/>
      <c r="K48" s="7">
        <f t="shared" si="3"/>
        <v>27.858267688119998</v>
      </c>
      <c r="L48" s="6">
        <v>3.66</v>
      </c>
      <c r="M48" s="6">
        <v>0.57999999999999996</v>
      </c>
      <c r="N48" s="10">
        <f t="shared" si="4"/>
        <v>7.6200000077723998E-2</v>
      </c>
      <c r="O48" s="12">
        <f t="shared" si="5"/>
        <v>4.560367321180629E-3</v>
      </c>
      <c r="P48" s="3">
        <f t="shared" si="6"/>
        <v>7.6200000077723998E-2</v>
      </c>
      <c r="Q48" s="11">
        <v>1000</v>
      </c>
      <c r="R48" s="9">
        <f t="shared" si="12"/>
        <v>7.6200000077723998E-2</v>
      </c>
      <c r="S48" s="5">
        <f t="shared" si="7"/>
        <v>7.2550000000000002E-4</v>
      </c>
      <c r="T48" s="6">
        <f t="shared" si="17"/>
        <v>196.09579481076705</v>
      </c>
      <c r="U48" s="78">
        <f t="shared" si="18"/>
        <v>1884.9555969416631</v>
      </c>
      <c r="V48" s="4">
        <f t="shared" si="19"/>
        <v>0.19609579481076705</v>
      </c>
      <c r="W48" s="3">
        <f>W47</f>
        <v>4181.3</v>
      </c>
    </row>
    <row r="49" spans="2:23" ht="18.75">
      <c r="B49" s="72">
        <v>3</v>
      </c>
      <c r="C49" s="75">
        <v>45</v>
      </c>
      <c r="D49" s="72">
        <v>10</v>
      </c>
      <c r="E49" s="50">
        <v>4.3999999999999997E-2</v>
      </c>
      <c r="F49" s="51">
        <f t="shared" si="11"/>
        <v>7874.0157600000002</v>
      </c>
      <c r="G49" s="68">
        <f t="shared" si="14"/>
        <v>45</v>
      </c>
      <c r="H49" s="7">
        <f t="shared" si="15"/>
        <v>4621.3645808681676</v>
      </c>
      <c r="I49" s="77">
        <f t="shared" si="16"/>
        <v>12.03936972791686</v>
      </c>
      <c r="J49"/>
      <c r="K49" s="7">
        <f t="shared" si="3"/>
        <v>27.858267688119998</v>
      </c>
      <c r="L49" s="6">
        <v>3.66</v>
      </c>
      <c r="M49" s="6">
        <v>0.57999999999999996</v>
      </c>
      <c r="N49" s="10">
        <f t="shared" si="4"/>
        <v>7.6200000077723998E-2</v>
      </c>
      <c r="O49" s="12">
        <f t="shared" si="5"/>
        <v>4.560367321180629E-3</v>
      </c>
      <c r="P49" s="3">
        <f t="shared" si="6"/>
        <v>7.6200000077723998E-2</v>
      </c>
      <c r="Q49" s="11">
        <v>1000</v>
      </c>
      <c r="R49" s="9">
        <f t="shared" si="12"/>
        <v>7.6200000077723998E-2</v>
      </c>
      <c r="S49" s="5">
        <f t="shared" si="7"/>
        <v>7.2550000000000002E-4</v>
      </c>
      <c r="T49" s="6">
        <f t="shared" si="17"/>
        <v>200.65616213194767</v>
      </c>
      <c r="U49" s="78">
        <f t="shared" si="18"/>
        <v>1884.9555969416631</v>
      </c>
      <c r="V49" s="4">
        <f t="shared" si="19"/>
        <v>0.20065616213194767</v>
      </c>
      <c r="W49" s="3">
        <f>W48</f>
        <v>4181.3</v>
      </c>
    </row>
    <row r="50" spans="2:23" ht="18.75">
      <c r="B50" s="72">
        <v>3</v>
      </c>
      <c r="C50" s="75">
        <v>45</v>
      </c>
      <c r="D50" s="72">
        <v>10</v>
      </c>
      <c r="E50" s="50">
        <v>4.4999999999999998E-2</v>
      </c>
      <c r="F50" s="51">
        <f t="shared" si="11"/>
        <v>7874.0157600000002</v>
      </c>
      <c r="G50" s="68">
        <f t="shared" si="14"/>
        <v>45</v>
      </c>
      <c r="H50" s="7">
        <f t="shared" si="15"/>
        <v>4726.3955940697169</v>
      </c>
      <c r="I50" s="77">
        <f t="shared" si="16"/>
        <v>12.312991767187697</v>
      </c>
      <c r="J50"/>
      <c r="K50" s="7">
        <f t="shared" si="3"/>
        <v>27.858267688119998</v>
      </c>
      <c r="L50" s="6">
        <v>3.66</v>
      </c>
      <c r="M50" s="6">
        <v>0.57999999999999996</v>
      </c>
      <c r="N50" s="10">
        <f t="shared" si="4"/>
        <v>7.6200000077723998E-2</v>
      </c>
      <c r="O50" s="12">
        <f t="shared" si="5"/>
        <v>4.560367321180629E-3</v>
      </c>
      <c r="P50" s="3">
        <f t="shared" si="6"/>
        <v>7.6200000077723998E-2</v>
      </c>
      <c r="Q50" s="11">
        <v>1000</v>
      </c>
      <c r="R50" s="9">
        <f t="shared" si="12"/>
        <v>7.6200000077723998E-2</v>
      </c>
      <c r="S50" s="5">
        <f t="shared" si="7"/>
        <v>7.2550000000000002E-4</v>
      </c>
      <c r="T50" s="6">
        <f t="shared" si="17"/>
        <v>205.21652945312829</v>
      </c>
      <c r="U50" s="78">
        <f t="shared" si="18"/>
        <v>1884.9555969416631</v>
      </c>
      <c r="V50" s="4">
        <f t="shared" si="19"/>
        <v>0.20521652945312829</v>
      </c>
      <c r="W50" s="3">
        <f>4.1813*1000</f>
        <v>4181.3</v>
      </c>
    </row>
    <row r="51" spans="2:23" ht="18.75">
      <c r="B51" s="72">
        <v>3</v>
      </c>
      <c r="C51" s="75">
        <v>45</v>
      </c>
      <c r="D51" s="72">
        <v>10</v>
      </c>
      <c r="E51" s="50">
        <v>4.5999999999999999E-2</v>
      </c>
      <c r="F51" s="51">
        <f t="shared" si="11"/>
        <v>7874.0157600000002</v>
      </c>
      <c r="G51" s="68">
        <f t="shared" si="14"/>
        <v>45</v>
      </c>
      <c r="H51" s="7">
        <f t="shared" si="15"/>
        <v>4831.4266072712662</v>
      </c>
      <c r="I51" s="77">
        <f t="shared" si="16"/>
        <v>12.586613806458535</v>
      </c>
      <c r="J51"/>
      <c r="K51" s="7">
        <f t="shared" si="3"/>
        <v>27.858267688119998</v>
      </c>
      <c r="L51" s="6">
        <v>3.66</v>
      </c>
      <c r="M51" s="6">
        <v>0.57999999999999996</v>
      </c>
      <c r="N51" s="10">
        <f t="shared" si="4"/>
        <v>7.6200000077723998E-2</v>
      </c>
      <c r="O51" s="12">
        <f t="shared" si="5"/>
        <v>4.560367321180629E-3</v>
      </c>
      <c r="P51" s="3">
        <f t="shared" si="6"/>
        <v>7.6200000077723998E-2</v>
      </c>
      <c r="Q51" s="11">
        <v>1000</v>
      </c>
      <c r="R51" s="9">
        <f t="shared" si="12"/>
        <v>7.6200000077723998E-2</v>
      </c>
      <c r="S51" s="5">
        <f t="shared" si="7"/>
        <v>7.2550000000000002E-4</v>
      </c>
      <c r="T51" s="6">
        <f t="shared" si="17"/>
        <v>209.77689677430894</v>
      </c>
      <c r="U51" s="78">
        <f t="shared" si="18"/>
        <v>1884.9555969416631</v>
      </c>
      <c r="V51" s="4">
        <f t="shared" si="19"/>
        <v>0.20977689677430894</v>
      </c>
      <c r="W51" s="3">
        <f>4.1813*1000</f>
        <v>4181.3</v>
      </c>
    </row>
    <row r="52" spans="2:23" ht="18.75">
      <c r="B52" s="72">
        <v>3</v>
      </c>
      <c r="C52" s="75">
        <v>45</v>
      </c>
      <c r="D52" s="72">
        <v>10</v>
      </c>
      <c r="E52" s="50">
        <v>4.7E-2</v>
      </c>
      <c r="F52" s="51">
        <f t="shared" si="11"/>
        <v>7874.0157600000002</v>
      </c>
      <c r="G52" s="68">
        <f t="shared" si="14"/>
        <v>45</v>
      </c>
      <c r="H52" s="7">
        <f t="shared" si="15"/>
        <v>4936.4576204728155</v>
      </c>
      <c r="I52" s="77">
        <f t="shared" si="16"/>
        <v>12.860235845729374</v>
      </c>
      <c r="J52"/>
      <c r="K52" s="7">
        <f t="shared" si="3"/>
        <v>27.858267688119998</v>
      </c>
      <c r="L52" s="6">
        <v>3.66</v>
      </c>
      <c r="M52" s="6">
        <v>0.57999999999999996</v>
      </c>
      <c r="N52" s="10">
        <f t="shared" si="4"/>
        <v>7.6200000077723998E-2</v>
      </c>
      <c r="O52" s="12">
        <f t="shared" si="5"/>
        <v>4.560367321180629E-3</v>
      </c>
      <c r="P52" s="3">
        <f t="shared" si="6"/>
        <v>7.6200000077723998E-2</v>
      </c>
      <c r="Q52" s="11">
        <v>1000</v>
      </c>
      <c r="R52" s="9">
        <f t="shared" si="12"/>
        <v>7.6200000077723998E-2</v>
      </c>
      <c r="S52" s="5">
        <f t="shared" si="7"/>
        <v>7.2550000000000002E-4</v>
      </c>
      <c r="T52" s="6">
        <f t="shared" si="17"/>
        <v>214.33726409548956</v>
      </c>
      <c r="U52" s="78">
        <f t="shared" si="18"/>
        <v>1884.9555969416631</v>
      </c>
      <c r="V52" s="4">
        <f t="shared" si="19"/>
        <v>0.21433726409548956</v>
      </c>
      <c r="W52" s="3">
        <f>W50</f>
        <v>4181.3</v>
      </c>
    </row>
    <row r="53" spans="2:23" ht="18.75">
      <c r="B53" s="72">
        <v>3</v>
      </c>
      <c r="C53" s="75">
        <v>45</v>
      </c>
      <c r="D53" s="72">
        <v>10</v>
      </c>
      <c r="E53" s="50">
        <v>4.8000000000000001E-2</v>
      </c>
      <c r="F53" s="51">
        <f t="shared" si="11"/>
        <v>7874.0157600000002</v>
      </c>
      <c r="G53" s="68">
        <f t="shared" si="14"/>
        <v>45</v>
      </c>
      <c r="H53" s="7">
        <f t="shared" si="15"/>
        <v>5041.4886336743657</v>
      </c>
      <c r="I53" s="77">
        <f t="shared" si="16"/>
        <v>13.133857885000211</v>
      </c>
      <c r="J53"/>
      <c r="K53" s="7">
        <f t="shared" si="3"/>
        <v>27.858267688119998</v>
      </c>
      <c r="L53" s="6">
        <v>3.66</v>
      </c>
      <c r="M53" s="6">
        <v>0.57999999999999996</v>
      </c>
      <c r="N53" s="10">
        <f t="shared" si="4"/>
        <v>7.6200000077723998E-2</v>
      </c>
      <c r="O53" s="12">
        <f t="shared" si="5"/>
        <v>4.560367321180629E-3</v>
      </c>
      <c r="P53" s="3">
        <f t="shared" si="6"/>
        <v>7.6200000077723998E-2</v>
      </c>
      <c r="Q53" s="11">
        <v>1000</v>
      </c>
      <c r="R53" s="9">
        <f t="shared" si="12"/>
        <v>7.6200000077723998E-2</v>
      </c>
      <c r="S53" s="5">
        <f t="shared" si="7"/>
        <v>7.2550000000000002E-4</v>
      </c>
      <c r="T53" s="6">
        <f t="shared" si="17"/>
        <v>218.89763141667018</v>
      </c>
      <c r="U53" s="78">
        <f t="shared" si="18"/>
        <v>1884.9555969416631</v>
      </c>
      <c r="V53" s="4">
        <f t="shared" si="19"/>
        <v>0.21889763141667018</v>
      </c>
      <c r="W53" s="3">
        <f>W52</f>
        <v>4181.3</v>
      </c>
    </row>
    <row r="54" spans="2:23" ht="18.75">
      <c r="B54" s="72">
        <v>3</v>
      </c>
      <c r="C54" s="75">
        <v>45</v>
      </c>
      <c r="D54" s="72">
        <v>10</v>
      </c>
      <c r="E54" s="50">
        <v>4.9000000000000002E-2</v>
      </c>
      <c r="F54" s="51">
        <f t="shared" si="11"/>
        <v>7874.0157600000002</v>
      </c>
      <c r="G54" s="68">
        <f t="shared" si="14"/>
        <v>45</v>
      </c>
      <c r="H54" s="7">
        <f t="shared" si="15"/>
        <v>5146.5196468759141</v>
      </c>
      <c r="I54" s="77">
        <f t="shared" si="16"/>
        <v>13.407479924271051</v>
      </c>
      <c r="J54"/>
      <c r="K54" s="7">
        <f t="shared" si="3"/>
        <v>27.858267688119998</v>
      </c>
      <c r="L54" s="6">
        <v>3.66</v>
      </c>
      <c r="M54" s="6">
        <v>0.57999999999999996</v>
      </c>
      <c r="N54" s="10">
        <f t="shared" si="4"/>
        <v>7.6200000077723998E-2</v>
      </c>
      <c r="O54" s="12">
        <f t="shared" si="5"/>
        <v>4.560367321180629E-3</v>
      </c>
      <c r="P54" s="3">
        <f t="shared" si="6"/>
        <v>7.6200000077723998E-2</v>
      </c>
      <c r="Q54" s="11">
        <v>1000</v>
      </c>
      <c r="R54" s="9">
        <f t="shared" si="12"/>
        <v>7.6200000077723998E-2</v>
      </c>
      <c r="S54" s="5">
        <f t="shared" si="7"/>
        <v>7.2550000000000002E-4</v>
      </c>
      <c r="T54" s="6">
        <f t="shared" si="17"/>
        <v>223.45799873785083</v>
      </c>
      <c r="U54" s="78">
        <f t="shared" si="18"/>
        <v>1884.9555969416631</v>
      </c>
      <c r="V54" s="4">
        <f t="shared" si="19"/>
        <v>0.22345799873785083</v>
      </c>
      <c r="W54" s="3">
        <f>W53</f>
        <v>4181.3</v>
      </c>
    </row>
    <row r="55" spans="2:23" ht="18.75">
      <c r="B55" s="72">
        <v>3</v>
      </c>
      <c r="C55" s="75">
        <v>45</v>
      </c>
      <c r="D55" s="72">
        <v>10</v>
      </c>
      <c r="E55" s="50">
        <v>0.05</v>
      </c>
      <c r="F55" s="51">
        <f t="shared" si="11"/>
        <v>7874.0157600000002</v>
      </c>
      <c r="G55" s="68">
        <f t="shared" si="14"/>
        <v>45</v>
      </c>
      <c r="H55" s="7">
        <f t="shared" si="15"/>
        <v>5251.5506600774634</v>
      </c>
      <c r="I55" s="77">
        <f t="shared" si="16"/>
        <v>13.681101963541888</v>
      </c>
      <c r="J55"/>
      <c r="K55" s="7">
        <f t="shared" si="3"/>
        <v>27.858267688119998</v>
      </c>
      <c r="L55" s="6">
        <v>3.66</v>
      </c>
      <c r="M55" s="6">
        <v>0.57999999999999996</v>
      </c>
      <c r="N55" s="10">
        <f t="shared" si="4"/>
        <v>7.6200000077723998E-2</v>
      </c>
      <c r="O55" s="12">
        <f t="shared" si="5"/>
        <v>4.560367321180629E-3</v>
      </c>
      <c r="P55" s="3">
        <f t="shared" si="6"/>
        <v>7.6200000077723998E-2</v>
      </c>
      <c r="Q55" s="11">
        <v>1000</v>
      </c>
      <c r="R55" s="9">
        <f t="shared" si="12"/>
        <v>7.6200000077723998E-2</v>
      </c>
      <c r="S55" s="5">
        <f t="shared" si="7"/>
        <v>7.2550000000000002E-4</v>
      </c>
      <c r="T55" s="6">
        <f t="shared" si="17"/>
        <v>228.01836605903148</v>
      </c>
      <c r="U55" s="78">
        <f t="shared" si="18"/>
        <v>1884.9555969416631</v>
      </c>
      <c r="V55" s="4">
        <f t="shared" si="19"/>
        <v>0.22801836605903145</v>
      </c>
      <c r="W55" s="3">
        <f>W54</f>
        <v>4181.3</v>
      </c>
    </row>
    <row r="56" spans="2:23" ht="18.75">
      <c r="B56" s="72">
        <v>3</v>
      </c>
      <c r="C56" s="75">
        <v>45</v>
      </c>
      <c r="D56" s="72">
        <v>10</v>
      </c>
      <c r="E56" s="50">
        <v>5.0999999999999997E-2</v>
      </c>
      <c r="F56" s="51">
        <f t="shared" si="11"/>
        <v>7874.0157600000002</v>
      </c>
      <c r="G56" s="68">
        <f t="shared" si="14"/>
        <v>45</v>
      </c>
      <c r="H56" s="7">
        <f t="shared" si="15"/>
        <v>5356.5816732790126</v>
      </c>
      <c r="I56" s="77">
        <f t="shared" si="16"/>
        <v>13.954724002812723</v>
      </c>
      <c r="J56"/>
      <c r="K56" s="7">
        <f t="shared" si="3"/>
        <v>27.858267688119998</v>
      </c>
      <c r="L56" s="6">
        <v>3.66</v>
      </c>
      <c r="M56" s="6">
        <v>0.57999999999999996</v>
      </c>
      <c r="N56" s="10">
        <f t="shared" si="4"/>
        <v>7.6200000077723998E-2</v>
      </c>
      <c r="O56" s="12">
        <f t="shared" si="5"/>
        <v>4.560367321180629E-3</v>
      </c>
      <c r="P56" s="3">
        <f t="shared" si="6"/>
        <v>7.6200000077723998E-2</v>
      </c>
      <c r="Q56" s="11">
        <v>1000</v>
      </c>
      <c r="R56" s="9">
        <f t="shared" si="12"/>
        <v>7.6200000077723998E-2</v>
      </c>
      <c r="S56" s="5">
        <f t="shared" si="7"/>
        <v>7.2550000000000002E-4</v>
      </c>
      <c r="T56" s="6">
        <f t="shared" si="17"/>
        <v>232.57873338021207</v>
      </c>
      <c r="U56" s="78">
        <f t="shared" si="18"/>
        <v>1884.9555969416631</v>
      </c>
      <c r="V56" s="4">
        <f t="shared" si="19"/>
        <v>0.23257873338021209</v>
      </c>
      <c r="W56" s="3">
        <f>W55</f>
        <v>4181.3</v>
      </c>
    </row>
    <row r="57" spans="2:23" ht="18.75">
      <c r="B57" s="72">
        <v>3</v>
      </c>
      <c r="C57" s="75">
        <v>45</v>
      </c>
      <c r="D57" s="72">
        <v>10</v>
      </c>
      <c r="E57" s="50">
        <v>5.1999999999999998E-2</v>
      </c>
      <c r="F57" s="51">
        <f t="shared" si="11"/>
        <v>7874.0157600000002</v>
      </c>
      <c r="G57" s="68">
        <f t="shared" si="14"/>
        <v>45</v>
      </c>
      <c r="H57" s="7">
        <f t="shared" si="15"/>
        <v>5461.6126864805619</v>
      </c>
      <c r="I57" s="77">
        <f t="shared" si="16"/>
        <v>14.228346042083563</v>
      </c>
      <c r="J57"/>
      <c r="K57" s="7">
        <f t="shared" si="3"/>
        <v>27.858267688119998</v>
      </c>
      <c r="L57" s="6">
        <v>3.66</v>
      </c>
      <c r="M57" s="6">
        <v>0.57999999999999996</v>
      </c>
      <c r="N57" s="10">
        <f t="shared" si="4"/>
        <v>7.6200000077723998E-2</v>
      </c>
      <c r="O57" s="12">
        <f t="shared" si="5"/>
        <v>4.560367321180629E-3</v>
      </c>
      <c r="P57" s="3">
        <f t="shared" si="6"/>
        <v>7.6200000077723998E-2</v>
      </c>
      <c r="Q57" s="11">
        <v>1000</v>
      </c>
      <c r="R57" s="9">
        <f t="shared" si="12"/>
        <v>7.6200000077723998E-2</v>
      </c>
      <c r="S57" s="5">
        <f t="shared" si="7"/>
        <v>7.2550000000000002E-4</v>
      </c>
      <c r="T57" s="6">
        <f t="shared" si="17"/>
        <v>237.13910070139272</v>
      </c>
      <c r="U57" s="78">
        <f t="shared" si="18"/>
        <v>1884.9555969416631</v>
      </c>
      <c r="V57" s="4">
        <f t="shared" si="19"/>
        <v>0.23713910070139271</v>
      </c>
      <c r="W57" s="3">
        <f>W56</f>
        <v>4181.3</v>
      </c>
    </row>
    <row r="58" spans="2:23" ht="18.75">
      <c r="B58" s="72">
        <v>3</v>
      </c>
      <c r="C58" s="75">
        <v>45</v>
      </c>
      <c r="D58" s="72">
        <v>10</v>
      </c>
      <c r="E58" s="50">
        <v>5.2999999999999999E-2</v>
      </c>
      <c r="F58" s="51">
        <f t="shared" si="11"/>
        <v>7874.0157600000002</v>
      </c>
      <c r="G58" s="68">
        <f t="shared" si="14"/>
        <v>45</v>
      </c>
      <c r="H58" s="7">
        <f t="shared" si="15"/>
        <v>5566.6436996821121</v>
      </c>
      <c r="I58" s="77">
        <f t="shared" si="16"/>
        <v>14.5019680813544</v>
      </c>
      <c r="J58"/>
      <c r="K58" s="7">
        <f t="shared" si="3"/>
        <v>27.858267688119998</v>
      </c>
      <c r="L58" s="6">
        <v>3.66</v>
      </c>
      <c r="M58" s="6">
        <v>0.57999999999999996</v>
      </c>
      <c r="N58" s="10">
        <f t="shared" si="4"/>
        <v>7.6200000077723998E-2</v>
      </c>
      <c r="O58" s="12">
        <f t="shared" si="5"/>
        <v>4.560367321180629E-3</v>
      </c>
      <c r="P58" s="3">
        <f t="shared" si="6"/>
        <v>7.6200000077723998E-2</v>
      </c>
      <c r="Q58" s="11">
        <v>1000</v>
      </c>
      <c r="R58" s="9">
        <f t="shared" si="12"/>
        <v>7.6200000077723998E-2</v>
      </c>
      <c r="S58" s="5">
        <f t="shared" si="7"/>
        <v>7.2550000000000002E-4</v>
      </c>
      <c r="T58" s="6">
        <f t="shared" si="17"/>
        <v>241.69946802257334</v>
      </c>
      <c r="U58" s="78">
        <f t="shared" si="18"/>
        <v>1884.9555969416631</v>
      </c>
      <c r="V58" s="4">
        <f t="shared" si="19"/>
        <v>0.24169946802257333</v>
      </c>
      <c r="W58" s="3">
        <f>4.1813*1000</f>
        <v>4181.3</v>
      </c>
    </row>
    <row r="59" spans="2:23" ht="18.75">
      <c r="B59" s="72">
        <v>3</v>
      </c>
      <c r="C59" s="75">
        <v>45</v>
      </c>
      <c r="D59" s="72">
        <v>10</v>
      </c>
      <c r="E59" s="50">
        <v>5.3999999999999999E-2</v>
      </c>
      <c r="F59" s="51">
        <f t="shared" si="11"/>
        <v>7874.0157600000002</v>
      </c>
      <c r="G59" s="68">
        <f t="shared" si="14"/>
        <v>45</v>
      </c>
      <c r="H59" s="7">
        <f t="shared" si="15"/>
        <v>5671.6747128836605</v>
      </c>
      <c r="I59" s="77">
        <f t="shared" si="16"/>
        <v>14.775590120625237</v>
      </c>
      <c r="J59"/>
      <c r="K59" s="7">
        <f t="shared" si="3"/>
        <v>27.858267688119998</v>
      </c>
      <c r="L59" s="6">
        <v>3.66</v>
      </c>
      <c r="M59" s="6">
        <v>0.57999999999999996</v>
      </c>
      <c r="N59" s="10">
        <f t="shared" si="4"/>
        <v>7.6200000077723998E-2</v>
      </c>
      <c r="O59" s="12">
        <f t="shared" si="5"/>
        <v>4.560367321180629E-3</v>
      </c>
      <c r="P59" s="3">
        <f t="shared" si="6"/>
        <v>7.6200000077723998E-2</v>
      </c>
      <c r="Q59" s="11">
        <v>1000</v>
      </c>
      <c r="R59" s="9">
        <f t="shared" si="12"/>
        <v>7.6200000077723998E-2</v>
      </c>
      <c r="S59" s="5">
        <f t="shared" si="7"/>
        <v>7.2550000000000002E-4</v>
      </c>
      <c r="T59" s="6">
        <f t="shared" si="17"/>
        <v>246.25983534375393</v>
      </c>
      <c r="U59" s="78">
        <f t="shared" si="18"/>
        <v>1884.9555969416631</v>
      </c>
      <c r="V59" s="4">
        <f t="shared" si="19"/>
        <v>0.24625983534375398</v>
      </c>
      <c r="W59" s="3">
        <f>4.1813*1000</f>
        <v>4181.3</v>
      </c>
    </row>
    <row r="60" spans="2:23" ht="18.75">
      <c r="B60" s="72">
        <v>3</v>
      </c>
      <c r="C60" s="75">
        <v>45</v>
      </c>
      <c r="D60" s="72">
        <v>10</v>
      </c>
      <c r="E60" s="50">
        <v>5.5E-2</v>
      </c>
      <c r="F60" s="51">
        <f t="shared" si="11"/>
        <v>7874.0157600000002</v>
      </c>
      <c r="G60" s="68">
        <f t="shared" si="14"/>
        <v>45</v>
      </c>
      <c r="H60" s="7">
        <f t="shared" si="15"/>
        <v>5776.7057260852089</v>
      </c>
      <c r="I60" s="77">
        <f t="shared" si="16"/>
        <v>15.049212159896076</v>
      </c>
      <c r="J60"/>
      <c r="K60" s="7">
        <f t="shared" si="3"/>
        <v>27.858267688119998</v>
      </c>
      <c r="L60" s="6">
        <v>3.66</v>
      </c>
      <c r="M60" s="6">
        <v>0.57999999999999996</v>
      </c>
      <c r="N60" s="10">
        <f t="shared" si="4"/>
        <v>7.6200000077723998E-2</v>
      </c>
      <c r="O60" s="12">
        <f t="shared" si="5"/>
        <v>4.560367321180629E-3</v>
      </c>
      <c r="P60" s="3">
        <f t="shared" si="6"/>
        <v>7.6200000077723998E-2</v>
      </c>
      <c r="Q60" s="11">
        <v>1000</v>
      </c>
      <c r="R60" s="9">
        <f t="shared" si="12"/>
        <v>7.6200000077723998E-2</v>
      </c>
      <c r="S60" s="5">
        <f t="shared" si="7"/>
        <v>7.2550000000000002E-4</v>
      </c>
      <c r="T60" s="6">
        <f t="shared" si="17"/>
        <v>250.82020266493461</v>
      </c>
      <c r="U60" s="78">
        <f t="shared" si="18"/>
        <v>1884.9555969416631</v>
      </c>
      <c r="V60" s="4">
        <f t="shared" si="19"/>
        <v>0.2508202026649346</v>
      </c>
      <c r="W60" s="3">
        <f>W58</f>
        <v>4181.3</v>
      </c>
    </row>
    <row r="61" spans="2:23" ht="18.75">
      <c r="B61" s="72">
        <v>3</v>
      </c>
      <c r="C61" s="75">
        <v>45</v>
      </c>
      <c r="D61" s="72">
        <v>10</v>
      </c>
      <c r="E61" s="50">
        <v>5.6000000000000001E-2</v>
      </c>
      <c r="F61" s="51">
        <f t="shared" si="11"/>
        <v>7874.0157600000002</v>
      </c>
      <c r="G61" s="68">
        <f t="shared" si="14"/>
        <v>45</v>
      </c>
      <c r="H61" s="7">
        <f t="shared" si="15"/>
        <v>5881.7367392867591</v>
      </c>
      <c r="I61" s="77">
        <f t="shared" si="16"/>
        <v>15.322834199166914</v>
      </c>
      <c r="J61"/>
      <c r="K61" s="7">
        <f t="shared" si="3"/>
        <v>27.858267688119998</v>
      </c>
      <c r="L61" s="6">
        <v>3.66</v>
      </c>
      <c r="M61" s="6">
        <v>0.57999999999999996</v>
      </c>
      <c r="N61" s="10">
        <f t="shared" si="4"/>
        <v>7.6200000077723998E-2</v>
      </c>
      <c r="O61" s="12">
        <f t="shared" si="5"/>
        <v>4.560367321180629E-3</v>
      </c>
      <c r="P61" s="3">
        <f t="shared" si="6"/>
        <v>7.6200000077723998E-2</v>
      </c>
      <c r="Q61" s="11">
        <v>1000</v>
      </c>
      <c r="R61" s="9">
        <f t="shared" si="12"/>
        <v>7.6200000077723998E-2</v>
      </c>
      <c r="S61" s="5">
        <f t="shared" si="7"/>
        <v>7.2550000000000002E-4</v>
      </c>
      <c r="T61" s="6">
        <f t="shared" si="17"/>
        <v>255.38056998611526</v>
      </c>
      <c r="U61" s="78">
        <f t="shared" si="18"/>
        <v>1884.9555969416631</v>
      </c>
      <c r="V61" s="4">
        <f t="shared" si="19"/>
        <v>0.25538056998611525</v>
      </c>
      <c r="W61" s="3">
        <f>W60</f>
        <v>4181.3</v>
      </c>
    </row>
    <row r="62" spans="2:23" ht="18.75">
      <c r="B62" s="72">
        <v>3</v>
      </c>
      <c r="C62" s="75">
        <v>45</v>
      </c>
      <c r="D62" s="72">
        <v>10</v>
      </c>
      <c r="E62" s="50">
        <v>5.7000000000000002E-2</v>
      </c>
      <c r="F62" s="51">
        <f t="shared" si="11"/>
        <v>7874.0157600000002</v>
      </c>
      <c r="G62" s="68">
        <f t="shared" si="14"/>
        <v>45</v>
      </c>
      <c r="H62" s="7">
        <f t="shared" si="15"/>
        <v>5986.7677524883084</v>
      </c>
      <c r="I62" s="77">
        <f t="shared" si="16"/>
        <v>15.596456238437753</v>
      </c>
      <c r="J62"/>
      <c r="K62" s="7">
        <f t="shared" si="3"/>
        <v>27.858267688119998</v>
      </c>
      <c r="L62" s="6">
        <v>3.66</v>
      </c>
      <c r="M62" s="6">
        <v>0.57999999999999996</v>
      </c>
      <c r="N62" s="10">
        <f t="shared" si="4"/>
        <v>7.6200000077723998E-2</v>
      </c>
      <c r="O62" s="12">
        <f t="shared" si="5"/>
        <v>4.560367321180629E-3</v>
      </c>
      <c r="P62" s="3">
        <f t="shared" si="6"/>
        <v>7.6200000077723998E-2</v>
      </c>
      <c r="Q62" s="11">
        <v>1000</v>
      </c>
      <c r="R62" s="9">
        <f t="shared" si="12"/>
        <v>7.6200000077723998E-2</v>
      </c>
      <c r="S62" s="5">
        <f t="shared" si="7"/>
        <v>7.2550000000000002E-4</v>
      </c>
      <c r="T62" s="6">
        <f t="shared" si="17"/>
        <v>259.94093730729588</v>
      </c>
      <c r="U62" s="78">
        <f t="shared" si="18"/>
        <v>1884.9555969416631</v>
      </c>
      <c r="V62" s="4">
        <f t="shared" si="19"/>
        <v>0.25994093730729584</v>
      </c>
      <c r="W62" s="3">
        <f>W61</f>
        <v>4181.3</v>
      </c>
    </row>
    <row r="63" spans="2:23" ht="18.75">
      <c r="B63" s="72">
        <v>3</v>
      </c>
      <c r="C63" s="75">
        <v>45</v>
      </c>
      <c r="D63" s="72">
        <v>10</v>
      </c>
      <c r="E63" s="50">
        <v>5.8000000000000003E-2</v>
      </c>
      <c r="F63" s="51">
        <f t="shared" si="11"/>
        <v>7874.0157600000002</v>
      </c>
      <c r="G63" s="68">
        <f t="shared" si="14"/>
        <v>45</v>
      </c>
      <c r="H63" s="7">
        <f t="shared" si="15"/>
        <v>6091.7987656898586</v>
      </c>
      <c r="I63" s="77">
        <f t="shared" si="16"/>
        <v>15.870078277708592</v>
      </c>
      <c r="J63"/>
      <c r="K63" s="7">
        <f t="shared" si="3"/>
        <v>27.858267688119998</v>
      </c>
      <c r="L63" s="6">
        <v>3.66</v>
      </c>
      <c r="M63" s="6">
        <v>0.57999999999999996</v>
      </c>
      <c r="N63" s="10">
        <f t="shared" si="4"/>
        <v>7.6200000077723998E-2</v>
      </c>
      <c r="O63" s="12">
        <f t="shared" si="5"/>
        <v>4.560367321180629E-3</v>
      </c>
      <c r="P63" s="3">
        <f t="shared" si="6"/>
        <v>7.6200000077723998E-2</v>
      </c>
      <c r="Q63" s="11">
        <v>1000</v>
      </c>
      <c r="R63" s="9">
        <f t="shared" si="12"/>
        <v>7.6200000077723998E-2</v>
      </c>
      <c r="S63" s="5">
        <f t="shared" si="7"/>
        <v>7.2550000000000002E-4</v>
      </c>
      <c r="T63" s="6">
        <f t="shared" si="17"/>
        <v>264.50130462847653</v>
      </c>
      <c r="U63" s="78">
        <f t="shared" si="18"/>
        <v>1884.9555969416631</v>
      </c>
      <c r="V63" s="4">
        <f t="shared" si="19"/>
        <v>0.26450130462847649</v>
      </c>
      <c r="W63" s="3">
        <f>W62</f>
        <v>4181.3</v>
      </c>
    </row>
    <row r="64" spans="2:23" ht="18.75">
      <c r="B64" s="72">
        <v>3</v>
      </c>
      <c r="C64" s="75">
        <v>45</v>
      </c>
      <c r="D64" s="72">
        <v>10</v>
      </c>
      <c r="E64" s="50">
        <v>5.8999999999999997E-2</v>
      </c>
      <c r="F64" s="51">
        <f t="shared" si="11"/>
        <v>7874.0157600000002</v>
      </c>
      <c r="G64" s="68">
        <f t="shared" si="14"/>
        <v>45</v>
      </c>
      <c r="H64" s="7">
        <f t="shared" si="15"/>
        <v>6196.8297788914069</v>
      </c>
      <c r="I64" s="77">
        <f t="shared" si="16"/>
        <v>16.143700316979427</v>
      </c>
      <c r="J64"/>
      <c r="K64" s="7">
        <f t="shared" si="3"/>
        <v>27.858267688119998</v>
      </c>
      <c r="L64" s="6">
        <v>3.66</v>
      </c>
      <c r="M64" s="6">
        <v>0.57999999999999996</v>
      </c>
      <c r="N64" s="10">
        <f t="shared" si="4"/>
        <v>7.6200000077723998E-2</v>
      </c>
      <c r="O64" s="12">
        <f t="shared" si="5"/>
        <v>4.560367321180629E-3</v>
      </c>
      <c r="P64" s="3">
        <f t="shared" si="6"/>
        <v>7.6200000077723998E-2</v>
      </c>
      <c r="Q64" s="11">
        <v>1000</v>
      </c>
      <c r="R64" s="9">
        <f t="shared" si="12"/>
        <v>7.6200000077723998E-2</v>
      </c>
      <c r="S64" s="5">
        <f t="shared" si="7"/>
        <v>7.2550000000000002E-4</v>
      </c>
      <c r="T64" s="6">
        <f t="shared" si="17"/>
        <v>269.06167194965712</v>
      </c>
      <c r="U64" s="78">
        <f t="shared" si="18"/>
        <v>1884.9555969416631</v>
      </c>
      <c r="V64" s="4">
        <f t="shared" si="19"/>
        <v>0.26906167194965713</v>
      </c>
      <c r="W64" s="3">
        <f>W63</f>
        <v>4181.3</v>
      </c>
    </row>
    <row r="65" spans="2:23" ht="18.75">
      <c r="B65" s="72">
        <v>3</v>
      </c>
      <c r="C65" s="75">
        <v>45</v>
      </c>
      <c r="D65" s="72">
        <v>10</v>
      </c>
      <c r="E65" s="50">
        <v>0.06</v>
      </c>
      <c r="F65" s="51">
        <f t="shared" si="11"/>
        <v>7874.0157600000002</v>
      </c>
      <c r="G65" s="68">
        <f t="shared" si="14"/>
        <v>45</v>
      </c>
      <c r="H65" s="7">
        <f t="shared" si="15"/>
        <v>6301.8607920929553</v>
      </c>
      <c r="I65" s="77">
        <f t="shared" si="16"/>
        <v>16.417322356250263</v>
      </c>
      <c r="J65"/>
      <c r="K65" s="7">
        <f t="shared" si="3"/>
        <v>27.858267688119998</v>
      </c>
      <c r="L65" s="6">
        <v>3.66</v>
      </c>
      <c r="M65" s="6">
        <v>0.57999999999999996</v>
      </c>
      <c r="N65" s="10">
        <f t="shared" si="4"/>
        <v>7.6200000077723998E-2</v>
      </c>
      <c r="O65" s="12">
        <f t="shared" si="5"/>
        <v>4.560367321180629E-3</v>
      </c>
      <c r="P65" s="3">
        <f t="shared" si="6"/>
        <v>7.6200000077723998E-2</v>
      </c>
      <c r="Q65" s="11">
        <v>1000</v>
      </c>
      <c r="R65" s="9">
        <f t="shared" si="12"/>
        <v>7.6200000077723998E-2</v>
      </c>
      <c r="S65" s="5">
        <f t="shared" si="7"/>
        <v>7.2550000000000002E-4</v>
      </c>
      <c r="T65" s="6">
        <f t="shared" si="17"/>
        <v>273.62203927083772</v>
      </c>
      <c r="U65" s="78">
        <f t="shared" si="18"/>
        <v>1884.9555969416631</v>
      </c>
      <c r="V65" s="4">
        <f t="shared" si="19"/>
        <v>0.27362203927083772</v>
      </c>
      <c r="W65" s="3">
        <f>W64</f>
        <v>4181.3</v>
      </c>
    </row>
    <row r="66" spans="2:23" ht="18.75">
      <c r="B66" s="72">
        <v>3</v>
      </c>
      <c r="C66" s="75">
        <v>45</v>
      </c>
      <c r="D66" s="72">
        <v>10</v>
      </c>
      <c r="E66" s="50">
        <v>6.0999999999999999E-2</v>
      </c>
      <c r="F66" s="51">
        <f t="shared" si="11"/>
        <v>7874.0157600000002</v>
      </c>
      <c r="G66" s="68">
        <f t="shared" si="14"/>
        <v>45</v>
      </c>
      <c r="H66" s="7">
        <f t="shared" si="15"/>
        <v>6406.8918052945055</v>
      </c>
      <c r="I66" s="77">
        <f t="shared" si="16"/>
        <v>16.690944395521104</v>
      </c>
      <c r="J66"/>
      <c r="K66" s="7">
        <f t="shared" si="3"/>
        <v>27.858267688119998</v>
      </c>
      <c r="L66" s="6">
        <v>3.66</v>
      </c>
      <c r="M66" s="6">
        <v>0.57999999999999996</v>
      </c>
      <c r="N66" s="10">
        <f t="shared" si="4"/>
        <v>7.6200000077723998E-2</v>
      </c>
      <c r="O66" s="12">
        <f t="shared" si="5"/>
        <v>4.560367321180629E-3</v>
      </c>
      <c r="P66" s="3">
        <f t="shared" si="6"/>
        <v>7.6200000077723998E-2</v>
      </c>
      <c r="Q66" s="11">
        <v>1000</v>
      </c>
      <c r="R66" s="9">
        <f t="shared" si="12"/>
        <v>7.6200000077723998E-2</v>
      </c>
      <c r="S66" s="5">
        <f t="shared" si="7"/>
        <v>7.2550000000000002E-4</v>
      </c>
      <c r="T66" s="6">
        <f t="shared" si="17"/>
        <v>278.18240659201837</v>
      </c>
      <c r="U66" s="78">
        <f t="shared" si="18"/>
        <v>1884.9555969416631</v>
      </c>
      <c r="V66" s="4">
        <f t="shared" si="19"/>
        <v>0.27818240659201837</v>
      </c>
      <c r="W66" s="3">
        <f>4.1813*1000</f>
        <v>4181.3</v>
      </c>
    </row>
    <row r="67" spans="2:23" ht="18.75">
      <c r="B67" s="72">
        <v>3</v>
      </c>
      <c r="C67" s="75">
        <v>45</v>
      </c>
      <c r="D67" s="72">
        <v>10</v>
      </c>
      <c r="E67" s="50">
        <v>6.2E-2</v>
      </c>
      <c r="F67" s="51">
        <f t="shared" si="11"/>
        <v>7874.0157600000002</v>
      </c>
      <c r="G67" s="68">
        <f t="shared" si="14"/>
        <v>45</v>
      </c>
      <c r="H67" s="7">
        <f t="shared" si="15"/>
        <v>6511.9228184960548</v>
      </c>
      <c r="I67" s="77">
        <f t="shared" si="16"/>
        <v>16.964566434791937</v>
      </c>
      <c r="J67"/>
      <c r="K67" s="7">
        <f t="shared" si="3"/>
        <v>27.858267688119998</v>
      </c>
      <c r="L67" s="6">
        <v>3.66</v>
      </c>
      <c r="M67" s="6">
        <v>0.57999999999999996</v>
      </c>
      <c r="N67" s="10">
        <f t="shared" si="4"/>
        <v>7.6200000077723998E-2</v>
      </c>
      <c r="O67" s="12">
        <f t="shared" si="5"/>
        <v>4.560367321180629E-3</v>
      </c>
      <c r="P67" s="3">
        <f t="shared" si="6"/>
        <v>7.6200000077723998E-2</v>
      </c>
      <c r="Q67" s="11">
        <v>1000</v>
      </c>
      <c r="R67" s="9">
        <f t="shared" si="12"/>
        <v>7.6200000077723998E-2</v>
      </c>
      <c r="S67" s="5">
        <f t="shared" si="7"/>
        <v>7.2550000000000002E-4</v>
      </c>
      <c r="T67" s="6">
        <f t="shared" si="17"/>
        <v>282.74277391319896</v>
      </c>
      <c r="U67" s="78">
        <f t="shared" si="18"/>
        <v>1884.9555969416631</v>
      </c>
      <c r="V67" s="4">
        <f t="shared" si="19"/>
        <v>0.28274277391319902</v>
      </c>
      <c r="W67" s="3">
        <f>4.1813*1000</f>
        <v>4181.3</v>
      </c>
    </row>
    <row r="68" spans="2:23" ht="18.75">
      <c r="B68" s="72">
        <v>3</v>
      </c>
      <c r="C68" s="75">
        <v>45</v>
      </c>
      <c r="D68" s="72">
        <v>10</v>
      </c>
      <c r="E68" s="50">
        <v>6.3E-2</v>
      </c>
      <c r="F68" s="51">
        <f t="shared" si="11"/>
        <v>7874.0157600000002</v>
      </c>
      <c r="G68" s="68">
        <f t="shared" si="14"/>
        <v>45</v>
      </c>
      <c r="H68" s="7">
        <f t="shared" si="15"/>
        <v>6616.953831697605</v>
      </c>
      <c r="I68" s="77">
        <f t="shared" si="16"/>
        <v>17.238188474062778</v>
      </c>
      <c r="J68"/>
      <c r="K68" s="7">
        <f t="shared" si="3"/>
        <v>27.858267688119998</v>
      </c>
      <c r="L68" s="6">
        <v>3.66</v>
      </c>
      <c r="M68" s="6">
        <v>0.57999999999999996</v>
      </c>
      <c r="N68" s="10">
        <f t="shared" si="4"/>
        <v>7.6200000077723998E-2</v>
      </c>
      <c r="O68" s="12">
        <f t="shared" si="5"/>
        <v>4.560367321180629E-3</v>
      </c>
      <c r="P68" s="3">
        <f t="shared" si="6"/>
        <v>7.6200000077723998E-2</v>
      </c>
      <c r="Q68" s="11">
        <v>1000</v>
      </c>
      <c r="R68" s="9">
        <f t="shared" si="12"/>
        <v>7.6200000077723998E-2</v>
      </c>
      <c r="S68" s="5">
        <f t="shared" si="7"/>
        <v>7.2550000000000002E-4</v>
      </c>
      <c r="T68" s="6">
        <f t="shared" si="17"/>
        <v>287.30314123437967</v>
      </c>
      <c r="U68" s="78">
        <f t="shared" si="18"/>
        <v>1884.9555969416631</v>
      </c>
      <c r="V68" s="4">
        <f t="shared" si="19"/>
        <v>0.28730314123437961</v>
      </c>
      <c r="W68" s="3">
        <f>W66</f>
        <v>4181.3</v>
      </c>
    </row>
    <row r="69" spans="2:23" ht="18.75">
      <c r="B69" s="72">
        <v>3</v>
      </c>
      <c r="C69" s="75">
        <v>45</v>
      </c>
      <c r="D69" s="72">
        <v>10</v>
      </c>
      <c r="E69" s="50">
        <v>6.4000000000000001E-2</v>
      </c>
      <c r="F69" s="51">
        <f t="shared" si="11"/>
        <v>7874.0157600000002</v>
      </c>
      <c r="G69" s="68">
        <f t="shared" si="14"/>
        <v>45</v>
      </c>
      <c r="H69" s="7">
        <f t="shared" si="15"/>
        <v>6721.9848448991534</v>
      </c>
      <c r="I69" s="77">
        <f t="shared" si="16"/>
        <v>17.511810513333614</v>
      </c>
      <c r="J69"/>
      <c r="K69" s="7">
        <f t="shared" si="3"/>
        <v>27.858267688119998</v>
      </c>
      <c r="L69" s="6">
        <v>3.66</v>
      </c>
      <c r="M69" s="6">
        <v>0.57999999999999996</v>
      </c>
      <c r="N69" s="10">
        <f t="shared" si="4"/>
        <v>7.6200000077723998E-2</v>
      </c>
      <c r="O69" s="12">
        <f t="shared" si="5"/>
        <v>4.560367321180629E-3</v>
      </c>
      <c r="P69" s="3">
        <f t="shared" si="6"/>
        <v>7.6200000077723998E-2</v>
      </c>
      <c r="Q69" s="11">
        <v>1000</v>
      </c>
      <c r="R69" s="9">
        <f t="shared" si="12"/>
        <v>7.6200000077723998E-2</v>
      </c>
      <c r="S69" s="5">
        <f t="shared" si="7"/>
        <v>7.2550000000000002E-4</v>
      </c>
      <c r="T69" s="6">
        <f t="shared" si="17"/>
        <v>291.86350855556026</v>
      </c>
      <c r="U69" s="78">
        <f t="shared" si="18"/>
        <v>1884.9555969416631</v>
      </c>
      <c r="V69" s="4">
        <f t="shared" si="19"/>
        <v>0.29186350855556026</v>
      </c>
      <c r="W69" s="3">
        <f>W68</f>
        <v>4181.3</v>
      </c>
    </row>
    <row r="70" spans="2:23" ht="18.75">
      <c r="B70" s="72">
        <v>3</v>
      </c>
      <c r="C70" s="75">
        <v>45</v>
      </c>
      <c r="D70" s="72">
        <v>10</v>
      </c>
      <c r="E70" s="50">
        <v>6.5000000000000002E-2</v>
      </c>
      <c r="F70" s="51">
        <f t="shared" si="11"/>
        <v>7874.0157600000002</v>
      </c>
      <c r="G70" s="68">
        <f t="shared" ref="G70:G89" si="20">-(EXP((-K70*U70)/(V70*W70)))*(C70-D70)+C70</f>
        <v>45</v>
      </c>
      <c r="H70" s="7">
        <f t="shared" ref="H70:H89" si="21">(Q70*E70*R70)/S70</f>
        <v>6827.0158581007017</v>
      </c>
      <c r="I70" s="77">
        <f t="shared" ref="I70:I89" si="22">T70*60/1000</f>
        <v>17.785432552604455</v>
      </c>
      <c r="J70"/>
      <c r="K70" s="7">
        <f t="shared" ref="K70:K89" si="23">(L70*M70)/N70</f>
        <v>27.858267688119998</v>
      </c>
      <c r="L70" s="6">
        <v>3.66</v>
      </c>
      <c r="M70" s="6">
        <v>0.57999999999999996</v>
      </c>
      <c r="N70" s="10">
        <f t="shared" ref="N70:N89" si="24">B70/39.3700787</f>
        <v>7.6200000077723998E-2</v>
      </c>
      <c r="O70" s="12">
        <f t="shared" ref="O70:O89" si="25">((N70/2)^2)*PI()</f>
        <v>4.560367321180629E-3</v>
      </c>
      <c r="P70" s="3">
        <f t="shared" ref="P70:P89" si="26">(4*O70)/(N70*PI())</f>
        <v>7.6200000077723998E-2</v>
      </c>
      <c r="Q70" s="11">
        <v>1000</v>
      </c>
      <c r="R70" s="9">
        <f t="shared" si="12"/>
        <v>7.6200000077723998E-2</v>
      </c>
      <c r="S70" s="5">
        <f t="shared" ref="S70:S89" si="27">(0.7255*(10^(-3)))</f>
        <v>7.2550000000000002E-4</v>
      </c>
      <c r="T70" s="6">
        <f t="shared" ref="T70:T89" si="28">(E70*O70)*1000000</f>
        <v>296.42387587674091</v>
      </c>
      <c r="U70" s="78">
        <f t="shared" ref="U70:U89" si="29">PI()*R70*F70</f>
        <v>1884.9555969416631</v>
      </c>
      <c r="V70" s="4">
        <f t="shared" ref="V70:V89" si="30">Q70*E70*O70</f>
        <v>0.29642387587674091</v>
      </c>
      <c r="W70" s="3">
        <f>W69</f>
        <v>4181.3</v>
      </c>
    </row>
    <row r="71" spans="2:23" ht="18.75">
      <c r="B71" s="72">
        <v>3</v>
      </c>
      <c r="C71" s="75">
        <v>45</v>
      </c>
      <c r="D71" s="72">
        <v>10</v>
      </c>
      <c r="E71" s="50">
        <v>6.6000000000000003E-2</v>
      </c>
      <c r="F71" s="51">
        <f t="shared" ref="F71:F89" si="31">2400*3.2808399</f>
        <v>7874.0157600000002</v>
      </c>
      <c r="G71" s="68">
        <f t="shared" si="20"/>
        <v>45</v>
      </c>
      <c r="H71" s="7">
        <f t="shared" si="21"/>
        <v>6932.0468713022519</v>
      </c>
      <c r="I71" s="77">
        <f t="shared" si="22"/>
        <v>18.059054591875292</v>
      </c>
      <c r="J71"/>
      <c r="K71" s="7">
        <f t="shared" si="23"/>
        <v>27.858267688119998</v>
      </c>
      <c r="L71" s="6">
        <v>3.66</v>
      </c>
      <c r="M71" s="6">
        <v>0.57999999999999996</v>
      </c>
      <c r="N71" s="10">
        <f t="shared" si="24"/>
        <v>7.6200000077723998E-2</v>
      </c>
      <c r="O71" s="12">
        <f t="shared" si="25"/>
        <v>4.560367321180629E-3</v>
      </c>
      <c r="P71" s="3">
        <f t="shared" si="26"/>
        <v>7.6200000077723998E-2</v>
      </c>
      <c r="Q71" s="11">
        <v>1000</v>
      </c>
      <c r="R71" s="9">
        <f t="shared" ref="R71:R89" si="32">N71</f>
        <v>7.6200000077723998E-2</v>
      </c>
      <c r="S71" s="5">
        <f t="shared" si="27"/>
        <v>7.2550000000000002E-4</v>
      </c>
      <c r="T71" s="6">
        <f t="shared" si="28"/>
        <v>300.9842431979215</v>
      </c>
      <c r="U71" s="78">
        <f t="shared" si="29"/>
        <v>1884.9555969416631</v>
      </c>
      <c r="V71" s="4">
        <f t="shared" si="30"/>
        <v>0.3009842431979215</v>
      </c>
      <c r="W71" s="3">
        <f>W70</f>
        <v>4181.3</v>
      </c>
    </row>
    <row r="72" spans="2:23" ht="18.75">
      <c r="B72" s="72">
        <v>3</v>
      </c>
      <c r="C72" s="75">
        <v>45</v>
      </c>
      <c r="D72" s="72">
        <v>10</v>
      </c>
      <c r="E72" s="50">
        <v>6.7000000000000004E-2</v>
      </c>
      <c r="F72" s="51">
        <f t="shared" si="31"/>
        <v>7874.0157600000002</v>
      </c>
      <c r="G72" s="68">
        <f t="shared" si="20"/>
        <v>45</v>
      </c>
      <c r="H72" s="7">
        <f t="shared" si="21"/>
        <v>7037.0778845038012</v>
      </c>
      <c r="I72" s="77">
        <f t="shared" si="22"/>
        <v>18.332676631146128</v>
      </c>
      <c r="J72"/>
      <c r="K72" s="7">
        <f t="shared" si="23"/>
        <v>27.858267688119998</v>
      </c>
      <c r="L72" s="6">
        <v>3.66</v>
      </c>
      <c r="M72" s="6">
        <v>0.57999999999999996</v>
      </c>
      <c r="N72" s="10">
        <f t="shared" si="24"/>
        <v>7.6200000077723998E-2</v>
      </c>
      <c r="O72" s="12">
        <f t="shared" si="25"/>
        <v>4.560367321180629E-3</v>
      </c>
      <c r="P72" s="3">
        <f t="shared" si="26"/>
        <v>7.6200000077723998E-2</v>
      </c>
      <c r="Q72" s="11">
        <v>1000</v>
      </c>
      <c r="R72" s="9">
        <f t="shared" si="32"/>
        <v>7.6200000077723998E-2</v>
      </c>
      <c r="S72" s="5">
        <f t="shared" si="27"/>
        <v>7.2550000000000002E-4</v>
      </c>
      <c r="T72" s="6">
        <f t="shared" si="28"/>
        <v>305.54461051910215</v>
      </c>
      <c r="U72" s="78">
        <f t="shared" si="29"/>
        <v>1884.9555969416631</v>
      </c>
      <c r="V72" s="4">
        <f t="shared" si="30"/>
        <v>0.30554461051910214</v>
      </c>
      <c r="W72" s="3">
        <f>W71</f>
        <v>4181.3</v>
      </c>
    </row>
    <row r="73" spans="2:23" ht="18.75">
      <c r="B73" s="72">
        <v>3</v>
      </c>
      <c r="C73" s="75">
        <v>45</v>
      </c>
      <c r="D73" s="72">
        <v>10</v>
      </c>
      <c r="E73" s="50">
        <v>6.8000000000000005E-2</v>
      </c>
      <c r="F73" s="51">
        <f t="shared" si="31"/>
        <v>7874.0157600000002</v>
      </c>
      <c r="G73" s="68">
        <f t="shared" si="20"/>
        <v>45</v>
      </c>
      <c r="H73" s="7">
        <f t="shared" si="21"/>
        <v>7142.1088977053514</v>
      </c>
      <c r="I73" s="77">
        <f t="shared" si="22"/>
        <v>18.606298670416969</v>
      </c>
      <c r="J73"/>
      <c r="K73" s="7">
        <f t="shared" si="23"/>
        <v>27.858267688119998</v>
      </c>
      <c r="L73" s="6">
        <v>3.66</v>
      </c>
      <c r="M73" s="6">
        <v>0.57999999999999996</v>
      </c>
      <c r="N73" s="10">
        <f t="shared" si="24"/>
        <v>7.6200000077723998E-2</v>
      </c>
      <c r="O73" s="12">
        <f t="shared" si="25"/>
        <v>4.560367321180629E-3</v>
      </c>
      <c r="P73" s="3">
        <f t="shared" si="26"/>
        <v>7.6200000077723998E-2</v>
      </c>
      <c r="Q73" s="11">
        <v>1000</v>
      </c>
      <c r="R73" s="9">
        <f t="shared" si="32"/>
        <v>7.6200000077723998E-2</v>
      </c>
      <c r="S73" s="5">
        <f t="shared" si="27"/>
        <v>7.2550000000000002E-4</v>
      </c>
      <c r="T73" s="6">
        <f t="shared" si="28"/>
        <v>310.1049778402828</v>
      </c>
      <c r="U73" s="78">
        <f t="shared" si="29"/>
        <v>1884.9555969416631</v>
      </c>
      <c r="V73" s="4">
        <f t="shared" si="30"/>
        <v>0.31010497784028279</v>
      </c>
      <c r="W73" s="3">
        <f>W72</f>
        <v>4181.3</v>
      </c>
    </row>
    <row r="74" spans="2:23" ht="18.75">
      <c r="B74" s="72">
        <v>3</v>
      </c>
      <c r="C74" s="75">
        <v>45</v>
      </c>
      <c r="D74" s="72">
        <v>10</v>
      </c>
      <c r="E74" s="50">
        <v>6.9000000000000006E-2</v>
      </c>
      <c r="F74" s="51">
        <f t="shared" si="31"/>
        <v>7874.0157600000002</v>
      </c>
      <c r="G74" s="68">
        <f t="shared" si="20"/>
        <v>45</v>
      </c>
      <c r="H74" s="7">
        <f t="shared" si="21"/>
        <v>7247.1399109068998</v>
      </c>
      <c r="I74" s="77">
        <f t="shared" si="22"/>
        <v>18.879920709687806</v>
      </c>
      <c r="J74"/>
      <c r="K74" s="7">
        <f t="shared" si="23"/>
        <v>27.858267688119998</v>
      </c>
      <c r="L74" s="6">
        <v>3.66</v>
      </c>
      <c r="M74" s="6">
        <v>0.57999999999999996</v>
      </c>
      <c r="N74" s="10">
        <f t="shared" si="24"/>
        <v>7.6200000077723998E-2</v>
      </c>
      <c r="O74" s="12">
        <f t="shared" si="25"/>
        <v>4.560367321180629E-3</v>
      </c>
      <c r="P74" s="3">
        <f t="shared" si="26"/>
        <v>7.6200000077723998E-2</v>
      </c>
      <c r="Q74" s="11">
        <v>1000</v>
      </c>
      <c r="R74" s="9">
        <f t="shared" si="32"/>
        <v>7.6200000077723998E-2</v>
      </c>
      <c r="S74" s="5">
        <f t="shared" si="27"/>
        <v>7.2550000000000002E-4</v>
      </c>
      <c r="T74" s="6">
        <f t="shared" si="28"/>
        <v>314.66534516146345</v>
      </c>
      <c r="U74" s="78">
        <f t="shared" si="29"/>
        <v>1884.9555969416631</v>
      </c>
      <c r="V74" s="4">
        <f t="shared" si="30"/>
        <v>0.31466534516146338</v>
      </c>
      <c r="W74" s="3">
        <f>4.1813*1000</f>
        <v>4181.3</v>
      </c>
    </row>
    <row r="75" spans="2:23" ht="18.75">
      <c r="B75" s="72">
        <v>3</v>
      </c>
      <c r="C75" s="75">
        <v>45</v>
      </c>
      <c r="D75" s="72">
        <v>10</v>
      </c>
      <c r="E75" s="50">
        <v>7.0000000000000007E-2</v>
      </c>
      <c r="F75" s="51">
        <f t="shared" si="31"/>
        <v>7874.0157600000002</v>
      </c>
      <c r="G75" s="68">
        <f t="shared" si="20"/>
        <v>45</v>
      </c>
      <c r="H75" s="7">
        <f t="shared" si="21"/>
        <v>7352.1709241084482</v>
      </c>
      <c r="I75" s="77">
        <f t="shared" si="22"/>
        <v>19.153542748958646</v>
      </c>
      <c r="J75"/>
      <c r="K75" s="7">
        <f t="shared" si="23"/>
        <v>27.858267688119998</v>
      </c>
      <c r="L75" s="6">
        <v>3.66</v>
      </c>
      <c r="M75" s="6">
        <v>0.57999999999999996</v>
      </c>
      <c r="N75" s="10">
        <f t="shared" si="24"/>
        <v>7.6200000077723998E-2</v>
      </c>
      <c r="O75" s="12">
        <f t="shared" si="25"/>
        <v>4.560367321180629E-3</v>
      </c>
      <c r="P75" s="3">
        <f t="shared" si="26"/>
        <v>7.6200000077723998E-2</v>
      </c>
      <c r="Q75" s="11">
        <v>1000</v>
      </c>
      <c r="R75" s="9">
        <f t="shared" si="32"/>
        <v>7.6200000077723998E-2</v>
      </c>
      <c r="S75" s="5">
        <f t="shared" si="27"/>
        <v>7.2550000000000002E-4</v>
      </c>
      <c r="T75" s="6">
        <f t="shared" si="28"/>
        <v>319.2257124826441</v>
      </c>
      <c r="U75" s="78">
        <f t="shared" si="29"/>
        <v>1884.9555969416631</v>
      </c>
      <c r="V75" s="4">
        <f t="shared" si="30"/>
        <v>0.31922571248264403</v>
      </c>
      <c r="W75" s="3">
        <f>4.1813*1000</f>
        <v>4181.3</v>
      </c>
    </row>
    <row r="76" spans="2:23" ht="18.75">
      <c r="B76" s="72">
        <v>3</v>
      </c>
      <c r="C76" s="75">
        <v>45</v>
      </c>
      <c r="D76" s="72">
        <v>10</v>
      </c>
      <c r="E76" s="50">
        <v>7.0999999999999994E-2</v>
      </c>
      <c r="F76" s="51">
        <f t="shared" si="31"/>
        <v>7874.0157600000002</v>
      </c>
      <c r="G76" s="68">
        <f t="shared" si="20"/>
        <v>45</v>
      </c>
      <c r="H76" s="7">
        <f t="shared" si="21"/>
        <v>7457.2019373099984</v>
      </c>
      <c r="I76" s="77">
        <f t="shared" si="22"/>
        <v>19.427164788229479</v>
      </c>
      <c r="J76"/>
      <c r="K76" s="7">
        <f t="shared" si="23"/>
        <v>27.858267688119998</v>
      </c>
      <c r="L76" s="6">
        <v>3.66</v>
      </c>
      <c r="M76" s="6">
        <v>0.57999999999999996</v>
      </c>
      <c r="N76" s="10">
        <f t="shared" si="24"/>
        <v>7.6200000077723998E-2</v>
      </c>
      <c r="O76" s="12">
        <f t="shared" si="25"/>
        <v>4.560367321180629E-3</v>
      </c>
      <c r="P76" s="3">
        <f t="shared" si="26"/>
        <v>7.6200000077723998E-2</v>
      </c>
      <c r="Q76" s="11">
        <v>1000</v>
      </c>
      <c r="R76" s="9">
        <f t="shared" si="32"/>
        <v>7.6200000077723998E-2</v>
      </c>
      <c r="S76" s="5">
        <f t="shared" si="27"/>
        <v>7.2550000000000002E-4</v>
      </c>
      <c r="T76" s="6">
        <f t="shared" si="28"/>
        <v>323.78607980382463</v>
      </c>
      <c r="U76" s="78">
        <f t="shared" si="29"/>
        <v>1884.9555969416631</v>
      </c>
      <c r="V76" s="4">
        <f t="shared" si="30"/>
        <v>0.32378607980382468</v>
      </c>
      <c r="W76" s="3">
        <f>W74</f>
        <v>4181.3</v>
      </c>
    </row>
    <row r="77" spans="2:23" ht="18.75">
      <c r="B77" s="72">
        <v>3</v>
      </c>
      <c r="C77" s="75">
        <v>45</v>
      </c>
      <c r="D77" s="72">
        <v>10</v>
      </c>
      <c r="E77" s="50">
        <v>7.1999999999999995E-2</v>
      </c>
      <c r="F77" s="51">
        <f t="shared" si="31"/>
        <v>7874.0157600000002</v>
      </c>
      <c r="G77" s="68">
        <f t="shared" si="20"/>
        <v>45</v>
      </c>
      <c r="H77" s="7">
        <f t="shared" si="21"/>
        <v>7562.2329505115476</v>
      </c>
      <c r="I77" s="77">
        <f t="shared" si="22"/>
        <v>19.700786827500316</v>
      </c>
      <c r="J77"/>
      <c r="K77" s="7">
        <f t="shared" si="23"/>
        <v>27.858267688119998</v>
      </c>
      <c r="L77" s="6">
        <v>3.66</v>
      </c>
      <c r="M77" s="6">
        <v>0.57999999999999996</v>
      </c>
      <c r="N77" s="10">
        <f t="shared" si="24"/>
        <v>7.6200000077723998E-2</v>
      </c>
      <c r="O77" s="12">
        <f t="shared" si="25"/>
        <v>4.560367321180629E-3</v>
      </c>
      <c r="P77" s="3">
        <f t="shared" si="26"/>
        <v>7.6200000077723998E-2</v>
      </c>
      <c r="Q77" s="11">
        <v>1000</v>
      </c>
      <c r="R77" s="9">
        <f t="shared" si="32"/>
        <v>7.6200000077723998E-2</v>
      </c>
      <c r="S77" s="5">
        <f t="shared" si="27"/>
        <v>7.2550000000000002E-4</v>
      </c>
      <c r="T77" s="6">
        <f t="shared" si="28"/>
        <v>328.34644712500528</v>
      </c>
      <c r="U77" s="78">
        <f t="shared" si="29"/>
        <v>1884.9555969416631</v>
      </c>
      <c r="V77" s="4">
        <f t="shared" si="30"/>
        <v>0.32834644712500527</v>
      </c>
      <c r="W77" s="3">
        <f>W76</f>
        <v>4181.3</v>
      </c>
    </row>
    <row r="78" spans="2:23" ht="18.75">
      <c r="B78" s="72">
        <v>3</v>
      </c>
      <c r="C78" s="75">
        <v>45</v>
      </c>
      <c r="D78" s="72">
        <v>10</v>
      </c>
      <c r="E78" s="50">
        <v>7.2999999999999995E-2</v>
      </c>
      <c r="F78" s="51">
        <f t="shared" si="31"/>
        <v>7874.0157600000002</v>
      </c>
      <c r="G78" s="68">
        <f t="shared" si="20"/>
        <v>45</v>
      </c>
      <c r="H78" s="7">
        <f t="shared" si="21"/>
        <v>7667.2639637130969</v>
      </c>
      <c r="I78" s="77">
        <f t="shared" si="22"/>
        <v>19.974408866771149</v>
      </c>
      <c r="J78"/>
      <c r="K78" s="7">
        <f t="shared" si="23"/>
        <v>27.858267688119998</v>
      </c>
      <c r="L78" s="6">
        <v>3.66</v>
      </c>
      <c r="M78" s="6">
        <v>0.57999999999999996</v>
      </c>
      <c r="N78" s="10">
        <f t="shared" si="24"/>
        <v>7.6200000077723998E-2</v>
      </c>
      <c r="O78" s="12">
        <f t="shared" si="25"/>
        <v>4.560367321180629E-3</v>
      </c>
      <c r="P78" s="3">
        <f t="shared" si="26"/>
        <v>7.6200000077723998E-2</v>
      </c>
      <c r="Q78" s="11">
        <v>1000</v>
      </c>
      <c r="R78" s="9">
        <f t="shared" si="32"/>
        <v>7.6200000077723998E-2</v>
      </c>
      <c r="S78" s="5">
        <f t="shared" si="27"/>
        <v>7.2550000000000002E-4</v>
      </c>
      <c r="T78" s="6">
        <f t="shared" si="28"/>
        <v>332.90681444618588</v>
      </c>
      <c r="U78" s="78">
        <f t="shared" si="29"/>
        <v>1884.9555969416631</v>
      </c>
      <c r="V78" s="4">
        <f t="shared" si="30"/>
        <v>0.33290681444618592</v>
      </c>
      <c r="W78" s="3">
        <f>W77</f>
        <v>4181.3</v>
      </c>
    </row>
    <row r="79" spans="2:23" ht="18.75">
      <c r="B79" s="72">
        <v>3</v>
      </c>
      <c r="C79" s="75">
        <v>45</v>
      </c>
      <c r="D79" s="72">
        <v>10</v>
      </c>
      <c r="E79" s="50">
        <v>7.3999999999999996E-2</v>
      </c>
      <c r="F79" s="51">
        <f t="shared" si="31"/>
        <v>7874.0157600000002</v>
      </c>
      <c r="G79" s="68">
        <f t="shared" si="20"/>
        <v>45</v>
      </c>
      <c r="H79" s="7">
        <f t="shared" si="21"/>
        <v>7772.2949769146462</v>
      </c>
      <c r="I79" s="77">
        <f t="shared" si="22"/>
        <v>20.248030906041993</v>
      </c>
      <c r="J79"/>
      <c r="K79" s="7">
        <f t="shared" si="23"/>
        <v>27.858267688119998</v>
      </c>
      <c r="L79" s="6">
        <v>3.66</v>
      </c>
      <c r="M79" s="6">
        <v>0.57999999999999996</v>
      </c>
      <c r="N79" s="10">
        <f t="shared" si="24"/>
        <v>7.6200000077723998E-2</v>
      </c>
      <c r="O79" s="12">
        <f t="shared" si="25"/>
        <v>4.560367321180629E-3</v>
      </c>
      <c r="P79" s="3">
        <f t="shared" si="26"/>
        <v>7.6200000077723998E-2</v>
      </c>
      <c r="Q79" s="11">
        <v>1000</v>
      </c>
      <c r="R79" s="9">
        <f t="shared" si="32"/>
        <v>7.6200000077723998E-2</v>
      </c>
      <c r="S79" s="5">
        <f t="shared" si="27"/>
        <v>7.2550000000000002E-4</v>
      </c>
      <c r="T79" s="6">
        <f t="shared" si="28"/>
        <v>337.46718176736653</v>
      </c>
      <c r="U79" s="78">
        <f t="shared" si="29"/>
        <v>1884.9555969416631</v>
      </c>
      <c r="V79" s="4">
        <f t="shared" si="30"/>
        <v>0.33746718176736656</v>
      </c>
      <c r="W79" s="3">
        <f>W78</f>
        <v>4181.3</v>
      </c>
    </row>
    <row r="80" spans="2:23" ht="18.75">
      <c r="B80" s="72">
        <v>3</v>
      </c>
      <c r="C80" s="75">
        <v>45</v>
      </c>
      <c r="D80" s="72">
        <v>10</v>
      </c>
      <c r="E80" s="50">
        <v>7.4999999999999997E-2</v>
      </c>
      <c r="F80" s="51">
        <f t="shared" si="31"/>
        <v>7874.0157600000002</v>
      </c>
      <c r="G80" s="68">
        <f t="shared" si="20"/>
        <v>44.999999999999993</v>
      </c>
      <c r="H80" s="7">
        <f t="shared" si="21"/>
        <v>7877.3259901161946</v>
      </c>
      <c r="I80" s="77">
        <f t="shared" si="22"/>
        <v>20.52165294531283</v>
      </c>
      <c r="J80"/>
      <c r="K80" s="7">
        <f t="shared" si="23"/>
        <v>27.858267688119998</v>
      </c>
      <c r="L80" s="6">
        <v>3.66</v>
      </c>
      <c r="M80" s="6">
        <v>0.57999999999999996</v>
      </c>
      <c r="N80" s="10">
        <f t="shared" si="24"/>
        <v>7.6200000077723998E-2</v>
      </c>
      <c r="O80" s="12">
        <f t="shared" si="25"/>
        <v>4.560367321180629E-3</v>
      </c>
      <c r="P80" s="3">
        <f t="shared" si="26"/>
        <v>7.6200000077723998E-2</v>
      </c>
      <c r="Q80" s="11">
        <v>1000</v>
      </c>
      <c r="R80" s="9">
        <f t="shared" si="32"/>
        <v>7.6200000077723998E-2</v>
      </c>
      <c r="S80" s="5">
        <f t="shared" si="27"/>
        <v>7.2550000000000002E-4</v>
      </c>
      <c r="T80" s="6">
        <f t="shared" si="28"/>
        <v>342.02754908854718</v>
      </c>
      <c r="U80" s="78">
        <f t="shared" si="29"/>
        <v>1884.9555969416631</v>
      </c>
      <c r="V80" s="4">
        <f t="shared" si="30"/>
        <v>0.34202754908854716</v>
      </c>
      <c r="W80" s="3">
        <f>W79</f>
        <v>4181.3</v>
      </c>
    </row>
    <row r="81" spans="2:23" ht="18.75">
      <c r="B81" s="72">
        <v>3</v>
      </c>
      <c r="C81" s="75">
        <v>45</v>
      </c>
      <c r="D81" s="72">
        <v>10</v>
      </c>
      <c r="E81" s="50">
        <v>7.5999999999999998E-2</v>
      </c>
      <c r="F81" s="51">
        <f t="shared" si="31"/>
        <v>7874.0157600000002</v>
      </c>
      <c r="G81" s="68">
        <f t="shared" si="20"/>
        <v>44.999999999999993</v>
      </c>
      <c r="H81" s="7">
        <f t="shared" si="21"/>
        <v>7982.3570033177448</v>
      </c>
      <c r="I81" s="77">
        <f t="shared" si="22"/>
        <v>20.795274984583671</v>
      </c>
      <c r="J81"/>
      <c r="K81" s="7">
        <f t="shared" si="23"/>
        <v>27.858267688119998</v>
      </c>
      <c r="L81" s="6">
        <v>3.66</v>
      </c>
      <c r="M81" s="6">
        <v>0.57999999999999996</v>
      </c>
      <c r="N81" s="10">
        <f t="shared" si="24"/>
        <v>7.6200000077723998E-2</v>
      </c>
      <c r="O81" s="12">
        <f t="shared" si="25"/>
        <v>4.560367321180629E-3</v>
      </c>
      <c r="P81" s="3">
        <f t="shared" si="26"/>
        <v>7.6200000077723998E-2</v>
      </c>
      <c r="Q81" s="11">
        <v>1000</v>
      </c>
      <c r="R81" s="9">
        <f t="shared" si="32"/>
        <v>7.6200000077723998E-2</v>
      </c>
      <c r="S81" s="5">
        <f t="shared" si="27"/>
        <v>7.2550000000000002E-4</v>
      </c>
      <c r="T81" s="6">
        <f t="shared" si="28"/>
        <v>346.58791640972782</v>
      </c>
      <c r="U81" s="78">
        <f t="shared" si="29"/>
        <v>1884.9555969416631</v>
      </c>
      <c r="V81" s="4">
        <f t="shared" si="30"/>
        <v>0.3465879164097278</v>
      </c>
      <c r="W81" s="3">
        <f>W80</f>
        <v>4181.3</v>
      </c>
    </row>
    <row r="82" spans="2:23" ht="18.75">
      <c r="B82" s="72">
        <v>3</v>
      </c>
      <c r="C82" s="75">
        <v>45</v>
      </c>
      <c r="D82" s="72">
        <v>10</v>
      </c>
      <c r="E82" s="50">
        <v>7.6999999999999999E-2</v>
      </c>
      <c r="F82" s="51">
        <f t="shared" si="31"/>
        <v>7874.0157600000002</v>
      </c>
      <c r="G82" s="68">
        <f t="shared" si="20"/>
        <v>44.999999999999993</v>
      </c>
      <c r="H82" s="7">
        <f t="shared" si="21"/>
        <v>8087.3880165192941</v>
      </c>
      <c r="I82" s="77">
        <f t="shared" si="22"/>
        <v>21.068897023854504</v>
      </c>
      <c r="J82"/>
      <c r="K82" s="7">
        <f t="shared" si="23"/>
        <v>27.858267688119998</v>
      </c>
      <c r="L82" s="6">
        <v>3.66</v>
      </c>
      <c r="M82" s="6">
        <v>0.57999999999999996</v>
      </c>
      <c r="N82" s="10">
        <f t="shared" si="24"/>
        <v>7.6200000077723998E-2</v>
      </c>
      <c r="O82" s="12">
        <f t="shared" si="25"/>
        <v>4.560367321180629E-3</v>
      </c>
      <c r="P82" s="3">
        <f t="shared" si="26"/>
        <v>7.6200000077723998E-2</v>
      </c>
      <c r="Q82" s="11">
        <v>1000</v>
      </c>
      <c r="R82" s="9">
        <f t="shared" si="32"/>
        <v>7.6200000077723998E-2</v>
      </c>
      <c r="S82" s="5">
        <f t="shared" si="27"/>
        <v>7.2550000000000002E-4</v>
      </c>
      <c r="T82" s="6">
        <f t="shared" si="28"/>
        <v>351.14828373090842</v>
      </c>
      <c r="U82" s="78">
        <f t="shared" si="29"/>
        <v>1884.9555969416631</v>
      </c>
      <c r="V82" s="4">
        <f t="shared" si="30"/>
        <v>0.35114828373090845</v>
      </c>
      <c r="W82" s="3">
        <f>4.1813*1000</f>
        <v>4181.3</v>
      </c>
    </row>
    <row r="83" spans="2:23" ht="18.75">
      <c r="B83" s="72">
        <v>3</v>
      </c>
      <c r="C83" s="75">
        <v>45</v>
      </c>
      <c r="D83" s="72">
        <v>10</v>
      </c>
      <c r="E83" s="50">
        <v>7.8E-2</v>
      </c>
      <c r="F83" s="51">
        <f t="shared" si="31"/>
        <v>7874.0157600000002</v>
      </c>
      <c r="G83" s="68">
        <f t="shared" si="20"/>
        <v>44.999999999999986</v>
      </c>
      <c r="H83" s="7">
        <f t="shared" si="21"/>
        <v>8192.4190297208424</v>
      </c>
      <c r="I83" s="77">
        <f t="shared" si="22"/>
        <v>21.342519063125344</v>
      </c>
      <c r="J83"/>
      <c r="K83" s="7">
        <f t="shared" si="23"/>
        <v>27.858267688119998</v>
      </c>
      <c r="L83" s="6">
        <v>3.66</v>
      </c>
      <c r="M83" s="6">
        <v>0.57999999999999996</v>
      </c>
      <c r="N83" s="10">
        <f t="shared" si="24"/>
        <v>7.6200000077723998E-2</v>
      </c>
      <c r="O83" s="12">
        <f t="shared" si="25"/>
        <v>4.560367321180629E-3</v>
      </c>
      <c r="P83" s="3">
        <f t="shared" si="26"/>
        <v>7.6200000077723998E-2</v>
      </c>
      <c r="Q83" s="11">
        <v>1000</v>
      </c>
      <c r="R83" s="9">
        <f t="shared" si="32"/>
        <v>7.6200000077723998E-2</v>
      </c>
      <c r="S83" s="5">
        <f t="shared" si="27"/>
        <v>7.2550000000000002E-4</v>
      </c>
      <c r="T83" s="6">
        <f t="shared" si="28"/>
        <v>355.70865105208907</v>
      </c>
      <c r="U83" s="78">
        <f t="shared" si="29"/>
        <v>1884.9555969416631</v>
      </c>
      <c r="V83" s="4">
        <f t="shared" si="30"/>
        <v>0.35570865105208904</v>
      </c>
      <c r="W83" s="3">
        <f>4.1813*1000</f>
        <v>4181.3</v>
      </c>
    </row>
    <row r="84" spans="2:23" ht="18.75">
      <c r="B84" s="72">
        <v>3</v>
      </c>
      <c r="C84" s="75">
        <v>45</v>
      </c>
      <c r="D84" s="72">
        <v>10</v>
      </c>
      <c r="E84" s="50">
        <v>7.9000000000000001E-2</v>
      </c>
      <c r="F84" s="51">
        <f t="shared" si="31"/>
        <v>7874.0157600000002</v>
      </c>
      <c r="G84" s="68">
        <f t="shared" si="20"/>
        <v>44.999999999999972</v>
      </c>
      <c r="H84" s="7">
        <f t="shared" si="21"/>
        <v>8297.4500429223917</v>
      </c>
      <c r="I84" s="77">
        <f t="shared" si="22"/>
        <v>21.616141102396181</v>
      </c>
      <c r="J84"/>
      <c r="K84" s="7">
        <f t="shared" si="23"/>
        <v>27.858267688119998</v>
      </c>
      <c r="L84" s="6">
        <v>3.66</v>
      </c>
      <c r="M84" s="6">
        <v>0.57999999999999996</v>
      </c>
      <c r="N84" s="10">
        <f t="shared" si="24"/>
        <v>7.6200000077723998E-2</v>
      </c>
      <c r="O84" s="12">
        <f t="shared" si="25"/>
        <v>4.560367321180629E-3</v>
      </c>
      <c r="P84" s="3">
        <f t="shared" si="26"/>
        <v>7.6200000077723998E-2</v>
      </c>
      <c r="Q84" s="11">
        <v>1000</v>
      </c>
      <c r="R84" s="9">
        <f t="shared" si="32"/>
        <v>7.6200000077723998E-2</v>
      </c>
      <c r="S84" s="5">
        <f t="shared" si="27"/>
        <v>7.2550000000000002E-4</v>
      </c>
      <c r="T84" s="6">
        <f t="shared" si="28"/>
        <v>360.26901837326966</v>
      </c>
      <c r="U84" s="78">
        <f t="shared" si="29"/>
        <v>1884.9555969416631</v>
      </c>
      <c r="V84" s="4">
        <f t="shared" si="30"/>
        <v>0.36026901837326969</v>
      </c>
      <c r="W84" s="3">
        <f>W82</f>
        <v>4181.3</v>
      </c>
    </row>
    <row r="85" spans="2:23" ht="18.75">
      <c r="B85" s="72">
        <v>3</v>
      </c>
      <c r="C85" s="75">
        <v>45</v>
      </c>
      <c r="D85" s="72">
        <v>10</v>
      </c>
      <c r="E85" s="50">
        <v>0.08</v>
      </c>
      <c r="F85" s="51">
        <f t="shared" si="31"/>
        <v>7874.0157600000002</v>
      </c>
      <c r="G85" s="68">
        <f t="shared" si="20"/>
        <v>44.999999999999957</v>
      </c>
      <c r="H85" s="7">
        <f t="shared" si="21"/>
        <v>8402.481056123941</v>
      </c>
      <c r="I85" s="77">
        <f t="shared" si="22"/>
        <v>21.889763141667018</v>
      </c>
      <c r="J85"/>
      <c r="K85" s="7">
        <f t="shared" si="23"/>
        <v>27.858267688119998</v>
      </c>
      <c r="L85" s="6">
        <v>3.66</v>
      </c>
      <c r="M85" s="6">
        <v>0.57999999999999996</v>
      </c>
      <c r="N85" s="10">
        <f t="shared" si="24"/>
        <v>7.6200000077723998E-2</v>
      </c>
      <c r="O85" s="12">
        <f t="shared" si="25"/>
        <v>4.560367321180629E-3</v>
      </c>
      <c r="P85" s="3">
        <f t="shared" si="26"/>
        <v>7.6200000077723998E-2</v>
      </c>
      <c r="Q85" s="11">
        <v>1000</v>
      </c>
      <c r="R85" s="9">
        <f t="shared" si="32"/>
        <v>7.6200000077723998E-2</v>
      </c>
      <c r="S85" s="5">
        <f t="shared" si="27"/>
        <v>7.2550000000000002E-4</v>
      </c>
      <c r="T85" s="6">
        <f t="shared" si="28"/>
        <v>364.82938569445031</v>
      </c>
      <c r="U85" s="78">
        <f t="shared" si="29"/>
        <v>1884.9555969416631</v>
      </c>
      <c r="V85" s="4">
        <f t="shared" si="30"/>
        <v>0.36482938569445034</v>
      </c>
      <c r="W85" s="3">
        <f>W84</f>
        <v>4181.3</v>
      </c>
    </row>
    <row r="86" spans="2:23" ht="18.75">
      <c r="B86" s="72">
        <v>3</v>
      </c>
      <c r="C86" s="75">
        <v>45</v>
      </c>
      <c r="D86" s="72">
        <v>10</v>
      </c>
      <c r="E86" s="50">
        <v>8.1000000000000003E-2</v>
      </c>
      <c r="F86" s="51">
        <f t="shared" si="31"/>
        <v>7874.0157600000002</v>
      </c>
      <c r="G86" s="68">
        <f t="shared" si="20"/>
        <v>44.999999999999943</v>
      </c>
      <c r="H86" s="7">
        <f t="shared" si="21"/>
        <v>8507.5120693254921</v>
      </c>
      <c r="I86" s="77">
        <f t="shared" si="22"/>
        <v>22.163385180937858</v>
      </c>
      <c r="J86"/>
      <c r="K86" s="7">
        <f t="shared" si="23"/>
        <v>27.858267688119998</v>
      </c>
      <c r="L86" s="6">
        <v>3.66</v>
      </c>
      <c r="M86" s="6">
        <v>0.57999999999999996</v>
      </c>
      <c r="N86" s="10">
        <f t="shared" si="24"/>
        <v>7.6200000077723998E-2</v>
      </c>
      <c r="O86" s="12">
        <f t="shared" si="25"/>
        <v>4.560367321180629E-3</v>
      </c>
      <c r="P86" s="3">
        <f t="shared" si="26"/>
        <v>7.6200000077723998E-2</v>
      </c>
      <c r="Q86" s="11">
        <v>1000</v>
      </c>
      <c r="R86" s="9">
        <f t="shared" si="32"/>
        <v>7.6200000077723998E-2</v>
      </c>
      <c r="S86" s="5">
        <f t="shared" si="27"/>
        <v>7.2550000000000002E-4</v>
      </c>
      <c r="T86" s="6">
        <f t="shared" si="28"/>
        <v>369.38975301563096</v>
      </c>
      <c r="U86" s="78">
        <f t="shared" si="29"/>
        <v>1884.9555969416631</v>
      </c>
      <c r="V86" s="4">
        <f t="shared" si="30"/>
        <v>0.36938975301563093</v>
      </c>
      <c r="W86" s="3">
        <f>W85</f>
        <v>4181.3</v>
      </c>
    </row>
    <row r="87" spans="2:23" ht="18.75">
      <c r="B87" s="72">
        <v>3</v>
      </c>
      <c r="C87" s="75">
        <v>45</v>
      </c>
      <c r="D87" s="72">
        <v>10</v>
      </c>
      <c r="E87" s="50">
        <v>8.2000000000000003E-2</v>
      </c>
      <c r="F87" s="51">
        <f t="shared" si="31"/>
        <v>7874.0157600000002</v>
      </c>
      <c r="G87" s="68">
        <f t="shared" si="20"/>
        <v>44.999999999999908</v>
      </c>
      <c r="H87" s="7">
        <f t="shared" si="21"/>
        <v>8612.5430825270396</v>
      </c>
      <c r="I87" s="77">
        <f t="shared" si="22"/>
        <v>22.437007220208695</v>
      </c>
      <c r="J87"/>
      <c r="K87" s="7">
        <f t="shared" si="23"/>
        <v>27.858267688119998</v>
      </c>
      <c r="L87" s="6">
        <v>3.66</v>
      </c>
      <c r="M87" s="6">
        <v>0.57999999999999996</v>
      </c>
      <c r="N87" s="10">
        <f t="shared" si="24"/>
        <v>7.6200000077723998E-2</v>
      </c>
      <c r="O87" s="12">
        <f t="shared" si="25"/>
        <v>4.560367321180629E-3</v>
      </c>
      <c r="P87" s="3">
        <f t="shared" si="26"/>
        <v>7.6200000077723998E-2</v>
      </c>
      <c r="Q87" s="11">
        <v>1000</v>
      </c>
      <c r="R87" s="9">
        <f t="shared" si="32"/>
        <v>7.6200000077723998E-2</v>
      </c>
      <c r="S87" s="5">
        <f t="shared" si="27"/>
        <v>7.2550000000000002E-4</v>
      </c>
      <c r="T87" s="6">
        <f t="shared" si="28"/>
        <v>373.95012033681161</v>
      </c>
      <c r="U87" s="78">
        <f t="shared" si="29"/>
        <v>1884.9555969416631</v>
      </c>
      <c r="V87" s="4">
        <f t="shared" si="30"/>
        <v>0.37395012033681158</v>
      </c>
      <c r="W87" s="3">
        <f>W86</f>
        <v>4181.3</v>
      </c>
    </row>
    <row r="88" spans="2:23" ht="18.75">
      <c r="B88" s="72">
        <v>3</v>
      </c>
      <c r="C88" s="75">
        <v>45</v>
      </c>
      <c r="D88" s="72">
        <v>10</v>
      </c>
      <c r="E88" s="50">
        <v>8.3000000000000004E-2</v>
      </c>
      <c r="F88" s="51">
        <f t="shared" si="31"/>
        <v>7874.0157600000002</v>
      </c>
      <c r="G88" s="68">
        <f t="shared" si="20"/>
        <v>44.999999999999865</v>
      </c>
      <c r="H88" s="7">
        <f t="shared" si="21"/>
        <v>8717.5740957285889</v>
      </c>
      <c r="I88" s="77">
        <f t="shared" si="22"/>
        <v>22.710629259479536</v>
      </c>
      <c r="J88"/>
      <c r="K88" s="7">
        <f t="shared" si="23"/>
        <v>27.858267688119998</v>
      </c>
      <c r="L88" s="6">
        <v>3.66</v>
      </c>
      <c r="M88" s="6">
        <v>0.57999999999999996</v>
      </c>
      <c r="N88" s="10">
        <f t="shared" si="24"/>
        <v>7.6200000077723998E-2</v>
      </c>
      <c r="O88" s="12">
        <f t="shared" si="25"/>
        <v>4.560367321180629E-3</v>
      </c>
      <c r="P88" s="3">
        <f t="shared" si="26"/>
        <v>7.6200000077723998E-2</v>
      </c>
      <c r="Q88" s="11">
        <v>1000</v>
      </c>
      <c r="R88" s="9">
        <f t="shared" si="32"/>
        <v>7.6200000077723998E-2</v>
      </c>
      <c r="S88" s="5">
        <f t="shared" si="27"/>
        <v>7.2550000000000002E-4</v>
      </c>
      <c r="T88" s="6">
        <f t="shared" si="28"/>
        <v>378.51048765799226</v>
      </c>
      <c r="U88" s="78">
        <f t="shared" si="29"/>
        <v>1884.9555969416631</v>
      </c>
      <c r="V88" s="4">
        <f t="shared" si="30"/>
        <v>0.37851048765799222</v>
      </c>
      <c r="W88" s="3">
        <f>W87</f>
        <v>4181.3</v>
      </c>
    </row>
    <row r="89" spans="2:23" ht="18.75">
      <c r="B89" s="72">
        <v>3</v>
      </c>
      <c r="C89" s="75">
        <v>45</v>
      </c>
      <c r="D89" s="72">
        <v>10</v>
      </c>
      <c r="E89" s="50">
        <v>8.4000000000000005E-2</v>
      </c>
      <c r="F89" s="51">
        <f t="shared" si="31"/>
        <v>7874.0157600000002</v>
      </c>
      <c r="G89" s="68">
        <f t="shared" si="20"/>
        <v>44.999999999999801</v>
      </c>
      <c r="H89" s="18">
        <f t="shared" si="21"/>
        <v>8822.6051089301382</v>
      </c>
      <c r="I89" s="77">
        <f t="shared" si="22"/>
        <v>22.984251298750372</v>
      </c>
      <c r="J89"/>
      <c r="K89" s="18">
        <f t="shared" si="23"/>
        <v>27.858267688119998</v>
      </c>
      <c r="L89" s="19">
        <v>3.66</v>
      </c>
      <c r="M89" s="19">
        <v>0.57999999999999996</v>
      </c>
      <c r="N89" s="20">
        <f t="shared" si="24"/>
        <v>7.6200000077723998E-2</v>
      </c>
      <c r="O89" s="17">
        <f t="shared" si="25"/>
        <v>4.560367321180629E-3</v>
      </c>
      <c r="P89" s="21">
        <f t="shared" si="26"/>
        <v>7.6200000077723998E-2</v>
      </c>
      <c r="Q89" s="22">
        <v>1000</v>
      </c>
      <c r="R89" s="23">
        <f t="shared" si="32"/>
        <v>7.6200000077723998E-2</v>
      </c>
      <c r="S89" s="24">
        <f t="shared" si="27"/>
        <v>7.2550000000000002E-4</v>
      </c>
      <c r="T89" s="19">
        <f t="shared" si="28"/>
        <v>383.07085497917285</v>
      </c>
      <c r="U89" s="78">
        <f t="shared" si="29"/>
        <v>1884.9555969416631</v>
      </c>
      <c r="V89" s="25">
        <f t="shared" si="30"/>
        <v>0.38307085497917281</v>
      </c>
      <c r="W89" s="21">
        <f>W88</f>
        <v>4181.3</v>
      </c>
    </row>
  </sheetData>
  <pageMargins left="0.7" right="0.7" top="0.75" bottom="0.75" header="0.3" footer="0.3"/>
  <pageSetup scale="80" orientation="portrait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="85" zoomScaleNormal="85" zoomScalePageLayoutView="40" workbookViewId="0">
      <selection activeCell="F23" sqref="F23"/>
    </sheetView>
  </sheetViews>
  <sheetFormatPr defaultRowHeight="15"/>
  <cols>
    <col min="1" max="1" width="4.85546875" style="1" customWidth="1"/>
    <col min="2" max="2" width="19.5703125" style="1" customWidth="1"/>
    <col min="3" max="3" width="12.85546875" style="1" customWidth="1"/>
    <col min="4" max="4" width="14.5703125" style="1" customWidth="1"/>
    <col min="5" max="5" width="15" style="1" customWidth="1"/>
    <col min="6" max="6" width="16.5703125" style="1" customWidth="1"/>
    <col min="7" max="7" width="14.7109375" style="1" customWidth="1"/>
    <col min="8" max="8" width="20.28515625" style="1" customWidth="1"/>
    <col min="9" max="9" width="16.42578125" style="1" customWidth="1"/>
    <col min="10" max="10" width="16.42578125" customWidth="1"/>
    <col min="11" max="11" width="17.140625" style="1" customWidth="1"/>
    <col min="12" max="12" width="16" style="1" customWidth="1"/>
    <col min="13" max="13" width="21.140625" style="1" customWidth="1"/>
    <col min="14" max="14" width="14.42578125" style="1" customWidth="1"/>
    <col min="15" max="16" width="15" style="1" customWidth="1"/>
    <col min="17" max="17" width="16.42578125" style="1" customWidth="1"/>
    <col min="18" max="18" width="17.42578125" style="1" customWidth="1"/>
    <col min="19" max="19" width="15.7109375" style="1" customWidth="1"/>
    <col min="20" max="20" width="19.140625" style="1" customWidth="1"/>
    <col min="21" max="21" width="17.5703125" style="1" customWidth="1"/>
    <col min="22" max="22" width="15" style="1" bestFit="1" customWidth="1"/>
    <col min="23" max="23" width="10.5703125" style="1" customWidth="1"/>
    <col min="24" max="16384" width="9.140625" style="1"/>
  </cols>
  <sheetData>
    <row r="1" spans="2:23">
      <c r="O1" s="1" t="s">
        <v>28</v>
      </c>
    </row>
    <row r="3" spans="2:23">
      <c r="B3" s="8"/>
      <c r="H3" s="8"/>
    </row>
    <row r="4" spans="2:23" s="15" customFormat="1" ht="50.1" customHeight="1">
      <c r="B4" s="14" t="s">
        <v>16</v>
      </c>
      <c r="C4" s="14" t="s">
        <v>4</v>
      </c>
      <c r="D4" s="14" t="s">
        <v>0</v>
      </c>
      <c r="E4" s="14" t="s">
        <v>8</v>
      </c>
      <c r="F4" s="14" t="s">
        <v>18</v>
      </c>
      <c r="G4" s="14" t="s">
        <v>5</v>
      </c>
      <c r="H4" s="14" t="s">
        <v>10</v>
      </c>
      <c r="I4" s="14" t="s">
        <v>20</v>
      </c>
      <c r="J4"/>
      <c r="K4" s="14" t="s">
        <v>17</v>
      </c>
      <c r="L4" s="14" t="s">
        <v>15</v>
      </c>
      <c r="M4" s="14" t="s">
        <v>14</v>
      </c>
      <c r="N4" s="14" t="s">
        <v>13</v>
      </c>
      <c r="O4" s="14" t="s">
        <v>12</v>
      </c>
      <c r="P4" s="14" t="s">
        <v>11</v>
      </c>
      <c r="Q4" s="14" t="s">
        <v>9</v>
      </c>
      <c r="R4" s="14" t="s">
        <v>7</v>
      </c>
      <c r="S4" s="14" t="s">
        <v>6</v>
      </c>
      <c r="T4" s="14" t="s">
        <v>19</v>
      </c>
      <c r="U4" s="14" t="s">
        <v>3</v>
      </c>
      <c r="V4" s="14" t="s">
        <v>2</v>
      </c>
      <c r="W4" s="14" t="s">
        <v>1</v>
      </c>
    </row>
    <row r="5" spans="2:23" ht="18.75">
      <c r="B5" s="13"/>
      <c r="C5" s="3"/>
      <c r="D5" s="3"/>
      <c r="E5" s="6"/>
      <c r="F5" s="3"/>
      <c r="G5" s="3"/>
      <c r="H5" s="7"/>
      <c r="I5" s="13"/>
      <c r="K5" s="7"/>
      <c r="L5" s="6"/>
      <c r="M5" s="6"/>
      <c r="N5" s="6"/>
      <c r="O5" s="13"/>
      <c r="P5" s="13"/>
      <c r="Q5" s="6"/>
      <c r="R5" s="6"/>
      <c r="S5" s="6"/>
      <c r="T5" s="3"/>
      <c r="U5" s="3"/>
      <c r="V5" s="3"/>
      <c r="W5" s="3"/>
    </row>
    <row r="6" spans="2:23" ht="18.75">
      <c r="B6" s="72">
        <v>4</v>
      </c>
      <c r="C6" s="75">
        <v>45</v>
      </c>
      <c r="D6" s="72">
        <v>10</v>
      </c>
      <c r="E6" s="50">
        <v>1.6500000000000001E-2</v>
      </c>
      <c r="F6" s="51">
        <f>2400*3.2808399</f>
        <v>7874.0157600000002</v>
      </c>
      <c r="G6" s="68">
        <f t="shared" ref="G6:G37" si="0">-(EXP((-K6*U6)/(V6*W6)))*(C6-D6)+C6</f>
        <v>45</v>
      </c>
      <c r="H6" s="7">
        <f t="shared" ref="H6:H37" si="1">(Q6*E6*R6)/S6</f>
        <v>2310.6822904340843</v>
      </c>
      <c r="I6" s="77">
        <f t="shared" ref="I6:I37" si="2">T6*60/1000</f>
        <v>8.026246485277909</v>
      </c>
      <c r="K6" s="7">
        <f t="shared" ref="K6:K69" si="3">(L6*M6)/N6</f>
        <v>20.893700766089999</v>
      </c>
      <c r="L6" s="6">
        <v>3.66</v>
      </c>
      <c r="M6" s="6">
        <v>0.57999999999999996</v>
      </c>
      <c r="N6" s="10">
        <f t="shared" ref="N6:N69" si="4">B6/39.3700787</f>
        <v>0.101600000103632</v>
      </c>
      <c r="O6" s="12">
        <f t="shared" ref="O6:O69" si="5">((N6/2)^2)*PI()</f>
        <v>8.1073196820988964E-3</v>
      </c>
      <c r="P6" s="3">
        <f t="shared" ref="P6:P69" si="6">(4*O6)/(N6*PI())</f>
        <v>0.10160000010363202</v>
      </c>
      <c r="Q6" s="11">
        <v>1000</v>
      </c>
      <c r="R6" s="9">
        <f>N6</f>
        <v>0.101600000103632</v>
      </c>
      <c r="S6" s="5">
        <f t="shared" ref="S6:S69" si="7">(0.7255*(10^(-3)))</f>
        <v>7.2550000000000002E-4</v>
      </c>
      <c r="T6" s="6">
        <f t="shared" ref="T6:T37" si="8">(E6*O6)*1000000</f>
        <v>133.77077475463182</v>
      </c>
      <c r="U6" s="78">
        <f t="shared" ref="U6:U37" si="9">PI()*R6*F6</f>
        <v>2513.2741292555506</v>
      </c>
      <c r="V6" s="4">
        <f t="shared" ref="V6:V37" si="10">Q6*E6*O6</f>
        <v>0.13377077475463178</v>
      </c>
      <c r="W6" s="3">
        <f>4.1813*1000</f>
        <v>4181.3</v>
      </c>
    </row>
    <row r="7" spans="2:23" ht="18.75">
      <c r="B7" s="72">
        <v>4</v>
      </c>
      <c r="C7" s="75">
        <v>45</v>
      </c>
      <c r="D7" s="72">
        <v>10</v>
      </c>
      <c r="E7" s="50">
        <v>0.02</v>
      </c>
      <c r="F7" s="51">
        <f t="shared" ref="F7:F70" si="11">2400*3.2808399</f>
        <v>7874.0157600000002</v>
      </c>
      <c r="G7" s="68">
        <f t="shared" si="0"/>
        <v>45</v>
      </c>
      <c r="H7" s="7">
        <f t="shared" si="1"/>
        <v>2800.8270187079806</v>
      </c>
      <c r="I7" s="77">
        <f t="shared" si="2"/>
        <v>9.7287836185186762</v>
      </c>
      <c r="K7" s="7">
        <f t="shared" si="3"/>
        <v>20.893700766089999</v>
      </c>
      <c r="L7" s="6">
        <v>3.66</v>
      </c>
      <c r="M7" s="6">
        <v>0.57999999999999996</v>
      </c>
      <c r="N7" s="10">
        <f t="shared" si="4"/>
        <v>0.101600000103632</v>
      </c>
      <c r="O7" s="12">
        <f t="shared" si="5"/>
        <v>8.1073196820988964E-3</v>
      </c>
      <c r="P7" s="3">
        <f t="shared" si="6"/>
        <v>0.10160000010363202</v>
      </c>
      <c r="Q7" s="11">
        <v>1000</v>
      </c>
      <c r="R7" s="9">
        <f t="shared" ref="R7:R70" si="12">N7</f>
        <v>0.101600000103632</v>
      </c>
      <c r="S7" s="5">
        <f t="shared" si="7"/>
        <v>7.2550000000000002E-4</v>
      </c>
      <c r="T7" s="6">
        <f t="shared" si="8"/>
        <v>162.14639364197794</v>
      </c>
      <c r="U7" s="78">
        <f t="shared" si="9"/>
        <v>2513.2741292555506</v>
      </c>
      <c r="V7" s="4">
        <f t="shared" si="10"/>
        <v>0.16214639364197792</v>
      </c>
      <c r="W7" s="3">
        <f>4.1813*1000</f>
        <v>4181.3</v>
      </c>
    </row>
    <row r="8" spans="2:23" ht="18.75">
      <c r="B8" s="72">
        <v>4</v>
      </c>
      <c r="C8" s="75">
        <v>45</v>
      </c>
      <c r="D8" s="72">
        <v>10</v>
      </c>
      <c r="E8" s="50">
        <v>0.03</v>
      </c>
      <c r="F8" s="51">
        <f t="shared" si="11"/>
        <v>7874.0157600000002</v>
      </c>
      <c r="G8" s="68">
        <f t="shared" si="0"/>
        <v>45</v>
      </c>
      <c r="H8" s="7">
        <f t="shared" si="1"/>
        <v>4201.2405280619714</v>
      </c>
      <c r="I8" s="77">
        <f t="shared" si="2"/>
        <v>14.593175427778013</v>
      </c>
      <c r="K8" s="7">
        <f t="shared" si="3"/>
        <v>20.893700766089999</v>
      </c>
      <c r="L8" s="6">
        <v>3.66</v>
      </c>
      <c r="M8" s="6">
        <v>0.57999999999999996</v>
      </c>
      <c r="N8" s="10">
        <f t="shared" si="4"/>
        <v>0.101600000103632</v>
      </c>
      <c r="O8" s="12">
        <f t="shared" si="5"/>
        <v>8.1073196820988964E-3</v>
      </c>
      <c r="P8" s="3">
        <f t="shared" si="6"/>
        <v>0.10160000010363202</v>
      </c>
      <c r="Q8" s="11">
        <v>1000</v>
      </c>
      <c r="R8" s="9">
        <f t="shared" si="12"/>
        <v>0.101600000103632</v>
      </c>
      <c r="S8" s="5">
        <f t="shared" si="7"/>
        <v>7.2550000000000002E-4</v>
      </c>
      <c r="T8" s="6">
        <f t="shared" si="8"/>
        <v>243.21959046296689</v>
      </c>
      <c r="U8" s="78">
        <f t="shared" si="9"/>
        <v>2513.2741292555506</v>
      </c>
      <c r="V8" s="4">
        <f t="shared" si="10"/>
        <v>0.2432195904629669</v>
      </c>
      <c r="W8" s="3">
        <f>W6</f>
        <v>4181.3</v>
      </c>
    </row>
    <row r="9" spans="2:23" ht="18.75">
      <c r="B9" s="72">
        <v>4</v>
      </c>
      <c r="C9" s="75">
        <v>45</v>
      </c>
      <c r="D9" s="72">
        <v>10</v>
      </c>
      <c r="E9" s="50">
        <v>0.04</v>
      </c>
      <c r="F9" s="51">
        <f t="shared" si="11"/>
        <v>7874.0157600000002</v>
      </c>
      <c r="G9" s="68">
        <f t="shared" si="0"/>
        <v>45</v>
      </c>
      <c r="H9" s="7">
        <f t="shared" si="1"/>
        <v>5601.6540374159613</v>
      </c>
      <c r="I9" s="77">
        <f t="shared" si="2"/>
        <v>19.457567237037352</v>
      </c>
      <c r="K9" s="7">
        <f t="shared" si="3"/>
        <v>20.893700766089999</v>
      </c>
      <c r="L9" s="6">
        <v>3.66</v>
      </c>
      <c r="M9" s="6">
        <v>0.57999999999999996</v>
      </c>
      <c r="N9" s="10">
        <f t="shared" si="4"/>
        <v>0.101600000103632</v>
      </c>
      <c r="O9" s="12">
        <f t="shared" si="5"/>
        <v>8.1073196820988964E-3</v>
      </c>
      <c r="P9" s="3">
        <f t="shared" si="6"/>
        <v>0.10160000010363202</v>
      </c>
      <c r="Q9" s="11">
        <v>1000</v>
      </c>
      <c r="R9" s="9">
        <f t="shared" si="12"/>
        <v>0.101600000103632</v>
      </c>
      <c r="S9" s="5">
        <f t="shared" si="7"/>
        <v>7.2550000000000002E-4</v>
      </c>
      <c r="T9" s="6">
        <f t="shared" si="8"/>
        <v>324.29278728395587</v>
      </c>
      <c r="U9" s="78">
        <f t="shared" si="9"/>
        <v>2513.2741292555506</v>
      </c>
      <c r="V9" s="4">
        <f t="shared" si="10"/>
        <v>0.32429278728395583</v>
      </c>
      <c r="W9" s="3">
        <f>W8</f>
        <v>4181.3</v>
      </c>
    </row>
    <row r="10" spans="2:23" ht="18.75">
      <c r="B10" s="72">
        <v>4</v>
      </c>
      <c r="C10" s="75">
        <v>45</v>
      </c>
      <c r="D10" s="72">
        <v>10</v>
      </c>
      <c r="E10" s="50">
        <v>0.05</v>
      </c>
      <c r="F10" s="51">
        <f t="shared" si="11"/>
        <v>7874.0157600000002</v>
      </c>
      <c r="G10" s="68">
        <f t="shared" si="0"/>
        <v>44.999999999998771</v>
      </c>
      <c r="H10" s="7">
        <f t="shared" si="1"/>
        <v>7002.0675467699521</v>
      </c>
      <c r="I10" s="77">
        <f t="shared" si="2"/>
        <v>24.321959046296691</v>
      </c>
      <c r="K10" s="7">
        <f t="shared" si="3"/>
        <v>20.893700766089999</v>
      </c>
      <c r="L10" s="6">
        <v>3.66</v>
      </c>
      <c r="M10" s="6">
        <v>0.57999999999999996</v>
      </c>
      <c r="N10" s="10">
        <f t="shared" si="4"/>
        <v>0.101600000103632</v>
      </c>
      <c r="O10" s="12">
        <f t="shared" si="5"/>
        <v>8.1073196820988964E-3</v>
      </c>
      <c r="P10" s="3">
        <f t="shared" si="6"/>
        <v>0.10160000010363202</v>
      </c>
      <c r="Q10" s="11">
        <v>1000</v>
      </c>
      <c r="R10" s="9">
        <f t="shared" si="12"/>
        <v>0.101600000103632</v>
      </c>
      <c r="S10" s="5">
        <f t="shared" si="7"/>
        <v>7.2550000000000002E-4</v>
      </c>
      <c r="T10" s="6">
        <f t="shared" si="8"/>
        <v>405.36598410494486</v>
      </c>
      <c r="U10" s="78">
        <f t="shared" si="9"/>
        <v>2513.2741292555506</v>
      </c>
      <c r="V10" s="4">
        <f t="shared" si="10"/>
        <v>0.40536598410494484</v>
      </c>
      <c r="W10" s="3">
        <f>W9</f>
        <v>4181.3</v>
      </c>
    </row>
    <row r="11" spans="2:23" ht="18.75">
      <c r="B11" s="72">
        <v>4</v>
      </c>
      <c r="C11" s="75">
        <v>45</v>
      </c>
      <c r="D11" s="72">
        <v>10</v>
      </c>
      <c r="E11" s="50">
        <v>0.06</v>
      </c>
      <c r="F11" s="51">
        <f t="shared" si="11"/>
        <v>7874.0157600000002</v>
      </c>
      <c r="G11" s="68">
        <f t="shared" si="0"/>
        <v>44.999999999785395</v>
      </c>
      <c r="H11" s="7">
        <f t="shared" si="1"/>
        <v>8402.4810561239428</v>
      </c>
      <c r="I11" s="77">
        <f t="shared" si="2"/>
        <v>29.186350855556025</v>
      </c>
      <c r="K11" s="7">
        <f t="shared" si="3"/>
        <v>20.893700766089999</v>
      </c>
      <c r="L11" s="6">
        <v>3.66</v>
      </c>
      <c r="M11" s="6">
        <v>0.57999999999999996</v>
      </c>
      <c r="N11" s="10">
        <f t="shared" si="4"/>
        <v>0.101600000103632</v>
      </c>
      <c r="O11" s="12">
        <f t="shared" si="5"/>
        <v>8.1073196820988964E-3</v>
      </c>
      <c r="P11" s="3">
        <f t="shared" si="6"/>
        <v>0.10160000010363202</v>
      </c>
      <c r="Q11" s="11">
        <v>1000</v>
      </c>
      <c r="R11" s="9">
        <f t="shared" si="12"/>
        <v>0.101600000103632</v>
      </c>
      <c r="S11" s="5">
        <f t="shared" si="7"/>
        <v>7.2550000000000002E-4</v>
      </c>
      <c r="T11" s="6">
        <f t="shared" si="8"/>
        <v>486.43918092593378</v>
      </c>
      <c r="U11" s="78">
        <f t="shared" si="9"/>
        <v>2513.2741292555506</v>
      </c>
      <c r="V11" s="4">
        <f t="shared" si="10"/>
        <v>0.4864391809259338</v>
      </c>
      <c r="W11" s="3">
        <f>W10</f>
        <v>4181.3</v>
      </c>
    </row>
    <row r="12" spans="2:23" ht="18.75">
      <c r="B12" s="72">
        <v>4</v>
      </c>
      <c r="C12" s="75">
        <v>45</v>
      </c>
      <c r="D12" s="72">
        <v>10</v>
      </c>
      <c r="E12" s="50">
        <v>7.0000000000000007E-2</v>
      </c>
      <c r="F12" s="51">
        <f t="shared" si="11"/>
        <v>7874.0157600000002</v>
      </c>
      <c r="G12" s="68">
        <f t="shared" si="0"/>
        <v>44.999999991421419</v>
      </c>
      <c r="H12" s="7">
        <f t="shared" si="1"/>
        <v>9802.8945654779327</v>
      </c>
      <c r="I12" s="77">
        <f t="shared" si="2"/>
        <v>34.05074266481536</v>
      </c>
      <c r="K12" s="7">
        <f t="shared" si="3"/>
        <v>20.893700766089999</v>
      </c>
      <c r="L12" s="6">
        <v>3.66</v>
      </c>
      <c r="M12" s="6">
        <v>0.57999999999999996</v>
      </c>
      <c r="N12" s="10">
        <f t="shared" si="4"/>
        <v>0.101600000103632</v>
      </c>
      <c r="O12" s="12">
        <f t="shared" si="5"/>
        <v>8.1073196820988964E-3</v>
      </c>
      <c r="P12" s="3">
        <f t="shared" si="6"/>
        <v>0.10160000010363202</v>
      </c>
      <c r="Q12" s="11">
        <v>1000</v>
      </c>
      <c r="R12" s="9">
        <f t="shared" si="12"/>
        <v>0.101600000103632</v>
      </c>
      <c r="S12" s="5">
        <f t="shared" si="7"/>
        <v>7.2550000000000002E-4</v>
      </c>
      <c r="T12" s="6">
        <f t="shared" si="8"/>
        <v>567.51237774692277</v>
      </c>
      <c r="U12" s="78">
        <f t="shared" si="9"/>
        <v>2513.2741292555506</v>
      </c>
      <c r="V12" s="4">
        <f t="shared" si="10"/>
        <v>0.56751237774692276</v>
      </c>
      <c r="W12" s="3">
        <f>W11</f>
        <v>4181.3</v>
      </c>
    </row>
    <row r="13" spans="2:23" ht="18.75">
      <c r="B13" s="72">
        <v>4</v>
      </c>
      <c r="C13" s="75">
        <v>45</v>
      </c>
      <c r="D13" s="72">
        <v>10</v>
      </c>
      <c r="E13" s="50">
        <v>0.08</v>
      </c>
      <c r="F13" s="51">
        <f t="shared" si="11"/>
        <v>7874.0157600000002</v>
      </c>
      <c r="G13" s="68">
        <f t="shared" si="0"/>
        <v>44.999999863621134</v>
      </c>
      <c r="H13" s="7">
        <f t="shared" si="1"/>
        <v>11203.308074831923</v>
      </c>
      <c r="I13" s="77">
        <f t="shared" si="2"/>
        <v>38.915134474074705</v>
      </c>
      <c r="K13" s="7">
        <f t="shared" si="3"/>
        <v>20.893700766089999</v>
      </c>
      <c r="L13" s="6">
        <v>3.66</v>
      </c>
      <c r="M13" s="6">
        <v>0.57999999999999996</v>
      </c>
      <c r="N13" s="10">
        <f t="shared" si="4"/>
        <v>0.101600000103632</v>
      </c>
      <c r="O13" s="12">
        <f t="shared" si="5"/>
        <v>8.1073196820988964E-3</v>
      </c>
      <c r="P13" s="3">
        <f t="shared" si="6"/>
        <v>0.10160000010363202</v>
      </c>
      <c r="Q13" s="11">
        <v>1000</v>
      </c>
      <c r="R13" s="9">
        <f t="shared" si="12"/>
        <v>0.101600000103632</v>
      </c>
      <c r="S13" s="5">
        <f t="shared" si="7"/>
        <v>7.2550000000000002E-4</v>
      </c>
      <c r="T13" s="6">
        <f t="shared" si="8"/>
        <v>648.58557456791175</v>
      </c>
      <c r="U13" s="78">
        <f t="shared" si="9"/>
        <v>2513.2741292555506</v>
      </c>
      <c r="V13" s="4">
        <f t="shared" si="10"/>
        <v>0.64858557456791166</v>
      </c>
      <c r="W13" s="3">
        <f>W12</f>
        <v>4181.3</v>
      </c>
    </row>
    <row r="14" spans="2:23" ht="18.75">
      <c r="B14" s="72">
        <v>4</v>
      </c>
      <c r="C14" s="75">
        <v>45</v>
      </c>
      <c r="D14" s="72">
        <v>10</v>
      </c>
      <c r="E14" s="50">
        <v>0.09</v>
      </c>
      <c r="F14" s="51">
        <f t="shared" si="11"/>
        <v>7874.0157600000002</v>
      </c>
      <c r="G14" s="68">
        <f t="shared" si="0"/>
        <v>44.999998827491304</v>
      </c>
      <c r="H14" s="7">
        <f t="shared" si="1"/>
        <v>12603.721584185914</v>
      </c>
      <c r="I14" s="77">
        <f t="shared" si="2"/>
        <v>43.779526283334036</v>
      </c>
      <c r="K14" s="7">
        <f t="shared" si="3"/>
        <v>20.893700766089999</v>
      </c>
      <c r="L14" s="6">
        <v>3.66</v>
      </c>
      <c r="M14" s="6">
        <v>0.57999999999999996</v>
      </c>
      <c r="N14" s="10">
        <f t="shared" si="4"/>
        <v>0.101600000103632</v>
      </c>
      <c r="O14" s="12">
        <f t="shared" si="5"/>
        <v>8.1073196820988964E-3</v>
      </c>
      <c r="P14" s="3">
        <f t="shared" si="6"/>
        <v>0.10160000010363202</v>
      </c>
      <c r="Q14" s="11">
        <v>1000</v>
      </c>
      <c r="R14" s="9">
        <f t="shared" si="12"/>
        <v>0.101600000103632</v>
      </c>
      <c r="S14" s="5">
        <f t="shared" si="7"/>
        <v>7.2550000000000002E-4</v>
      </c>
      <c r="T14" s="6">
        <f t="shared" si="8"/>
        <v>729.65877138890062</v>
      </c>
      <c r="U14" s="78">
        <f t="shared" si="9"/>
        <v>2513.2741292555506</v>
      </c>
      <c r="V14" s="4">
        <f t="shared" si="10"/>
        <v>0.72965877138890067</v>
      </c>
      <c r="W14" s="3">
        <f>4.1813*1000</f>
        <v>4181.3</v>
      </c>
    </row>
    <row r="15" spans="2:23" ht="18.75">
      <c r="B15" s="72">
        <v>4</v>
      </c>
      <c r="C15" s="75">
        <v>45</v>
      </c>
      <c r="D15" s="72">
        <v>10</v>
      </c>
      <c r="E15" s="50">
        <v>0.1</v>
      </c>
      <c r="F15" s="51">
        <f t="shared" si="11"/>
        <v>7874.0157600000002</v>
      </c>
      <c r="G15" s="68">
        <f t="shared" si="0"/>
        <v>44.999993444417775</v>
      </c>
      <c r="H15" s="7">
        <f t="shared" si="1"/>
        <v>14004.135093539904</v>
      </c>
      <c r="I15" s="77">
        <f t="shared" si="2"/>
        <v>48.643918092593381</v>
      </c>
      <c r="K15" s="7">
        <f t="shared" si="3"/>
        <v>20.893700766089999</v>
      </c>
      <c r="L15" s="6">
        <v>3.66</v>
      </c>
      <c r="M15" s="6">
        <v>0.57999999999999996</v>
      </c>
      <c r="N15" s="10">
        <f t="shared" si="4"/>
        <v>0.101600000103632</v>
      </c>
      <c r="O15" s="12">
        <f t="shared" si="5"/>
        <v>8.1073196820988964E-3</v>
      </c>
      <c r="P15" s="3">
        <f t="shared" si="6"/>
        <v>0.10160000010363202</v>
      </c>
      <c r="Q15" s="11">
        <v>1000</v>
      </c>
      <c r="R15" s="9">
        <f t="shared" si="12"/>
        <v>0.101600000103632</v>
      </c>
      <c r="S15" s="5">
        <f t="shared" si="7"/>
        <v>7.2550000000000002E-4</v>
      </c>
      <c r="T15" s="6">
        <f t="shared" si="8"/>
        <v>810.73196820988971</v>
      </c>
      <c r="U15" s="78">
        <f t="shared" si="9"/>
        <v>2513.2741292555506</v>
      </c>
      <c r="V15" s="4">
        <f t="shared" si="10"/>
        <v>0.81073196820988969</v>
      </c>
      <c r="W15" s="3">
        <f>4.1813*1000</f>
        <v>4181.3</v>
      </c>
    </row>
    <row r="16" spans="2:23" ht="18.75">
      <c r="B16" s="72">
        <v>4</v>
      </c>
      <c r="C16" s="75">
        <v>45</v>
      </c>
      <c r="D16" s="72">
        <v>10</v>
      </c>
      <c r="E16" s="50">
        <v>0.11</v>
      </c>
      <c r="F16" s="51">
        <f t="shared" si="11"/>
        <v>7874.0157600000002</v>
      </c>
      <c r="G16" s="68">
        <f t="shared" si="0"/>
        <v>44.999973196083992</v>
      </c>
      <c r="H16" s="7">
        <f t="shared" si="1"/>
        <v>15404.548602893894</v>
      </c>
      <c r="I16" s="77">
        <f t="shared" si="2"/>
        <v>53.508309901852712</v>
      </c>
      <c r="K16" s="7">
        <f t="shared" si="3"/>
        <v>20.893700766089999</v>
      </c>
      <c r="L16" s="6">
        <v>3.66</v>
      </c>
      <c r="M16" s="6">
        <v>0.57999999999999996</v>
      </c>
      <c r="N16" s="10">
        <f t="shared" si="4"/>
        <v>0.101600000103632</v>
      </c>
      <c r="O16" s="12">
        <f t="shared" si="5"/>
        <v>8.1073196820988964E-3</v>
      </c>
      <c r="P16" s="3">
        <f t="shared" si="6"/>
        <v>0.10160000010363202</v>
      </c>
      <c r="Q16" s="11">
        <v>1000</v>
      </c>
      <c r="R16" s="9">
        <f t="shared" si="12"/>
        <v>0.101600000103632</v>
      </c>
      <c r="S16" s="5">
        <f t="shared" si="7"/>
        <v>7.2550000000000002E-4</v>
      </c>
      <c r="T16" s="6">
        <f t="shared" si="8"/>
        <v>891.80516503087858</v>
      </c>
      <c r="U16" s="78">
        <f t="shared" si="9"/>
        <v>2513.2741292555506</v>
      </c>
      <c r="V16" s="4">
        <f t="shared" si="10"/>
        <v>0.89180516503087859</v>
      </c>
      <c r="W16" s="3">
        <f>W14</f>
        <v>4181.3</v>
      </c>
    </row>
    <row r="17" spans="2:28" ht="18.75">
      <c r="B17" s="72">
        <v>4</v>
      </c>
      <c r="C17" s="75">
        <v>45</v>
      </c>
      <c r="D17" s="72">
        <v>10</v>
      </c>
      <c r="E17" s="50">
        <v>0.12</v>
      </c>
      <c r="F17" s="51">
        <f t="shared" si="11"/>
        <v>7874.0157600000002</v>
      </c>
      <c r="G17" s="68">
        <f t="shared" si="0"/>
        <v>44.999913332939919</v>
      </c>
      <c r="H17" s="7">
        <f t="shared" si="1"/>
        <v>16804.962112247886</v>
      </c>
      <c r="I17" s="77">
        <f t="shared" si="2"/>
        <v>58.37270171111205</v>
      </c>
      <c r="K17" s="7">
        <f t="shared" si="3"/>
        <v>20.893700766089999</v>
      </c>
      <c r="L17" s="6">
        <v>3.66</v>
      </c>
      <c r="M17" s="6">
        <v>0.57999999999999996</v>
      </c>
      <c r="N17" s="10">
        <f t="shared" si="4"/>
        <v>0.101600000103632</v>
      </c>
      <c r="O17" s="12">
        <f t="shared" si="5"/>
        <v>8.1073196820988964E-3</v>
      </c>
      <c r="P17" s="3">
        <f t="shared" si="6"/>
        <v>0.10160000010363202</v>
      </c>
      <c r="Q17" s="11">
        <v>1000</v>
      </c>
      <c r="R17" s="9">
        <f t="shared" si="12"/>
        <v>0.101600000103632</v>
      </c>
      <c r="S17" s="5">
        <f t="shared" si="7"/>
        <v>7.2550000000000002E-4</v>
      </c>
      <c r="T17" s="6">
        <f t="shared" si="8"/>
        <v>972.87836185186757</v>
      </c>
      <c r="U17" s="78">
        <f t="shared" si="9"/>
        <v>2513.2741292555506</v>
      </c>
      <c r="V17" s="4">
        <f t="shared" si="10"/>
        <v>0.9728783618518676</v>
      </c>
      <c r="W17" s="3">
        <f>W16</f>
        <v>4181.3</v>
      </c>
    </row>
    <row r="18" spans="2:28" ht="18.75">
      <c r="B18" s="72">
        <v>4</v>
      </c>
      <c r="C18" s="75">
        <v>45</v>
      </c>
      <c r="D18" s="72">
        <v>10</v>
      </c>
      <c r="E18" s="50">
        <v>0.13</v>
      </c>
      <c r="F18" s="51">
        <f t="shared" si="11"/>
        <v>7874.0157600000002</v>
      </c>
      <c r="G18" s="68">
        <f t="shared" si="0"/>
        <v>44.999766061719242</v>
      </c>
      <c r="H18" s="7">
        <f t="shared" si="1"/>
        <v>18205.375621601874</v>
      </c>
      <c r="I18" s="77">
        <f t="shared" si="2"/>
        <v>63.237093520371388</v>
      </c>
      <c r="K18" s="7">
        <f t="shared" si="3"/>
        <v>20.893700766089999</v>
      </c>
      <c r="L18" s="6">
        <v>3.66</v>
      </c>
      <c r="M18" s="6">
        <v>0.57999999999999996</v>
      </c>
      <c r="N18" s="10">
        <f t="shared" si="4"/>
        <v>0.101600000103632</v>
      </c>
      <c r="O18" s="12">
        <f t="shared" si="5"/>
        <v>8.1073196820988964E-3</v>
      </c>
      <c r="P18" s="3">
        <f t="shared" si="6"/>
        <v>0.10160000010363202</v>
      </c>
      <c r="Q18" s="11">
        <v>1000</v>
      </c>
      <c r="R18" s="9">
        <f t="shared" si="12"/>
        <v>0.101600000103632</v>
      </c>
      <c r="S18" s="5">
        <f t="shared" si="7"/>
        <v>7.2550000000000002E-4</v>
      </c>
      <c r="T18" s="6">
        <f t="shared" si="8"/>
        <v>1053.9515586728564</v>
      </c>
      <c r="U18" s="78">
        <f t="shared" si="9"/>
        <v>2513.2741292555506</v>
      </c>
      <c r="V18" s="4">
        <f t="shared" si="10"/>
        <v>1.0539515586728565</v>
      </c>
      <c r="W18" s="3">
        <f>W17</f>
        <v>4181.3</v>
      </c>
    </row>
    <row r="19" spans="2:28" ht="18.75">
      <c r="B19" s="72">
        <v>4</v>
      </c>
      <c r="C19" s="75">
        <v>45</v>
      </c>
      <c r="D19" s="72">
        <v>10</v>
      </c>
      <c r="E19" s="50">
        <v>0.14000000000000001</v>
      </c>
      <c r="F19" s="51">
        <f t="shared" si="11"/>
        <v>7874.0157600000002</v>
      </c>
      <c r="G19" s="68">
        <f t="shared" si="0"/>
        <v>44.99945204893411</v>
      </c>
      <c r="H19" s="7">
        <f t="shared" si="1"/>
        <v>19605.789130955865</v>
      </c>
      <c r="I19" s="77">
        <f t="shared" si="2"/>
        <v>68.101485329630719</v>
      </c>
      <c r="K19" s="7">
        <f t="shared" si="3"/>
        <v>20.893700766089999</v>
      </c>
      <c r="L19" s="6">
        <v>3.66</v>
      </c>
      <c r="M19" s="6">
        <v>0.57999999999999996</v>
      </c>
      <c r="N19" s="10">
        <f t="shared" si="4"/>
        <v>0.101600000103632</v>
      </c>
      <c r="O19" s="12">
        <f t="shared" si="5"/>
        <v>8.1073196820988964E-3</v>
      </c>
      <c r="P19" s="3">
        <f t="shared" si="6"/>
        <v>0.10160000010363202</v>
      </c>
      <c r="Q19" s="11">
        <v>1000</v>
      </c>
      <c r="R19" s="9">
        <f t="shared" si="12"/>
        <v>0.101600000103632</v>
      </c>
      <c r="S19" s="5">
        <f t="shared" si="7"/>
        <v>7.2550000000000002E-4</v>
      </c>
      <c r="T19" s="6">
        <f t="shared" si="8"/>
        <v>1135.0247554938455</v>
      </c>
      <c r="U19" s="78">
        <f t="shared" si="9"/>
        <v>2513.2741292555506</v>
      </c>
      <c r="V19" s="4">
        <f t="shared" si="10"/>
        <v>1.1350247554938455</v>
      </c>
      <c r="W19" s="3">
        <f>W18</f>
        <v>4181.3</v>
      </c>
    </row>
    <row r="20" spans="2:28" ht="18.75">
      <c r="B20" s="72">
        <v>4</v>
      </c>
      <c r="C20" s="75">
        <v>45</v>
      </c>
      <c r="D20" s="72">
        <v>10</v>
      </c>
      <c r="E20" s="50">
        <v>0.15</v>
      </c>
      <c r="F20" s="51">
        <f t="shared" si="11"/>
        <v>7874.0157600000002</v>
      </c>
      <c r="G20" s="68">
        <f t="shared" si="0"/>
        <v>44.99885423154651</v>
      </c>
      <c r="H20" s="7">
        <f t="shared" si="1"/>
        <v>21006.202640309853</v>
      </c>
      <c r="I20" s="77">
        <f t="shared" si="2"/>
        <v>72.965877138890065</v>
      </c>
      <c r="K20" s="7">
        <f t="shared" si="3"/>
        <v>20.893700766089999</v>
      </c>
      <c r="L20" s="6">
        <v>3.66</v>
      </c>
      <c r="M20" s="6">
        <v>0.57999999999999996</v>
      </c>
      <c r="N20" s="10">
        <f t="shared" si="4"/>
        <v>0.101600000103632</v>
      </c>
      <c r="O20" s="12">
        <f t="shared" si="5"/>
        <v>8.1073196820988964E-3</v>
      </c>
      <c r="P20" s="3">
        <f t="shared" si="6"/>
        <v>0.10160000010363202</v>
      </c>
      <c r="Q20" s="11">
        <v>1000</v>
      </c>
      <c r="R20" s="9">
        <f t="shared" si="12"/>
        <v>0.101600000103632</v>
      </c>
      <c r="S20" s="5">
        <f t="shared" si="7"/>
        <v>7.2550000000000002E-4</v>
      </c>
      <c r="T20" s="6">
        <f t="shared" si="8"/>
        <v>1216.0979523148344</v>
      </c>
      <c r="U20" s="78">
        <f t="shared" si="9"/>
        <v>2513.2741292555506</v>
      </c>
      <c r="V20" s="4">
        <f t="shared" si="10"/>
        <v>1.2160979523148345</v>
      </c>
      <c r="W20" s="3">
        <f>W19</f>
        <v>4181.3</v>
      </c>
    </row>
    <row r="21" spans="2:28" ht="18.75">
      <c r="B21" s="72">
        <v>4</v>
      </c>
      <c r="C21" s="75">
        <v>45</v>
      </c>
      <c r="D21" s="72">
        <v>10</v>
      </c>
      <c r="E21" s="50">
        <v>0.16</v>
      </c>
      <c r="F21" s="51">
        <f t="shared" si="11"/>
        <v>7874.0157600000002</v>
      </c>
      <c r="G21" s="68">
        <f t="shared" si="0"/>
        <v>44.997815220764188</v>
      </c>
      <c r="H21" s="7">
        <f t="shared" si="1"/>
        <v>22406.616149663845</v>
      </c>
      <c r="I21" s="77">
        <f t="shared" si="2"/>
        <v>77.83026894814941</v>
      </c>
      <c r="K21" s="7">
        <f t="shared" si="3"/>
        <v>20.893700766089999</v>
      </c>
      <c r="L21" s="6">
        <v>3.66</v>
      </c>
      <c r="M21" s="6">
        <v>0.57999999999999996</v>
      </c>
      <c r="N21" s="10">
        <f t="shared" si="4"/>
        <v>0.101600000103632</v>
      </c>
      <c r="O21" s="12">
        <f t="shared" si="5"/>
        <v>8.1073196820988964E-3</v>
      </c>
      <c r="P21" s="3">
        <f t="shared" si="6"/>
        <v>0.10160000010363202</v>
      </c>
      <c r="Q21" s="11">
        <v>1000</v>
      </c>
      <c r="R21" s="9">
        <f t="shared" si="12"/>
        <v>0.101600000103632</v>
      </c>
      <c r="S21" s="5">
        <f t="shared" si="7"/>
        <v>7.2550000000000002E-4</v>
      </c>
      <c r="T21" s="6">
        <f t="shared" si="8"/>
        <v>1297.1711491358235</v>
      </c>
      <c r="U21" s="78">
        <f t="shared" si="9"/>
        <v>2513.2741292555506</v>
      </c>
      <c r="V21" s="4">
        <f t="shared" si="10"/>
        <v>1.2971711491358233</v>
      </c>
      <c r="W21" s="3">
        <f>W20</f>
        <v>4181.3</v>
      </c>
    </row>
    <row r="22" spans="2:28" ht="18.75">
      <c r="B22" s="72">
        <v>4</v>
      </c>
      <c r="C22" s="75">
        <v>45</v>
      </c>
      <c r="D22" s="72">
        <v>10</v>
      </c>
      <c r="E22" s="50">
        <v>0.17</v>
      </c>
      <c r="F22" s="51">
        <f t="shared" si="11"/>
        <v>7874.0157600000002</v>
      </c>
      <c r="G22" s="68">
        <f t="shared" si="0"/>
        <v>44.996138637902554</v>
      </c>
      <c r="H22" s="7">
        <f t="shared" si="1"/>
        <v>23807.029659017837</v>
      </c>
      <c r="I22" s="77">
        <f t="shared" si="2"/>
        <v>82.694660757408755</v>
      </c>
      <c r="K22" s="7">
        <f t="shared" si="3"/>
        <v>20.893700766089999</v>
      </c>
      <c r="L22" s="6">
        <v>3.66</v>
      </c>
      <c r="M22" s="6">
        <v>0.57999999999999996</v>
      </c>
      <c r="N22" s="10">
        <f t="shared" si="4"/>
        <v>0.101600000103632</v>
      </c>
      <c r="O22" s="12">
        <f t="shared" si="5"/>
        <v>8.1073196820988964E-3</v>
      </c>
      <c r="P22" s="3">
        <f t="shared" si="6"/>
        <v>0.10160000010363202</v>
      </c>
      <c r="Q22" s="11">
        <v>1000</v>
      </c>
      <c r="R22" s="9">
        <f t="shared" si="12"/>
        <v>0.101600000103632</v>
      </c>
      <c r="S22" s="5">
        <f t="shared" si="7"/>
        <v>7.2550000000000002E-4</v>
      </c>
      <c r="T22" s="6">
        <f t="shared" si="8"/>
        <v>1378.2443459568126</v>
      </c>
      <c r="U22" s="78">
        <f t="shared" si="9"/>
        <v>2513.2741292555506</v>
      </c>
      <c r="V22" s="4">
        <f t="shared" si="10"/>
        <v>1.3782443459568123</v>
      </c>
      <c r="W22" s="3">
        <f>4.1813*1000</f>
        <v>4181.3</v>
      </c>
    </row>
    <row r="23" spans="2:28" ht="18.75">
      <c r="B23" s="72">
        <v>4</v>
      </c>
      <c r="C23" s="75">
        <v>45</v>
      </c>
      <c r="D23" s="72">
        <v>10</v>
      </c>
      <c r="E23" s="50">
        <v>0.18</v>
      </c>
      <c r="F23" s="51">
        <f t="shared" si="11"/>
        <v>7874.0157600000002</v>
      </c>
      <c r="G23" s="68">
        <f t="shared" si="0"/>
        <v>44.993593924424843</v>
      </c>
      <c r="H23" s="7">
        <f t="shared" si="1"/>
        <v>25207.443168371829</v>
      </c>
      <c r="I23" s="77">
        <f t="shared" si="2"/>
        <v>87.559052566668072</v>
      </c>
      <c r="K23" s="7">
        <f t="shared" si="3"/>
        <v>20.893700766089999</v>
      </c>
      <c r="L23" s="6">
        <v>3.66</v>
      </c>
      <c r="M23" s="6">
        <v>0.57999999999999996</v>
      </c>
      <c r="N23" s="10">
        <f t="shared" si="4"/>
        <v>0.101600000103632</v>
      </c>
      <c r="O23" s="12">
        <f t="shared" si="5"/>
        <v>8.1073196820988964E-3</v>
      </c>
      <c r="P23" s="3">
        <f t="shared" si="6"/>
        <v>0.10160000010363202</v>
      </c>
      <c r="Q23" s="11">
        <v>1000</v>
      </c>
      <c r="R23" s="9">
        <f t="shared" si="12"/>
        <v>0.101600000103632</v>
      </c>
      <c r="S23" s="5">
        <f t="shared" si="7"/>
        <v>7.2550000000000002E-4</v>
      </c>
      <c r="T23" s="6">
        <f t="shared" si="8"/>
        <v>1459.3175427778012</v>
      </c>
      <c r="U23" s="78">
        <f t="shared" si="9"/>
        <v>2513.2741292555506</v>
      </c>
      <c r="V23" s="4">
        <f t="shared" si="10"/>
        <v>1.4593175427778013</v>
      </c>
      <c r="W23" s="3">
        <f>4.1813*1000</f>
        <v>4181.3</v>
      </c>
    </row>
    <row r="24" spans="2:28" ht="18.75">
      <c r="B24" s="72">
        <v>4</v>
      </c>
      <c r="C24" s="75">
        <v>45</v>
      </c>
      <c r="D24" s="72">
        <v>10</v>
      </c>
      <c r="E24" s="50">
        <v>0.19</v>
      </c>
      <c r="F24" s="51">
        <f t="shared" si="11"/>
        <v>7874.0157600000002</v>
      </c>
      <c r="G24" s="68">
        <f t="shared" si="0"/>
        <v>44.98992369463673</v>
      </c>
      <c r="H24" s="7">
        <f t="shared" si="1"/>
        <v>26607.856677725817</v>
      </c>
      <c r="I24" s="77">
        <f t="shared" si="2"/>
        <v>92.423444375927417</v>
      </c>
      <c r="K24" s="7">
        <f t="shared" si="3"/>
        <v>20.893700766089999</v>
      </c>
      <c r="L24" s="6">
        <v>3.66</v>
      </c>
      <c r="M24" s="6">
        <v>0.57999999999999996</v>
      </c>
      <c r="N24" s="10">
        <f t="shared" si="4"/>
        <v>0.101600000103632</v>
      </c>
      <c r="O24" s="12">
        <f t="shared" si="5"/>
        <v>8.1073196820988964E-3</v>
      </c>
      <c r="P24" s="3">
        <f t="shared" si="6"/>
        <v>0.10160000010363202</v>
      </c>
      <c r="Q24" s="11">
        <v>1000</v>
      </c>
      <c r="R24" s="9">
        <f t="shared" si="12"/>
        <v>0.101600000103632</v>
      </c>
      <c r="S24" s="5">
        <f t="shared" si="7"/>
        <v>7.2550000000000002E-4</v>
      </c>
      <c r="T24" s="6">
        <f t="shared" si="8"/>
        <v>1540.3907395987903</v>
      </c>
      <c r="U24" s="78">
        <f t="shared" si="9"/>
        <v>2513.2741292555506</v>
      </c>
      <c r="V24" s="4">
        <f t="shared" si="10"/>
        <v>1.5403907395987904</v>
      </c>
      <c r="W24" s="3">
        <f>W22</f>
        <v>4181.3</v>
      </c>
    </row>
    <row r="25" spans="2:28" ht="18.75">
      <c r="B25" s="72">
        <v>4</v>
      </c>
      <c r="C25" s="75">
        <v>45</v>
      </c>
      <c r="D25" s="72">
        <v>10</v>
      </c>
      <c r="E25" s="50">
        <v>0.2</v>
      </c>
      <c r="F25" s="51">
        <f t="shared" si="11"/>
        <v>7874.0157600000002</v>
      </c>
      <c r="G25" s="68">
        <f t="shared" si="0"/>
        <v>44.984852545502754</v>
      </c>
      <c r="H25" s="7">
        <f t="shared" si="1"/>
        <v>28008.270187079808</v>
      </c>
      <c r="I25" s="77">
        <f t="shared" si="2"/>
        <v>97.287836185186762</v>
      </c>
      <c r="K25" s="7">
        <f t="shared" si="3"/>
        <v>20.893700766089999</v>
      </c>
      <c r="L25" s="6">
        <v>3.66</v>
      </c>
      <c r="M25" s="6">
        <v>0.57999999999999996</v>
      </c>
      <c r="N25" s="10">
        <f t="shared" si="4"/>
        <v>0.101600000103632</v>
      </c>
      <c r="O25" s="12">
        <f t="shared" si="5"/>
        <v>8.1073196820988964E-3</v>
      </c>
      <c r="P25" s="3">
        <f t="shared" si="6"/>
        <v>0.10160000010363202</v>
      </c>
      <c r="Q25" s="11">
        <v>1000</v>
      </c>
      <c r="R25" s="9">
        <f t="shared" si="12"/>
        <v>0.101600000103632</v>
      </c>
      <c r="S25" s="5">
        <f t="shared" si="7"/>
        <v>7.2550000000000002E-4</v>
      </c>
      <c r="T25" s="6">
        <f t="shared" si="8"/>
        <v>1621.4639364197794</v>
      </c>
      <c r="U25" s="78">
        <f t="shared" si="9"/>
        <v>2513.2741292555506</v>
      </c>
      <c r="V25" s="4">
        <f t="shared" si="10"/>
        <v>1.6214639364197794</v>
      </c>
      <c r="W25" s="3">
        <f>W24</f>
        <v>4181.3</v>
      </c>
    </row>
    <row r="26" spans="2:28" ht="18.75">
      <c r="B26" s="72">
        <v>4</v>
      </c>
      <c r="C26" s="75">
        <v>45</v>
      </c>
      <c r="D26" s="72">
        <v>10</v>
      </c>
      <c r="E26" s="50">
        <v>0.21</v>
      </c>
      <c r="F26" s="51">
        <f t="shared" si="11"/>
        <v>7874.0157600000002</v>
      </c>
      <c r="G26" s="68">
        <f t="shared" si="0"/>
        <v>44.978096314311699</v>
      </c>
      <c r="H26" s="7">
        <f t="shared" si="1"/>
        <v>29408.6836964338</v>
      </c>
      <c r="I26" s="77">
        <f t="shared" si="2"/>
        <v>102.15222799444609</v>
      </c>
      <c r="K26" s="7">
        <f t="shared" si="3"/>
        <v>20.893700766089999</v>
      </c>
      <c r="L26" s="6">
        <v>3.66</v>
      </c>
      <c r="M26" s="6">
        <v>0.57999999999999996</v>
      </c>
      <c r="N26" s="10">
        <f t="shared" si="4"/>
        <v>0.101600000103632</v>
      </c>
      <c r="O26" s="12">
        <f t="shared" si="5"/>
        <v>8.1073196820988964E-3</v>
      </c>
      <c r="P26" s="3">
        <f t="shared" si="6"/>
        <v>0.10160000010363202</v>
      </c>
      <c r="Q26" s="11">
        <v>1000</v>
      </c>
      <c r="R26" s="9">
        <f t="shared" si="12"/>
        <v>0.101600000103632</v>
      </c>
      <c r="S26" s="5">
        <f t="shared" si="7"/>
        <v>7.2550000000000002E-4</v>
      </c>
      <c r="T26" s="6">
        <f t="shared" si="8"/>
        <v>1702.5371332407681</v>
      </c>
      <c r="U26" s="78">
        <f t="shared" si="9"/>
        <v>2513.2741292555506</v>
      </c>
      <c r="V26" s="4">
        <f t="shared" si="10"/>
        <v>1.7025371332407682</v>
      </c>
      <c r="W26" s="3">
        <f>W25</f>
        <v>4181.3</v>
      </c>
    </row>
    <row r="27" spans="2:28" ht="18.75">
      <c r="B27" s="72">
        <v>4</v>
      </c>
      <c r="C27" s="75">
        <v>45</v>
      </c>
      <c r="D27" s="72">
        <v>10</v>
      </c>
      <c r="E27" s="50">
        <v>0.22</v>
      </c>
      <c r="F27" s="51">
        <f t="shared" si="11"/>
        <v>7874.0157600000002</v>
      </c>
      <c r="G27" s="68">
        <f t="shared" si="0"/>
        <v>44.969370976831577</v>
      </c>
      <c r="H27" s="7">
        <f t="shared" si="1"/>
        <v>30809.097205787788</v>
      </c>
      <c r="I27" s="77">
        <f t="shared" si="2"/>
        <v>107.01661980370542</v>
      </c>
      <c r="K27" s="7">
        <f t="shared" si="3"/>
        <v>20.893700766089999</v>
      </c>
      <c r="L27" s="6">
        <v>3.66</v>
      </c>
      <c r="M27" s="6">
        <v>0.57999999999999996</v>
      </c>
      <c r="N27" s="10">
        <f t="shared" si="4"/>
        <v>0.101600000103632</v>
      </c>
      <c r="O27" s="12">
        <f t="shared" si="5"/>
        <v>8.1073196820988964E-3</v>
      </c>
      <c r="P27" s="3">
        <f t="shared" si="6"/>
        <v>0.10160000010363202</v>
      </c>
      <c r="Q27" s="11">
        <v>1000</v>
      </c>
      <c r="R27" s="9">
        <f t="shared" si="12"/>
        <v>0.101600000103632</v>
      </c>
      <c r="S27" s="5">
        <f t="shared" si="7"/>
        <v>7.2550000000000002E-4</v>
      </c>
      <c r="T27" s="6">
        <f t="shared" si="8"/>
        <v>1783.6103300617572</v>
      </c>
      <c r="U27" s="78">
        <f t="shared" si="9"/>
        <v>2513.2741292555506</v>
      </c>
      <c r="V27" s="4">
        <f t="shared" si="10"/>
        <v>1.7836103300617572</v>
      </c>
      <c r="W27" s="3">
        <f>W26</f>
        <v>4181.3</v>
      </c>
    </row>
    <row r="28" spans="2:28" ht="18.75">
      <c r="B28" s="72">
        <v>4</v>
      </c>
      <c r="C28" s="75">
        <v>45</v>
      </c>
      <c r="D28" s="72">
        <v>10</v>
      </c>
      <c r="E28" s="50">
        <v>0.23</v>
      </c>
      <c r="F28" s="51">
        <f t="shared" si="11"/>
        <v>7874.0157600000002</v>
      </c>
      <c r="G28" s="68">
        <f t="shared" si="0"/>
        <v>44.95840062194906</v>
      </c>
      <c r="H28" s="7">
        <f t="shared" si="1"/>
        <v>32209.51071514178</v>
      </c>
      <c r="I28" s="77">
        <f t="shared" si="2"/>
        <v>111.88101161296478</v>
      </c>
      <c r="K28" s="7">
        <f t="shared" si="3"/>
        <v>20.893700766089999</v>
      </c>
      <c r="L28" s="6">
        <v>3.66</v>
      </c>
      <c r="M28" s="6">
        <v>0.57999999999999996</v>
      </c>
      <c r="N28" s="10">
        <f t="shared" si="4"/>
        <v>0.101600000103632</v>
      </c>
      <c r="O28" s="12">
        <f t="shared" si="5"/>
        <v>8.1073196820988964E-3</v>
      </c>
      <c r="P28" s="3">
        <f t="shared" si="6"/>
        <v>0.10160000010363202</v>
      </c>
      <c r="Q28" s="11">
        <v>1000</v>
      </c>
      <c r="R28" s="9">
        <f t="shared" si="12"/>
        <v>0.101600000103632</v>
      </c>
      <c r="S28" s="5">
        <f t="shared" si="7"/>
        <v>7.2550000000000002E-4</v>
      </c>
      <c r="T28" s="6">
        <f t="shared" si="8"/>
        <v>1864.6835268827463</v>
      </c>
      <c r="U28" s="78">
        <f t="shared" si="9"/>
        <v>2513.2741292555506</v>
      </c>
      <c r="V28" s="4">
        <f t="shared" si="10"/>
        <v>1.8646835268827462</v>
      </c>
      <c r="W28" s="3">
        <f>W27</f>
        <v>4181.3</v>
      </c>
    </row>
    <row r="29" spans="2:28" ht="18.75">
      <c r="B29" s="72">
        <v>4</v>
      </c>
      <c r="C29" s="75">
        <v>45</v>
      </c>
      <c r="D29" s="72">
        <v>10</v>
      </c>
      <c r="E29" s="50">
        <v>0.24</v>
      </c>
      <c r="F29" s="51">
        <f t="shared" si="11"/>
        <v>7874.0157600000002</v>
      </c>
      <c r="G29" s="68">
        <f t="shared" si="0"/>
        <v>44.94492416952135</v>
      </c>
      <c r="H29" s="7">
        <f t="shared" si="1"/>
        <v>33609.924224495771</v>
      </c>
      <c r="I29" s="77">
        <f t="shared" si="2"/>
        <v>116.7454034222241</v>
      </c>
      <c r="K29" s="7">
        <f t="shared" si="3"/>
        <v>20.893700766089999</v>
      </c>
      <c r="L29" s="6">
        <v>3.66</v>
      </c>
      <c r="M29" s="6">
        <v>0.57999999999999996</v>
      </c>
      <c r="N29" s="10">
        <f t="shared" si="4"/>
        <v>0.101600000103632</v>
      </c>
      <c r="O29" s="12">
        <f t="shared" si="5"/>
        <v>8.1073196820988964E-3</v>
      </c>
      <c r="P29" s="3">
        <f t="shared" si="6"/>
        <v>0.10160000010363202</v>
      </c>
      <c r="Q29" s="11">
        <v>1000</v>
      </c>
      <c r="R29" s="9">
        <f t="shared" si="12"/>
        <v>0.101600000103632</v>
      </c>
      <c r="S29" s="5">
        <f t="shared" si="7"/>
        <v>7.2550000000000002E-4</v>
      </c>
      <c r="T29" s="6">
        <f t="shared" si="8"/>
        <v>1945.7567237037351</v>
      </c>
      <c r="U29" s="78">
        <f t="shared" si="9"/>
        <v>2513.2741292555506</v>
      </c>
      <c r="V29" s="4">
        <f t="shared" si="10"/>
        <v>1.9457567237037352</v>
      </c>
      <c r="W29" s="3">
        <f>W28</f>
        <v>4181.3</v>
      </c>
    </row>
    <row r="30" spans="2:28" ht="18.75">
      <c r="B30" s="72">
        <v>4</v>
      </c>
      <c r="C30" s="75">
        <v>45</v>
      </c>
      <c r="D30" s="72">
        <v>10</v>
      </c>
      <c r="E30" s="50">
        <v>0.25</v>
      </c>
      <c r="F30" s="51">
        <f t="shared" si="11"/>
        <v>7874.0157600000002</v>
      </c>
      <c r="G30" s="68">
        <f t="shared" si="0"/>
        <v>44.928700688828982</v>
      </c>
      <c r="H30" s="7">
        <f t="shared" si="1"/>
        <v>35010.337733849759</v>
      </c>
      <c r="I30" s="77">
        <f t="shared" si="2"/>
        <v>121.60979523148345</v>
      </c>
      <c r="K30" s="7">
        <f t="shared" si="3"/>
        <v>20.893700766089999</v>
      </c>
      <c r="L30" s="6">
        <v>3.66</v>
      </c>
      <c r="M30" s="6">
        <v>0.57999999999999996</v>
      </c>
      <c r="N30" s="10">
        <f t="shared" si="4"/>
        <v>0.101600000103632</v>
      </c>
      <c r="O30" s="12">
        <f t="shared" si="5"/>
        <v>8.1073196820988964E-3</v>
      </c>
      <c r="P30" s="3">
        <f t="shared" si="6"/>
        <v>0.10160000010363202</v>
      </c>
      <c r="Q30" s="11">
        <v>1000</v>
      </c>
      <c r="R30" s="9">
        <f t="shared" si="12"/>
        <v>0.101600000103632</v>
      </c>
      <c r="S30" s="5">
        <f t="shared" si="7"/>
        <v>7.2550000000000002E-4</v>
      </c>
      <c r="T30" s="6">
        <f t="shared" si="8"/>
        <v>2026.829920524724</v>
      </c>
      <c r="U30" s="78">
        <f t="shared" si="9"/>
        <v>2513.2741292555506</v>
      </c>
      <c r="V30" s="4">
        <f t="shared" si="10"/>
        <v>2.0268299205247242</v>
      </c>
      <c r="W30" s="3">
        <f t="shared" ref="W30:W33" si="13">W29</f>
        <v>4181.3</v>
      </c>
      <c r="X30" s="2"/>
      <c r="Y30" s="2"/>
      <c r="Z30" s="2"/>
      <c r="AA30" s="2"/>
      <c r="AB30" s="2"/>
    </row>
    <row r="31" spans="2:28" ht="18.75">
      <c r="B31" s="72">
        <v>4</v>
      </c>
      <c r="C31" s="75">
        <v>45</v>
      </c>
      <c r="D31" s="72">
        <v>10</v>
      </c>
      <c r="E31" s="50">
        <v>0.26</v>
      </c>
      <c r="F31" s="51">
        <f t="shared" si="11"/>
        <v>7874.0157600000002</v>
      </c>
      <c r="G31" s="68">
        <f t="shared" si="0"/>
        <v>44.909513316855438</v>
      </c>
      <c r="H31" s="7">
        <f t="shared" si="1"/>
        <v>36410.751243203747</v>
      </c>
      <c r="I31" s="77">
        <f t="shared" si="2"/>
        <v>126.47418704074278</v>
      </c>
      <c r="K31" s="7">
        <f t="shared" si="3"/>
        <v>20.893700766089999</v>
      </c>
      <c r="L31" s="6">
        <v>3.66</v>
      </c>
      <c r="M31" s="6">
        <v>0.57999999999999996</v>
      </c>
      <c r="N31" s="10">
        <f t="shared" si="4"/>
        <v>0.101600000103632</v>
      </c>
      <c r="O31" s="12">
        <f t="shared" si="5"/>
        <v>8.1073196820988964E-3</v>
      </c>
      <c r="P31" s="3">
        <f t="shared" si="6"/>
        <v>0.10160000010363202</v>
      </c>
      <c r="Q31" s="11">
        <v>1000</v>
      </c>
      <c r="R31" s="9">
        <f t="shared" si="12"/>
        <v>0.101600000103632</v>
      </c>
      <c r="S31" s="5">
        <f t="shared" si="7"/>
        <v>7.2550000000000002E-4</v>
      </c>
      <c r="T31" s="6">
        <f t="shared" si="8"/>
        <v>2107.9031173457129</v>
      </c>
      <c r="U31" s="78">
        <f t="shared" si="9"/>
        <v>2513.2741292555506</v>
      </c>
      <c r="V31" s="4">
        <f t="shared" si="10"/>
        <v>2.107903117345713</v>
      </c>
      <c r="W31" s="3">
        <f t="shared" si="13"/>
        <v>4181.3</v>
      </c>
      <c r="X31" s="2"/>
      <c r="Y31" s="2"/>
      <c r="Z31" s="2"/>
      <c r="AA31" s="2"/>
      <c r="AB31" s="2"/>
    </row>
    <row r="32" spans="2:28" ht="18.75">
      <c r="B32" s="72">
        <v>4</v>
      </c>
      <c r="C32" s="75">
        <v>45</v>
      </c>
      <c r="D32" s="72">
        <v>10</v>
      </c>
      <c r="E32" s="50">
        <v>0.27</v>
      </c>
      <c r="F32" s="51">
        <f t="shared" si="11"/>
        <v>7874.0157600000002</v>
      </c>
      <c r="G32" s="68">
        <f t="shared" si="0"/>
        <v>44.887171870917612</v>
      </c>
      <c r="H32" s="7">
        <f t="shared" si="1"/>
        <v>37811.164752557743</v>
      </c>
      <c r="I32" s="77">
        <f t="shared" si="2"/>
        <v>131.33857885000214</v>
      </c>
      <c r="K32" s="7">
        <f t="shared" si="3"/>
        <v>20.893700766089999</v>
      </c>
      <c r="L32" s="6">
        <v>3.66</v>
      </c>
      <c r="M32" s="6">
        <v>0.57999999999999996</v>
      </c>
      <c r="N32" s="10">
        <f t="shared" si="4"/>
        <v>0.101600000103632</v>
      </c>
      <c r="O32" s="12">
        <f t="shared" si="5"/>
        <v>8.1073196820988964E-3</v>
      </c>
      <c r="P32" s="3">
        <f t="shared" si="6"/>
        <v>0.10160000010363202</v>
      </c>
      <c r="Q32" s="11">
        <v>1000</v>
      </c>
      <c r="R32" s="9">
        <f t="shared" si="12"/>
        <v>0.101600000103632</v>
      </c>
      <c r="S32" s="5">
        <f t="shared" si="7"/>
        <v>7.2550000000000002E-4</v>
      </c>
      <c r="T32" s="6">
        <f t="shared" si="8"/>
        <v>2188.9763141667022</v>
      </c>
      <c r="U32" s="78">
        <f t="shared" si="9"/>
        <v>2513.2741292555506</v>
      </c>
      <c r="V32" s="4">
        <f t="shared" si="10"/>
        <v>2.1889763141667022</v>
      </c>
      <c r="W32" s="3">
        <f t="shared" si="13"/>
        <v>4181.3</v>
      </c>
      <c r="X32" s="2"/>
      <c r="Y32" s="2"/>
      <c r="Z32" s="2"/>
      <c r="AA32" s="2"/>
      <c r="AB32" s="2"/>
    </row>
    <row r="33" spans="2:23" ht="18.75">
      <c r="B33" s="72">
        <v>4</v>
      </c>
      <c r="C33" s="75">
        <v>45</v>
      </c>
      <c r="D33" s="72">
        <v>10</v>
      </c>
      <c r="E33" s="50">
        <v>0.28000000000000003</v>
      </c>
      <c r="F33" s="51">
        <f t="shared" si="11"/>
        <v>7874.0157600000002</v>
      </c>
      <c r="G33" s="68">
        <f t="shared" si="0"/>
        <v>44.861514306492587</v>
      </c>
      <c r="H33" s="7">
        <f t="shared" si="1"/>
        <v>39211.578261911731</v>
      </c>
      <c r="I33" s="77">
        <f t="shared" si="2"/>
        <v>136.20297065926144</v>
      </c>
      <c r="K33" s="7">
        <f t="shared" si="3"/>
        <v>20.893700766089999</v>
      </c>
      <c r="L33" s="6">
        <v>3.66</v>
      </c>
      <c r="M33" s="6">
        <v>0.57999999999999996</v>
      </c>
      <c r="N33" s="10">
        <f t="shared" si="4"/>
        <v>0.101600000103632</v>
      </c>
      <c r="O33" s="12">
        <f t="shared" si="5"/>
        <v>8.1073196820988964E-3</v>
      </c>
      <c r="P33" s="3">
        <f t="shared" si="6"/>
        <v>0.10160000010363202</v>
      </c>
      <c r="Q33" s="11">
        <v>1000</v>
      </c>
      <c r="R33" s="9">
        <f t="shared" si="12"/>
        <v>0.101600000103632</v>
      </c>
      <c r="S33" s="5">
        <f t="shared" si="7"/>
        <v>7.2550000000000002E-4</v>
      </c>
      <c r="T33" s="6">
        <f t="shared" si="8"/>
        <v>2270.0495109876911</v>
      </c>
      <c r="U33" s="78">
        <f t="shared" si="9"/>
        <v>2513.2741292555506</v>
      </c>
      <c r="V33" s="4">
        <f t="shared" si="10"/>
        <v>2.270049510987691</v>
      </c>
      <c r="W33" s="3">
        <f t="shared" si="13"/>
        <v>4181.3</v>
      </c>
    </row>
    <row r="34" spans="2:23" ht="18.75">
      <c r="B34" s="72">
        <v>4</v>
      </c>
      <c r="C34" s="75">
        <v>45</v>
      </c>
      <c r="D34" s="72">
        <v>10</v>
      </c>
      <c r="E34" s="50">
        <v>0.28999999999999998</v>
      </c>
      <c r="F34" s="51">
        <f t="shared" si="11"/>
        <v>7874.0157600000002</v>
      </c>
      <c r="G34" s="68">
        <f t="shared" si="0"/>
        <v>44.832407197583805</v>
      </c>
      <c r="H34" s="7">
        <f t="shared" si="1"/>
        <v>40611.991771265719</v>
      </c>
      <c r="I34" s="77">
        <f t="shared" si="2"/>
        <v>141.0673624685208</v>
      </c>
      <c r="K34" s="7">
        <f t="shared" si="3"/>
        <v>20.893700766089999</v>
      </c>
      <c r="L34" s="6">
        <v>3.66</v>
      </c>
      <c r="M34" s="6">
        <v>0.57999999999999996</v>
      </c>
      <c r="N34" s="10">
        <f t="shared" si="4"/>
        <v>0.101600000103632</v>
      </c>
      <c r="O34" s="12">
        <f t="shared" si="5"/>
        <v>8.1073196820988964E-3</v>
      </c>
      <c r="P34" s="3">
        <f t="shared" si="6"/>
        <v>0.10160000010363202</v>
      </c>
      <c r="Q34" s="11">
        <v>1000</v>
      </c>
      <c r="R34" s="9">
        <f t="shared" si="12"/>
        <v>0.101600000103632</v>
      </c>
      <c r="S34" s="5">
        <f t="shared" si="7"/>
        <v>7.2550000000000002E-4</v>
      </c>
      <c r="T34" s="6">
        <f t="shared" si="8"/>
        <v>2351.1227078086799</v>
      </c>
      <c r="U34" s="78">
        <f t="shared" si="9"/>
        <v>2513.2741292555506</v>
      </c>
      <c r="V34" s="4">
        <f t="shared" si="10"/>
        <v>2.3511227078086798</v>
      </c>
      <c r="W34" s="3">
        <f>4.1813*1000</f>
        <v>4181.3</v>
      </c>
    </row>
    <row r="35" spans="2:23" ht="18.75">
      <c r="B35" s="72">
        <v>4</v>
      </c>
      <c r="C35" s="75">
        <v>45</v>
      </c>
      <c r="D35" s="72">
        <v>10</v>
      </c>
      <c r="E35" s="50">
        <v>0.3</v>
      </c>
      <c r="F35" s="51">
        <f t="shared" si="11"/>
        <v>7874.0157600000002</v>
      </c>
      <c r="G35" s="68">
        <f t="shared" si="0"/>
        <v>44.79974542234379</v>
      </c>
      <c r="H35" s="7">
        <f t="shared" si="1"/>
        <v>42012.405280619707</v>
      </c>
      <c r="I35" s="77">
        <f t="shared" si="2"/>
        <v>145.93175427778013</v>
      </c>
      <c r="K35" s="7">
        <f t="shared" si="3"/>
        <v>20.893700766089999</v>
      </c>
      <c r="L35" s="6">
        <v>3.66</v>
      </c>
      <c r="M35" s="6">
        <v>0.57999999999999996</v>
      </c>
      <c r="N35" s="10">
        <f t="shared" si="4"/>
        <v>0.101600000103632</v>
      </c>
      <c r="O35" s="12">
        <f t="shared" si="5"/>
        <v>8.1073196820988964E-3</v>
      </c>
      <c r="P35" s="3">
        <f t="shared" si="6"/>
        <v>0.10160000010363202</v>
      </c>
      <c r="Q35" s="11">
        <v>1000</v>
      </c>
      <c r="R35" s="9">
        <f t="shared" si="12"/>
        <v>0.101600000103632</v>
      </c>
      <c r="S35" s="5">
        <f t="shared" si="7"/>
        <v>7.2550000000000002E-4</v>
      </c>
      <c r="T35" s="6">
        <f t="shared" si="8"/>
        <v>2432.1959046296688</v>
      </c>
      <c r="U35" s="78">
        <f t="shared" si="9"/>
        <v>2513.2741292555506</v>
      </c>
      <c r="V35" s="4">
        <f t="shared" si="10"/>
        <v>2.4321959046296691</v>
      </c>
      <c r="W35" s="3">
        <f>4.1813*1000</f>
        <v>4181.3</v>
      </c>
    </row>
    <row r="36" spans="2:23" ht="18.75">
      <c r="B36" s="72">
        <v>4</v>
      </c>
      <c r="C36" s="75">
        <v>45</v>
      </c>
      <c r="D36" s="72">
        <v>10</v>
      </c>
      <c r="E36" s="50">
        <v>0.31</v>
      </c>
      <c r="F36" s="51">
        <f t="shared" si="11"/>
        <v>7874.0157600000002</v>
      </c>
      <c r="G36" s="68">
        <f t="shared" si="0"/>
        <v>44.763451228241571</v>
      </c>
      <c r="H36" s="7">
        <f t="shared" si="1"/>
        <v>43412.818789973702</v>
      </c>
      <c r="I36" s="77">
        <f t="shared" si="2"/>
        <v>150.79614608703949</v>
      </c>
      <c r="K36" s="7">
        <f t="shared" si="3"/>
        <v>20.893700766089999</v>
      </c>
      <c r="L36" s="6">
        <v>3.66</v>
      </c>
      <c r="M36" s="6">
        <v>0.57999999999999996</v>
      </c>
      <c r="N36" s="10">
        <f t="shared" si="4"/>
        <v>0.101600000103632</v>
      </c>
      <c r="O36" s="12">
        <f t="shared" si="5"/>
        <v>8.1073196820988964E-3</v>
      </c>
      <c r="P36" s="3">
        <f t="shared" si="6"/>
        <v>0.10160000010363202</v>
      </c>
      <c r="Q36" s="11">
        <v>1000</v>
      </c>
      <c r="R36" s="9">
        <f t="shared" si="12"/>
        <v>0.101600000103632</v>
      </c>
      <c r="S36" s="5">
        <f t="shared" si="7"/>
        <v>7.2550000000000002E-4</v>
      </c>
      <c r="T36" s="6">
        <f t="shared" si="8"/>
        <v>2513.2691014506581</v>
      </c>
      <c r="U36" s="78">
        <f t="shared" si="9"/>
        <v>2513.2741292555506</v>
      </c>
      <c r="V36" s="4">
        <f t="shared" si="10"/>
        <v>2.5132691014506578</v>
      </c>
      <c r="W36" s="3">
        <f>W34</f>
        <v>4181.3</v>
      </c>
    </row>
    <row r="37" spans="2:23" ht="18.75">
      <c r="B37" s="72">
        <v>4</v>
      </c>
      <c r="C37" s="75">
        <v>45</v>
      </c>
      <c r="D37" s="72">
        <v>10</v>
      </c>
      <c r="E37" s="50">
        <v>0.32</v>
      </c>
      <c r="F37" s="51">
        <f t="shared" si="11"/>
        <v>7874.0157600000002</v>
      </c>
      <c r="G37" s="68">
        <f t="shared" si="0"/>
        <v>44.723472834511064</v>
      </c>
      <c r="H37" s="7">
        <f t="shared" si="1"/>
        <v>44813.23229932769</v>
      </c>
      <c r="I37" s="77">
        <f t="shared" si="2"/>
        <v>155.66053789629882</v>
      </c>
      <c r="K37" s="7">
        <f t="shared" si="3"/>
        <v>20.893700766089999</v>
      </c>
      <c r="L37" s="6">
        <v>3.66</v>
      </c>
      <c r="M37" s="6">
        <v>0.57999999999999996</v>
      </c>
      <c r="N37" s="10">
        <f t="shared" si="4"/>
        <v>0.101600000103632</v>
      </c>
      <c r="O37" s="12">
        <f t="shared" si="5"/>
        <v>8.1073196820988964E-3</v>
      </c>
      <c r="P37" s="3">
        <f t="shared" si="6"/>
        <v>0.10160000010363202</v>
      </c>
      <c r="Q37" s="11">
        <v>1000</v>
      </c>
      <c r="R37" s="9">
        <f t="shared" si="12"/>
        <v>0.101600000103632</v>
      </c>
      <c r="S37" s="5">
        <f t="shared" si="7"/>
        <v>7.2550000000000002E-4</v>
      </c>
      <c r="T37" s="6">
        <f t="shared" si="8"/>
        <v>2594.342298271647</v>
      </c>
      <c r="U37" s="78">
        <f t="shared" si="9"/>
        <v>2513.2741292555506</v>
      </c>
      <c r="V37" s="4">
        <f t="shared" si="10"/>
        <v>2.5943422982716466</v>
      </c>
      <c r="W37" s="3">
        <f>W36</f>
        <v>4181.3</v>
      </c>
    </row>
    <row r="38" spans="2:23" ht="18.75">
      <c r="B38" s="72">
        <v>4</v>
      </c>
      <c r="C38" s="75">
        <v>45</v>
      </c>
      <c r="D38" s="72">
        <v>10</v>
      </c>
      <c r="E38" s="50">
        <v>0.33</v>
      </c>
      <c r="F38" s="51">
        <f t="shared" si="11"/>
        <v>7874.0157600000002</v>
      </c>
      <c r="G38" s="68">
        <f t="shared" ref="G38:G69" si="14">-(EXP((-K38*U38)/(V38*W38)))*(C38-D38)+C38</f>
        <v>44.679782709076093</v>
      </c>
      <c r="H38" s="7">
        <f t="shared" ref="H38:H69" si="15">(Q38*E38*R38)/S38</f>
        <v>46213.645808681686</v>
      </c>
      <c r="I38" s="77">
        <f t="shared" ref="I38:I69" si="16">T38*60/1000</f>
        <v>160.52492970555818</v>
      </c>
      <c r="K38" s="7">
        <f t="shared" si="3"/>
        <v>20.893700766089999</v>
      </c>
      <c r="L38" s="6">
        <v>3.66</v>
      </c>
      <c r="M38" s="6">
        <v>0.57999999999999996</v>
      </c>
      <c r="N38" s="10">
        <f t="shared" si="4"/>
        <v>0.101600000103632</v>
      </c>
      <c r="O38" s="12">
        <f t="shared" si="5"/>
        <v>8.1073196820988964E-3</v>
      </c>
      <c r="P38" s="3">
        <f t="shared" si="6"/>
        <v>0.10160000010363202</v>
      </c>
      <c r="Q38" s="11">
        <v>1000</v>
      </c>
      <c r="R38" s="9">
        <f t="shared" si="12"/>
        <v>0.101600000103632</v>
      </c>
      <c r="S38" s="5">
        <f t="shared" si="7"/>
        <v>7.2550000000000002E-4</v>
      </c>
      <c r="T38" s="6">
        <f t="shared" ref="T38:T69" si="17">(E38*O38)*1000000</f>
        <v>2675.4154950926363</v>
      </c>
      <c r="U38" s="78">
        <f t="shared" ref="U38:U69" si="18">PI()*R38*F38</f>
        <v>2513.2741292555506</v>
      </c>
      <c r="V38" s="4">
        <f t="shared" ref="V38:V69" si="19">Q38*E38*O38</f>
        <v>2.6754154950926359</v>
      </c>
      <c r="W38" s="3">
        <f>W37</f>
        <v>4181.3</v>
      </c>
    </row>
    <row r="39" spans="2:23" ht="18.75">
      <c r="B39" s="72">
        <v>4</v>
      </c>
      <c r="C39" s="75">
        <v>45</v>
      </c>
      <c r="D39" s="72">
        <v>10</v>
      </c>
      <c r="E39" s="50">
        <v>0.34</v>
      </c>
      <c r="F39" s="51">
        <f t="shared" si="11"/>
        <v>7874.0157600000002</v>
      </c>
      <c r="G39" s="68">
        <f t="shared" si="14"/>
        <v>44.632375635450366</v>
      </c>
      <c r="H39" s="7">
        <f t="shared" si="15"/>
        <v>47614.059318035674</v>
      </c>
      <c r="I39" s="77">
        <f t="shared" si="16"/>
        <v>165.38932151481751</v>
      </c>
      <c r="K39" s="7">
        <f t="shared" si="3"/>
        <v>20.893700766089999</v>
      </c>
      <c r="L39" s="6">
        <v>3.66</v>
      </c>
      <c r="M39" s="6">
        <v>0.57999999999999996</v>
      </c>
      <c r="N39" s="10">
        <f t="shared" si="4"/>
        <v>0.101600000103632</v>
      </c>
      <c r="O39" s="12">
        <f t="shared" si="5"/>
        <v>8.1073196820988964E-3</v>
      </c>
      <c r="P39" s="3">
        <f t="shared" si="6"/>
        <v>0.10160000010363202</v>
      </c>
      <c r="Q39" s="11">
        <v>1000</v>
      </c>
      <c r="R39" s="9">
        <f t="shared" si="12"/>
        <v>0.101600000103632</v>
      </c>
      <c r="S39" s="5">
        <f t="shared" si="7"/>
        <v>7.2550000000000002E-4</v>
      </c>
      <c r="T39" s="6">
        <f t="shared" si="17"/>
        <v>2756.4886919136252</v>
      </c>
      <c r="U39" s="78">
        <f t="shared" si="18"/>
        <v>2513.2741292555506</v>
      </c>
      <c r="V39" s="4">
        <f t="shared" si="19"/>
        <v>2.7564886919136247</v>
      </c>
      <c r="W39" s="3">
        <f>W38</f>
        <v>4181.3</v>
      </c>
    </row>
    <row r="40" spans="2:23" ht="18.75">
      <c r="B40" s="72">
        <v>4</v>
      </c>
      <c r="C40" s="75">
        <v>45</v>
      </c>
      <c r="D40" s="72">
        <v>10</v>
      </c>
      <c r="E40" s="50">
        <v>0.35</v>
      </c>
      <c r="F40" s="51">
        <f t="shared" si="11"/>
        <v>7874.0157600000002</v>
      </c>
      <c r="G40" s="68">
        <f t="shared" si="14"/>
        <v>44.58126666407243</v>
      </c>
      <c r="H40" s="7">
        <f t="shared" si="15"/>
        <v>49014.472827389662</v>
      </c>
      <c r="I40" s="77">
        <f t="shared" si="16"/>
        <v>170.25371332407681</v>
      </c>
      <c r="K40" s="7">
        <f t="shared" si="3"/>
        <v>20.893700766089999</v>
      </c>
      <c r="L40" s="6">
        <v>3.66</v>
      </c>
      <c r="M40" s="6">
        <v>0.57999999999999996</v>
      </c>
      <c r="N40" s="10">
        <f t="shared" si="4"/>
        <v>0.101600000103632</v>
      </c>
      <c r="O40" s="12">
        <f t="shared" si="5"/>
        <v>8.1073196820988964E-3</v>
      </c>
      <c r="P40" s="3">
        <f t="shared" si="6"/>
        <v>0.10160000010363202</v>
      </c>
      <c r="Q40" s="11">
        <v>1000</v>
      </c>
      <c r="R40" s="9">
        <f t="shared" si="12"/>
        <v>0.101600000103632</v>
      </c>
      <c r="S40" s="5">
        <f t="shared" si="7"/>
        <v>7.2550000000000002E-4</v>
      </c>
      <c r="T40" s="6">
        <f t="shared" si="17"/>
        <v>2837.5618887346136</v>
      </c>
      <c r="U40" s="78">
        <f t="shared" si="18"/>
        <v>2513.2741292555506</v>
      </c>
      <c r="V40" s="4">
        <f t="shared" si="19"/>
        <v>2.8375618887346139</v>
      </c>
      <c r="W40" s="3">
        <f>W39</f>
        <v>4181.3</v>
      </c>
    </row>
    <row r="41" spans="2:23" ht="18.75">
      <c r="B41" s="72">
        <v>4</v>
      </c>
      <c r="C41" s="75">
        <v>45</v>
      </c>
      <c r="D41" s="72">
        <v>10</v>
      </c>
      <c r="E41" s="50">
        <v>0.36</v>
      </c>
      <c r="F41" s="51">
        <f t="shared" si="11"/>
        <v>7874.0157600000002</v>
      </c>
      <c r="G41" s="68">
        <f t="shared" si="14"/>
        <v>44.526489023220797</v>
      </c>
      <c r="H41" s="7">
        <f t="shared" si="15"/>
        <v>50414.886336743657</v>
      </c>
      <c r="I41" s="77">
        <f t="shared" si="16"/>
        <v>175.11810513333614</v>
      </c>
      <c r="K41" s="7">
        <f t="shared" si="3"/>
        <v>20.893700766089999</v>
      </c>
      <c r="L41" s="6">
        <v>3.66</v>
      </c>
      <c r="M41" s="6">
        <v>0.57999999999999996</v>
      </c>
      <c r="N41" s="10">
        <f t="shared" si="4"/>
        <v>0.101600000103632</v>
      </c>
      <c r="O41" s="12">
        <f t="shared" si="5"/>
        <v>8.1073196820988964E-3</v>
      </c>
      <c r="P41" s="3">
        <f t="shared" si="6"/>
        <v>0.10160000010363202</v>
      </c>
      <c r="Q41" s="11">
        <v>1000</v>
      </c>
      <c r="R41" s="9">
        <f t="shared" si="12"/>
        <v>0.101600000103632</v>
      </c>
      <c r="S41" s="5">
        <f t="shared" si="7"/>
        <v>7.2550000000000002E-4</v>
      </c>
      <c r="T41" s="6">
        <f t="shared" si="17"/>
        <v>2918.6350855556025</v>
      </c>
      <c r="U41" s="78">
        <f t="shared" si="18"/>
        <v>2513.2741292555506</v>
      </c>
      <c r="V41" s="4">
        <f t="shared" si="19"/>
        <v>2.9186350855556027</v>
      </c>
      <c r="W41" s="3">
        <f>W40</f>
        <v>4181.3</v>
      </c>
    </row>
    <row r="42" spans="2:23" ht="18.75">
      <c r="B42" s="72">
        <v>4</v>
      </c>
      <c r="C42" s="75">
        <v>45</v>
      </c>
      <c r="D42" s="72">
        <v>10</v>
      </c>
      <c r="E42" s="50">
        <v>0.37</v>
      </c>
      <c r="F42" s="51">
        <f t="shared" si="11"/>
        <v>7874.0157600000002</v>
      </c>
      <c r="G42" s="68">
        <f t="shared" si="14"/>
        <v>44.468092047598198</v>
      </c>
      <c r="H42" s="7">
        <f t="shared" si="15"/>
        <v>51815.299846097645</v>
      </c>
      <c r="I42" s="77">
        <f t="shared" si="16"/>
        <v>179.9824969425955</v>
      </c>
      <c r="K42" s="7">
        <f t="shared" si="3"/>
        <v>20.893700766089999</v>
      </c>
      <c r="L42" s="6">
        <v>3.66</v>
      </c>
      <c r="M42" s="6">
        <v>0.57999999999999996</v>
      </c>
      <c r="N42" s="10">
        <f t="shared" si="4"/>
        <v>0.101600000103632</v>
      </c>
      <c r="O42" s="12">
        <f t="shared" si="5"/>
        <v>8.1073196820988964E-3</v>
      </c>
      <c r="P42" s="3">
        <f t="shared" si="6"/>
        <v>0.10160000010363202</v>
      </c>
      <c r="Q42" s="11">
        <v>1000</v>
      </c>
      <c r="R42" s="9">
        <f t="shared" si="12"/>
        <v>0.101600000103632</v>
      </c>
      <c r="S42" s="5">
        <f t="shared" si="7"/>
        <v>7.2550000000000002E-4</v>
      </c>
      <c r="T42" s="6">
        <f t="shared" si="17"/>
        <v>2999.7082823765913</v>
      </c>
      <c r="U42" s="78">
        <f t="shared" si="18"/>
        <v>2513.2741292555506</v>
      </c>
      <c r="V42" s="4">
        <f t="shared" si="19"/>
        <v>2.9997082823765915</v>
      </c>
      <c r="W42" s="3">
        <f>4.1813*1000</f>
        <v>4181.3</v>
      </c>
    </row>
    <row r="43" spans="2:23" ht="18.75">
      <c r="B43" s="72">
        <v>4</v>
      </c>
      <c r="C43" s="75">
        <v>45</v>
      </c>
      <c r="D43" s="72">
        <v>10</v>
      </c>
      <c r="E43" s="50">
        <v>0.38</v>
      </c>
      <c r="F43" s="51">
        <f t="shared" si="11"/>
        <v>7874.0157600000002</v>
      </c>
      <c r="G43" s="68">
        <f t="shared" si="14"/>
        <v>44.406139168058282</v>
      </c>
      <c r="H43" s="7">
        <f t="shared" si="15"/>
        <v>53215.713355451633</v>
      </c>
      <c r="I43" s="77">
        <f t="shared" si="16"/>
        <v>184.84688875185483</v>
      </c>
      <c r="K43" s="7">
        <f t="shared" si="3"/>
        <v>20.893700766089999</v>
      </c>
      <c r="L43" s="6">
        <v>3.66</v>
      </c>
      <c r="M43" s="6">
        <v>0.57999999999999996</v>
      </c>
      <c r="N43" s="10">
        <f t="shared" si="4"/>
        <v>0.101600000103632</v>
      </c>
      <c r="O43" s="12">
        <f t="shared" si="5"/>
        <v>8.1073196820988964E-3</v>
      </c>
      <c r="P43" s="3">
        <f t="shared" si="6"/>
        <v>0.10160000010363202</v>
      </c>
      <c r="Q43" s="11">
        <v>1000</v>
      </c>
      <c r="R43" s="9">
        <f t="shared" si="12"/>
        <v>0.101600000103632</v>
      </c>
      <c r="S43" s="5">
        <f t="shared" si="7"/>
        <v>7.2550000000000002E-4</v>
      </c>
      <c r="T43" s="6">
        <f t="shared" si="17"/>
        <v>3080.7814791975807</v>
      </c>
      <c r="U43" s="78">
        <f t="shared" si="18"/>
        <v>2513.2741292555506</v>
      </c>
      <c r="V43" s="4">
        <f t="shared" si="19"/>
        <v>3.0807814791975807</v>
      </c>
      <c r="W43" s="3">
        <f>4.1813*1000</f>
        <v>4181.3</v>
      </c>
    </row>
    <row r="44" spans="2:23" ht="18.75">
      <c r="B44" s="72">
        <v>4</v>
      </c>
      <c r="C44" s="75">
        <v>45</v>
      </c>
      <c r="D44" s="72">
        <v>10</v>
      </c>
      <c r="E44" s="50">
        <v>0.39</v>
      </c>
      <c r="F44" s="51">
        <f t="shared" si="11"/>
        <v>7874.0157600000002</v>
      </c>
      <c r="G44" s="68">
        <f t="shared" si="14"/>
        <v>44.340705993729891</v>
      </c>
      <c r="H44" s="7">
        <f t="shared" si="15"/>
        <v>54616.126864805628</v>
      </c>
      <c r="I44" s="77">
        <f t="shared" si="16"/>
        <v>189.71128056111417</v>
      </c>
      <c r="K44" s="7">
        <f t="shared" si="3"/>
        <v>20.893700766089999</v>
      </c>
      <c r="L44" s="6">
        <v>3.66</v>
      </c>
      <c r="M44" s="6">
        <v>0.57999999999999996</v>
      </c>
      <c r="N44" s="10">
        <f t="shared" si="4"/>
        <v>0.101600000103632</v>
      </c>
      <c r="O44" s="12">
        <f t="shared" si="5"/>
        <v>8.1073196820988964E-3</v>
      </c>
      <c r="P44" s="3">
        <f t="shared" si="6"/>
        <v>0.10160000010363202</v>
      </c>
      <c r="Q44" s="11">
        <v>1000</v>
      </c>
      <c r="R44" s="9">
        <f t="shared" si="12"/>
        <v>0.101600000103632</v>
      </c>
      <c r="S44" s="5">
        <f t="shared" si="7"/>
        <v>7.2550000000000002E-4</v>
      </c>
      <c r="T44" s="6">
        <f t="shared" si="17"/>
        <v>3161.8546760185695</v>
      </c>
      <c r="U44" s="78">
        <f t="shared" si="18"/>
        <v>2513.2741292555506</v>
      </c>
      <c r="V44" s="4">
        <f t="shared" si="19"/>
        <v>3.1618546760185695</v>
      </c>
      <c r="W44" s="3">
        <f>W42</f>
        <v>4181.3</v>
      </c>
    </row>
    <row r="45" spans="2:23" ht="18.75">
      <c r="B45" s="72">
        <v>4</v>
      </c>
      <c r="C45" s="75">
        <v>45</v>
      </c>
      <c r="D45" s="72">
        <v>10</v>
      </c>
      <c r="E45" s="50">
        <v>0.4</v>
      </c>
      <c r="F45" s="51">
        <f t="shared" si="11"/>
        <v>7874.0157600000002</v>
      </c>
      <c r="G45" s="68">
        <f t="shared" si="14"/>
        <v>44.271878507799975</v>
      </c>
      <c r="H45" s="7">
        <f t="shared" si="15"/>
        <v>56016.540374159616</v>
      </c>
      <c r="I45" s="77">
        <f t="shared" si="16"/>
        <v>194.57567237037352</v>
      </c>
      <c r="K45" s="7">
        <f t="shared" si="3"/>
        <v>20.893700766089999</v>
      </c>
      <c r="L45" s="6">
        <v>3.66</v>
      </c>
      <c r="M45" s="6">
        <v>0.57999999999999996</v>
      </c>
      <c r="N45" s="10">
        <f t="shared" si="4"/>
        <v>0.101600000103632</v>
      </c>
      <c r="O45" s="12">
        <f t="shared" si="5"/>
        <v>8.1073196820988964E-3</v>
      </c>
      <c r="P45" s="3">
        <f t="shared" si="6"/>
        <v>0.10160000010363202</v>
      </c>
      <c r="Q45" s="11">
        <v>1000</v>
      </c>
      <c r="R45" s="9">
        <f t="shared" si="12"/>
        <v>0.101600000103632</v>
      </c>
      <c r="S45" s="5">
        <f t="shared" si="7"/>
        <v>7.2550000000000002E-4</v>
      </c>
      <c r="T45" s="6">
        <f t="shared" si="17"/>
        <v>3242.9278728395589</v>
      </c>
      <c r="U45" s="78">
        <f t="shared" si="18"/>
        <v>2513.2741292555506</v>
      </c>
      <c r="V45" s="4">
        <f t="shared" si="19"/>
        <v>3.2429278728395587</v>
      </c>
      <c r="W45" s="3">
        <f>W44</f>
        <v>4181.3</v>
      </c>
    </row>
    <row r="46" spans="2:23" ht="18.75">
      <c r="B46" s="72">
        <v>4</v>
      </c>
      <c r="C46" s="75">
        <v>45</v>
      </c>
      <c r="D46" s="72">
        <v>10</v>
      </c>
      <c r="E46" s="50">
        <v>0.41</v>
      </c>
      <c r="F46" s="51">
        <f t="shared" si="11"/>
        <v>7874.0157600000002</v>
      </c>
      <c r="G46" s="68">
        <f t="shared" si="14"/>
        <v>44.199751390205847</v>
      </c>
      <c r="H46" s="7">
        <f t="shared" si="15"/>
        <v>57416.953883513605</v>
      </c>
      <c r="I46" s="77">
        <f t="shared" si="16"/>
        <v>199.44006417963286</v>
      </c>
      <c r="K46" s="7">
        <f t="shared" si="3"/>
        <v>20.893700766089999</v>
      </c>
      <c r="L46" s="6">
        <v>3.66</v>
      </c>
      <c r="M46" s="6">
        <v>0.57999999999999996</v>
      </c>
      <c r="N46" s="10">
        <f t="shared" si="4"/>
        <v>0.101600000103632</v>
      </c>
      <c r="O46" s="12">
        <f t="shared" si="5"/>
        <v>8.1073196820988964E-3</v>
      </c>
      <c r="P46" s="3">
        <f t="shared" si="6"/>
        <v>0.10160000010363202</v>
      </c>
      <c r="Q46" s="11">
        <v>1000</v>
      </c>
      <c r="R46" s="9">
        <f t="shared" si="12"/>
        <v>0.101600000103632</v>
      </c>
      <c r="S46" s="5">
        <f t="shared" si="7"/>
        <v>7.2550000000000002E-4</v>
      </c>
      <c r="T46" s="6">
        <f t="shared" si="17"/>
        <v>3324.0010696605473</v>
      </c>
      <c r="U46" s="78">
        <f t="shared" si="18"/>
        <v>2513.2741292555506</v>
      </c>
      <c r="V46" s="4">
        <f t="shared" si="19"/>
        <v>3.3240010696605475</v>
      </c>
      <c r="W46" s="3">
        <f>W45</f>
        <v>4181.3</v>
      </c>
    </row>
    <row r="47" spans="2:23" ht="18.75">
      <c r="B47" s="72">
        <v>4</v>
      </c>
      <c r="C47" s="75">
        <v>45</v>
      </c>
      <c r="D47" s="72">
        <v>10</v>
      </c>
      <c r="E47" s="50">
        <v>0.42</v>
      </c>
      <c r="F47" s="51">
        <f t="shared" si="11"/>
        <v>7874.0157600000002</v>
      </c>
      <c r="G47" s="68">
        <f t="shared" si="14"/>
        <v>44.124426474195054</v>
      </c>
      <c r="H47" s="7">
        <f t="shared" si="15"/>
        <v>58817.3673928676</v>
      </c>
      <c r="I47" s="77">
        <f t="shared" si="16"/>
        <v>204.30445598889219</v>
      </c>
      <c r="K47" s="7">
        <f t="shared" si="3"/>
        <v>20.893700766089999</v>
      </c>
      <c r="L47" s="6">
        <v>3.66</v>
      </c>
      <c r="M47" s="6">
        <v>0.57999999999999996</v>
      </c>
      <c r="N47" s="10">
        <f t="shared" si="4"/>
        <v>0.101600000103632</v>
      </c>
      <c r="O47" s="12">
        <f t="shared" si="5"/>
        <v>8.1073196820988964E-3</v>
      </c>
      <c r="P47" s="3">
        <f t="shared" si="6"/>
        <v>0.10160000010363202</v>
      </c>
      <c r="Q47" s="11">
        <v>1000</v>
      </c>
      <c r="R47" s="9">
        <f t="shared" si="12"/>
        <v>0.101600000103632</v>
      </c>
      <c r="S47" s="5">
        <f t="shared" si="7"/>
        <v>7.2550000000000002E-4</v>
      </c>
      <c r="T47" s="6">
        <f t="shared" si="17"/>
        <v>3405.0742664815361</v>
      </c>
      <c r="U47" s="78">
        <f t="shared" si="18"/>
        <v>2513.2741292555506</v>
      </c>
      <c r="V47" s="4">
        <f t="shared" si="19"/>
        <v>3.4050742664815363</v>
      </c>
      <c r="W47" s="3">
        <f>W46</f>
        <v>4181.3</v>
      </c>
    </row>
    <row r="48" spans="2:23" ht="18.75">
      <c r="B48" s="72">
        <v>4</v>
      </c>
      <c r="C48" s="75">
        <v>45</v>
      </c>
      <c r="D48" s="72">
        <v>10</v>
      </c>
      <c r="E48" s="50">
        <v>0.43</v>
      </c>
      <c r="F48" s="51">
        <f t="shared" si="11"/>
        <v>7874.0157600000002</v>
      </c>
      <c r="G48" s="68">
        <f t="shared" si="14"/>
        <v>44.046011338873505</v>
      </c>
      <c r="H48" s="7">
        <f t="shared" si="15"/>
        <v>60217.780902221588</v>
      </c>
      <c r="I48" s="77">
        <f t="shared" si="16"/>
        <v>209.16884779815152</v>
      </c>
      <c r="K48" s="7">
        <f t="shared" si="3"/>
        <v>20.893700766089999</v>
      </c>
      <c r="L48" s="6">
        <v>3.66</v>
      </c>
      <c r="M48" s="6">
        <v>0.57999999999999996</v>
      </c>
      <c r="N48" s="10">
        <f t="shared" si="4"/>
        <v>0.101600000103632</v>
      </c>
      <c r="O48" s="12">
        <f t="shared" si="5"/>
        <v>8.1073196820988964E-3</v>
      </c>
      <c r="P48" s="3">
        <f t="shared" si="6"/>
        <v>0.10160000010363202</v>
      </c>
      <c r="Q48" s="11">
        <v>1000</v>
      </c>
      <c r="R48" s="9">
        <f t="shared" si="12"/>
        <v>0.101600000103632</v>
      </c>
      <c r="S48" s="5">
        <f t="shared" si="7"/>
        <v>7.2550000000000002E-4</v>
      </c>
      <c r="T48" s="6">
        <f t="shared" si="17"/>
        <v>3486.1474633025255</v>
      </c>
      <c r="U48" s="78">
        <f t="shared" si="18"/>
        <v>2513.2741292555506</v>
      </c>
      <c r="V48" s="4">
        <f t="shared" si="19"/>
        <v>3.4861474633025256</v>
      </c>
      <c r="W48" s="3">
        <f>W47</f>
        <v>4181.3</v>
      </c>
    </row>
    <row r="49" spans="2:23" ht="18.75">
      <c r="B49" s="72">
        <v>4</v>
      </c>
      <c r="C49" s="75">
        <v>45</v>
      </c>
      <c r="D49" s="72">
        <v>10</v>
      </c>
      <c r="E49" s="50">
        <v>0.44</v>
      </c>
      <c r="F49" s="51">
        <f t="shared" si="11"/>
        <v>7874.0157600000002</v>
      </c>
      <c r="G49" s="68">
        <f t="shared" si="14"/>
        <v>43.964618036232601</v>
      </c>
      <c r="H49" s="7">
        <f t="shared" si="15"/>
        <v>61618.194411575576</v>
      </c>
      <c r="I49" s="77">
        <f t="shared" si="16"/>
        <v>214.03323960741085</v>
      </c>
      <c r="K49" s="7">
        <f t="shared" si="3"/>
        <v>20.893700766089999</v>
      </c>
      <c r="L49" s="6">
        <v>3.66</v>
      </c>
      <c r="M49" s="6">
        <v>0.57999999999999996</v>
      </c>
      <c r="N49" s="10">
        <f t="shared" si="4"/>
        <v>0.101600000103632</v>
      </c>
      <c r="O49" s="12">
        <f t="shared" si="5"/>
        <v>8.1073196820988964E-3</v>
      </c>
      <c r="P49" s="3">
        <f t="shared" si="6"/>
        <v>0.10160000010363202</v>
      </c>
      <c r="Q49" s="11">
        <v>1000</v>
      </c>
      <c r="R49" s="9">
        <f t="shared" si="12"/>
        <v>0.101600000103632</v>
      </c>
      <c r="S49" s="5">
        <f t="shared" si="7"/>
        <v>7.2550000000000002E-4</v>
      </c>
      <c r="T49" s="6">
        <f t="shared" si="17"/>
        <v>3567.2206601235143</v>
      </c>
      <c r="U49" s="78">
        <f t="shared" si="18"/>
        <v>2513.2741292555506</v>
      </c>
      <c r="V49" s="4">
        <f t="shared" si="19"/>
        <v>3.5672206601235144</v>
      </c>
      <c r="W49" s="3">
        <f>W48</f>
        <v>4181.3</v>
      </c>
    </row>
    <row r="50" spans="2:23" ht="18.75">
      <c r="B50" s="72">
        <v>4</v>
      </c>
      <c r="C50" s="75">
        <v>45</v>
      </c>
      <c r="D50" s="72">
        <v>10</v>
      </c>
      <c r="E50" s="50">
        <v>0.45</v>
      </c>
      <c r="F50" s="51">
        <f t="shared" si="11"/>
        <v>7874.0157600000002</v>
      </c>
      <c r="G50" s="68">
        <f t="shared" si="14"/>
        <v>43.880361948502816</v>
      </c>
      <c r="H50" s="7">
        <f t="shared" si="15"/>
        <v>63018.607920929571</v>
      </c>
      <c r="I50" s="77">
        <f t="shared" si="16"/>
        <v>218.89763141667021</v>
      </c>
      <c r="K50" s="7">
        <f t="shared" si="3"/>
        <v>20.893700766089999</v>
      </c>
      <c r="L50" s="6">
        <v>3.66</v>
      </c>
      <c r="M50" s="6">
        <v>0.57999999999999996</v>
      </c>
      <c r="N50" s="10">
        <f t="shared" si="4"/>
        <v>0.101600000103632</v>
      </c>
      <c r="O50" s="12">
        <f t="shared" si="5"/>
        <v>8.1073196820988964E-3</v>
      </c>
      <c r="P50" s="3">
        <f t="shared" si="6"/>
        <v>0.10160000010363202</v>
      </c>
      <c r="Q50" s="11">
        <v>1000</v>
      </c>
      <c r="R50" s="9">
        <f t="shared" si="12"/>
        <v>0.101600000103632</v>
      </c>
      <c r="S50" s="5">
        <f t="shared" si="7"/>
        <v>7.2550000000000002E-4</v>
      </c>
      <c r="T50" s="6">
        <f t="shared" si="17"/>
        <v>3648.2938569445037</v>
      </c>
      <c r="U50" s="78">
        <f t="shared" si="18"/>
        <v>2513.2741292555506</v>
      </c>
      <c r="V50" s="4">
        <f t="shared" si="19"/>
        <v>3.6482938569445036</v>
      </c>
      <c r="W50" s="3">
        <f>4.1813*1000</f>
        <v>4181.3</v>
      </c>
    </row>
    <row r="51" spans="2:23" ht="18.75">
      <c r="B51" s="72">
        <v>4</v>
      </c>
      <c r="C51" s="75">
        <v>45</v>
      </c>
      <c r="D51" s="72">
        <v>10</v>
      </c>
      <c r="E51" s="50">
        <v>0.46</v>
      </c>
      <c r="F51" s="51">
        <f t="shared" si="11"/>
        <v>7874.0157600000002</v>
      </c>
      <c r="G51" s="68">
        <f t="shared" si="14"/>
        <v>43.793360769831004</v>
      </c>
      <c r="H51" s="7">
        <f t="shared" si="15"/>
        <v>64419.021430283559</v>
      </c>
      <c r="I51" s="77">
        <f t="shared" si="16"/>
        <v>223.76202322592957</v>
      </c>
      <c r="K51" s="7">
        <f t="shared" si="3"/>
        <v>20.893700766089999</v>
      </c>
      <c r="L51" s="6">
        <v>3.66</v>
      </c>
      <c r="M51" s="6">
        <v>0.57999999999999996</v>
      </c>
      <c r="N51" s="10">
        <f t="shared" si="4"/>
        <v>0.101600000103632</v>
      </c>
      <c r="O51" s="12">
        <f t="shared" si="5"/>
        <v>8.1073196820988964E-3</v>
      </c>
      <c r="P51" s="3">
        <f t="shared" si="6"/>
        <v>0.10160000010363202</v>
      </c>
      <c r="Q51" s="11">
        <v>1000</v>
      </c>
      <c r="R51" s="9">
        <f t="shared" si="12"/>
        <v>0.101600000103632</v>
      </c>
      <c r="S51" s="5">
        <f t="shared" si="7"/>
        <v>7.2550000000000002E-4</v>
      </c>
      <c r="T51" s="6">
        <f t="shared" si="17"/>
        <v>3729.3670537654925</v>
      </c>
      <c r="U51" s="78">
        <f t="shared" si="18"/>
        <v>2513.2741292555506</v>
      </c>
      <c r="V51" s="4">
        <f t="shared" si="19"/>
        <v>3.7293670537654924</v>
      </c>
      <c r="W51" s="3">
        <f>4.1813*1000</f>
        <v>4181.3</v>
      </c>
    </row>
    <row r="52" spans="2:23" ht="18.75">
      <c r="B52" s="72">
        <v>4</v>
      </c>
      <c r="C52" s="75">
        <v>45</v>
      </c>
      <c r="D52" s="72">
        <v>10</v>
      </c>
      <c r="E52" s="50">
        <v>0.47</v>
      </c>
      <c r="F52" s="51">
        <f t="shared" si="11"/>
        <v>7874.0157600000002</v>
      </c>
      <c r="G52" s="68">
        <f t="shared" si="14"/>
        <v>43.703733605056797</v>
      </c>
      <c r="H52" s="7">
        <f t="shared" si="15"/>
        <v>65819.434939637547</v>
      </c>
      <c r="I52" s="77">
        <f t="shared" si="16"/>
        <v>228.6264150351889</v>
      </c>
      <c r="K52" s="7">
        <f t="shared" si="3"/>
        <v>20.893700766089999</v>
      </c>
      <c r="L52" s="6">
        <v>3.66</v>
      </c>
      <c r="M52" s="6">
        <v>0.57999999999999996</v>
      </c>
      <c r="N52" s="10">
        <f t="shared" si="4"/>
        <v>0.101600000103632</v>
      </c>
      <c r="O52" s="12">
        <f t="shared" si="5"/>
        <v>8.1073196820988964E-3</v>
      </c>
      <c r="P52" s="3">
        <f t="shared" si="6"/>
        <v>0.10160000010363202</v>
      </c>
      <c r="Q52" s="11">
        <v>1000</v>
      </c>
      <c r="R52" s="9">
        <f t="shared" si="12"/>
        <v>0.101600000103632</v>
      </c>
      <c r="S52" s="5">
        <f t="shared" si="7"/>
        <v>7.2550000000000002E-4</v>
      </c>
      <c r="T52" s="6">
        <f t="shared" si="17"/>
        <v>3810.4402505864814</v>
      </c>
      <c r="U52" s="78">
        <f t="shared" si="18"/>
        <v>2513.2741292555506</v>
      </c>
      <c r="V52" s="4">
        <f t="shared" si="19"/>
        <v>3.8104402505864812</v>
      </c>
      <c r="W52" s="3">
        <f>W50</f>
        <v>4181.3</v>
      </c>
    </row>
    <row r="53" spans="2:23" ht="18.75">
      <c r="B53" s="72">
        <v>4</v>
      </c>
      <c r="C53" s="75">
        <v>45</v>
      </c>
      <c r="D53" s="72">
        <v>10</v>
      </c>
      <c r="E53" s="50">
        <v>0.48</v>
      </c>
      <c r="F53" s="51">
        <f t="shared" si="11"/>
        <v>7874.0157600000002</v>
      </c>
      <c r="G53" s="68">
        <f t="shared" si="14"/>
        <v>43.611600177631594</v>
      </c>
      <c r="H53" s="7">
        <f t="shared" si="15"/>
        <v>67219.848448991543</v>
      </c>
      <c r="I53" s="77">
        <f t="shared" si="16"/>
        <v>233.4908068444482</v>
      </c>
      <c r="K53" s="7">
        <f t="shared" si="3"/>
        <v>20.893700766089999</v>
      </c>
      <c r="L53" s="6">
        <v>3.66</v>
      </c>
      <c r="M53" s="6">
        <v>0.57999999999999996</v>
      </c>
      <c r="N53" s="10">
        <f t="shared" si="4"/>
        <v>0.101600000103632</v>
      </c>
      <c r="O53" s="12">
        <f t="shared" si="5"/>
        <v>8.1073196820988964E-3</v>
      </c>
      <c r="P53" s="3">
        <f t="shared" si="6"/>
        <v>0.10160000010363202</v>
      </c>
      <c r="Q53" s="11">
        <v>1000</v>
      </c>
      <c r="R53" s="9">
        <f t="shared" si="12"/>
        <v>0.101600000103632</v>
      </c>
      <c r="S53" s="5">
        <f t="shared" si="7"/>
        <v>7.2550000000000002E-4</v>
      </c>
      <c r="T53" s="6">
        <f t="shared" si="17"/>
        <v>3891.5134474074703</v>
      </c>
      <c r="U53" s="78">
        <f t="shared" si="18"/>
        <v>2513.2741292555506</v>
      </c>
      <c r="V53" s="4">
        <f t="shared" si="19"/>
        <v>3.8915134474074704</v>
      </c>
      <c r="W53" s="3">
        <f>W52</f>
        <v>4181.3</v>
      </c>
    </row>
    <row r="54" spans="2:23" ht="18.75">
      <c r="B54" s="72">
        <v>4</v>
      </c>
      <c r="C54" s="75">
        <v>45</v>
      </c>
      <c r="D54" s="72">
        <v>10</v>
      </c>
      <c r="E54" s="50">
        <v>0.49</v>
      </c>
      <c r="F54" s="51">
        <f t="shared" si="11"/>
        <v>7874.0157600000002</v>
      </c>
      <c r="G54" s="68">
        <f t="shared" si="14"/>
        <v>43.517080138367483</v>
      </c>
      <c r="H54" s="7">
        <f t="shared" si="15"/>
        <v>68620.261958345523</v>
      </c>
      <c r="I54" s="77">
        <f t="shared" si="16"/>
        <v>238.35519865370753</v>
      </c>
      <c r="K54" s="7">
        <f t="shared" si="3"/>
        <v>20.893700766089999</v>
      </c>
      <c r="L54" s="6">
        <v>3.66</v>
      </c>
      <c r="M54" s="6">
        <v>0.57999999999999996</v>
      </c>
      <c r="N54" s="10">
        <f t="shared" si="4"/>
        <v>0.101600000103632</v>
      </c>
      <c r="O54" s="12">
        <f t="shared" si="5"/>
        <v>8.1073196820988964E-3</v>
      </c>
      <c r="P54" s="3">
        <f t="shared" si="6"/>
        <v>0.10160000010363202</v>
      </c>
      <c r="Q54" s="11">
        <v>1000</v>
      </c>
      <c r="R54" s="9">
        <f t="shared" si="12"/>
        <v>0.101600000103632</v>
      </c>
      <c r="S54" s="5">
        <f t="shared" si="7"/>
        <v>7.2550000000000002E-4</v>
      </c>
      <c r="T54" s="6">
        <f t="shared" si="17"/>
        <v>3972.5866442284591</v>
      </c>
      <c r="U54" s="78">
        <f t="shared" si="18"/>
        <v>2513.2741292555506</v>
      </c>
      <c r="V54" s="4">
        <f t="shared" si="19"/>
        <v>3.9725866442284592</v>
      </c>
      <c r="W54" s="3">
        <f>W53</f>
        <v>4181.3</v>
      </c>
    </row>
    <row r="55" spans="2:23" ht="18.75">
      <c r="B55" s="72">
        <v>4</v>
      </c>
      <c r="C55" s="75">
        <v>45</v>
      </c>
      <c r="D55" s="72">
        <v>10</v>
      </c>
      <c r="E55" s="50">
        <v>0.5</v>
      </c>
      <c r="F55" s="51">
        <f t="shared" si="11"/>
        <v>7874.0157600000002</v>
      </c>
      <c r="G55" s="68">
        <f t="shared" si="14"/>
        <v>43.420292466630109</v>
      </c>
      <c r="H55" s="7">
        <f t="shared" si="15"/>
        <v>70020.675467699519</v>
      </c>
      <c r="I55" s="77">
        <f t="shared" si="16"/>
        <v>243.21959046296689</v>
      </c>
      <c r="K55" s="7">
        <f t="shared" si="3"/>
        <v>20.893700766089999</v>
      </c>
      <c r="L55" s="6">
        <v>3.66</v>
      </c>
      <c r="M55" s="6">
        <v>0.57999999999999996</v>
      </c>
      <c r="N55" s="10">
        <f t="shared" si="4"/>
        <v>0.101600000103632</v>
      </c>
      <c r="O55" s="12">
        <f t="shared" si="5"/>
        <v>8.1073196820988964E-3</v>
      </c>
      <c r="P55" s="3">
        <f t="shared" si="6"/>
        <v>0.10160000010363202</v>
      </c>
      <c r="Q55" s="11">
        <v>1000</v>
      </c>
      <c r="R55" s="9">
        <f t="shared" si="12"/>
        <v>0.101600000103632</v>
      </c>
      <c r="S55" s="5">
        <f t="shared" si="7"/>
        <v>7.2550000000000002E-4</v>
      </c>
      <c r="T55" s="6">
        <f t="shared" si="17"/>
        <v>4053.659841049448</v>
      </c>
      <c r="U55" s="78">
        <f t="shared" si="18"/>
        <v>2513.2741292555506</v>
      </c>
      <c r="V55" s="4">
        <f t="shared" si="19"/>
        <v>4.0536598410494484</v>
      </c>
      <c r="W55" s="3">
        <f>W54</f>
        <v>4181.3</v>
      </c>
    </row>
    <row r="56" spans="2:23" ht="18.75">
      <c r="B56" s="72">
        <v>4</v>
      </c>
      <c r="C56" s="75">
        <v>45</v>
      </c>
      <c r="D56" s="72">
        <v>10</v>
      </c>
      <c r="E56" s="50">
        <v>0.51</v>
      </c>
      <c r="F56" s="51">
        <f t="shared" si="11"/>
        <v>7874.0157600000002</v>
      </c>
      <c r="G56" s="68">
        <f t="shared" si="14"/>
        <v>43.321354955723898</v>
      </c>
      <c r="H56" s="7">
        <f t="shared" si="15"/>
        <v>71421.088977053514</v>
      </c>
      <c r="I56" s="77">
        <f t="shared" si="16"/>
        <v>248.08398227222625</v>
      </c>
      <c r="K56" s="7">
        <f t="shared" si="3"/>
        <v>20.893700766089999</v>
      </c>
      <c r="L56" s="6">
        <v>3.66</v>
      </c>
      <c r="M56" s="6">
        <v>0.57999999999999996</v>
      </c>
      <c r="N56" s="10">
        <f t="shared" si="4"/>
        <v>0.101600000103632</v>
      </c>
      <c r="O56" s="12">
        <f t="shared" si="5"/>
        <v>8.1073196820988964E-3</v>
      </c>
      <c r="P56" s="3">
        <f t="shared" si="6"/>
        <v>0.10160000010363202</v>
      </c>
      <c r="Q56" s="11">
        <v>1000</v>
      </c>
      <c r="R56" s="9">
        <f t="shared" si="12"/>
        <v>0.101600000103632</v>
      </c>
      <c r="S56" s="5">
        <f t="shared" si="7"/>
        <v>7.2550000000000002E-4</v>
      </c>
      <c r="T56" s="6">
        <f t="shared" si="17"/>
        <v>4134.7330378704373</v>
      </c>
      <c r="U56" s="78">
        <f t="shared" si="18"/>
        <v>2513.2741292555506</v>
      </c>
      <c r="V56" s="4">
        <f t="shared" si="19"/>
        <v>4.1347330378704372</v>
      </c>
      <c r="W56" s="3">
        <f>W55</f>
        <v>4181.3</v>
      </c>
    </row>
    <row r="57" spans="2:23" ht="18.75">
      <c r="B57" s="72">
        <v>4</v>
      </c>
      <c r="C57" s="75">
        <v>45</v>
      </c>
      <c r="D57" s="72">
        <v>10</v>
      </c>
      <c r="E57" s="50">
        <v>0.52</v>
      </c>
      <c r="F57" s="51">
        <f t="shared" si="11"/>
        <v>7874.0157600000002</v>
      </c>
      <c r="G57" s="68">
        <f t="shared" si="14"/>
        <v>43.22038377450091</v>
      </c>
      <c r="H57" s="7">
        <f t="shared" si="15"/>
        <v>72821.502486407495</v>
      </c>
      <c r="I57" s="77">
        <f t="shared" si="16"/>
        <v>252.94837408148555</v>
      </c>
      <c r="K57" s="7">
        <f t="shared" si="3"/>
        <v>20.893700766089999</v>
      </c>
      <c r="L57" s="6">
        <v>3.66</v>
      </c>
      <c r="M57" s="6">
        <v>0.57999999999999996</v>
      </c>
      <c r="N57" s="10">
        <f t="shared" si="4"/>
        <v>0.101600000103632</v>
      </c>
      <c r="O57" s="12">
        <f t="shared" si="5"/>
        <v>8.1073196820988964E-3</v>
      </c>
      <c r="P57" s="3">
        <f t="shared" si="6"/>
        <v>0.10160000010363202</v>
      </c>
      <c r="Q57" s="11">
        <v>1000</v>
      </c>
      <c r="R57" s="9">
        <f t="shared" si="12"/>
        <v>0.101600000103632</v>
      </c>
      <c r="S57" s="5">
        <f t="shared" si="7"/>
        <v>7.2550000000000002E-4</v>
      </c>
      <c r="T57" s="6">
        <f t="shared" si="17"/>
        <v>4215.8062346914257</v>
      </c>
      <c r="U57" s="78">
        <f t="shared" si="18"/>
        <v>2513.2741292555506</v>
      </c>
      <c r="V57" s="4">
        <f t="shared" si="19"/>
        <v>4.215806234691426</v>
      </c>
      <c r="W57" s="3">
        <f>W56</f>
        <v>4181.3</v>
      </c>
    </row>
    <row r="58" spans="2:23" ht="18.75">
      <c r="B58" s="72">
        <v>4</v>
      </c>
      <c r="C58" s="75">
        <v>45</v>
      </c>
      <c r="D58" s="72">
        <v>10</v>
      </c>
      <c r="E58" s="50">
        <v>0.53</v>
      </c>
      <c r="F58" s="51">
        <f t="shared" si="11"/>
        <v>7874.0157600000002</v>
      </c>
      <c r="G58" s="68">
        <f t="shared" si="14"/>
        <v>43.117493097608246</v>
      </c>
      <c r="H58" s="7">
        <f t="shared" si="15"/>
        <v>74221.91599576149</v>
      </c>
      <c r="I58" s="77">
        <f t="shared" si="16"/>
        <v>257.81276589074491</v>
      </c>
      <c r="K58" s="7">
        <f t="shared" si="3"/>
        <v>20.893700766089999</v>
      </c>
      <c r="L58" s="6">
        <v>3.66</v>
      </c>
      <c r="M58" s="6">
        <v>0.57999999999999996</v>
      </c>
      <c r="N58" s="10">
        <f t="shared" si="4"/>
        <v>0.101600000103632</v>
      </c>
      <c r="O58" s="12">
        <f t="shared" si="5"/>
        <v>8.1073196820988964E-3</v>
      </c>
      <c r="P58" s="3">
        <f t="shared" si="6"/>
        <v>0.10160000010363202</v>
      </c>
      <c r="Q58" s="11">
        <v>1000</v>
      </c>
      <c r="R58" s="9">
        <f t="shared" si="12"/>
        <v>0.101600000103632</v>
      </c>
      <c r="S58" s="5">
        <f t="shared" si="7"/>
        <v>7.2550000000000002E-4</v>
      </c>
      <c r="T58" s="6">
        <f t="shared" si="17"/>
        <v>4296.8794315124151</v>
      </c>
      <c r="U58" s="78">
        <f t="shared" si="18"/>
        <v>2513.2741292555506</v>
      </c>
      <c r="V58" s="4">
        <f t="shared" si="19"/>
        <v>4.2968794315124148</v>
      </c>
      <c r="W58" s="3">
        <f>4.1813*1000</f>
        <v>4181.3</v>
      </c>
    </row>
    <row r="59" spans="2:23" ht="18.75">
      <c r="B59" s="72">
        <v>4</v>
      </c>
      <c r="C59" s="75">
        <v>45</v>
      </c>
      <c r="D59" s="72">
        <v>10</v>
      </c>
      <c r="E59" s="50">
        <v>0.54</v>
      </c>
      <c r="F59" s="51">
        <f t="shared" si="11"/>
        <v>7874.0157600000002</v>
      </c>
      <c r="G59" s="68">
        <f t="shared" si="14"/>
        <v>43.012794797238222</v>
      </c>
      <c r="H59" s="7">
        <f t="shared" si="15"/>
        <v>75622.329505115486</v>
      </c>
      <c r="I59" s="77">
        <f t="shared" si="16"/>
        <v>262.67715770000427</v>
      </c>
      <c r="K59" s="7">
        <f t="shared" si="3"/>
        <v>20.893700766089999</v>
      </c>
      <c r="L59" s="6">
        <v>3.66</v>
      </c>
      <c r="M59" s="6">
        <v>0.57999999999999996</v>
      </c>
      <c r="N59" s="10">
        <f t="shared" si="4"/>
        <v>0.101600000103632</v>
      </c>
      <c r="O59" s="12">
        <f t="shared" si="5"/>
        <v>8.1073196820988964E-3</v>
      </c>
      <c r="P59" s="3">
        <f t="shared" si="6"/>
        <v>0.10160000010363202</v>
      </c>
      <c r="Q59" s="11">
        <v>1000</v>
      </c>
      <c r="R59" s="9">
        <f t="shared" si="12"/>
        <v>0.101600000103632</v>
      </c>
      <c r="S59" s="5">
        <f t="shared" si="7"/>
        <v>7.2550000000000002E-4</v>
      </c>
      <c r="T59" s="6">
        <f t="shared" si="17"/>
        <v>4377.9526283334044</v>
      </c>
      <c r="U59" s="78">
        <f t="shared" si="18"/>
        <v>2513.2741292555506</v>
      </c>
      <c r="V59" s="4">
        <f t="shared" si="19"/>
        <v>4.3779526283334045</v>
      </c>
      <c r="W59" s="3">
        <f>4.1813*1000</f>
        <v>4181.3</v>
      </c>
    </row>
    <row r="60" spans="2:23" ht="18.75">
      <c r="B60" s="72">
        <v>4</v>
      </c>
      <c r="C60" s="75">
        <v>45</v>
      </c>
      <c r="D60" s="72">
        <v>10</v>
      </c>
      <c r="E60" s="50">
        <v>0.55000000000000004</v>
      </c>
      <c r="F60" s="51">
        <f t="shared" si="11"/>
        <v>7874.0157600000002</v>
      </c>
      <c r="G60" s="68">
        <f t="shared" si="14"/>
        <v>42.906398189731021</v>
      </c>
      <c r="H60" s="7">
        <f t="shared" si="15"/>
        <v>77022.743014469466</v>
      </c>
      <c r="I60" s="77">
        <f t="shared" si="16"/>
        <v>267.54154950926358</v>
      </c>
      <c r="K60" s="7">
        <f t="shared" si="3"/>
        <v>20.893700766089999</v>
      </c>
      <c r="L60" s="6">
        <v>3.66</v>
      </c>
      <c r="M60" s="6">
        <v>0.57999999999999996</v>
      </c>
      <c r="N60" s="10">
        <f t="shared" si="4"/>
        <v>0.101600000103632</v>
      </c>
      <c r="O60" s="12">
        <f t="shared" si="5"/>
        <v>8.1073196820988964E-3</v>
      </c>
      <c r="P60" s="3">
        <f t="shared" si="6"/>
        <v>0.10160000010363202</v>
      </c>
      <c r="Q60" s="11">
        <v>1000</v>
      </c>
      <c r="R60" s="9">
        <f t="shared" si="12"/>
        <v>0.101600000103632</v>
      </c>
      <c r="S60" s="5">
        <f t="shared" si="7"/>
        <v>7.2550000000000002E-4</v>
      </c>
      <c r="T60" s="6">
        <f t="shared" si="17"/>
        <v>4459.0258251543937</v>
      </c>
      <c r="U60" s="78">
        <f t="shared" si="18"/>
        <v>2513.2741292555506</v>
      </c>
      <c r="V60" s="4">
        <f t="shared" si="19"/>
        <v>4.4590258251543933</v>
      </c>
      <c r="W60" s="3">
        <f>W58</f>
        <v>4181.3</v>
      </c>
    </row>
    <row r="61" spans="2:23" ht="18.75">
      <c r="B61" s="72">
        <v>4</v>
      </c>
      <c r="C61" s="75">
        <v>45</v>
      </c>
      <c r="D61" s="72">
        <v>10</v>
      </c>
      <c r="E61" s="50">
        <v>0.56000000000000005</v>
      </c>
      <c r="F61" s="51">
        <f t="shared" si="11"/>
        <v>7874.0157600000002</v>
      </c>
      <c r="G61" s="68">
        <f t="shared" si="14"/>
        <v>42.798409830881468</v>
      </c>
      <c r="H61" s="7">
        <f t="shared" si="15"/>
        <v>78423.156523823462</v>
      </c>
      <c r="I61" s="77">
        <f t="shared" si="16"/>
        <v>272.40594131852288</v>
      </c>
      <c r="K61" s="7">
        <f t="shared" si="3"/>
        <v>20.893700766089999</v>
      </c>
      <c r="L61" s="6">
        <v>3.66</v>
      </c>
      <c r="M61" s="6">
        <v>0.57999999999999996</v>
      </c>
      <c r="N61" s="10">
        <f t="shared" si="4"/>
        <v>0.101600000103632</v>
      </c>
      <c r="O61" s="12">
        <f t="shared" si="5"/>
        <v>8.1073196820988964E-3</v>
      </c>
      <c r="P61" s="3">
        <f t="shared" si="6"/>
        <v>0.10160000010363202</v>
      </c>
      <c r="Q61" s="11">
        <v>1000</v>
      </c>
      <c r="R61" s="9">
        <f t="shared" si="12"/>
        <v>0.101600000103632</v>
      </c>
      <c r="S61" s="5">
        <f t="shared" si="7"/>
        <v>7.2550000000000002E-4</v>
      </c>
      <c r="T61" s="6">
        <f t="shared" si="17"/>
        <v>4540.0990219753821</v>
      </c>
      <c r="U61" s="78">
        <f t="shared" si="18"/>
        <v>2513.2741292555506</v>
      </c>
      <c r="V61" s="4">
        <f t="shared" si="19"/>
        <v>4.5400990219753821</v>
      </c>
      <c r="W61" s="3">
        <f>W60</f>
        <v>4181.3</v>
      </c>
    </row>
    <row r="62" spans="2:23" ht="18.75">
      <c r="B62" s="72">
        <v>4</v>
      </c>
      <c r="C62" s="75">
        <v>45</v>
      </c>
      <c r="D62" s="72">
        <v>10</v>
      </c>
      <c r="E62" s="50">
        <v>0.56999999999999995</v>
      </c>
      <c r="F62" s="51">
        <f t="shared" si="11"/>
        <v>7874.0157600000002</v>
      </c>
      <c r="G62" s="68">
        <f t="shared" si="14"/>
        <v>42.688933354303437</v>
      </c>
      <c r="H62" s="7">
        <f t="shared" si="15"/>
        <v>79823.570033177442</v>
      </c>
      <c r="I62" s="77">
        <f t="shared" si="16"/>
        <v>277.27033312778224</v>
      </c>
      <c r="K62" s="7">
        <f t="shared" si="3"/>
        <v>20.893700766089999</v>
      </c>
      <c r="L62" s="6">
        <v>3.66</v>
      </c>
      <c r="M62" s="6">
        <v>0.57999999999999996</v>
      </c>
      <c r="N62" s="10">
        <f t="shared" si="4"/>
        <v>0.101600000103632</v>
      </c>
      <c r="O62" s="12">
        <f t="shared" si="5"/>
        <v>8.1073196820988964E-3</v>
      </c>
      <c r="P62" s="3">
        <f t="shared" si="6"/>
        <v>0.10160000010363202</v>
      </c>
      <c r="Q62" s="11">
        <v>1000</v>
      </c>
      <c r="R62" s="9">
        <f t="shared" si="12"/>
        <v>0.101600000103632</v>
      </c>
      <c r="S62" s="5">
        <f t="shared" si="7"/>
        <v>7.2550000000000002E-4</v>
      </c>
      <c r="T62" s="6">
        <f t="shared" si="17"/>
        <v>4621.1722187963705</v>
      </c>
      <c r="U62" s="78">
        <f t="shared" si="18"/>
        <v>2513.2741292555506</v>
      </c>
      <c r="V62" s="4">
        <f t="shared" si="19"/>
        <v>4.6211722187963709</v>
      </c>
      <c r="W62" s="3">
        <f>W61</f>
        <v>4181.3</v>
      </c>
    </row>
    <row r="63" spans="2:23" ht="18.75">
      <c r="B63" s="72">
        <v>4</v>
      </c>
      <c r="C63" s="75">
        <v>45</v>
      </c>
      <c r="D63" s="72">
        <v>10</v>
      </c>
      <c r="E63" s="50">
        <v>0.57999999999999996</v>
      </c>
      <c r="F63" s="51">
        <f t="shared" si="11"/>
        <v>7874.0157600000002</v>
      </c>
      <c r="G63" s="68">
        <f t="shared" si="14"/>
        <v>42.578069347696569</v>
      </c>
      <c r="H63" s="7">
        <f t="shared" si="15"/>
        <v>81223.983542531438</v>
      </c>
      <c r="I63" s="77">
        <f t="shared" si="16"/>
        <v>282.1347249370416</v>
      </c>
      <c r="K63" s="7">
        <f t="shared" si="3"/>
        <v>20.893700766089999</v>
      </c>
      <c r="L63" s="6">
        <v>3.66</v>
      </c>
      <c r="M63" s="6">
        <v>0.57999999999999996</v>
      </c>
      <c r="N63" s="10">
        <f t="shared" si="4"/>
        <v>0.101600000103632</v>
      </c>
      <c r="O63" s="12">
        <f t="shared" si="5"/>
        <v>8.1073196820988964E-3</v>
      </c>
      <c r="P63" s="3">
        <f t="shared" si="6"/>
        <v>0.10160000010363202</v>
      </c>
      <c r="Q63" s="11">
        <v>1000</v>
      </c>
      <c r="R63" s="9">
        <f t="shared" si="12"/>
        <v>0.101600000103632</v>
      </c>
      <c r="S63" s="5">
        <f t="shared" si="7"/>
        <v>7.2550000000000002E-4</v>
      </c>
      <c r="T63" s="6">
        <f t="shared" si="17"/>
        <v>4702.2454156173599</v>
      </c>
      <c r="U63" s="78">
        <f t="shared" si="18"/>
        <v>2513.2741292555506</v>
      </c>
      <c r="V63" s="4">
        <f t="shared" si="19"/>
        <v>4.7022454156173596</v>
      </c>
      <c r="W63" s="3">
        <f>W62</f>
        <v>4181.3</v>
      </c>
    </row>
    <row r="64" spans="2:23" ht="18.75">
      <c r="B64" s="72">
        <v>4</v>
      </c>
      <c r="C64" s="75">
        <v>45</v>
      </c>
      <c r="D64" s="72">
        <v>10</v>
      </c>
      <c r="E64" s="50">
        <v>0.59</v>
      </c>
      <c r="F64" s="51">
        <f t="shared" si="11"/>
        <v>7874.0157600000002</v>
      </c>
      <c r="G64" s="68">
        <f t="shared" si="14"/>
        <v>42.46591526233189</v>
      </c>
      <c r="H64" s="7">
        <f t="shared" si="15"/>
        <v>82624.397051885433</v>
      </c>
      <c r="I64" s="77">
        <f t="shared" si="16"/>
        <v>286.9991167463009</v>
      </c>
      <c r="K64" s="7">
        <f t="shared" si="3"/>
        <v>20.893700766089999</v>
      </c>
      <c r="L64" s="6">
        <v>3.66</v>
      </c>
      <c r="M64" s="6">
        <v>0.57999999999999996</v>
      </c>
      <c r="N64" s="10">
        <f t="shared" si="4"/>
        <v>0.101600000103632</v>
      </c>
      <c r="O64" s="12">
        <f t="shared" si="5"/>
        <v>8.1073196820988964E-3</v>
      </c>
      <c r="P64" s="3">
        <f t="shared" si="6"/>
        <v>0.10160000010363202</v>
      </c>
      <c r="Q64" s="11">
        <v>1000</v>
      </c>
      <c r="R64" s="9">
        <f t="shared" si="12"/>
        <v>0.101600000103632</v>
      </c>
      <c r="S64" s="5">
        <f t="shared" si="7"/>
        <v>7.2550000000000002E-4</v>
      </c>
      <c r="T64" s="6">
        <f t="shared" si="17"/>
        <v>4783.3186124383483</v>
      </c>
      <c r="U64" s="78">
        <f t="shared" si="18"/>
        <v>2513.2741292555506</v>
      </c>
      <c r="V64" s="4">
        <f t="shared" si="19"/>
        <v>4.7833186124383493</v>
      </c>
      <c r="W64" s="3">
        <f>W63</f>
        <v>4181.3</v>
      </c>
    </row>
    <row r="65" spans="2:23" ht="18.75">
      <c r="B65" s="72">
        <v>4</v>
      </c>
      <c r="C65" s="75">
        <v>45</v>
      </c>
      <c r="D65" s="72">
        <v>10</v>
      </c>
      <c r="E65" s="50">
        <v>0.6</v>
      </c>
      <c r="F65" s="51">
        <f t="shared" si="11"/>
        <v>7874.0157600000002</v>
      </c>
      <c r="G65" s="68">
        <f t="shared" si="14"/>
        <v>42.352565351520944</v>
      </c>
      <c r="H65" s="7">
        <f t="shared" si="15"/>
        <v>84024.810561239414</v>
      </c>
      <c r="I65" s="77">
        <f t="shared" si="16"/>
        <v>291.86350855556026</v>
      </c>
      <c r="K65" s="7">
        <f t="shared" si="3"/>
        <v>20.893700766089999</v>
      </c>
      <c r="L65" s="6">
        <v>3.66</v>
      </c>
      <c r="M65" s="6">
        <v>0.57999999999999996</v>
      </c>
      <c r="N65" s="10">
        <f t="shared" si="4"/>
        <v>0.101600000103632</v>
      </c>
      <c r="O65" s="12">
        <f t="shared" si="5"/>
        <v>8.1073196820988964E-3</v>
      </c>
      <c r="P65" s="3">
        <f t="shared" si="6"/>
        <v>0.10160000010363202</v>
      </c>
      <c r="Q65" s="11">
        <v>1000</v>
      </c>
      <c r="R65" s="9">
        <f t="shared" si="12"/>
        <v>0.101600000103632</v>
      </c>
      <c r="S65" s="5">
        <f t="shared" si="7"/>
        <v>7.2550000000000002E-4</v>
      </c>
      <c r="T65" s="6">
        <f t="shared" si="17"/>
        <v>4864.3918092593376</v>
      </c>
      <c r="U65" s="78">
        <f t="shared" si="18"/>
        <v>2513.2741292555506</v>
      </c>
      <c r="V65" s="4">
        <f t="shared" si="19"/>
        <v>4.8643918092593381</v>
      </c>
      <c r="W65" s="3">
        <f>W64</f>
        <v>4181.3</v>
      </c>
    </row>
    <row r="66" spans="2:23" ht="18.75">
      <c r="B66" s="72">
        <v>4</v>
      </c>
      <c r="C66" s="75">
        <v>45</v>
      </c>
      <c r="D66" s="72">
        <v>10</v>
      </c>
      <c r="E66" s="50">
        <v>0.61</v>
      </c>
      <c r="F66" s="51">
        <f t="shared" si="11"/>
        <v>7874.0157600000002</v>
      </c>
      <c r="G66" s="68">
        <f t="shared" si="14"/>
        <v>42.238110634253594</v>
      </c>
      <c r="H66" s="7">
        <f t="shared" si="15"/>
        <v>85425.224070593409</v>
      </c>
      <c r="I66" s="77">
        <f t="shared" si="16"/>
        <v>296.72790036481962</v>
      </c>
      <c r="K66" s="7">
        <f t="shared" si="3"/>
        <v>20.893700766089999</v>
      </c>
      <c r="L66" s="6">
        <v>3.66</v>
      </c>
      <c r="M66" s="6">
        <v>0.57999999999999996</v>
      </c>
      <c r="N66" s="10">
        <f t="shared" si="4"/>
        <v>0.101600000103632</v>
      </c>
      <c r="O66" s="12">
        <f t="shared" si="5"/>
        <v>8.1073196820988964E-3</v>
      </c>
      <c r="P66" s="3">
        <f t="shared" si="6"/>
        <v>0.10160000010363202</v>
      </c>
      <c r="Q66" s="11">
        <v>1000</v>
      </c>
      <c r="R66" s="9">
        <f t="shared" si="12"/>
        <v>0.101600000103632</v>
      </c>
      <c r="S66" s="5">
        <f t="shared" si="7"/>
        <v>7.2550000000000002E-4</v>
      </c>
      <c r="T66" s="6">
        <f t="shared" si="17"/>
        <v>4945.4650060803269</v>
      </c>
      <c r="U66" s="78">
        <f t="shared" si="18"/>
        <v>2513.2741292555506</v>
      </c>
      <c r="V66" s="4">
        <f t="shared" si="19"/>
        <v>4.9454650060803269</v>
      </c>
      <c r="W66" s="3">
        <f>4.1813*1000</f>
        <v>4181.3</v>
      </c>
    </row>
    <row r="67" spans="2:23" ht="18.75">
      <c r="B67" s="72">
        <v>4</v>
      </c>
      <c r="C67" s="75">
        <v>45</v>
      </c>
      <c r="D67" s="72">
        <v>10</v>
      </c>
      <c r="E67" s="50">
        <v>0.62</v>
      </c>
      <c r="F67" s="51">
        <f t="shared" si="11"/>
        <v>7874.0157600000002</v>
      </c>
      <c r="G67" s="68">
        <f t="shared" si="14"/>
        <v>42.122638880580851</v>
      </c>
      <c r="H67" s="7">
        <f t="shared" si="15"/>
        <v>86825.637579947404</v>
      </c>
      <c r="I67" s="77">
        <f t="shared" si="16"/>
        <v>301.59229217407898</v>
      </c>
      <c r="K67" s="7">
        <f t="shared" si="3"/>
        <v>20.893700766089999</v>
      </c>
      <c r="L67" s="6">
        <v>3.66</v>
      </c>
      <c r="M67" s="6">
        <v>0.57999999999999996</v>
      </c>
      <c r="N67" s="10">
        <f t="shared" si="4"/>
        <v>0.101600000103632</v>
      </c>
      <c r="O67" s="12">
        <f t="shared" si="5"/>
        <v>8.1073196820988964E-3</v>
      </c>
      <c r="P67" s="3">
        <f t="shared" si="6"/>
        <v>0.10160000010363202</v>
      </c>
      <c r="Q67" s="11">
        <v>1000</v>
      </c>
      <c r="R67" s="9">
        <f t="shared" si="12"/>
        <v>0.101600000103632</v>
      </c>
      <c r="S67" s="5">
        <f t="shared" si="7"/>
        <v>7.2550000000000002E-4</v>
      </c>
      <c r="T67" s="6">
        <f t="shared" si="17"/>
        <v>5026.5382029013163</v>
      </c>
      <c r="U67" s="78">
        <f t="shared" si="18"/>
        <v>2513.2741292555506</v>
      </c>
      <c r="V67" s="4">
        <f t="shared" si="19"/>
        <v>5.0265382029013157</v>
      </c>
      <c r="W67" s="3">
        <f>4.1813*1000</f>
        <v>4181.3</v>
      </c>
    </row>
    <row r="68" spans="2:23" ht="18.75">
      <c r="B68" s="72">
        <v>4</v>
      </c>
      <c r="C68" s="75">
        <v>45</v>
      </c>
      <c r="D68" s="72">
        <v>10</v>
      </c>
      <c r="E68" s="50">
        <v>0.63</v>
      </c>
      <c r="F68" s="51">
        <f t="shared" si="11"/>
        <v>7874.0157600000002</v>
      </c>
      <c r="G68" s="68">
        <f t="shared" si="14"/>
        <v>42.006234615680896</v>
      </c>
      <c r="H68" s="7">
        <f t="shared" si="15"/>
        <v>88226.051089301385</v>
      </c>
      <c r="I68" s="77">
        <f t="shared" si="16"/>
        <v>306.45668398333828</v>
      </c>
      <c r="K68" s="7">
        <f t="shared" si="3"/>
        <v>20.893700766089999</v>
      </c>
      <c r="L68" s="6">
        <v>3.66</v>
      </c>
      <c r="M68" s="6">
        <v>0.57999999999999996</v>
      </c>
      <c r="N68" s="10">
        <f t="shared" si="4"/>
        <v>0.101600000103632</v>
      </c>
      <c r="O68" s="12">
        <f t="shared" si="5"/>
        <v>8.1073196820988964E-3</v>
      </c>
      <c r="P68" s="3">
        <f t="shared" si="6"/>
        <v>0.10160000010363202</v>
      </c>
      <c r="Q68" s="11">
        <v>1000</v>
      </c>
      <c r="R68" s="9">
        <f t="shared" si="12"/>
        <v>0.101600000103632</v>
      </c>
      <c r="S68" s="5">
        <f t="shared" si="7"/>
        <v>7.2550000000000002E-4</v>
      </c>
      <c r="T68" s="6">
        <f t="shared" si="17"/>
        <v>5107.6113997223047</v>
      </c>
      <c r="U68" s="78">
        <f t="shared" si="18"/>
        <v>2513.2741292555506</v>
      </c>
      <c r="V68" s="4">
        <f t="shared" si="19"/>
        <v>5.1076113997223045</v>
      </c>
      <c r="W68" s="3">
        <f>W66</f>
        <v>4181.3</v>
      </c>
    </row>
    <row r="69" spans="2:23" ht="18.75">
      <c r="B69" s="72">
        <v>4</v>
      </c>
      <c r="C69" s="75">
        <v>45</v>
      </c>
      <c r="D69" s="72">
        <v>10</v>
      </c>
      <c r="E69" s="50">
        <v>0.64</v>
      </c>
      <c r="F69" s="51">
        <f t="shared" si="11"/>
        <v>7874.0157600000002</v>
      </c>
      <c r="G69" s="68">
        <f t="shared" si="14"/>
        <v>41.888979139878238</v>
      </c>
      <c r="H69" s="7">
        <f t="shared" si="15"/>
        <v>89626.464598655381</v>
      </c>
      <c r="I69" s="77">
        <f t="shared" si="16"/>
        <v>311.32107579259764</v>
      </c>
      <c r="K69" s="7">
        <f t="shared" si="3"/>
        <v>20.893700766089999</v>
      </c>
      <c r="L69" s="6">
        <v>3.66</v>
      </c>
      <c r="M69" s="6">
        <v>0.57999999999999996</v>
      </c>
      <c r="N69" s="10">
        <f t="shared" si="4"/>
        <v>0.101600000103632</v>
      </c>
      <c r="O69" s="12">
        <f t="shared" si="5"/>
        <v>8.1073196820988964E-3</v>
      </c>
      <c r="P69" s="3">
        <f t="shared" si="6"/>
        <v>0.10160000010363202</v>
      </c>
      <c r="Q69" s="11">
        <v>1000</v>
      </c>
      <c r="R69" s="9">
        <f t="shared" si="12"/>
        <v>0.101600000103632</v>
      </c>
      <c r="S69" s="5">
        <f t="shared" si="7"/>
        <v>7.2550000000000002E-4</v>
      </c>
      <c r="T69" s="6">
        <f t="shared" si="17"/>
        <v>5188.684596543294</v>
      </c>
      <c r="U69" s="78">
        <f t="shared" si="18"/>
        <v>2513.2741292555506</v>
      </c>
      <c r="V69" s="4">
        <f t="shared" si="19"/>
        <v>5.1886845965432933</v>
      </c>
      <c r="W69" s="3">
        <f>W68</f>
        <v>4181.3</v>
      </c>
    </row>
    <row r="70" spans="2:23" ht="18.75">
      <c r="B70" s="72">
        <v>4</v>
      </c>
      <c r="C70" s="75">
        <v>45</v>
      </c>
      <c r="D70" s="72">
        <v>10</v>
      </c>
      <c r="E70" s="50">
        <v>0.65</v>
      </c>
      <c r="F70" s="51">
        <f t="shared" si="11"/>
        <v>7874.0157600000002</v>
      </c>
      <c r="G70" s="68">
        <f t="shared" ref="G70:G89" si="20">-(EXP((-K70*U70)/(V70*W70)))*(C70-D70)+C70</f>
        <v>41.770950562189682</v>
      </c>
      <c r="H70" s="7">
        <f t="shared" ref="H70:H89" si="21">(Q70*E70*R70)/S70</f>
        <v>91026.878108009376</v>
      </c>
      <c r="I70" s="77">
        <f t="shared" ref="I70:I89" si="22">T70*60/1000</f>
        <v>316.185467601857</v>
      </c>
      <c r="K70" s="7">
        <f t="shared" ref="K70:K89" si="23">(L70*M70)/N70</f>
        <v>20.893700766089999</v>
      </c>
      <c r="L70" s="6">
        <v>3.66</v>
      </c>
      <c r="M70" s="6">
        <v>0.57999999999999996</v>
      </c>
      <c r="N70" s="10">
        <f t="shared" ref="N70:N89" si="24">B70/39.3700787</f>
        <v>0.101600000103632</v>
      </c>
      <c r="O70" s="12">
        <f t="shared" ref="O70:O89" si="25">((N70/2)^2)*PI()</f>
        <v>8.1073196820988964E-3</v>
      </c>
      <c r="P70" s="3">
        <f t="shared" ref="P70:P89" si="26">(4*O70)/(N70*PI())</f>
        <v>0.10160000010363202</v>
      </c>
      <c r="Q70" s="11">
        <v>1000</v>
      </c>
      <c r="R70" s="9">
        <f t="shared" si="12"/>
        <v>0.101600000103632</v>
      </c>
      <c r="S70" s="5">
        <f t="shared" ref="S70:S89" si="27">(0.7255*(10^(-3)))</f>
        <v>7.2550000000000002E-4</v>
      </c>
      <c r="T70" s="6">
        <f t="shared" ref="T70:T89" si="28">(E70*O70)*1000000</f>
        <v>5269.7577933642833</v>
      </c>
      <c r="U70" s="78">
        <f t="shared" ref="U70:U89" si="29">PI()*R70*F70</f>
        <v>2513.2741292555506</v>
      </c>
      <c r="V70" s="4">
        <f t="shared" ref="V70:V89" si="30">Q70*E70*O70</f>
        <v>5.269757793364283</v>
      </c>
      <c r="W70" s="3">
        <f>W69</f>
        <v>4181.3</v>
      </c>
    </row>
    <row r="71" spans="2:23" ht="18.75">
      <c r="B71" s="72">
        <v>4</v>
      </c>
      <c r="C71" s="75">
        <v>45</v>
      </c>
      <c r="D71" s="72">
        <v>10</v>
      </c>
      <c r="E71" s="50">
        <v>0.66</v>
      </c>
      <c r="F71" s="51">
        <f t="shared" ref="F71:F89" si="31">2400*3.2808399</f>
        <v>7874.0157600000002</v>
      </c>
      <c r="G71" s="68">
        <f t="shared" si="20"/>
        <v>41.652223845246418</v>
      </c>
      <c r="H71" s="7">
        <f t="shared" si="21"/>
        <v>92427.291617363371</v>
      </c>
      <c r="I71" s="77">
        <f t="shared" si="22"/>
        <v>321.04985941111636</v>
      </c>
      <c r="K71" s="7">
        <f t="shared" si="23"/>
        <v>20.893700766089999</v>
      </c>
      <c r="L71" s="6">
        <v>3.66</v>
      </c>
      <c r="M71" s="6">
        <v>0.57999999999999996</v>
      </c>
      <c r="N71" s="10">
        <f t="shared" si="24"/>
        <v>0.101600000103632</v>
      </c>
      <c r="O71" s="12">
        <f t="shared" si="25"/>
        <v>8.1073196820988964E-3</v>
      </c>
      <c r="P71" s="3">
        <f t="shared" si="26"/>
        <v>0.10160000010363202</v>
      </c>
      <c r="Q71" s="11">
        <v>1000</v>
      </c>
      <c r="R71" s="9">
        <f t="shared" ref="R71:R89" si="32">N71</f>
        <v>0.101600000103632</v>
      </c>
      <c r="S71" s="5">
        <f t="shared" si="27"/>
        <v>7.2550000000000002E-4</v>
      </c>
      <c r="T71" s="6">
        <f t="shared" si="28"/>
        <v>5350.8309901852726</v>
      </c>
      <c r="U71" s="78">
        <f t="shared" si="29"/>
        <v>2513.2741292555506</v>
      </c>
      <c r="V71" s="4">
        <f t="shared" si="30"/>
        <v>5.3508309901852718</v>
      </c>
      <c r="W71" s="3">
        <f>W70</f>
        <v>4181.3</v>
      </c>
    </row>
    <row r="72" spans="2:23" ht="18.75">
      <c r="B72" s="72">
        <v>4</v>
      </c>
      <c r="C72" s="75">
        <v>45</v>
      </c>
      <c r="D72" s="72">
        <v>10</v>
      </c>
      <c r="E72" s="50">
        <v>0.67</v>
      </c>
      <c r="F72" s="51">
        <f t="shared" si="31"/>
        <v>7874.0157600000002</v>
      </c>
      <c r="G72" s="68">
        <f t="shared" si="20"/>
        <v>41.532870859691769</v>
      </c>
      <c r="H72" s="7">
        <f t="shared" si="21"/>
        <v>93827.705126717352</v>
      </c>
      <c r="I72" s="77">
        <f t="shared" si="22"/>
        <v>325.91425122037566</v>
      </c>
      <c r="K72" s="7">
        <f t="shared" si="23"/>
        <v>20.893700766089999</v>
      </c>
      <c r="L72" s="6">
        <v>3.66</v>
      </c>
      <c r="M72" s="6">
        <v>0.57999999999999996</v>
      </c>
      <c r="N72" s="10">
        <f t="shared" si="24"/>
        <v>0.101600000103632</v>
      </c>
      <c r="O72" s="12">
        <f t="shared" si="25"/>
        <v>8.1073196820988964E-3</v>
      </c>
      <c r="P72" s="3">
        <f t="shared" si="26"/>
        <v>0.10160000010363202</v>
      </c>
      <c r="Q72" s="11">
        <v>1000</v>
      </c>
      <c r="R72" s="9">
        <f t="shared" si="32"/>
        <v>0.101600000103632</v>
      </c>
      <c r="S72" s="5">
        <f t="shared" si="27"/>
        <v>7.2550000000000002E-4</v>
      </c>
      <c r="T72" s="6">
        <f t="shared" si="28"/>
        <v>5431.9041870062611</v>
      </c>
      <c r="U72" s="78">
        <f t="shared" si="29"/>
        <v>2513.2741292555506</v>
      </c>
      <c r="V72" s="4">
        <f t="shared" si="30"/>
        <v>5.4319041870062605</v>
      </c>
      <c r="W72" s="3">
        <f>W71</f>
        <v>4181.3</v>
      </c>
    </row>
    <row r="73" spans="2:23" ht="18.75">
      <c r="B73" s="72">
        <v>4</v>
      </c>
      <c r="C73" s="75">
        <v>45</v>
      </c>
      <c r="D73" s="72">
        <v>10</v>
      </c>
      <c r="E73" s="50">
        <v>0.68</v>
      </c>
      <c r="F73" s="51">
        <f t="shared" si="31"/>
        <v>7874.0157600000002</v>
      </c>
      <c r="G73" s="68">
        <f t="shared" si="20"/>
        <v>41.4129604463796</v>
      </c>
      <c r="H73" s="7">
        <f t="shared" si="21"/>
        <v>95228.118636071347</v>
      </c>
      <c r="I73" s="77">
        <f t="shared" si="22"/>
        <v>330.77864302963502</v>
      </c>
      <c r="K73" s="7">
        <f t="shared" si="23"/>
        <v>20.893700766089999</v>
      </c>
      <c r="L73" s="6">
        <v>3.66</v>
      </c>
      <c r="M73" s="6">
        <v>0.57999999999999996</v>
      </c>
      <c r="N73" s="10">
        <f t="shared" si="24"/>
        <v>0.101600000103632</v>
      </c>
      <c r="O73" s="12">
        <f t="shared" si="25"/>
        <v>8.1073196820988964E-3</v>
      </c>
      <c r="P73" s="3">
        <f t="shared" si="26"/>
        <v>0.10160000010363202</v>
      </c>
      <c r="Q73" s="11">
        <v>1000</v>
      </c>
      <c r="R73" s="9">
        <f t="shared" si="32"/>
        <v>0.101600000103632</v>
      </c>
      <c r="S73" s="5">
        <f t="shared" si="27"/>
        <v>7.2550000000000002E-4</v>
      </c>
      <c r="T73" s="6">
        <f t="shared" si="28"/>
        <v>5512.9773838272504</v>
      </c>
      <c r="U73" s="78">
        <f t="shared" si="29"/>
        <v>2513.2741292555506</v>
      </c>
      <c r="V73" s="4">
        <f t="shared" si="30"/>
        <v>5.5129773838272493</v>
      </c>
      <c r="W73" s="3">
        <f>W72</f>
        <v>4181.3</v>
      </c>
    </row>
    <row r="74" spans="2:23" ht="18.75">
      <c r="B74" s="72">
        <v>4</v>
      </c>
      <c r="C74" s="75">
        <v>45</v>
      </c>
      <c r="D74" s="72">
        <v>10</v>
      </c>
      <c r="E74" s="50">
        <v>0.69</v>
      </c>
      <c r="F74" s="51">
        <f t="shared" si="31"/>
        <v>7874.0157600000002</v>
      </c>
      <c r="G74" s="68">
        <f t="shared" si="20"/>
        <v>41.29255848490174</v>
      </c>
      <c r="H74" s="7">
        <f t="shared" si="21"/>
        <v>96628.532145425328</v>
      </c>
      <c r="I74" s="77">
        <f t="shared" si="22"/>
        <v>335.64303483889432</v>
      </c>
      <c r="K74" s="7">
        <f t="shared" si="23"/>
        <v>20.893700766089999</v>
      </c>
      <c r="L74" s="6">
        <v>3.66</v>
      </c>
      <c r="M74" s="6">
        <v>0.57999999999999996</v>
      </c>
      <c r="N74" s="10">
        <f t="shared" si="24"/>
        <v>0.101600000103632</v>
      </c>
      <c r="O74" s="12">
        <f t="shared" si="25"/>
        <v>8.1073196820988964E-3</v>
      </c>
      <c r="P74" s="3">
        <f t="shared" si="26"/>
        <v>0.10160000010363202</v>
      </c>
      <c r="Q74" s="11">
        <v>1000</v>
      </c>
      <c r="R74" s="9">
        <f t="shared" si="32"/>
        <v>0.101600000103632</v>
      </c>
      <c r="S74" s="5">
        <f t="shared" si="27"/>
        <v>7.2550000000000002E-4</v>
      </c>
      <c r="T74" s="6">
        <f t="shared" si="28"/>
        <v>5594.0505806482388</v>
      </c>
      <c r="U74" s="78">
        <f t="shared" si="29"/>
        <v>2513.2741292555506</v>
      </c>
      <c r="V74" s="4">
        <f t="shared" si="30"/>
        <v>5.5940505806482381</v>
      </c>
      <c r="W74" s="3">
        <f>4.1813*1000</f>
        <v>4181.3</v>
      </c>
    </row>
    <row r="75" spans="2:23" ht="18.75">
      <c r="B75" s="72">
        <v>4</v>
      </c>
      <c r="C75" s="75">
        <v>45</v>
      </c>
      <c r="D75" s="72">
        <v>10</v>
      </c>
      <c r="E75" s="50">
        <v>0.7</v>
      </c>
      <c r="F75" s="51">
        <f t="shared" si="31"/>
        <v>7874.0157600000002</v>
      </c>
      <c r="G75" s="68">
        <f t="shared" si="20"/>
        <v>41.17172796715478</v>
      </c>
      <c r="H75" s="7">
        <f t="shared" si="21"/>
        <v>98028.945654779323</v>
      </c>
      <c r="I75" s="77">
        <f t="shared" si="22"/>
        <v>340.50742664815363</v>
      </c>
      <c r="K75" s="7">
        <f t="shared" si="23"/>
        <v>20.893700766089999</v>
      </c>
      <c r="L75" s="6">
        <v>3.66</v>
      </c>
      <c r="M75" s="6">
        <v>0.57999999999999996</v>
      </c>
      <c r="N75" s="10">
        <f t="shared" si="24"/>
        <v>0.101600000103632</v>
      </c>
      <c r="O75" s="12">
        <f t="shared" si="25"/>
        <v>8.1073196820988964E-3</v>
      </c>
      <c r="P75" s="3">
        <f t="shared" si="26"/>
        <v>0.10160000010363202</v>
      </c>
      <c r="Q75" s="11">
        <v>1000</v>
      </c>
      <c r="R75" s="9">
        <f t="shared" si="32"/>
        <v>0.101600000103632</v>
      </c>
      <c r="S75" s="5">
        <f t="shared" si="27"/>
        <v>7.2550000000000002E-4</v>
      </c>
      <c r="T75" s="6">
        <f t="shared" si="28"/>
        <v>5675.1237774692272</v>
      </c>
      <c r="U75" s="78">
        <f t="shared" si="29"/>
        <v>2513.2741292555506</v>
      </c>
      <c r="V75" s="4">
        <f t="shared" si="30"/>
        <v>5.6751237774692278</v>
      </c>
      <c r="W75" s="3">
        <f>4.1813*1000</f>
        <v>4181.3</v>
      </c>
    </row>
    <row r="76" spans="2:23" ht="18.75">
      <c r="B76" s="72">
        <v>4</v>
      </c>
      <c r="C76" s="75">
        <v>45</v>
      </c>
      <c r="D76" s="72">
        <v>10</v>
      </c>
      <c r="E76" s="50">
        <v>0.71</v>
      </c>
      <c r="F76" s="51">
        <f t="shared" si="31"/>
        <v>7874.0157600000002</v>
      </c>
      <c r="G76" s="68">
        <f t="shared" si="20"/>
        <v>41.050529074820084</v>
      </c>
      <c r="H76" s="7">
        <f t="shared" si="21"/>
        <v>99429.359164133319</v>
      </c>
      <c r="I76" s="77">
        <f t="shared" si="22"/>
        <v>345.37181845741299</v>
      </c>
      <c r="K76" s="7">
        <f t="shared" si="23"/>
        <v>20.893700766089999</v>
      </c>
      <c r="L76" s="6">
        <v>3.66</v>
      </c>
      <c r="M76" s="6">
        <v>0.57999999999999996</v>
      </c>
      <c r="N76" s="10">
        <f t="shared" si="24"/>
        <v>0.101600000103632</v>
      </c>
      <c r="O76" s="12">
        <f t="shared" si="25"/>
        <v>8.1073196820988964E-3</v>
      </c>
      <c r="P76" s="3">
        <f t="shared" si="26"/>
        <v>0.10160000010363202</v>
      </c>
      <c r="Q76" s="11">
        <v>1000</v>
      </c>
      <c r="R76" s="9">
        <f t="shared" si="32"/>
        <v>0.101600000103632</v>
      </c>
      <c r="S76" s="5">
        <f t="shared" si="27"/>
        <v>7.2550000000000002E-4</v>
      </c>
      <c r="T76" s="6">
        <f t="shared" si="28"/>
        <v>5756.1969742902165</v>
      </c>
      <c r="U76" s="78">
        <f t="shared" si="29"/>
        <v>2513.2741292555506</v>
      </c>
      <c r="V76" s="4">
        <f t="shared" si="30"/>
        <v>5.7561969742902166</v>
      </c>
      <c r="W76" s="3">
        <f>W74</f>
        <v>4181.3</v>
      </c>
    </row>
    <row r="77" spans="2:23" ht="18.75">
      <c r="B77" s="72">
        <v>4</v>
      </c>
      <c r="C77" s="75">
        <v>45</v>
      </c>
      <c r="D77" s="72">
        <v>10</v>
      </c>
      <c r="E77" s="50">
        <v>0.72</v>
      </c>
      <c r="F77" s="51">
        <f t="shared" si="31"/>
        <v>7874.0157600000002</v>
      </c>
      <c r="G77" s="68">
        <f t="shared" si="20"/>
        <v>40.929019259776332</v>
      </c>
      <c r="H77" s="7">
        <f t="shared" si="21"/>
        <v>100829.77267348731</v>
      </c>
      <c r="I77" s="77">
        <f t="shared" si="22"/>
        <v>350.23621026667229</v>
      </c>
      <c r="K77" s="7">
        <f t="shared" si="23"/>
        <v>20.893700766089999</v>
      </c>
      <c r="L77" s="6">
        <v>3.66</v>
      </c>
      <c r="M77" s="6">
        <v>0.57999999999999996</v>
      </c>
      <c r="N77" s="10">
        <f t="shared" si="24"/>
        <v>0.101600000103632</v>
      </c>
      <c r="O77" s="12">
        <f t="shared" si="25"/>
        <v>8.1073196820988964E-3</v>
      </c>
      <c r="P77" s="3">
        <f t="shared" si="26"/>
        <v>0.10160000010363202</v>
      </c>
      <c r="Q77" s="11">
        <v>1000</v>
      </c>
      <c r="R77" s="9">
        <f t="shared" si="32"/>
        <v>0.101600000103632</v>
      </c>
      <c r="S77" s="5">
        <f t="shared" si="27"/>
        <v>7.2550000000000002E-4</v>
      </c>
      <c r="T77" s="6">
        <f t="shared" si="28"/>
        <v>5837.2701711112049</v>
      </c>
      <c r="U77" s="78">
        <f t="shared" si="29"/>
        <v>2513.2741292555506</v>
      </c>
      <c r="V77" s="4">
        <f t="shared" si="30"/>
        <v>5.8372701711112054</v>
      </c>
      <c r="W77" s="3">
        <f>W76</f>
        <v>4181.3</v>
      </c>
    </row>
    <row r="78" spans="2:23" ht="18.75">
      <c r="B78" s="72">
        <v>4</v>
      </c>
      <c r="C78" s="75">
        <v>45</v>
      </c>
      <c r="D78" s="72">
        <v>10</v>
      </c>
      <c r="E78" s="50">
        <v>0.73000000000000098</v>
      </c>
      <c r="F78" s="51">
        <f t="shared" si="31"/>
        <v>7874.0157600000002</v>
      </c>
      <c r="G78" s="68">
        <f t="shared" si="20"/>
        <v>40.807253326593816</v>
      </c>
      <c r="H78" s="7">
        <f t="shared" si="21"/>
        <v>102230.18618284144</v>
      </c>
      <c r="I78" s="77">
        <f t="shared" si="22"/>
        <v>355.10060207593216</v>
      </c>
      <c r="K78" s="7">
        <f t="shared" si="23"/>
        <v>20.893700766089999</v>
      </c>
      <c r="L78" s="6">
        <v>3.66</v>
      </c>
      <c r="M78" s="6">
        <v>0.57999999999999996</v>
      </c>
      <c r="N78" s="10">
        <f t="shared" si="24"/>
        <v>0.101600000103632</v>
      </c>
      <c r="O78" s="12">
        <f t="shared" si="25"/>
        <v>8.1073196820988964E-3</v>
      </c>
      <c r="P78" s="3">
        <f t="shared" si="26"/>
        <v>0.10160000010363202</v>
      </c>
      <c r="Q78" s="11">
        <v>1000</v>
      </c>
      <c r="R78" s="9">
        <f t="shared" si="32"/>
        <v>0.101600000103632</v>
      </c>
      <c r="S78" s="5">
        <f t="shared" si="27"/>
        <v>7.2550000000000002E-4</v>
      </c>
      <c r="T78" s="6">
        <f t="shared" si="28"/>
        <v>5918.3433679322025</v>
      </c>
      <c r="U78" s="78">
        <f t="shared" si="29"/>
        <v>2513.2741292555506</v>
      </c>
      <c r="V78" s="4">
        <f t="shared" si="30"/>
        <v>5.9183433679322031</v>
      </c>
      <c r="W78" s="3">
        <f>W77</f>
        <v>4181.3</v>
      </c>
    </row>
    <row r="79" spans="2:23" ht="18.75">
      <c r="B79" s="72">
        <v>4</v>
      </c>
      <c r="C79" s="75">
        <v>45</v>
      </c>
      <c r="D79" s="72">
        <v>10</v>
      </c>
      <c r="E79" s="50">
        <v>0.74000000000000099</v>
      </c>
      <c r="F79" s="51">
        <f t="shared" si="31"/>
        <v>7874.0157600000002</v>
      </c>
      <c r="G79" s="68">
        <f t="shared" si="20"/>
        <v>40.685283516375243</v>
      </c>
      <c r="H79" s="7">
        <f t="shared" si="21"/>
        <v>103630.59969219542</v>
      </c>
      <c r="I79" s="77">
        <f t="shared" si="22"/>
        <v>359.96499388519152</v>
      </c>
      <c r="K79" s="7">
        <f t="shared" si="23"/>
        <v>20.893700766089999</v>
      </c>
      <c r="L79" s="6">
        <v>3.66</v>
      </c>
      <c r="M79" s="6">
        <v>0.57999999999999996</v>
      </c>
      <c r="N79" s="10">
        <f t="shared" si="24"/>
        <v>0.101600000103632</v>
      </c>
      <c r="O79" s="12">
        <f t="shared" si="25"/>
        <v>8.1073196820988964E-3</v>
      </c>
      <c r="P79" s="3">
        <f t="shared" si="26"/>
        <v>0.10160000010363202</v>
      </c>
      <c r="Q79" s="11">
        <v>1000</v>
      </c>
      <c r="R79" s="9">
        <f t="shared" si="32"/>
        <v>0.101600000103632</v>
      </c>
      <c r="S79" s="5">
        <f t="shared" si="27"/>
        <v>7.2550000000000002E-4</v>
      </c>
      <c r="T79" s="6">
        <f t="shared" si="28"/>
        <v>5999.4165647531918</v>
      </c>
      <c r="U79" s="78">
        <f t="shared" si="29"/>
        <v>2513.2741292555506</v>
      </c>
      <c r="V79" s="4">
        <f t="shared" si="30"/>
        <v>5.9994165647531918</v>
      </c>
      <c r="W79" s="3">
        <f>W78</f>
        <v>4181.3</v>
      </c>
    </row>
    <row r="80" spans="2:23" ht="18.75">
      <c r="B80" s="72">
        <v>4</v>
      </c>
      <c r="C80" s="75">
        <v>45</v>
      </c>
      <c r="D80" s="72">
        <v>10</v>
      </c>
      <c r="E80" s="50">
        <v>0.750000000000001</v>
      </c>
      <c r="F80" s="51">
        <f t="shared" si="31"/>
        <v>7874.0157600000002</v>
      </c>
      <c r="G80" s="68">
        <f t="shared" si="20"/>
        <v>40.563159591310075</v>
      </c>
      <c r="H80" s="7">
        <f t="shared" si="21"/>
        <v>105031.01320154942</v>
      </c>
      <c r="I80" s="77">
        <f t="shared" si="22"/>
        <v>364.82938569445082</v>
      </c>
      <c r="K80" s="7">
        <f t="shared" si="23"/>
        <v>20.893700766089999</v>
      </c>
      <c r="L80" s="6">
        <v>3.66</v>
      </c>
      <c r="M80" s="6">
        <v>0.57999999999999996</v>
      </c>
      <c r="N80" s="10">
        <f t="shared" si="24"/>
        <v>0.101600000103632</v>
      </c>
      <c r="O80" s="12">
        <f t="shared" si="25"/>
        <v>8.1073196820988964E-3</v>
      </c>
      <c r="P80" s="3">
        <f t="shared" si="26"/>
        <v>0.10160000010363202</v>
      </c>
      <c r="Q80" s="11">
        <v>1000</v>
      </c>
      <c r="R80" s="9">
        <f t="shared" si="32"/>
        <v>0.101600000103632</v>
      </c>
      <c r="S80" s="5">
        <f t="shared" si="27"/>
        <v>7.2550000000000002E-4</v>
      </c>
      <c r="T80" s="6">
        <f t="shared" si="28"/>
        <v>6080.4897615741802</v>
      </c>
      <c r="U80" s="78">
        <f t="shared" si="29"/>
        <v>2513.2741292555506</v>
      </c>
      <c r="V80" s="4">
        <f t="shared" si="30"/>
        <v>6.0804897615741806</v>
      </c>
      <c r="W80" s="3">
        <f>W79</f>
        <v>4181.3</v>
      </c>
    </row>
    <row r="81" spans="1:23" ht="18.75">
      <c r="B81" s="72">
        <v>4</v>
      </c>
      <c r="C81" s="75">
        <v>45</v>
      </c>
      <c r="D81" s="72">
        <v>10</v>
      </c>
      <c r="E81" s="50">
        <v>0.76000000000000101</v>
      </c>
      <c r="F81" s="51">
        <f t="shared" si="31"/>
        <v>7874.0157600000002</v>
      </c>
      <c r="G81" s="68">
        <f t="shared" si="20"/>
        <v>40.440928919400328</v>
      </c>
      <c r="H81" s="7">
        <f t="shared" si="21"/>
        <v>106431.42671090341</v>
      </c>
      <c r="I81" s="77">
        <f t="shared" si="22"/>
        <v>369.69377750371018</v>
      </c>
      <c r="K81" s="7">
        <f t="shared" si="23"/>
        <v>20.893700766089999</v>
      </c>
      <c r="L81" s="6">
        <v>3.66</v>
      </c>
      <c r="M81" s="6">
        <v>0.57999999999999996</v>
      </c>
      <c r="N81" s="10">
        <f t="shared" si="24"/>
        <v>0.101600000103632</v>
      </c>
      <c r="O81" s="12">
        <f t="shared" si="25"/>
        <v>8.1073196820988964E-3</v>
      </c>
      <c r="P81" s="3">
        <f t="shared" si="26"/>
        <v>0.10160000010363202</v>
      </c>
      <c r="Q81" s="11">
        <v>1000</v>
      </c>
      <c r="R81" s="9">
        <f t="shared" si="32"/>
        <v>0.101600000103632</v>
      </c>
      <c r="S81" s="5">
        <f t="shared" si="27"/>
        <v>7.2550000000000002E-4</v>
      </c>
      <c r="T81" s="6">
        <f t="shared" si="28"/>
        <v>6161.5629583951695</v>
      </c>
      <c r="U81" s="78">
        <f t="shared" si="29"/>
        <v>2513.2741292555506</v>
      </c>
      <c r="V81" s="4">
        <f t="shared" si="30"/>
        <v>6.1615629583951694</v>
      </c>
      <c r="W81" s="3">
        <f>W80</f>
        <v>4181.3</v>
      </c>
    </row>
    <row r="82" spans="1:23" ht="18.75">
      <c r="B82" s="72">
        <v>4</v>
      </c>
      <c r="C82" s="75">
        <v>45</v>
      </c>
      <c r="D82" s="72">
        <v>10</v>
      </c>
      <c r="E82" s="50">
        <v>0.77000000000000102</v>
      </c>
      <c r="F82" s="51">
        <f t="shared" si="31"/>
        <v>7874.0157600000002</v>
      </c>
      <c r="G82" s="68">
        <f t="shared" si="20"/>
        <v>40.318636558895818</v>
      </c>
      <c r="H82" s="7">
        <f t="shared" si="21"/>
        <v>107831.84022025741</v>
      </c>
      <c r="I82" s="77">
        <f t="shared" si="22"/>
        <v>374.55816931296954</v>
      </c>
      <c r="K82" s="7">
        <f t="shared" si="23"/>
        <v>20.893700766089999</v>
      </c>
      <c r="L82" s="6">
        <v>3.66</v>
      </c>
      <c r="M82" s="6">
        <v>0.57999999999999996</v>
      </c>
      <c r="N82" s="10">
        <f t="shared" si="24"/>
        <v>0.101600000103632</v>
      </c>
      <c r="O82" s="12">
        <f t="shared" si="25"/>
        <v>8.1073196820988964E-3</v>
      </c>
      <c r="P82" s="3">
        <f t="shared" si="26"/>
        <v>0.10160000010363202</v>
      </c>
      <c r="Q82" s="11">
        <v>1000</v>
      </c>
      <c r="R82" s="9">
        <f t="shared" si="32"/>
        <v>0.101600000103632</v>
      </c>
      <c r="S82" s="5">
        <f t="shared" si="27"/>
        <v>7.2550000000000002E-4</v>
      </c>
      <c r="T82" s="6">
        <f t="shared" si="28"/>
        <v>6242.6361552161588</v>
      </c>
      <c r="U82" s="78">
        <f t="shared" si="29"/>
        <v>2513.2741292555506</v>
      </c>
      <c r="V82" s="4">
        <f t="shared" si="30"/>
        <v>6.2426361552161582</v>
      </c>
      <c r="W82" s="3">
        <f>4.1813*1000</f>
        <v>4181.3</v>
      </c>
    </row>
    <row r="83" spans="1:23" ht="18.75">
      <c r="B83" s="72">
        <v>4</v>
      </c>
      <c r="C83" s="75">
        <v>45</v>
      </c>
      <c r="D83" s="72">
        <v>10</v>
      </c>
      <c r="E83" s="50">
        <v>0.78000000000000103</v>
      </c>
      <c r="F83" s="51">
        <f t="shared" si="31"/>
        <v>7874.0157600000002</v>
      </c>
      <c r="G83" s="68">
        <f t="shared" si="20"/>
        <v>40.196325342047608</v>
      </c>
      <c r="H83" s="7">
        <f t="shared" si="21"/>
        <v>109232.25372961139</v>
      </c>
      <c r="I83" s="77">
        <f t="shared" si="22"/>
        <v>379.4225611222289</v>
      </c>
      <c r="K83" s="7">
        <f t="shared" si="23"/>
        <v>20.893700766089999</v>
      </c>
      <c r="L83" s="6">
        <v>3.66</v>
      </c>
      <c r="M83" s="6">
        <v>0.57999999999999996</v>
      </c>
      <c r="N83" s="10">
        <f t="shared" si="24"/>
        <v>0.101600000103632</v>
      </c>
      <c r="O83" s="12">
        <f t="shared" si="25"/>
        <v>8.1073196820988964E-3</v>
      </c>
      <c r="P83" s="3">
        <f t="shared" si="26"/>
        <v>0.10160000010363202</v>
      </c>
      <c r="Q83" s="11">
        <v>1000</v>
      </c>
      <c r="R83" s="9">
        <f t="shared" si="32"/>
        <v>0.101600000103632</v>
      </c>
      <c r="S83" s="5">
        <f t="shared" si="27"/>
        <v>7.2550000000000002E-4</v>
      </c>
      <c r="T83" s="6">
        <f t="shared" si="28"/>
        <v>6323.7093520371482</v>
      </c>
      <c r="U83" s="78">
        <f t="shared" si="29"/>
        <v>2513.2741292555506</v>
      </c>
      <c r="V83" s="4">
        <f t="shared" si="30"/>
        <v>6.3237093520371479</v>
      </c>
      <c r="W83" s="3">
        <f>4.1813*1000</f>
        <v>4181.3</v>
      </c>
    </row>
    <row r="84" spans="1:23" ht="18.75">
      <c r="B84" s="72">
        <v>4</v>
      </c>
      <c r="C84" s="75">
        <v>45</v>
      </c>
      <c r="D84" s="72">
        <v>10</v>
      </c>
      <c r="E84" s="50">
        <v>0.79000000000000103</v>
      </c>
      <c r="F84" s="51">
        <f t="shared" si="31"/>
        <v>7874.0157600000002</v>
      </c>
      <c r="G84" s="68">
        <f t="shared" si="20"/>
        <v>40.074035957850725</v>
      </c>
      <c r="H84" s="7">
        <f t="shared" si="21"/>
        <v>110632.66723896538</v>
      </c>
      <c r="I84" s="77">
        <f t="shared" si="22"/>
        <v>384.28695293148814</v>
      </c>
      <c r="K84" s="7">
        <f t="shared" si="23"/>
        <v>20.893700766089999</v>
      </c>
      <c r="L84" s="6">
        <v>3.66</v>
      </c>
      <c r="M84" s="6">
        <v>0.57999999999999996</v>
      </c>
      <c r="N84" s="10">
        <f t="shared" si="24"/>
        <v>0.101600000103632</v>
      </c>
      <c r="O84" s="12">
        <f t="shared" si="25"/>
        <v>8.1073196820988964E-3</v>
      </c>
      <c r="P84" s="3">
        <f t="shared" si="26"/>
        <v>0.10160000010363202</v>
      </c>
      <c r="Q84" s="11">
        <v>1000</v>
      </c>
      <c r="R84" s="9">
        <f t="shared" si="32"/>
        <v>0.101600000103632</v>
      </c>
      <c r="S84" s="5">
        <f t="shared" si="27"/>
        <v>7.2550000000000002E-4</v>
      </c>
      <c r="T84" s="6">
        <f t="shared" si="28"/>
        <v>6404.7825488581366</v>
      </c>
      <c r="U84" s="78">
        <f t="shared" si="29"/>
        <v>2513.2741292555506</v>
      </c>
      <c r="V84" s="4">
        <f t="shared" si="30"/>
        <v>6.4047825488581367</v>
      </c>
      <c r="W84" s="3">
        <f>W82</f>
        <v>4181.3</v>
      </c>
    </row>
    <row r="85" spans="1:23" ht="18.75">
      <c r="B85" s="72">
        <v>4</v>
      </c>
      <c r="C85" s="75">
        <v>45</v>
      </c>
      <c r="D85" s="72">
        <v>10</v>
      </c>
      <c r="E85" s="50">
        <v>0.80000000000000104</v>
      </c>
      <c r="F85" s="51">
        <f t="shared" si="31"/>
        <v>7874.0157600000002</v>
      </c>
      <c r="G85" s="68">
        <f t="shared" si="20"/>
        <v>39.951807033501879</v>
      </c>
      <c r="H85" s="7">
        <f t="shared" si="21"/>
        <v>112033.08074831936</v>
      </c>
      <c r="I85" s="77">
        <f t="shared" si="22"/>
        <v>389.1513447407475</v>
      </c>
      <c r="K85" s="7">
        <f t="shared" si="23"/>
        <v>20.893700766089999</v>
      </c>
      <c r="L85" s="6">
        <v>3.66</v>
      </c>
      <c r="M85" s="6">
        <v>0.57999999999999996</v>
      </c>
      <c r="N85" s="10">
        <f t="shared" si="24"/>
        <v>0.101600000103632</v>
      </c>
      <c r="O85" s="12">
        <f t="shared" si="25"/>
        <v>8.1073196820988964E-3</v>
      </c>
      <c r="P85" s="3">
        <f t="shared" si="26"/>
        <v>0.10160000010363202</v>
      </c>
      <c r="Q85" s="11">
        <v>1000</v>
      </c>
      <c r="R85" s="9">
        <f t="shared" si="32"/>
        <v>0.101600000103632</v>
      </c>
      <c r="S85" s="5">
        <f t="shared" si="27"/>
        <v>7.2550000000000002E-4</v>
      </c>
      <c r="T85" s="6">
        <f t="shared" si="28"/>
        <v>6485.8557456791259</v>
      </c>
      <c r="U85" s="78">
        <f t="shared" si="29"/>
        <v>2513.2741292555506</v>
      </c>
      <c r="V85" s="4">
        <f t="shared" si="30"/>
        <v>6.4858557456791255</v>
      </c>
      <c r="W85" s="3">
        <f>W84</f>
        <v>4181.3</v>
      </c>
    </row>
    <row r="86" spans="1:23" ht="18.75">
      <c r="B86" s="72">
        <v>4</v>
      </c>
      <c r="C86" s="75">
        <v>45</v>
      </c>
      <c r="D86" s="72">
        <v>10</v>
      </c>
      <c r="E86" s="50">
        <v>0.81000000000000105</v>
      </c>
      <c r="F86" s="51">
        <f t="shared" si="31"/>
        <v>7874.0157600000002</v>
      </c>
      <c r="G86" s="68">
        <f t="shared" si="20"/>
        <v>39.829675214345961</v>
      </c>
      <c r="H86" s="7">
        <f t="shared" si="21"/>
        <v>113433.49425767336</v>
      </c>
      <c r="I86" s="77">
        <f t="shared" si="22"/>
        <v>394.01573655000692</v>
      </c>
      <c r="K86" s="7">
        <f t="shared" si="23"/>
        <v>20.893700766089999</v>
      </c>
      <c r="L86" s="6">
        <v>3.66</v>
      </c>
      <c r="M86" s="6">
        <v>0.57999999999999996</v>
      </c>
      <c r="N86" s="10">
        <f t="shared" si="24"/>
        <v>0.101600000103632</v>
      </c>
      <c r="O86" s="12">
        <f t="shared" si="25"/>
        <v>8.1073196820988964E-3</v>
      </c>
      <c r="P86" s="3">
        <f t="shared" si="26"/>
        <v>0.10160000010363202</v>
      </c>
      <c r="Q86" s="11">
        <v>1000</v>
      </c>
      <c r="R86" s="9">
        <f t="shared" si="32"/>
        <v>0.101600000103632</v>
      </c>
      <c r="S86" s="5">
        <f t="shared" si="27"/>
        <v>7.2550000000000002E-4</v>
      </c>
      <c r="T86" s="6">
        <f t="shared" si="28"/>
        <v>6566.9289425001152</v>
      </c>
      <c r="U86" s="78">
        <f t="shared" si="29"/>
        <v>2513.2741292555506</v>
      </c>
      <c r="V86" s="4">
        <f t="shared" si="30"/>
        <v>6.5669289425001143</v>
      </c>
      <c r="W86" s="3">
        <f>W85</f>
        <v>4181.3</v>
      </c>
    </row>
    <row r="87" spans="1:23" ht="18.75">
      <c r="B87" s="72">
        <v>4</v>
      </c>
      <c r="C87" s="75">
        <v>45</v>
      </c>
      <c r="D87" s="72">
        <v>10</v>
      </c>
      <c r="E87" s="50">
        <v>0.82000000000000095</v>
      </c>
      <c r="F87" s="51">
        <f t="shared" si="31"/>
        <v>7874.0157600000002</v>
      </c>
      <c r="G87" s="68">
        <f t="shared" si="20"/>
        <v>39.707675242126996</v>
      </c>
      <c r="H87" s="7">
        <f t="shared" si="21"/>
        <v>114833.90776702734</v>
      </c>
      <c r="I87" s="77">
        <f t="shared" si="22"/>
        <v>398.88012835926617</v>
      </c>
      <c r="K87" s="7">
        <f t="shared" si="23"/>
        <v>20.893700766089999</v>
      </c>
      <c r="L87" s="6">
        <v>3.66</v>
      </c>
      <c r="M87" s="6">
        <v>0.57999999999999996</v>
      </c>
      <c r="N87" s="10">
        <f t="shared" si="24"/>
        <v>0.101600000103632</v>
      </c>
      <c r="O87" s="12">
        <f t="shared" si="25"/>
        <v>8.1073196820988964E-3</v>
      </c>
      <c r="P87" s="3">
        <f t="shared" si="26"/>
        <v>0.10160000010363202</v>
      </c>
      <c r="Q87" s="11">
        <v>1000</v>
      </c>
      <c r="R87" s="9">
        <f t="shared" si="32"/>
        <v>0.101600000103632</v>
      </c>
      <c r="S87" s="5">
        <f t="shared" si="27"/>
        <v>7.2550000000000002E-4</v>
      </c>
      <c r="T87" s="6">
        <f t="shared" si="28"/>
        <v>6648.0021393211027</v>
      </c>
      <c r="U87" s="78">
        <f t="shared" si="29"/>
        <v>2513.2741292555506</v>
      </c>
      <c r="V87" s="4">
        <f t="shared" si="30"/>
        <v>6.6480021393211022</v>
      </c>
      <c r="W87" s="3">
        <f>W86</f>
        <v>4181.3</v>
      </c>
    </row>
    <row r="88" spans="1:23" ht="18.75">
      <c r="B88" s="72">
        <v>4</v>
      </c>
      <c r="C88" s="75">
        <v>45</v>
      </c>
      <c r="D88" s="72">
        <v>10</v>
      </c>
      <c r="E88" s="50">
        <v>0.83000000000000096</v>
      </c>
      <c r="F88" s="51">
        <f t="shared" si="31"/>
        <v>7874.0157600000002</v>
      </c>
      <c r="G88" s="68">
        <f t="shared" si="20"/>
        <v>39.58584003139601</v>
      </c>
      <c r="H88" s="7">
        <f t="shared" si="21"/>
        <v>116234.32127638132</v>
      </c>
      <c r="I88" s="77">
        <f t="shared" si="22"/>
        <v>403.74452016852553</v>
      </c>
      <c r="K88" s="7">
        <f t="shared" si="23"/>
        <v>20.893700766089999</v>
      </c>
      <c r="L88" s="6">
        <v>3.66</v>
      </c>
      <c r="M88" s="6">
        <v>0.57999999999999996</v>
      </c>
      <c r="N88" s="10">
        <f t="shared" si="24"/>
        <v>0.101600000103632</v>
      </c>
      <c r="O88" s="12">
        <f t="shared" si="25"/>
        <v>8.1073196820988964E-3</v>
      </c>
      <c r="P88" s="3">
        <f t="shared" si="26"/>
        <v>0.10160000010363202</v>
      </c>
      <c r="Q88" s="11">
        <v>1000</v>
      </c>
      <c r="R88" s="9">
        <f t="shared" si="32"/>
        <v>0.101600000103632</v>
      </c>
      <c r="S88" s="5">
        <f t="shared" si="27"/>
        <v>7.2550000000000002E-4</v>
      </c>
      <c r="T88" s="6">
        <f t="shared" si="28"/>
        <v>6729.0753361420921</v>
      </c>
      <c r="U88" s="78">
        <f t="shared" si="29"/>
        <v>2513.2741292555506</v>
      </c>
      <c r="V88" s="4">
        <f t="shared" si="30"/>
        <v>6.7290753361420919</v>
      </c>
      <c r="W88" s="3">
        <f>W87</f>
        <v>4181.3</v>
      </c>
    </row>
    <row r="89" spans="1:23" ht="18.75">
      <c r="B89" s="72">
        <v>4</v>
      </c>
      <c r="C89" s="75">
        <v>45</v>
      </c>
      <c r="D89" s="72">
        <v>10</v>
      </c>
      <c r="E89" s="50">
        <v>0.84000000000000097</v>
      </c>
      <c r="F89" s="51">
        <f t="shared" si="31"/>
        <v>7874.0157600000002</v>
      </c>
      <c r="G89" s="68">
        <f t="shared" si="20"/>
        <v>39.464200743959971</v>
      </c>
      <c r="H89" s="18">
        <f t="shared" si="21"/>
        <v>117634.73478573533</v>
      </c>
      <c r="I89" s="77">
        <f t="shared" si="22"/>
        <v>408.60891197778489</v>
      </c>
      <c r="K89" s="18">
        <f t="shared" si="23"/>
        <v>20.893700766089999</v>
      </c>
      <c r="L89" s="19">
        <v>3.66</v>
      </c>
      <c r="M89" s="19">
        <v>0.57999999999999996</v>
      </c>
      <c r="N89" s="20">
        <f t="shared" si="24"/>
        <v>0.101600000103632</v>
      </c>
      <c r="O89" s="17">
        <f t="shared" si="25"/>
        <v>8.1073196820988964E-3</v>
      </c>
      <c r="P89" s="21">
        <f t="shared" si="26"/>
        <v>0.10160000010363202</v>
      </c>
      <c r="Q89" s="22">
        <v>1000</v>
      </c>
      <c r="R89" s="23">
        <f t="shared" si="32"/>
        <v>0.101600000103632</v>
      </c>
      <c r="S89" s="24">
        <f t="shared" si="27"/>
        <v>7.2550000000000002E-4</v>
      </c>
      <c r="T89" s="19">
        <f t="shared" si="28"/>
        <v>6810.1485329630814</v>
      </c>
      <c r="U89" s="78">
        <f t="shared" si="29"/>
        <v>2513.2741292555506</v>
      </c>
      <c r="V89" s="25">
        <f t="shared" si="30"/>
        <v>6.8101485329630815</v>
      </c>
      <c r="W89" s="21">
        <f>W88</f>
        <v>4181.3</v>
      </c>
    </row>
    <row r="90" spans="1:23">
      <c r="A90" s="16"/>
    </row>
    <row r="91" spans="1:23">
      <c r="A91" s="16"/>
    </row>
  </sheetData>
  <pageMargins left="0.7" right="0.7" top="0.75" bottom="0.75" header="0.3" footer="0.3"/>
  <pageSetup scale="70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temps for 1.5" pipe</vt:lpstr>
      <vt:lpstr>temps for 2" pipe</vt:lpstr>
      <vt:lpstr>temps for 3" pipe</vt:lpstr>
      <vt:lpstr>temps for 4" pipe</vt:lpstr>
    </vt:vector>
  </TitlesOfParts>
  <Company>Worcester Polytechnic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 Labs</dc:creator>
  <cp:lastModifiedBy>Derek Lee</cp:lastModifiedBy>
  <cp:lastPrinted>2008-11-24T19:07:33Z</cp:lastPrinted>
  <dcterms:created xsi:type="dcterms:W3CDTF">2008-11-05T17:22:11Z</dcterms:created>
  <dcterms:modified xsi:type="dcterms:W3CDTF">2009-03-17T18:34:57Z</dcterms:modified>
</cp:coreProperties>
</file>