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80" yWindow="0" windowWidth="25360" windowHeight="13940" tabRatio="728" activeTab="1"/>
  </bookViews>
  <sheets>
    <sheet name="Stock selection" sheetId="3" r:id="rId1"/>
    <sheet name="BA" sheetId="1" r:id="rId2"/>
    <sheet name="UNH" sheetId="2" r:id="rId3"/>
    <sheet name="MSFT" sheetId="4" r:id="rId4"/>
    <sheet name="V" sheetId="5" r:id="rId5"/>
    <sheet name="VZ" sheetId="6" r:id="rId6"/>
    <sheet name="MA" sheetId="7" r:id="rId7"/>
    <sheet name="PEP" sheetId="8" r:id="rId8"/>
    <sheet name="NKE" sheetId="9" r:id="rId9"/>
    <sheet name="SBUX" sheetId="10" r:id="rId10"/>
    <sheet name="PYPL" sheetId="11" r:id="rId11"/>
    <sheet name="Position sizing" sheetId="12" r:id="rId12"/>
    <sheet name="Aggregate equity" sheetId="13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2" i="13"/>
  <c r="E1" i="13"/>
  <c r="D14" i="13"/>
  <c r="D16" i="13"/>
  <c r="D17" i="13"/>
  <c r="D18" i="13"/>
  <c r="D20" i="13"/>
  <c r="D26" i="13"/>
  <c r="D34" i="13"/>
  <c r="D38" i="13"/>
  <c r="D43" i="13"/>
  <c r="D44" i="13"/>
  <c r="D46" i="13"/>
  <c r="D49" i="13"/>
  <c r="D53" i="13"/>
  <c r="D58" i="13"/>
  <c r="D61" i="13"/>
  <c r="D74" i="13"/>
  <c r="D82" i="13"/>
  <c r="D90" i="13"/>
  <c r="D94" i="13"/>
  <c r="D100" i="13"/>
  <c r="D122" i="13"/>
  <c r="D131" i="13"/>
  <c r="D137" i="13"/>
  <c r="D164" i="13"/>
  <c r="D168" i="13"/>
  <c r="D172" i="13"/>
  <c r="D176" i="13"/>
  <c r="D188" i="13"/>
  <c r="D190" i="13"/>
  <c r="D199" i="13"/>
  <c r="D210" i="13"/>
  <c r="D215" i="13"/>
  <c r="D222" i="13"/>
  <c r="D224" i="13"/>
  <c r="D229" i="13"/>
  <c r="D232" i="13"/>
  <c r="D236" i="13"/>
  <c r="D249" i="13"/>
  <c r="D252" i="13"/>
  <c r="D258" i="13"/>
  <c r="D261" i="13"/>
  <c r="D270" i="13"/>
  <c r="D272" i="13"/>
  <c r="D273" i="13"/>
  <c r="D274" i="13"/>
  <c r="D279" i="13"/>
  <c r="D282" i="13"/>
  <c r="D284" i="13"/>
  <c r="D291" i="13"/>
  <c r="D303" i="13"/>
  <c r="D306" i="13"/>
  <c r="D314" i="13"/>
  <c r="D320" i="13"/>
  <c r="D324" i="13"/>
  <c r="D329" i="13"/>
  <c r="D333" i="13"/>
  <c r="D339" i="13"/>
  <c r="D344" i="13"/>
  <c r="D345" i="13"/>
  <c r="D356" i="13"/>
  <c r="D369" i="13"/>
  <c r="D378" i="13"/>
  <c r="D389" i="13"/>
  <c r="D394" i="13"/>
  <c r="D405" i="13"/>
  <c r="D407" i="13"/>
  <c r="D417" i="13"/>
  <c r="D419" i="13"/>
  <c r="D424" i="13"/>
  <c r="D427" i="13"/>
  <c r="D430" i="13"/>
  <c r="D443" i="13"/>
  <c r="D451" i="13"/>
  <c r="D455" i="13"/>
  <c r="D462" i="13"/>
  <c r="D466" i="13"/>
  <c r="D468" i="13"/>
  <c r="D470" i="13"/>
  <c r="D474" i="13"/>
  <c r="D483" i="13"/>
  <c r="D485" i="13"/>
  <c r="D490" i="13"/>
  <c r="D495" i="13"/>
  <c r="D499" i="13"/>
  <c r="D503" i="13"/>
  <c r="D506" i="13"/>
  <c r="D536" i="13"/>
  <c r="D549" i="13"/>
  <c r="D557" i="13"/>
  <c r="D567" i="13"/>
  <c r="D579" i="13"/>
  <c r="D584" i="13"/>
  <c r="D592" i="13"/>
  <c r="D594" i="13"/>
  <c r="D607" i="13"/>
  <c r="D621" i="13"/>
  <c r="D629" i="13"/>
  <c r="D646" i="13"/>
  <c r="D662" i="13"/>
  <c r="D666" i="13"/>
  <c r="D672" i="13"/>
  <c r="D674" i="13"/>
  <c r="D676" i="13"/>
  <c r="D681" i="13"/>
  <c r="D689" i="13"/>
  <c r="D699" i="13"/>
  <c r="D704" i="13"/>
  <c r="D715" i="13"/>
  <c r="D726" i="13"/>
  <c r="D728" i="13"/>
  <c r="D730" i="13"/>
  <c r="D739" i="13"/>
  <c r="D741" i="13"/>
  <c r="D757" i="13"/>
  <c r="D785" i="13"/>
  <c r="D5" i="13"/>
  <c r="D63" i="13"/>
  <c r="D69" i="13"/>
  <c r="D81" i="13"/>
  <c r="D85" i="13"/>
  <c r="D92" i="13"/>
  <c r="D139" i="13"/>
  <c r="D178" i="13"/>
  <c r="D198" i="13"/>
  <c r="D235" i="13"/>
  <c r="D250" i="13"/>
  <c r="D281" i="13"/>
  <c r="D323" i="13"/>
  <c r="D332" i="13"/>
  <c r="D373" i="13"/>
  <c r="D399" i="13"/>
  <c r="D412" i="13"/>
  <c r="D433" i="13"/>
  <c r="D452" i="13"/>
  <c r="D459" i="13"/>
  <c r="D476" i="13"/>
  <c r="D505" i="13"/>
  <c r="D519" i="13"/>
  <c r="D563" i="13"/>
  <c r="D578" i="13"/>
  <c r="D602" i="13"/>
  <c r="D620" i="13"/>
  <c r="D664" i="13"/>
  <c r="D698" i="13"/>
  <c r="D720" i="13"/>
  <c r="D759" i="13"/>
  <c r="D773" i="13"/>
  <c r="D56" i="13"/>
  <c r="D39" i="13"/>
  <c r="D79" i="13"/>
  <c r="D110" i="13"/>
  <c r="D114" i="13"/>
  <c r="D120" i="13"/>
  <c r="D161" i="13"/>
  <c r="D208" i="13"/>
  <c r="D220" i="13"/>
  <c r="D246" i="13"/>
  <c r="D275" i="13"/>
  <c r="D300" i="13"/>
  <c r="D334" i="13"/>
  <c r="D368" i="13"/>
  <c r="D410" i="13"/>
  <c r="D428" i="13"/>
  <c r="D449" i="13"/>
  <c r="D457" i="13"/>
  <c r="D465" i="13"/>
  <c r="D486" i="13"/>
  <c r="D517" i="13"/>
  <c r="D534" i="13"/>
  <c r="D575" i="13"/>
  <c r="D605" i="13"/>
  <c r="D623" i="13"/>
  <c r="D626" i="13"/>
  <c r="D654" i="13"/>
  <c r="D670" i="13"/>
  <c r="D691" i="13"/>
  <c r="D700" i="13"/>
  <c r="D708" i="13"/>
  <c r="D723" i="13"/>
  <c r="D744" i="13"/>
  <c r="D764" i="13"/>
  <c r="D782" i="13"/>
  <c r="D21" i="13"/>
  <c r="D786" i="13"/>
  <c r="D8" i="13"/>
  <c r="D10" i="13"/>
  <c r="D27" i="13"/>
  <c r="D28" i="13"/>
  <c r="D36" i="13"/>
  <c r="D37" i="13"/>
  <c r="D57" i="13"/>
  <c r="D72" i="13"/>
  <c r="D77" i="13"/>
  <c r="D91" i="13"/>
  <c r="D97" i="13"/>
  <c r="D102" i="13"/>
  <c r="D119" i="13"/>
  <c r="D133" i="13"/>
  <c r="D155" i="13"/>
  <c r="D156" i="13"/>
  <c r="D159" i="13"/>
  <c r="D160" i="13"/>
  <c r="D170" i="13"/>
  <c r="D180" i="13"/>
  <c r="D185" i="13"/>
  <c r="D218" i="13"/>
  <c r="D228" i="13"/>
  <c r="D239" i="13"/>
  <c r="D255" i="13"/>
  <c r="D266" i="13"/>
  <c r="D283" i="13"/>
  <c r="D295" i="13"/>
  <c r="D299" i="13"/>
  <c r="D341" i="13"/>
  <c r="D348" i="13"/>
  <c r="D352" i="13"/>
  <c r="D353" i="13"/>
  <c r="D357" i="13"/>
  <c r="D365" i="13"/>
  <c r="D376" i="13"/>
  <c r="D386" i="13"/>
  <c r="D390" i="13"/>
  <c r="D404" i="13"/>
  <c r="D416" i="13"/>
  <c r="D440" i="13"/>
  <c r="D453" i="13"/>
  <c r="D456" i="13"/>
  <c r="D467" i="13"/>
  <c r="D473" i="13"/>
  <c r="D501" i="13"/>
  <c r="D538" i="13"/>
  <c r="D554" i="13"/>
  <c r="D571" i="13"/>
  <c r="D585" i="13"/>
  <c r="D590" i="13"/>
  <c r="D618" i="13"/>
  <c r="D627" i="13"/>
  <c r="D641" i="13"/>
  <c r="D645" i="13"/>
  <c r="D653" i="13"/>
  <c r="D671" i="13"/>
  <c r="D678" i="13"/>
  <c r="D692" i="13"/>
  <c r="D702" i="13"/>
  <c r="D707" i="13"/>
  <c r="D714" i="13"/>
  <c r="D716" i="13"/>
  <c r="D731" i="13"/>
  <c r="D742" i="13"/>
  <c r="D743" i="13"/>
  <c r="D747" i="13"/>
  <c r="D751" i="13"/>
  <c r="D762" i="13"/>
  <c r="D766" i="13"/>
  <c r="D772" i="13"/>
  <c r="D776" i="13"/>
  <c r="D777" i="13"/>
  <c r="D6" i="13"/>
  <c r="D47" i="13"/>
  <c r="D68" i="13"/>
  <c r="D93" i="13"/>
  <c r="D113" i="13"/>
  <c r="D175" i="13"/>
  <c r="D186" i="13"/>
  <c r="D223" i="13"/>
  <c r="D264" i="13"/>
  <c r="D280" i="13"/>
  <c r="D294" i="13"/>
  <c r="D336" i="13"/>
  <c r="D351" i="13"/>
  <c r="D385" i="13"/>
  <c r="D403" i="13"/>
  <c r="D414" i="13"/>
  <c r="D437" i="13"/>
  <c r="D464" i="13"/>
  <c r="D500" i="13"/>
  <c r="D537" i="13"/>
  <c r="D552" i="13"/>
  <c r="D587" i="13"/>
  <c r="D639" i="13"/>
  <c r="D690" i="13"/>
  <c r="D727" i="13"/>
  <c r="D756" i="13"/>
  <c r="D768" i="13"/>
  <c r="D31" i="13"/>
  <c r="D40" i="13"/>
  <c r="D52" i="13"/>
  <c r="D71" i="13"/>
  <c r="D87" i="13"/>
  <c r="D96" i="13"/>
  <c r="D129" i="13"/>
  <c r="D146" i="13"/>
  <c r="D151" i="13"/>
  <c r="D154" i="13"/>
  <c r="D173" i="13"/>
  <c r="D197" i="13"/>
  <c r="D204" i="13"/>
  <c r="D212" i="13"/>
  <c r="D216" i="13"/>
  <c r="D233" i="13"/>
  <c r="D254" i="13"/>
  <c r="D263" i="13"/>
  <c r="D290" i="13"/>
  <c r="D312" i="13"/>
  <c r="D315" i="13"/>
  <c r="D330" i="13"/>
  <c r="D343" i="13"/>
  <c r="D362" i="13"/>
  <c r="D384" i="13"/>
  <c r="D398" i="13"/>
  <c r="D442" i="13"/>
  <c r="D478" i="13"/>
  <c r="D521" i="13"/>
  <c r="D526" i="13"/>
  <c r="D528" i="13"/>
  <c r="D545" i="13"/>
  <c r="D548" i="13"/>
  <c r="D551" i="13"/>
  <c r="D559" i="13"/>
  <c r="D564" i="13"/>
  <c r="D566" i="13"/>
  <c r="D568" i="13"/>
  <c r="D574" i="13"/>
  <c r="D577" i="13"/>
  <c r="D586" i="13"/>
  <c r="D589" i="13"/>
  <c r="D603" i="13"/>
  <c r="D613" i="13"/>
  <c r="D619" i="13"/>
  <c r="D628" i="13"/>
  <c r="D642" i="13"/>
  <c r="D712" i="13"/>
  <c r="D748" i="13"/>
  <c r="D765" i="13"/>
  <c r="D4" i="13"/>
  <c r="D48" i="13"/>
  <c r="D128" i="13"/>
  <c r="D203" i="13"/>
  <c r="D214" i="13"/>
  <c r="D226" i="13"/>
  <c r="D308" i="13"/>
  <c r="D326" i="13"/>
  <c r="D338" i="13"/>
  <c r="D359" i="13"/>
  <c r="D372" i="13"/>
  <c r="D420" i="13"/>
  <c r="D436" i="13"/>
  <c r="D463" i="13"/>
  <c r="D475" i="13"/>
  <c r="D510" i="13"/>
  <c r="D595" i="13"/>
  <c r="D781" i="13"/>
  <c r="D30" i="13"/>
  <c r="D9" i="13"/>
  <c r="D35" i="13"/>
  <c r="D55" i="13"/>
  <c r="D64" i="13"/>
  <c r="D67" i="13"/>
  <c r="D78" i="13"/>
  <c r="D83" i="13"/>
  <c r="D86" i="13"/>
  <c r="D89" i="13"/>
  <c r="D105" i="13"/>
  <c r="D118" i="13"/>
  <c r="D148" i="13"/>
  <c r="D162" i="13"/>
  <c r="D183" i="13"/>
  <c r="D195" i="13"/>
  <c r="D201" i="13"/>
  <c r="D238" i="13"/>
  <c r="D240" i="13"/>
  <c r="D242" i="13"/>
  <c r="D259" i="13"/>
  <c r="D262" i="13"/>
  <c r="D268" i="13"/>
  <c r="D287" i="13"/>
  <c r="D298" i="13"/>
  <c r="D302" i="13"/>
  <c r="D305" i="13"/>
  <c r="D309" i="13"/>
  <c r="D318" i="13"/>
  <c r="D319" i="13"/>
  <c r="D331" i="13"/>
  <c r="D350" i="13"/>
  <c r="D358" i="13"/>
  <c r="D366" i="13"/>
  <c r="D379" i="13"/>
  <c r="D382" i="13"/>
  <c r="D392" i="13"/>
  <c r="D396" i="13"/>
  <c r="D401" i="13"/>
  <c r="D426" i="13"/>
  <c r="D432" i="13"/>
  <c r="D447" i="13"/>
  <c r="D461" i="13"/>
  <c r="D469" i="13"/>
  <c r="D493" i="13"/>
  <c r="D497" i="13"/>
  <c r="D513" i="13"/>
  <c r="D529" i="13"/>
  <c r="D535" i="13"/>
  <c r="D540" i="13"/>
  <c r="D560" i="13"/>
  <c r="D598" i="13"/>
  <c r="D610" i="13"/>
  <c r="D615" i="13"/>
  <c r="D634" i="13"/>
  <c r="D648" i="13"/>
  <c r="D668" i="13"/>
  <c r="D683" i="13"/>
  <c r="D688" i="13"/>
  <c r="D693" i="13"/>
  <c r="D701" i="13"/>
  <c r="D706" i="13"/>
  <c r="D713" i="13"/>
  <c r="D718" i="13"/>
  <c r="D721" i="13"/>
  <c r="D725" i="13"/>
  <c r="D729" i="13"/>
  <c r="D732" i="13"/>
  <c r="D740" i="13"/>
  <c r="D745" i="13"/>
  <c r="D752" i="13"/>
  <c r="D754" i="13"/>
  <c r="D761" i="13"/>
  <c r="D763" i="13"/>
  <c r="D771" i="13"/>
  <c r="D779" i="13"/>
  <c r="D783" i="13"/>
  <c r="D2" i="13"/>
  <c r="D32" i="13"/>
  <c r="D51" i="13"/>
  <c r="D132" i="13"/>
  <c r="D157" i="13"/>
  <c r="D205" i="13"/>
  <c r="D230" i="13"/>
  <c r="D256" i="13"/>
  <c r="D292" i="13"/>
  <c r="D317" i="13"/>
  <c r="D328" i="13"/>
  <c r="D347" i="13"/>
  <c r="D361" i="13"/>
  <c r="D383" i="13"/>
  <c r="D400" i="13"/>
  <c r="D421" i="13"/>
  <c r="D444" i="13"/>
  <c r="D481" i="13"/>
  <c r="D498" i="13"/>
  <c r="D508" i="13"/>
  <c r="D512" i="13"/>
  <c r="D514" i="13"/>
  <c r="D516" i="13"/>
  <c r="D518" i="13"/>
  <c r="D525" i="13"/>
  <c r="D527" i="13"/>
  <c r="D531" i="13"/>
  <c r="D533" i="13"/>
  <c r="D539" i="13"/>
  <c r="D542" i="13"/>
  <c r="D544" i="13"/>
  <c r="D546" i="13"/>
  <c r="D550" i="13"/>
  <c r="D553" i="13"/>
  <c r="D555" i="13"/>
  <c r="D556" i="13"/>
  <c r="D562" i="13"/>
  <c r="D569" i="13"/>
  <c r="D572" i="13"/>
  <c r="D573" i="13"/>
  <c r="D576" i="13"/>
  <c r="D581" i="13"/>
  <c r="D588" i="13"/>
  <c r="D593" i="13"/>
  <c r="D597" i="13"/>
  <c r="D600" i="13"/>
  <c r="D606" i="13"/>
  <c r="D609" i="13"/>
  <c r="D612" i="13"/>
  <c r="D614" i="13"/>
  <c r="D617" i="13"/>
  <c r="D624" i="13"/>
  <c r="D625" i="13"/>
  <c r="D630" i="13"/>
  <c r="D633" i="13"/>
  <c r="D635" i="13"/>
  <c r="D637" i="13"/>
  <c r="D640" i="13"/>
  <c r="D643" i="13"/>
  <c r="D649" i="13"/>
  <c r="D651" i="13"/>
  <c r="D655" i="13"/>
  <c r="D658" i="13"/>
  <c r="D659" i="13"/>
  <c r="D661" i="13"/>
  <c r="D665" i="13"/>
  <c r="D667" i="13"/>
  <c r="D673" i="13"/>
  <c r="D679" i="13"/>
  <c r="D684" i="13"/>
  <c r="D686" i="13"/>
  <c r="D694" i="13"/>
  <c r="D696" i="13"/>
  <c r="D711" i="13"/>
  <c r="D735" i="13"/>
  <c r="D746" i="13"/>
  <c r="D758" i="13"/>
  <c r="D767" i="13"/>
  <c r="D769" i="13"/>
  <c r="D770" i="13"/>
  <c r="D780" i="13"/>
  <c r="D13" i="13"/>
  <c r="D11" i="13"/>
  <c r="D15" i="13"/>
  <c r="D19" i="13"/>
  <c r="D23" i="13"/>
  <c r="D24" i="13"/>
  <c r="D29" i="13"/>
  <c r="D33" i="13"/>
  <c r="D42" i="13"/>
  <c r="D45" i="13"/>
  <c r="D50" i="13"/>
  <c r="D54" i="13"/>
  <c r="D59" i="13"/>
  <c r="D60" i="13"/>
  <c r="D73" i="13"/>
  <c r="D76" i="13"/>
  <c r="D80" i="13"/>
  <c r="D88" i="13"/>
  <c r="D95" i="13"/>
  <c r="D98" i="13"/>
  <c r="D104" i="13"/>
  <c r="D108" i="13"/>
  <c r="D109" i="13"/>
  <c r="D111" i="13"/>
  <c r="D117" i="13"/>
  <c r="D123" i="13"/>
  <c r="D126" i="13"/>
  <c r="D130" i="13"/>
  <c r="D134" i="13"/>
  <c r="D138" i="13"/>
  <c r="D140" i="13"/>
  <c r="D142" i="13"/>
  <c r="D145" i="13"/>
  <c r="D149" i="13"/>
  <c r="D153" i="13"/>
  <c r="D158" i="13"/>
  <c r="D163" i="13"/>
  <c r="D167" i="13"/>
  <c r="D171" i="13"/>
  <c r="D174" i="13"/>
  <c r="D179" i="13"/>
  <c r="D181" i="13"/>
  <c r="D182" i="13"/>
  <c r="D184" i="13"/>
  <c r="D187" i="13"/>
  <c r="D194" i="13"/>
  <c r="D202" i="13"/>
  <c r="D206" i="13"/>
  <c r="D207" i="13"/>
  <c r="D209" i="13"/>
  <c r="D211" i="13"/>
  <c r="D213" i="13"/>
  <c r="D217" i="13"/>
  <c r="D219" i="13"/>
  <c r="D221" i="13"/>
  <c r="D225" i="13"/>
  <c r="D227" i="13"/>
  <c r="D231" i="13"/>
  <c r="D237" i="13"/>
  <c r="D241" i="13"/>
  <c r="D243" i="13"/>
  <c r="D245" i="13"/>
  <c r="D251" i="13"/>
  <c r="D257" i="13"/>
  <c r="D260" i="13"/>
  <c r="D265" i="13"/>
  <c r="D267" i="13"/>
  <c r="D269" i="13"/>
  <c r="D271" i="13"/>
  <c r="D278" i="13"/>
  <c r="D285" i="13"/>
  <c r="D286" i="13"/>
  <c r="D288" i="13"/>
  <c r="D289" i="13"/>
  <c r="D296" i="13"/>
  <c r="D297" i="13"/>
  <c r="D301" i="13"/>
  <c r="D307" i="13"/>
  <c r="D310" i="13"/>
  <c r="D313" i="13"/>
  <c r="D316" i="13"/>
  <c r="D321" i="13"/>
  <c r="D322" i="13"/>
  <c r="D325" i="13"/>
  <c r="D327" i="13"/>
  <c r="D335" i="13"/>
  <c r="D342" i="13"/>
  <c r="D346" i="13"/>
  <c r="D349" i="13"/>
  <c r="D354" i="13"/>
  <c r="D355" i="13"/>
  <c r="D367" i="13"/>
  <c r="D370" i="13"/>
  <c r="D375" i="13"/>
  <c r="D377" i="13"/>
  <c r="D381" i="13"/>
  <c r="D387" i="13"/>
  <c r="D391" i="13"/>
  <c r="D395" i="13"/>
  <c r="D402" i="13"/>
  <c r="D406" i="13"/>
  <c r="D409" i="13"/>
  <c r="D411" i="13"/>
  <c r="D413" i="13"/>
  <c r="D418" i="13"/>
  <c r="D423" i="13"/>
  <c r="D425" i="13"/>
  <c r="D429" i="13"/>
  <c r="D431" i="13"/>
  <c r="D435" i="13"/>
  <c r="D439" i="13"/>
  <c r="D441" i="13"/>
  <c r="D445" i="13"/>
  <c r="D448" i="13"/>
  <c r="D450" i="13"/>
  <c r="D458" i="13"/>
  <c r="D460" i="13"/>
  <c r="D471" i="13"/>
  <c r="D472" i="13"/>
  <c r="D477" i="13"/>
  <c r="D480" i="13"/>
  <c r="D482" i="13"/>
  <c r="D484" i="13"/>
  <c r="D487" i="13"/>
  <c r="D489" i="13"/>
  <c r="D492" i="13"/>
  <c r="D494" i="13"/>
  <c r="D496" i="13"/>
  <c r="D504" i="13"/>
  <c r="D507" i="13"/>
  <c r="D515" i="13"/>
  <c r="D524" i="13"/>
  <c r="D530" i="13"/>
  <c r="D532" i="13"/>
  <c r="D541" i="13"/>
  <c r="D543" i="13"/>
  <c r="D547" i="13"/>
  <c r="D558" i="13"/>
  <c r="D561" i="13"/>
  <c r="D565" i="13"/>
  <c r="D570" i="13"/>
  <c r="D580" i="13"/>
  <c r="D582" i="13"/>
  <c r="D583" i="13"/>
  <c r="D591" i="13"/>
  <c r="D596" i="13"/>
  <c r="D599" i="13"/>
  <c r="D601" i="13"/>
  <c r="D604" i="13"/>
  <c r="D608" i="13"/>
  <c r="D616" i="13"/>
  <c r="D622" i="13"/>
  <c r="D631" i="13"/>
  <c r="D636" i="13"/>
  <c r="D638" i="13"/>
  <c r="D644" i="13"/>
  <c r="D647" i="13"/>
  <c r="D650" i="13"/>
  <c r="D652" i="13"/>
  <c r="D657" i="13"/>
  <c r="D663" i="13"/>
  <c r="D669" i="13"/>
  <c r="D675" i="13"/>
  <c r="D677" i="13"/>
  <c r="D680" i="13"/>
  <c r="D682" i="13"/>
  <c r="D685" i="13"/>
  <c r="D687" i="13"/>
  <c r="D695" i="13"/>
  <c r="D697" i="13"/>
  <c r="D705" i="13"/>
  <c r="D710" i="13"/>
  <c r="D717" i="13"/>
  <c r="D719" i="13"/>
  <c r="D722" i="13"/>
  <c r="D733" i="13"/>
  <c r="D734" i="13"/>
  <c r="D736" i="13"/>
  <c r="D749" i="13"/>
  <c r="D755" i="13"/>
  <c r="D774" i="13"/>
  <c r="D778" i="13"/>
  <c r="D784" i="13"/>
  <c r="D787" i="13"/>
  <c r="D7" i="13"/>
  <c r="D3" i="13"/>
  <c r="D12" i="13"/>
  <c r="D22" i="13"/>
  <c r="D41" i="13"/>
  <c r="D62" i="13"/>
  <c r="D66" i="13"/>
  <c r="D70" i="13"/>
  <c r="D75" i="13"/>
  <c r="D84" i="13"/>
  <c r="D99" i="13"/>
  <c r="D101" i="13"/>
  <c r="D103" i="13"/>
  <c r="D106" i="13"/>
  <c r="D107" i="13"/>
  <c r="D112" i="13"/>
  <c r="D115" i="13"/>
  <c r="D116" i="13"/>
  <c r="D121" i="13"/>
  <c r="D124" i="13"/>
  <c r="D125" i="13"/>
  <c r="D135" i="13"/>
  <c r="D136" i="13"/>
  <c r="D141" i="13"/>
  <c r="D143" i="13"/>
  <c r="D144" i="13"/>
  <c r="D147" i="13"/>
  <c r="D150" i="13"/>
  <c r="D152" i="13"/>
  <c r="D166" i="13"/>
  <c r="D169" i="13"/>
  <c r="D177" i="13"/>
  <c r="D189" i="13"/>
  <c r="D191" i="13"/>
  <c r="D193" i="13"/>
  <c r="D196" i="13"/>
  <c r="D200" i="13"/>
  <c r="D244" i="13"/>
  <c r="D247" i="13"/>
  <c r="D248" i="13"/>
  <c r="D253" i="13"/>
  <c r="D277" i="13"/>
  <c r="D293" i="13"/>
  <c r="D304" i="13"/>
  <c r="D340" i="13"/>
  <c r="D363" i="13"/>
  <c r="D364" i="13"/>
  <c r="D374" i="13"/>
  <c r="D380" i="13"/>
  <c r="D388" i="13"/>
  <c r="D397" i="13"/>
  <c r="D408" i="13"/>
  <c r="D415" i="13"/>
  <c r="D422" i="13"/>
  <c r="D438" i="13"/>
  <c r="D446" i="13"/>
  <c r="D454" i="13"/>
  <c r="D479" i="13"/>
  <c r="D491" i="13"/>
  <c r="D502" i="13"/>
  <c r="D511" i="13"/>
  <c r="D520" i="13"/>
  <c r="D523" i="13"/>
  <c r="D611" i="13"/>
  <c r="D660" i="13"/>
  <c r="D703" i="13"/>
  <c r="D709" i="13"/>
  <c r="D738" i="13"/>
  <c r="D753" i="13"/>
  <c r="D760" i="13"/>
  <c r="D775" i="13"/>
  <c r="D1" i="13"/>
  <c r="D65" i="13"/>
  <c r="D127" i="13"/>
  <c r="D165" i="13"/>
  <c r="D192" i="13"/>
  <c r="D234" i="13"/>
  <c r="D276" i="13"/>
  <c r="D311" i="13"/>
  <c r="D337" i="13"/>
  <c r="D360" i="13"/>
  <c r="D371" i="13"/>
  <c r="D393" i="13"/>
  <c r="D434" i="13"/>
  <c r="D488" i="13"/>
  <c r="D509" i="13"/>
  <c r="D522" i="13"/>
  <c r="D632" i="13"/>
  <c r="D656" i="13"/>
  <c r="D724" i="13"/>
  <c r="D737" i="13"/>
  <c r="D750" i="13"/>
  <c r="D25" i="13"/>
  <c r="J5" i="12"/>
  <c r="J6" i="12"/>
  <c r="J7" i="12"/>
  <c r="J8" i="12"/>
  <c r="J9" i="12"/>
  <c r="J10" i="12"/>
  <c r="J11" i="12"/>
  <c r="J12" i="12"/>
  <c r="J13" i="12"/>
  <c r="J4" i="12"/>
  <c r="F5" i="12"/>
  <c r="F6" i="12"/>
  <c r="F7" i="12"/>
  <c r="F8" i="12"/>
  <c r="F9" i="12"/>
  <c r="F10" i="12"/>
  <c r="F11" i="12"/>
  <c r="F12" i="12"/>
  <c r="F13" i="12"/>
  <c r="F4" i="12"/>
  <c r="H10" i="12"/>
  <c r="D4" i="12"/>
  <c r="D6" i="12"/>
  <c r="D7" i="12"/>
  <c r="D9" i="12"/>
  <c r="D10" i="12"/>
  <c r="D11" i="12"/>
  <c r="D12" i="12"/>
  <c r="H4" i="12"/>
  <c r="H8" i="12"/>
  <c r="H9" i="12"/>
  <c r="H11" i="12"/>
  <c r="I10" i="12"/>
  <c r="I9" i="12"/>
  <c r="I8" i="12"/>
  <c r="I4" i="12"/>
  <c r="E12" i="12"/>
  <c r="E11" i="12"/>
  <c r="E9" i="12"/>
  <c r="E10" i="12"/>
  <c r="E7" i="12"/>
  <c r="E6" i="12"/>
  <c r="E4" i="12"/>
  <c r="I11" i="12"/>
  <c r="H13" i="12"/>
  <c r="D13" i="12"/>
  <c r="H12" i="12"/>
  <c r="L56" i="7"/>
  <c r="L55" i="7"/>
  <c r="L54" i="7"/>
  <c r="L53" i="7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D8" i="12"/>
  <c r="H7" i="12"/>
  <c r="H6" i="12"/>
  <c r="H5" i="12"/>
  <c r="D5" i="12"/>
  <c r="C118" i="10"/>
  <c r="E2" i="10"/>
  <c r="E3" i="10"/>
  <c r="E4" i="10"/>
  <c r="E5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C119" i="10"/>
  <c r="C120" i="10"/>
  <c r="K27" i="11"/>
  <c r="M2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K28" i="11"/>
  <c r="K30" i="11"/>
  <c r="K29" i="11"/>
  <c r="C19" i="11"/>
  <c r="D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C20" i="11"/>
  <c r="C22" i="11"/>
  <c r="C21" i="11"/>
  <c r="C121" i="10"/>
  <c r="E6" i="10"/>
  <c r="L19" i="10"/>
  <c r="M2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L20" i="10"/>
  <c r="L22" i="10"/>
  <c r="L21" i="10"/>
  <c r="C37" i="9"/>
  <c r="E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C38" i="9"/>
  <c r="C40" i="9"/>
  <c r="C39" i="9"/>
  <c r="L34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L35" i="9"/>
  <c r="L37" i="9"/>
  <c r="L36" i="9"/>
  <c r="C28" i="8"/>
  <c r="L77" i="8"/>
  <c r="L73" i="1"/>
  <c r="C23" i="1"/>
  <c r="K51" i="2"/>
  <c r="C32" i="2"/>
  <c r="L31" i="4"/>
  <c r="C186" i="4"/>
  <c r="L31" i="5"/>
  <c r="C83" i="5"/>
  <c r="L79" i="6"/>
  <c r="C31" i="6"/>
  <c r="B20" i="7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B21" i="7"/>
  <c r="B23" i="7"/>
  <c r="B22" i="7"/>
  <c r="M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L80" i="6"/>
  <c r="L82" i="6"/>
  <c r="L81" i="6"/>
  <c r="M26" i="6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C32" i="6"/>
  <c r="C34" i="6"/>
  <c r="C33" i="6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L32" i="5"/>
  <c r="L34" i="5"/>
  <c r="L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C84" i="5"/>
  <c r="C86" i="5"/>
  <c r="C85" i="5"/>
  <c r="E33" i="5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C187" i="4"/>
  <c r="C189" i="4"/>
  <c r="C188" i="4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L32" i="4"/>
  <c r="L34" i="4"/>
  <c r="L33" i="4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K52" i="2"/>
  <c r="K54" i="2"/>
  <c r="K53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3" i="2"/>
  <c r="C35" i="2"/>
  <c r="C34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L74" i="1"/>
  <c r="L76" i="1"/>
  <c r="L7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C24" i="1"/>
  <c r="C26" i="1"/>
  <c r="C25" i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C29" i="8"/>
  <c r="C30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L78" i="8"/>
  <c r="L80" i="8"/>
  <c r="L79" i="8"/>
  <c r="C31" i="8"/>
  <c r="H74" i="3"/>
  <c r="I74" i="3"/>
  <c r="J74" i="3"/>
  <c r="K74" i="3"/>
  <c r="H73" i="3"/>
  <c r="I73" i="3"/>
  <c r="J73" i="3"/>
  <c r="K73" i="3"/>
  <c r="H72" i="3"/>
  <c r="I72" i="3"/>
  <c r="J72" i="3"/>
  <c r="K72" i="3"/>
  <c r="H71" i="3"/>
  <c r="I71" i="3"/>
  <c r="J71" i="3"/>
  <c r="K71" i="3"/>
  <c r="H70" i="3"/>
  <c r="I70" i="3"/>
  <c r="J70" i="3"/>
  <c r="K70" i="3"/>
  <c r="H69" i="3"/>
  <c r="I69" i="3"/>
  <c r="J69" i="3"/>
  <c r="K69" i="3"/>
  <c r="H68" i="3"/>
  <c r="I68" i="3"/>
  <c r="J68" i="3"/>
  <c r="K68" i="3"/>
  <c r="H67" i="3"/>
  <c r="I67" i="3"/>
  <c r="J67" i="3"/>
  <c r="K67" i="3"/>
  <c r="H66" i="3"/>
  <c r="I66" i="3"/>
  <c r="J66" i="3"/>
  <c r="K66" i="3"/>
  <c r="H65" i="3"/>
  <c r="I65" i="3"/>
  <c r="J65" i="3"/>
  <c r="K65" i="3"/>
  <c r="H64" i="3"/>
  <c r="I64" i="3"/>
  <c r="J64" i="3"/>
  <c r="K64" i="3"/>
  <c r="H63" i="3"/>
  <c r="I63" i="3"/>
  <c r="J63" i="3"/>
  <c r="K63" i="3"/>
  <c r="H62" i="3"/>
  <c r="I62" i="3"/>
  <c r="J62" i="3"/>
  <c r="K62" i="3"/>
  <c r="H61" i="3"/>
  <c r="I61" i="3"/>
  <c r="J61" i="3"/>
  <c r="K61" i="3"/>
  <c r="H60" i="3"/>
  <c r="I60" i="3"/>
  <c r="J60" i="3"/>
  <c r="K60" i="3"/>
  <c r="H59" i="3"/>
  <c r="I59" i="3"/>
  <c r="J59" i="3"/>
  <c r="K59" i="3"/>
  <c r="H58" i="3"/>
  <c r="I58" i="3"/>
  <c r="J58" i="3"/>
  <c r="K58" i="3"/>
  <c r="H57" i="3"/>
  <c r="I57" i="3"/>
  <c r="J57" i="3"/>
  <c r="K57" i="3"/>
  <c r="H56" i="3"/>
  <c r="I56" i="3"/>
  <c r="J56" i="3"/>
  <c r="K56" i="3"/>
  <c r="H55" i="3"/>
  <c r="I55" i="3"/>
  <c r="J55" i="3"/>
  <c r="K55" i="3"/>
  <c r="H54" i="3"/>
  <c r="I54" i="3"/>
  <c r="J54" i="3"/>
  <c r="K54" i="3"/>
  <c r="H53" i="3"/>
  <c r="I53" i="3"/>
  <c r="J53" i="3"/>
  <c r="K53" i="3"/>
  <c r="H52" i="3"/>
  <c r="I52" i="3"/>
  <c r="J52" i="3"/>
  <c r="K52" i="3"/>
  <c r="H51" i="3"/>
  <c r="I51" i="3"/>
  <c r="J51" i="3"/>
  <c r="K51" i="3"/>
  <c r="H50" i="3"/>
  <c r="I50" i="3"/>
  <c r="J50" i="3"/>
  <c r="K50" i="3"/>
  <c r="H49" i="3"/>
  <c r="I49" i="3"/>
  <c r="J49" i="3"/>
  <c r="K49" i="3"/>
  <c r="H48" i="3"/>
  <c r="I48" i="3"/>
  <c r="J48" i="3"/>
  <c r="K48" i="3"/>
  <c r="H47" i="3"/>
  <c r="I47" i="3"/>
  <c r="J47" i="3"/>
  <c r="K47" i="3"/>
  <c r="H46" i="3"/>
  <c r="I46" i="3"/>
  <c r="J46" i="3"/>
  <c r="K46" i="3"/>
  <c r="H45" i="3"/>
  <c r="I45" i="3"/>
  <c r="J45" i="3"/>
  <c r="K45" i="3"/>
  <c r="H44" i="3"/>
  <c r="I44" i="3"/>
  <c r="J44" i="3"/>
  <c r="K44" i="3"/>
  <c r="H43" i="3"/>
  <c r="I43" i="3"/>
  <c r="J43" i="3"/>
  <c r="K43" i="3"/>
  <c r="H42" i="3"/>
  <c r="I42" i="3"/>
  <c r="J42" i="3"/>
  <c r="K42" i="3"/>
  <c r="H41" i="3"/>
  <c r="I41" i="3"/>
  <c r="J41" i="3"/>
  <c r="K41" i="3"/>
  <c r="H40" i="3"/>
  <c r="I40" i="3"/>
  <c r="J40" i="3"/>
  <c r="K40" i="3"/>
  <c r="H39" i="3"/>
  <c r="I39" i="3"/>
  <c r="J39" i="3"/>
  <c r="K39" i="3"/>
  <c r="H38" i="3"/>
  <c r="I38" i="3"/>
  <c r="J38" i="3"/>
  <c r="K38" i="3"/>
  <c r="H37" i="3"/>
  <c r="I37" i="3"/>
  <c r="J37" i="3"/>
  <c r="K37" i="3"/>
  <c r="H36" i="3"/>
  <c r="I36" i="3"/>
  <c r="J36" i="3"/>
  <c r="K36" i="3"/>
  <c r="H35" i="3"/>
  <c r="I35" i="3"/>
  <c r="J35" i="3"/>
  <c r="K35" i="3"/>
  <c r="H34" i="3"/>
  <c r="I34" i="3"/>
  <c r="J34" i="3"/>
  <c r="K34" i="3"/>
  <c r="H33" i="3"/>
  <c r="I33" i="3"/>
  <c r="J33" i="3"/>
  <c r="K33" i="3"/>
  <c r="H32" i="3"/>
  <c r="I32" i="3"/>
  <c r="J32" i="3"/>
  <c r="K32" i="3"/>
  <c r="H31" i="3"/>
  <c r="I31" i="3"/>
  <c r="J31" i="3"/>
  <c r="K31" i="3"/>
  <c r="H30" i="3"/>
  <c r="I30" i="3"/>
  <c r="J30" i="3"/>
  <c r="K30" i="3"/>
  <c r="H29" i="3"/>
  <c r="I29" i="3"/>
  <c r="J29" i="3"/>
  <c r="K29" i="3"/>
  <c r="H28" i="3"/>
  <c r="I28" i="3"/>
  <c r="J28" i="3"/>
  <c r="K28" i="3"/>
  <c r="H27" i="3"/>
  <c r="I27" i="3"/>
  <c r="J27" i="3"/>
  <c r="K27" i="3"/>
  <c r="H26" i="3"/>
  <c r="I26" i="3"/>
  <c r="J26" i="3"/>
  <c r="K26" i="3"/>
  <c r="H25" i="3"/>
  <c r="I25" i="3"/>
  <c r="J25" i="3"/>
  <c r="K25" i="3"/>
  <c r="H24" i="3"/>
  <c r="I24" i="3"/>
  <c r="J24" i="3"/>
  <c r="K24" i="3"/>
  <c r="H23" i="3"/>
  <c r="I23" i="3"/>
  <c r="J23" i="3"/>
  <c r="K23" i="3"/>
  <c r="H22" i="3"/>
  <c r="I22" i="3"/>
  <c r="J22" i="3"/>
  <c r="K22" i="3"/>
  <c r="H21" i="3"/>
  <c r="I21" i="3"/>
  <c r="J21" i="3"/>
  <c r="K21" i="3"/>
  <c r="H20" i="3"/>
  <c r="I20" i="3"/>
  <c r="J20" i="3"/>
  <c r="K20" i="3"/>
  <c r="H19" i="3"/>
  <c r="I19" i="3"/>
  <c r="J19" i="3"/>
  <c r="K19" i="3"/>
  <c r="H18" i="3"/>
  <c r="I18" i="3"/>
  <c r="J18" i="3"/>
  <c r="K18" i="3"/>
  <c r="H17" i="3"/>
  <c r="I17" i="3"/>
  <c r="J17" i="3"/>
  <c r="K17" i="3"/>
  <c r="H16" i="3"/>
  <c r="I16" i="3"/>
  <c r="J16" i="3"/>
  <c r="K16" i="3"/>
  <c r="H15" i="3"/>
  <c r="I15" i="3"/>
  <c r="J15" i="3"/>
  <c r="K15" i="3"/>
  <c r="H14" i="3"/>
  <c r="I14" i="3"/>
  <c r="J14" i="3"/>
  <c r="K14" i="3"/>
  <c r="H13" i="3"/>
  <c r="I13" i="3"/>
  <c r="J13" i="3"/>
  <c r="K13" i="3"/>
  <c r="H12" i="3"/>
  <c r="I12" i="3"/>
  <c r="J12" i="3"/>
  <c r="K12" i="3"/>
  <c r="H11" i="3"/>
  <c r="I11" i="3"/>
  <c r="J11" i="3"/>
  <c r="K11" i="3"/>
  <c r="H10" i="3"/>
  <c r="I10" i="3"/>
  <c r="J10" i="3"/>
  <c r="K10" i="3"/>
  <c r="H9" i="3"/>
  <c r="I9" i="3"/>
  <c r="J9" i="3"/>
  <c r="K9" i="3"/>
  <c r="H8" i="3"/>
  <c r="I8" i="3"/>
  <c r="J8" i="3"/>
  <c r="K8" i="3"/>
  <c r="H7" i="3"/>
  <c r="I7" i="3"/>
  <c r="J7" i="3"/>
  <c r="K7" i="3"/>
  <c r="H6" i="3"/>
  <c r="I6" i="3"/>
  <c r="J6" i="3"/>
  <c r="K6" i="3"/>
  <c r="H5" i="3"/>
  <c r="I5" i="3"/>
  <c r="J5" i="3"/>
  <c r="K5" i="3"/>
  <c r="H4" i="3"/>
  <c r="I4" i="3"/>
  <c r="J4" i="3"/>
  <c r="K4" i="3"/>
  <c r="H3" i="3"/>
  <c r="I3" i="3"/>
  <c r="J3" i="3"/>
  <c r="K3" i="3"/>
</calcChain>
</file>

<file path=xl/sharedStrings.xml><?xml version="1.0" encoding="utf-8"?>
<sst xmlns="http://schemas.openxmlformats.org/spreadsheetml/2006/main" count="499" uniqueCount="210">
  <si>
    <t>Trade #</t>
  </si>
  <si>
    <t>Exit Date</t>
  </si>
  <si>
    <t>Exit Time</t>
  </si>
  <si>
    <t>Shares</t>
  </si>
  <si>
    <t>Net profit</t>
  </si>
  <si>
    <t>Cum net profit</t>
  </si>
  <si>
    <t>Drawdown</t>
  </si>
  <si>
    <t>Bars</t>
  </si>
  <si>
    <t>BA S2 Daily</t>
  </si>
  <si>
    <t>UNH S2 Daily</t>
  </si>
  <si>
    <t>UNH</t>
  </si>
  <si>
    <t>USA</t>
  </si>
  <si>
    <t>269.11B</t>
  </si>
  <si>
    <t>PFE</t>
  </si>
  <si>
    <t>265.20B</t>
  </si>
  <si>
    <t>MRK</t>
  </si>
  <si>
    <t>208.20B</t>
  </si>
  <si>
    <t>MDT</t>
  </si>
  <si>
    <t>129.07B</t>
  </si>
  <si>
    <t>AMGN</t>
  </si>
  <si>
    <t>127.56B</t>
  </si>
  <si>
    <t>LLY</t>
  </si>
  <si>
    <t>121.73B</t>
  </si>
  <si>
    <t>FOXA</t>
  </si>
  <si>
    <t>91.07B</t>
  </si>
  <si>
    <t>IRDMB</t>
  </si>
  <si>
    <t>90.29B</t>
  </si>
  <si>
    <t>NEE</t>
  </si>
  <si>
    <t>84.87B</t>
  </si>
  <si>
    <t>MSFT</t>
  </si>
  <si>
    <t>827.76B</t>
  </si>
  <si>
    <t>AMZN</t>
  </si>
  <si>
    <t>807.79B</t>
  </si>
  <si>
    <t>V</t>
  </si>
  <si>
    <t>300.31B</t>
  </si>
  <si>
    <t>VZ</t>
  </si>
  <si>
    <t>240.26B</t>
  </si>
  <si>
    <t>CSCO</t>
  </si>
  <si>
    <t>216.15B</t>
  </si>
  <si>
    <t>MA</t>
  </si>
  <si>
    <t>202.52B</t>
  </si>
  <si>
    <t>BA</t>
  </si>
  <si>
    <t>196.66B</t>
  </si>
  <si>
    <t>PEP</t>
  </si>
  <si>
    <t>166.57B</t>
  </si>
  <si>
    <t>ABBV</t>
  </si>
  <si>
    <t>136.82B</t>
  </si>
  <si>
    <t>ABT</t>
  </si>
  <si>
    <t>125.81B</t>
  </si>
  <si>
    <t>NFLX</t>
  </si>
  <si>
    <t>121.17B</t>
  </si>
  <si>
    <t>ADBE</t>
  </si>
  <si>
    <t>120.46B</t>
  </si>
  <si>
    <t>NKE</t>
  </si>
  <si>
    <t>119.11B</t>
  </si>
  <si>
    <t>UNP</t>
  </si>
  <si>
    <t>112.84B</t>
  </si>
  <si>
    <t>IBM</t>
  </si>
  <si>
    <t>110.80B</t>
  </si>
  <si>
    <t>CRM</t>
  </si>
  <si>
    <t>104.25B</t>
  </si>
  <si>
    <t>COST</t>
  </si>
  <si>
    <t>99.07B</t>
  </si>
  <si>
    <t>TMO</t>
  </si>
  <si>
    <t>98.04B</t>
  </si>
  <si>
    <t>PYPL</t>
  </si>
  <si>
    <t>97.41B</t>
  </si>
  <si>
    <t>SBUX</t>
  </si>
  <si>
    <t>82.88B</t>
  </si>
  <si>
    <t>AAPL</t>
  </si>
  <si>
    <t>843.02B</t>
  </si>
  <si>
    <t>GOOGL</t>
  </si>
  <si>
    <t>726.77B</t>
  </si>
  <si>
    <t>GOOG</t>
  </si>
  <si>
    <t>715.52B</t>
  </si>
  <si>
    <t>BRK-A</t>
  </si>
  <si>
    <t>516.60B</t>
  </si>
  <si>
    <t>JNJ</t>
  </si>
  <si>
    <t>391.83B</t>
  </si>
  <si>
    <t>FB</t>
  </si>
  <si>
    <t>390.94B</t>
  </si>
  <si>
    <t>JPM</t>
  </si>
  <si>
    <t>362.02B</t>
  </si>
  <si>
    <t>XOM</t>
  </si>
  <si>
    <t>339.25B</t>
  </si>
  <si>
    <t>WMT</t>
  </si>
  <si>
    <t>279.57B</t>
  </si>
  <si>
    <t>BAC</t>
  </si>
  <si>
    <t>270.75B</t>
  </si>
  <si>
    <t>WFC</t>
  </si>
  <si>
    <t>247.72B</t>
  </si>
  <si>
    <t>PG</t>
  </si>
  <si>
    <t>232.88B</t>
  </si>
  <si>
    <t>CVX</t>
  </si>
  <si>
    <t>223.85B</t>
  </si>
  <si>
    <t>T</t>
  </si>
  <si>
    <t>223.84B</t>
  </si>
  <si>
    <t>INTC</t>
  </si>
  <si>
    <t>218.41B</t>
  </si>
  <si>
    <t>KO</t>
  </si>
  <si>
    <t>210.96B</t>
  </si>
  <si>
    <t>HD</t>
  </si>
  <si>
    <t>198.97B</t>
  </si>
  <si>
    <t>ORCL</t>
  </si>
  <si>
    <t>181.44B</t>
  </si>
  <si>
    <t>CMCSA</t>
  </si>
  <si>
    <t>173.27B</t>
  </si>
  <si>
    <t>DIS</t>
  </si>
  <si>
    <t>169.66B</t>
  </si>
  <si>
    <t>IVV</t>
  </si>
  <si>
    <t>158.61B</t>
  </si>
  <si>
    <t>-</t>
  </si>
  <si>
    <t>C</t>
  </si>
  <si>
    <t>152.31B</t>
  </si>
  <si>
    <t>MCD</t>
  </si>
  <si>
    <t>143.22B</t>
  </si>
  <si>
    <t>PM</t>
  </si>
  <si>
    <t>133.46B</t>
  </si>
  <si>
    <t>DWDP</t>
  </si>
  <si>
    <t>129.71B</t>
  </si>
  <si>
    <t>MMM</t>
  </si>
  <si>
    <t>118.41B</t>
  </si>
  <si>
    <t>HON</t>
  </si>
  <si>
    <t>105.84B</t>
  </si>
  <si>
    <t>MO</t>
  </si>
  <si>
    <t>104.29B</t>
  </si>
  <si>
    <t>VZA</t>
  </si>
  <si>
    <t>104.00B</t>
  </si>
  <si>
    <t>UTX</t>
  </si>
  <si>
    <t>96.31B</t>
  </si>
  <si>
    <t>TXN</t>
  </si>
  <si>
    <t>93.13B</t>
  </si>
  <si>
    <t>AXP</t>
  </si>
  <si>
    <t>92.36B</t>
  </si>
  <si>
    <t>NVDA</t>
  </si>
  <si>
    <t>92.28B</t>
  </si>
  <si>
    <t>GILD</t>
  </si>
  <si>
    <t>90.14B</t>
  </si>
  <si>
    <t>UPS</t>
  </si>
  <si>
    <t>90.12B</t>
  </si>
  <si>
    <t>BKNG</t>
  </si>
  <si>
    <t>88.07B</t>
  </si>
  <si>
    <t>USB</t>
  </si>
  <si>
    <t>85.69B</t>
  </si>
  <si>
    <t>BMY</t>
  </si>
  <si>
    <t>84.91B</t>
  </si>
  <si>
    <t>LMT</t>
  </si>
  <si>
    <t>82.09B</t>
  </si>
  <si>
    <t>BRK-B</t>
  </si>
  <si>
    <t>518.36B</t>
  </si>
  <si>
    <t>SAP</t>
  </si>
  <si>
    <t>Germany</t>
  </si>
  <si>
    <t>126.26B</t>
  </si>
  <si>
    <t>BUD</t>
  </si>
  <si>
    <t>Belgium</t>
  </si>
  <si>
    <t>125.29B</t>
  </si>
  <si>
    <t>BHP</t>
  </si>
  <si>
    <t>Australia</t>
  </si>
  <si>
    <t>122.11B</t>
  </si>
  <si>
    <t>Ticker</t>
  </si>
  <si>
    <t>Country</t>
  </si>
  <si>
    <t>Market Cap</t>
  </si>
  <si>
    <t>Inst Own</t>
  </si>
  <si>
    <t>Perf month</t>
  </si>
  <si>
    <t>Perf Year</t>
  </si>
  <si>
    <t>Microsoft S2 Daily</t>
  </si>
  <si>
    <t>V S2 Daily</t>
  </si>
  <si>
    <t>VZ S2 Daily</t>
  </si>
  <si>
    <t>MA S2 Daily</t>
  </si>
  <si>
    <t>PEP S2 Daily</t>
  </si>
  <si>
    <t>NKE S2 Daily</t>
  </si>
  <si>
    <t>SBUX S2 Daily</t>
  </si>
  <si>
    <t>PYPL S2 Daily</t>
  </si>
  <si>
    <t>PYPL DC Daily</t>
  </si>
  <si>
    <t>SBUX DC Daily</t>
  </si>
  <si>
    <t>NKE DC Daily</t>
  </si>
  <si>
    <t>PEP DC Daily</t>
  </si>
  <si>
    <t>MA DC Daily</t>
  </si>
  <si>
    <t>VZ DC Daily</t>
  </si>
  <si>
    <t>Microsoft DC Daily</t>
  </si>
  <si>
    <t>UNH DC Daily</t>
  </si>
  <si>
    <t>BA DC Daily</t>
  </si>
  <si>
    <t>IF(E3&gt;10%, "1", else "0")</t>
  </si>
  <si>
    <t>IF(G3&gt;10%, "1",else "0")</t>
  </si>
  <si>
    <t>If (F3&gt;5%, "1", else "0")</t>
  </si>
  <si>
    <t>H2+I2+J2</t>
  </si>
  <si>
    <t>V DC Daily</t>
  </si>
  <si>
    <t>Expectancy:</t>
  </si>
  <si>
    <t>R1</t>
  </si>
  <si>
    <t>Average loss:</t>
  </si>
  <si>
    <t>Expectunity:</t>
  </si>
  <si>
    <t>System quality:</t>
  </si>
  <si>
    <t>Expectunity</t>
  </si>
  <si>
    <t>Cumulative net profit</t>
  </si>
  <si>
    <t>System quality</t>
  </si>
  <si>
    <t>Strategy 1</t>
  </si>
  <si>
    <t>Strategy 2</t>
  </si>
  <si>
    <t>Fraction allocated</t>
  </si>
  <si>
    <t>BA1</t>
  </si>
  <si>
    <t>BA2</t>
  </si>
  <si>
    <t>MSFT1</t>
  </si>
  <si>
    <t>V1</t>
  </si>
  <si>
    <t>VZ2</t>
  </si>
  <si>
    <t>MA1</t>
  </si>
  <si>
    <t>MA2</t>
  </si>
  <si>
    <t>PEP1</t>
  </si>
  <si>
    <t>PEP2</t>
  </si>
  <si>
    <t>NKE1</t>
  </si>
  <si>
    <t>NKE2</t>
  </si>
  <si>
    <t>SBUX1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</si>
</sst>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1"/>
      <color rgb="FF888888"/>
      <name val="Verdana"/>
    </font>
    <font>
      <sz val="12"/>
      <color theme="1"/>
      <name val="Times"/>
    </font>
    <font>
      <b/>
      <sz val="11"/>
      <color rgb="FF1E6DC0"/>
      <name val="Verdana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2" borderId="0" xfId="0" applyFill="1"/>
    <xf numFmtId="10" fontId="0" fillId="0" borderId="0" xfId="0" applyNumberFormat="1"/>
    <xf numFmtId="0" fontId="0" fillId="3" borderId="0" xfId="0" applyFill="1"/>
    <xf numFmtId="0" fontId="1" fillId="0" borderId="0" xfId="3"/>
    <xf numFmtId="10" fontId="1" fillId="0" borderId="0" xfId="3" applyNumberFormat="1"/>
    <xf numFmtId="0" fontId="4" fillId="0" borderId="0" xfId="0" applyFont="1"/>
    <xf numFmtId="0" fontId="3" fillId="0" borderId="0" xfId="0" applyFont="1" applyFill="1"/>
    <xf numFmtId="0" fontId="0" fillId="0" borderId="0" xfId="0" applyFill="1"/>
    <xf numFmtId="0" fontId="7" fillId="0" borderId="0" xfId="0" applyFont="1"/>
    <xf numFmtId="2" fontId="0" fillId="0" borderId="0" xfId="0" applyNumberFormat="1"/>
    <xf numFmtId="2" fontId="0" fillId="3" borderId="0" xfId="0" applyNumberFormat="1" applyFill="1"/>
    <xf numFmtId="0" fontId="5" fillId="0" borderId="0" xfId="0" applyFont="1"/>
    <xf numFmtId="0" fontId="6" fillId="0" borderId="0" xfId="0" applyFont="1"/>
  </cellXfs>
  <cellStyles count="87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Aggregate Equity Curve (System</a:t>
            </a:r>
            <a:r>
              <a:rPr lang="en-US" baseline="0"/>
              <a:t> of systems)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'Aggregate equity'!$A$1:$A$787</c:f>
              <c:numCache>
                <c:formatCode>m/d/yy</c:formatCode>
                <c:ptCount val="787"/>
                <c:pt idx="0">
                  <c:v>40610.0</c:v>
                </c:pt>
                <c:pt idx="1">
                  <c:v>40620.0</c:v>
                </c:pt>
                <c:pt idx="2">
                  <c:v>40625.0</c:v>
                </c:pt>
                <c:pt idx="3">
                  <c:v>40627.0</c:v>
                </c:pt>
                <c:pt idx="4">
                  <c:v>40627.0</c:v>
                </c:pt>
                <c:pt idx="5">
                  <c:v>40632.0</c:v>
                </c:pt>
                <c:pt idx="6">
                  <c:v>40634.0</c:v>
                </c:pt>
                <c:pt idx="7">
                  <c:v>40634.0</c:v>
                </c:pt>
                <c:pt idx="8">
                  <c:v>40637.0</c:v>
                </c:pt>
                <c:pt idx="9">
                  <c:v>40638.0</c:v>
                </c:pt>
                <c:pt idx="10">
                  <c:v>40639.0</c:v>
                </c:pt>
                <c:pt idx="11">
                  <c:v>40644.0</c:v>
                </c:pt>
                <c:pt idx="12">
                  <c:v>40646.0</c:v>
                </c:pt>
                <c:pt idx="13">
                  <c:v>40654.0</c:v>
                </c:pt>
                <c:pt idx="14">
                  <c:v>40658.0</c:v>
                </c:pt>
                <c:pt idx="15">
                  <c:v>40672.0</c:v>
                </c:pt>
                <c:pt idx="16">
                  <c:v>40683.0</c:v>
                </c:pt>
                <c:pt idx="17">
                  <c:v>40688.0</c:v>
                </c:pt>
                <c:pt idx="18">
                  <c:v>40694.0</c:v>
                </c:pt>
                <c:pt idx="19">
                  <c:v>40694.0</c:v>
                </c:pt>
                <c:pt idx="20">
                  <c:v>40701.0</c:v>
                </c:pt>
                <c:pt idx="21">
                  <c:v>40708.0</c:v>
                </c:pt>
                <c:pt idx="22">
                  <c:v>40709.0</c:v>
                </c:pt>
                <c:pt idx="23">
                  <c:v>40715.0</c:v>
                </c:pt>
                <c:pt idx="24">
                  <c:v>40716.0</c:v>
                </c:pt>
                <c:pt idx="25">
                  <c:v>40716.0</c:v>
                </c:pt>
                <c:pt idx="26">
                  <c:v>40717.0</c:v>
                </c:pt>
                <c:pt idx="27">
                  <c:v>40721.0</c:v>
                </c:pt>
                <c:pt idx="28">
                  <c:v>40723.0</c:v>
                </c:pt>
                <c:pt idx="29">
                  <c:v>40723.0</c:v>
                </c:pt>
                <c:pt idx="30">
                  <c:v>40730.0</c:v>
                </c:pt>
                <c:pt idx="31">
                  <c:v>40736.0</c:v>
                </c:pt>
                <c:pt idx="32">
                  <c:v>40744.0</c:v>
                </c:pt>
                <c:pt idx="33">
                  <c:v>40744.0</c:v>
                </c:pt>
                <c:pt idx="34">
                  <c:v>40745.0</c:v>
                </c:pt>
                <c:pt idx="35">
                  <c:v>40745.0</c:v>
                </c:pt>
                <c:pt idx="36">
                  <c:v>40749.0</c:v>
                </c:pt>
                <c:pt idx="37">
                  <c:v>40757.0</c:v>
                </c:pt>
                <c:pt idx="38">
                  <c:v>40759.0</c:v>
                </c:pt>
                <c:pt idx="39">
                  <c:v>40763.0</c:v>
                </c:pt>
                <c:pt idx="40">
                  <c:v>40764.0</c:v>
                </c:pt>
                <c:pt idx="41">
                  <c:v>40771.0</c:v>
                </c:pt>
                <c:pt idx="42">
                  <c:v>40772.0</c:v>
                </c:pt>
                <c:pt idx="43">
                  <c:v>40780.0</c:v>
                </c:pt>
                <c:pt idx="44">
                  <c:v>40781.0</c:v>
                </c:pt>
                <c:pt idx="45">
                  <c:v>40785.0</c:v>
                </c:pt>
                <c:pt idx="46">
                  <c:v>40788.0</c:v>
                </c:pt>
                <c:pt idx="47">
                  <c:v>40794.0</c:v>
                </c:pt>
                <c:pt idx="48">
                  <c:v>40794.0</c:v>
                </c:pt>
                <c:pt idx="49">
                  <c:v>40798.0</c:v>
                </c:pt>
                <c:pt idx="50">
                  <c:v>40800.0</c:v>
                </c:pt>
                <c:pt idx="51">
                  <c:v>40800.0</c:v>
                </c:pt>
                <c:pt idx="52">
                  <c:v>40800.0</c:v>
                </c:pt>
                <c:pt idx="53">
                  <c:v>40801.0</c:v>
                </c:pt>
                <c:pt idx="54">
                  <c:v>40808.0</c:v>
                </c:pt>
                <c:pt idx="55">
                  <c:v>40812.0</c:v>
                </c:pt>
                <c:pt idx="56">
                  <c:v>40813.0</c:v>
                </c:pt>
                <c:pt idx="57">
                  <c:v>40813.0</c:v>
                </c:pt>
                <c:pt idx="58">
                  <c:v>40816.0</c:v>
                </c:pt>
                <c:pt idx="59">
                  <c:v>40823.0</c:v>
                </c:pt>
                <c:pt idx="60">
                  <c:v>40827.0</c:v>
                </c:pt>
                <c:pt idx="61">
                  <c:v>40828.0</c:v>
                </c:pt>
                <c:pt idx="62">
                  <c:v>40829.0</c:v>
                </c:pt>
                <c:pt idx="63">
                  <c:v>40830.0</c:v>
                </c:pt>
                <c:pt idx="64">
                  <c:v>40833.0</c:v>
                </c:pt>
                <c:pt idx="65">
                  <c:v>40836.0</c:v>
                </c:pt>
                <c:pt idx="66">
                  <c:v>40836.0</c:v>
                </c:pt>
                <c:pt idx="67">
                  <c:v>40840.0</c:v>
                </c:pt>
                <c:pt idx="68">
                  <c:v>40840.0</c:v>
                </c:pt>
                <c:pt idx="69">
                  <c:v>40843.0</c:v>
                </c:pt>
                <c:pt idx="70">
                  <c:v>40844.0</c:v>
                </c:pt>
                <c:pt idx="71">
                  <c:v>40844.0</c:v>
                </c:pt>
                <c:pt idx="72">
                  <c:v>40847.0</c:v>
                </c:pt>
                <c:pt idx="73">
                  <c:v>40854.0</c:v>
                </c:pt>
                <c:pt idx="74">
                  <c:v>40856.0</c:v>
                </c:pt>
                <c:pt idx="75">
                  <c:v>40856.0</c:v>
                </c:pt>
                <c:pt idx="76">
                  <c:v>40856.0</c:v>
                </c:pt>
                <c:pt idx="77">
                  <c:v>40864.0</c:v>
                </c:pt>
                <c:pt idx="78">
                  <c:v>40872.0</c:v>
                </c:pt>
                <c:pt idx="79">
                  <c:v>40878.0</c:v>
                </c:pt>
                <c:pt idx="80">
                  <c:v>40878.0</c:v>
                </c:pt>
                <c:pt idx="81">
                  <c:v>40878.0</c:v>
                </c:pt>
                <c:pt idx="82">
                  <c:v>40885.0</c:v>
                </c:pt>
                <c:pt idx="83">
                  <c:v>40886.0</c:v>
                </c:pt>
                <c:pt idx="84">
                  <c:v>40889.0</c:v>
                </c:pt>
                <c:pt idx="85">
                  <c:v>40890.0</c:v>
                </c:pt>
                <c:pt idx="86">
                  <c:v>40890.0</c:v>
                </c:pt>
                <c:pt idx="87">
                  <c:v>40892.0</c:v>
                </c:pt>
                <c:pt idx="88">
                  <c:v>40896.0</c:v>
                </c:pt>
                <c:pt idx="89">
                  <c:v>40896.0</c:v>
                </c:pt>
                <c:pt idx="90">
                  <c:v>40912.0</c:v>
                </c:pt>
                <c:pt idx="91">
                  <c:v>40912.0</c:v>
                </c:pt>
                <c:pt idx="92">
                  <c:v>40933.0</c:v>
                </c:pt>
                <c:pt idx="93">
                  <c:v>40940.0</c:v>
                </c:pt>
                <c:pt idx="94">
                  <c:v>40941.0</c:v>
                </c:pt>
                <c:pt idx="95">
                  <c:v>40946.0</c:v>
                </c:pt>
                <c:pt idx="96">
                  <c:v>40947.0</c:v>
                </c:pt>
                <c:pt idx="97">
                  <c:v>40960.0</c:v>
                </c:pt>
                <c:pt idx="98">
                  <c:v>40969.0</c:v>
                </c:pt>
                <c:pt idx="99">
                  <c:v>40970.0</c:v>
                </c:pt>
                <c:pt idx="100">
                  <c:v>40973.0</c:v>
                </c:pt>
                <c:pt idx="101">
                  <c:v>40973.0</c:v>
                </c:pt>
                <c:pt idx="102">
                  <c:v>40980.0</c:v>
                </c:pt>
                <c:pt idx="103">
                  <c:v>40980.0</c:v>
                </c:pt>
                <c:pt idx="104">
                  <c:v>40981.0</c:v>
                </c:pt>
                <c:pt idx="105">
                  <c:v>40987.0</c:v>
                </c:pt>
                <c:pt idx="106">
                  <c:v>40994.0</c:v>
                </c:pt>
                <c:pt idx="107">
                  <c:v>40996.0</c:v>
                </c:pt>
                <c:pt idx="108">
                  <c:v>41002.0</c:v>
                </c:pt>
                <c:pt idx="109">
                  <c:v>41002.0</c:v>
                </c:pt>
                <c:pt idx="110">
                  <c:v>41016.0</c:v>
                </c:pt>
                <c:pt idx="111">
                  <c:v>41022.0</c:v>
                </c:pt>
                <c:pt idx="112">
                  <c:v>41024.0</c:v>
                </c:pt>
                <c:pt idx="113">
                  <c:v>41025.0</c:v>
                </c:pt>
                <c:pt idx="114">
                  <c:v>41026.0</c:v>
                </c:pt>
                <c:pt idx="115">
                  <c:v>41038.0</c:v>
                </c:pt>
                <c:pt idx="116">
                  <c:v>41044.0</c:v>
                </c:pt>
                <c:pt idx="117">
                  <c:v>41044.0</c:v>
                </c:pt>
                <c:pt idx="118">
                  <c:v>41044.0</c:v>
                </c:pt>
                <c:pt idx="119">
                  <c:v>41045.0</c:v>
                </c:pt>
                <c:pt idx="120">
                  <c:v>41046.0</c:v>
                </c:pt>
                <c:pt idx="121">
                  <c:v>41053.0</c:v>
                </c:pt>
                <c:pt idx="122">
                  <c:v>41060.0</c:v>
                </c:pt>
                <c:pt idx="123">
                  <c:v>41061.0</c:v>
                </c:pt>
                <c:pt idx="124">
                  <c:v>41067.0</c:v>
                </c:pt>
                <c:pt idx="125">
                  <c:v>41068.0</c:v>
                </c:pt>
                <c:pt idx="126">
                  <c:v>41072.0</c:v>
                </c:pt>
                <c:pt idx="127">
                  <c:v>41072.0</c:v>
                </c:pt>
                <c:pt idx="128">
                  <c:v>41075.0</c:v>
                </c:pt>
                <c:pt idx="129">
                  <c:v>41078.0</c:v>
                </c:pt>
                <c:pt idx="130">
                  <c:v>41080.0</c:v>
                </c:pt>
                <c:pt idx="131">
                  <c:v>41082.0</c:v>
                </c:pt>
                <c:pt idx="132">
                  <c:v>41092.0</c:v>
                </c:pt>
                <c:pt idx="133">
                  <c:v>41093.0</c:v>
                </c:pt>
                <c:pt idx="134">
                  <c:v>41096.0</c:v>
                </c:pt>
                <c:pt idx="135">
                  <c:v>41100.0</c:v>
                </c:pt>
                <c:pt idx="136">
                  <c:v>41107.0</c:v>
                </c:pt>
                <c:pt idx="137">
                  <c:v>41109.0</c:v>
                </c:pt>
                <c:pt idx="138">
                  <c:v>41115.0</c:v>
                </c:pt>
                <c:pt idx="139">
                  <c:v>41122.0</c:v>
                </c:pt>
                <c:pt idx="140">
                  <c:v>41127.0</c:v>
                </c:pt>
                <c:pt idx="141">
                  <c:v>41128.0</c:v>
                </c:pt>
                <c:pt idx="142">
                  <c:v>41136.0</c:v>
                </c:pt>
                <c:pt idx="143">
                  <c:v>41138.0</c:v>
                </c:pt>
                <c:pt idx="144">
                  <c:v>41141.0</c:v>
                </c:pt>
                <c:pt idx="145">
                  <c:v>41141.0</c:v>
                </c:pt>
                <c:pt idx="146">
                  <c:v>41142.0</c:v>
                </c:pt>
                <c:pt idx="147">
                  <c:v>41144.0</c:v>
                </c:pt>
                <c:pt idx="148">
                  <c:v>41150.0</c:v>
                </c:pt>
                <c:pt idx="149">
                  <c:v>41152.0</c:v>
                </c:pt>
                <c:pt idx="150">
                  <c:v>41156.0</c:v>
                </c:pt>
                <c:pt idx="151">
                  <c:v>41159.0</c:v>
                </c:pt>
                <c:pt idx="152">
                  <c:v>41162.0</c:v>
                </c:pt>
                <c:pt idx="153">
                  <c:v>41166.0</c:v>
                </c:pt>
                <c:pt idx="154">
                  <c:v>41166.0</c:v>
                </c:pt>
                <c:pt idx="155">
                  <c:v>41170.0</c:v>
                </c:pt>
                <c:pt idx="156">
                  <c:v>41172.0</c:v>
                </c:pt>
                <c:pt idx="157">
                  <c:v>41176.0</c:v>
                </c:pt>
                <c:pt idx="158">
                  <c:v>41176.0</c:v>
                </c:pt>
                <c:pt idx="159">
                  <c:v>41179.0</c:v>
                </c:pt>
                <c:pt idx="160">
                  <c:v>41179.0</c:v>
                </c:pt>
                <c:pt idx="161">
                  <c:v>41185.0</c:v>
                </c:pt>
                <c:pt idx="162">
                  <c:v>41190.0</c:v>
                </c:pt>
                <c:pt idx="163">
                  <c:v>41190.0</c:v>
                </c:pt>
                <c:pt idx="164">
                  <c:v>41192.0</c:v>
                </c:pt>
                <c:pt idx="165">
                  <c:v>41192.0</c:v>
                </c:pt>
                <c:pt idx="166">
                  <c:v>41199.0</c:v>
                </c:pt>
                <c:pt idx="167">
                  <c:v>41201.0</c:v>
                </c:pt>
                <c:pt idx="168">
                  <c:v>41213.0</c:v>
                </c:pt>
                <c:pt idx="169">
                  <c:v>41213.0</c:v>
                </c:pt>
                <c:pt idx="170">
                  <c:v>41215.0</c:v>
                </c:pt>
                <c:pt idx="171">
                  <c:v>41228.0</c:v>
                </c:pt>
                <c:pt idx="172">
                  <c:v>41236.0</c:v>
                </c:pt>
                <c:pt idx="173">
                  <c:v>41239.0</c:v>
                </c:pt>
                <c:pt idx="174">
                  <c:v>41241.0</c:v>
                </c:pt>
                <c:pt idx="175">
                  <c:v>41243.0</c:v>
                </c:pt>
                <c:pt idx="176">
                  <c:v>41246.0</c:v>
                </c:pt>
                <c:pt idx="177">
                  <c:v>41247.0</c:v>
                </c:pt>
                <c:pt idx="178">
                  <c:v>41253.0</c:v>
                </c:pt>
                <c:pt idx="179">
                  <c:v>41253.0</c:v>
                </c:pt>
                <c:pt idx="180">
                  <c:v>41255.0</c:v>
                </c:pt>
                <c:pt idx="181">
                  <c:v>41263.0</c:v>
                </c:pt>
                <c:pt idx="182">
                  <c:v>41271.0</c:v>
                </c:pt>
                <c:pt idx="183">
                  <c:v>41278.0</c:v>
                </c:pt>
                <c:pt idx="184">
                  <c:v>41278.0</c:v>
                </c:pt>
                <c:pt idx="185">
                  <c:v>41289.0</c:v>
                </c:pt>
                <c:pt idx="186">
                  <c:v>41290.0</c:v>
                </c:pt>
                <c:pt idx="187">
                  <c:v>41290.0</c:v>
                </c:pt>
                <c:pt idx="188">
                  <c:v>41302.0</c:v>
                </c:pt>
                <c:pt idx="189">
                  <c:v>41306.0</c:v>
                </c:pt>
                <c:pt idx="190">
                  <c:v>41310.0</c:v>
                </c:pt>
                <c:pt idx="191">
                  <c:v>41313.0</c:v>
                </c:pt>
                <c:pt idx="192">
                  <c:v>41313.0</c:v>
                </c:pt>
                <c:pt idx="193">
                  <c:v>41318.0</c:v>
                </c:pt>
                <c:pt idx="194">
                  <c:v>41318.0</c:v>
                </c:pt>
                <c:pt idx="195">
                  <c:v>41320.0</c:v>
                </c:pt>
                <c:pt idx="196">
                  <c:v>41327.0</c:v>
                </c:pt>
                <c:pt idx="197">
                  <c:v>41327.0</c:v>
                </c:pt>
                <c:pt idx="198">
                  <c:v>41327.0</c:v>
                </c:pt>
                <c:pt idx="199">
                  <c:v>41331.0</c:v>
                </c:pt>
                <c:pt idx="200">
                  <c:v>41332.0</c:v>
                </c:pt>
                <c:pt idx="201">
                  <c:v>41337.0</c:v>
                </c:pt>
                <c:pt idx="202">
                  <c:v>41344.0</c:v>
                </c:pt>
                <c:pt idx="203">
                  <c:v>41345.0</c:v>
                </c:pt>
                <c:pt idx="204">
                  <c:v>41347.0</c:v>
                </c:pt>
                <c:pt idx="205">
                  <c:v>41351.0</c:v>
                </c:pt>
                <c:pt idx="206">
                  <c:v>41353.0</c:v>
                </c:pt>
                <c:pt idx="207">
                  <c:v>41353.0</c:v>
                </c:pt>
                <c:pt idx="208">
                  <c:v>41366.0</c:v>
                </c:pt>
                <c:pt idx="209">
                  <c:v>41369.0</c:v>
                </c:pt>
                <c:pt idx="210">
                  <c:v>41374.0</c:v>
                </c:pt>
                <c:pt idx="211">
                  <c:v>41375.0</c:v>
                </c:pt>
                <c:pt idx="212">
                  <c:v>41386.0</c:v>
                </c:pt>
                <c:pt idx="213">
                  <c:v>41394.0</c:v>
                </c:pt>
                <c:pt idx="214">
                  <c:v>41394.0</c:v>
                </c:pt>
                <c:pt idx="215">
                  <c:v>41401.0</c:v>
                </c:pt>
                <c:pt idx="216">
                  <c:v>41410.0</c:v>
                </c:pt>
                <c:pt idx="217">
                  <c:v>41416.0</c:v>
                </c:pt>
                <c:pt idx="218">
                  <c:v>41424.0</c:v>
                </c:pt>
                <c:pt idx="219">
                  <c:v>41429.0</c:v>
                </c:pt>
                <c:pt idx="220">
                  <c:v>41435.0</c:v>
                </c:pt>
                <c:pt idx="221">
                  <c:v>41436.0</c:v>
                </c:pt>
                <c:pt idx="222">
                  <c:v>41438.0</c:v>
                </c:pt>
                <c:pt idx="223">
                  <c:v>41438.0</c:v>
                </c:pt>
                <c:pt idx="224">
                  <c:v>41439.0</c:v>
                </c:pt>
                <c:pt idx="225">
                  <c:v>41443.0</c:v>
                </c:pt>
                <c:pt idx="226">
                  <c:v>41445.0</c:v>
                </c:pt>
                <c:pt idx="227">
                  <c:v>41451.0</c:v>
                </c:pt>
                <c:pt idx="228">
                  <c:v>41451.0</c:v>
                </c:pt>
                <c:pt idx="229">
                  <c:v>41452.0</c:v>
                </c:pt>
                <c:pt idx="230">
                  <c:v>41453.0</c:v>
                </c:pt>
                <c:pt idx="231">
                  <c:v>41453.0</c:v>
                </c:pt>
                <c:pt idx="232">
                  <c:v>41456.0</c:v>
                </c:pt>
                <c:pt idx="233">
                  <c:v>41463.0</c:v>
                </c:pt>
                <c:pt idx="234">
                  <c:v>41463.0</c:v>
                </c:pt>
                <c:pt idx="235">
                  <c:v>41464.0</c:v>
                </c:pt>
                <c:pt idx="236">
                  <c:v>41465.0</c:v>
                </c:pt>
                <c:pt idx="237">
                  <c:v>41472.0</c:v>
                </c:pt>
                <c:pt idx="238">
                  <c:v>41472.0</c:v>
                </c:pt>
                <c:pt idx="239">
                  <c:v>41485.0</c:v>
                </c:pt>
                <c:pt idx="240">
                  <c:v>41487.0</c:v>
                </c:pt>
                <c:pt idx="241">
                  <c:v>41494.0</c:v>
                </c:pt>
                <c:pt idx="242">
                  <c:v>41495.0</c:v>
                </c:pt>
                <c:pt idx="243">
                  <c:v>41509.0</c:v>
                </c:pt>
                <c:pt idx="244">
                  <c:v>41509.0</c:v>
                </c:pt>
                <c:pt idx="245">
                  <c:v>41513.0</c:v>
                </c:pt>
                <c:pt idx="246">
                  <c:v>41514.0</c:v>
                </c:pt>
                <c:pt idx="247">
                  <c:v>41520.0</c:v>
                </c:pt>
                <c:pt idx="248">
                  <c:v>41521.0</c:v>
                </c:pt>
                <c:pt idx="249">
                  <c:v>41527.0</c:v>
                </c:pt>
                <c:pt idx="250">
                  <c:v>41529.0</c:v>
                </c:pt>
                <c:pt idx="251">
                  <c:v>41529.0</c:v>
                </c:pt>
                <c:pt idx="252">
                  <c:v>41530.0</c:v>
                </c:pt>
                <c:pt idx="253">
                  <c:v>41533.0</c:v>
                </c:pt>
                <c:pt idx="254">
                  <c:v>41536.0</c:v>
                </c:pt>
                <c:pt idx="255">
                  <c:v>41537.0</c:v>
                </c:pt>
                <c:pt idx="256">
                  <c:v>41548.0</c:v>
                </c:pt>
                <c:pt idx="257">
                  <c:v>41555.0</c:v>
                </c:pt>
                <c:pt idx="258">
                  <c:v>41561.0</c:v>
                </c:pt>
                <c:pt idx="259">
                  <c:v>41562.0</c:v>
                </c:pt>
                <c:pt idx="260">
                  <c:v>41562.0</c:v>
                </c:pt>
                <c:pt idx="261">
                  <c:v>41565.0</c:v>
                </c:pt>
                <c:pt idx="262">
                  <c:v>41570.0</c:v>
                </c:pt>
                <c:pt idx="263">
                  <c:v>41570.0</c:v>
                </c:pt>
                <c:pt idx="264">
                  <c:v>41575.0</c:v>
                </c:pt>
                <c:pt idx="265">
                  <c:v>41575.0</c:v>
                </c:pt>
                <c:pt idx="266">
                  <c:v>41584.0</c:v>
                </c:pt>
                <c:pt idx="267">
                  <c:v>41585.0</c:v>
                </c:pt>
                <c:pt idx="268">
                  <c:v>41596.0</c:v>
                </c:pt>
                <c:pt idx="269">
                  <c:v>41598.0</c:v>
                </c:pt>
                <c:pt idx="270">
                  <c:v>41603.0</c:v>
                </c:pt>
                <c:pt idx="271">
                  <c:v>41603.0</c:v>
                </c:pt>
                <c:pt idx="272">
                  <c:v>41607.0</c:v>
                </c:pt>
                <c:pt idx="273">
                  <c:v>41613.0</c:v>
                </c:pt>
                <c:pt idx="274">
                  <c:v>41626.0</c:v>
                </c:pt>
                <c:pt idx="275">
                  <c:v>41631.0</c:v>
                </c:pt>
                <c:pt idx="276">
                  <c:v>41631.0</c:v>
                </c:pt>
                <c:pt idx="277">
                  <c:v>41634.0</c:v>
                </c:pt>
                <c:pt idx="278">
                  <c:v>41638.0</c:v>
                </c:pt>
                <c:pt idx="279">
                  <c:v>41641.0</c:v>
                </c:pt>
                <c:pt idx="280">
                  <c:v>41641.0</c:v>
                </c:pt>
                <c:pt idx="281">
                  <c:v>41653.0</c:v>
                </c:pt>
                <c:pt idx="282">
                  <c:v>41654.0</c:v>
                </c:pt>
                <c:pt idx="283">
                  <c:v>41655.0</c:v>
                </c:pt>
                <c:pt idx="284">
                  <c:v>41656.0</c:v>
                </c:pt>
                <c:pt idx="285">
                  <c:v>41673.0</c:v>
                </c:pt>
                <c:pt idx="286">
                  <c:v>41676.0</c:v>
                </c:pt>
                <c:pt idx="287">
                  <c:v>41682.0</c:v>
                </c:pt>
                <c:pt idx="288">
                  <c:v>41701.0</c:v>
                </c:pt>
                <c:pt idx="289">
                  <c:v>41701.0</c:v>
                </c:pt>
                <c:pt idx="290">
                  <c:v>41702.0</c:v>
                </c:pt>
                <c:pt idx="291">
                  <c:v>41704.0</c:v>
                </c:pt>
                <c:pt idx="292">
                  <c:v>41705.0</c:v>
                </c:pt>
                <c:pt idx="293">
                  <c:v>41708.0</c:v>
                </c:pt>
                <c:pt idx="294">
                  <c:v>41708.0</c:v>
                </c:pt>
                <c:pt idx="295">
                  <c:v>41712.0</c:v>
                </c:pt>
                <c:pt idx="296">
                  <c:v>41717.0</c:v>
                </c:pt>
                <c:pt idx="297">
                  <c:v>41722.0</c:v>
                </c:pt>
                <c:pt idx="298">
                  <c:v>41725.0</c:v>
                </c:pt>
                <c:pt idx="299">
                  <c:v>41726.0</c:v>
                </c:pt>
                <c:pt idx="300">
                  <c:v>41731.0</c:v>
                </c:pt>
                <c:pt idx="301">
                  <c:v>41733.0</c:v>
                </c:pt>
                <c:pt idx="302">
                  <c:v>41733.0</c:v>
                </c:pt>
                <c:pt idx="303">
                  <c:v>41739.0</c:v>
                </c:pt>
                <c:pt idx="304">
                  <c:v>41740.0</c:v>
                </c:pt>
                <c:pt idx="305">
                  <c:v>41745.0</c:v>
                </c:pt>
                <c:pt idx="306">
                  <c:v>41746.0</c:v>
                </c:pt>
                <c:pt idx="307">
                  <c:v>41752.0</c:v>
                </c:pt>
                <c:pt idx="308">
                  <c:v>41754.0</c:v>
                </c:pt>
                <c:pt idx="309">
                  <c:v>41757.0</c:v>
                </c:pt>
                <c:pt idx="310">
                  <c:v>41760.0</c:v>
                </c:pt>
                <c:pt idx="311">
                  <c:v>41766.0</c:v>
                </c:pt>
                <c:pt idx="312">
                  <c:v>41772.0</c:v>
                </c:pt>
                <c:pt idx="313">
                  <c:v>41775.0</c:v>
                </c:pt>
                <c:pt idx="314">
                  <c:v>41780.0</c:v>
                </c:pt>
                <c:pt idx="315">
                  <c:v>41782.0</c:v>
                </c:pt>
                <c:pt idx="316">
                  <c:v>41786.0</c:v>
                </c:pt>
                <c:pt idx="317">
                  <c:v>41786.0</c:v>
                </c:pt>
                <c:pt idx="318">
                  <c:v>41789.0</c:v>
                </c:pt>
                <c:pt idx="319">
                  <c:v>41789.0</c:v>
                </c:pt>
                <c:pt idx="320">
                  <c:v>41799.0</c:v>
                </c:pt>
                <c:pt idx="321">
                  <c:v>41808.0</c:v>
                </c:pt>
                <c:pt idx="322">
                  <c:v>41822.0</c:v>
                </c:pt>
                <c:pt idx="323">
                  <c:v>41823.0</c:v>
                </c:pt>
                <c:pt idx="324">
                  <c:v>41830.0</c:v>
                </c:pt>
                <c:pt idx="325">
                  <c:v>41830.0</c:v>
                </c:pt>
                <c:pt idx="326">
                  <c:v>41835.0</c:v>
                </c:pt>
                <c:pt idx="327">
                  <c:v>41837.0</c:v>
                </c:pt>
                <c:pt idx="328">
                  <c:v>41838.0</c:v>
                </c:pt>
                <c:pt idx="329">
                  <c:v>41841.0</c:v>
                </c:pt>
                <c:pt idx="330">
                  <c:v>41842.0</c:v>
                </c:pt>
                <c:pt idx="331">
                  <c:v>41850.0</c:v>
                </c:pt>
                <c:pt idx="332">
                  <c:v>41856.0</c:v>
                </c:pt>
                <c:pt idx="333">
                  <c:v>41859.0</c:v>
                </c:pt>
                <c:pt idx="334">
                  <c:v>41863.0</c:v>
                </c:pt>
                <c:pt idx="335">
                  <c:v>41866.0</c:v>
                </c:pt>
                <c:pt idx="336">
                  <c:v>41870.0</c:v>
                </c:pt>
                <c:pt idx="337">
                  <c:v>41873.0</c:v>
                </c:pt>
                <c:pt idx="338">
                  <c:v>41873.0</c:v>
                </c:pt>
                <c:pt idx="339">
                  <c:v>41877.0</c:v>
                </c:pt>
                <c:pt idx="340">
                  <c:v>41879.0</c:v>
                </c:pt>
                <c:pt idx="341">
                  <c:v>41885.0</c:v>
                </c:pt>
                <c:pt idx="342">
                  <c:v>41885.0</c:v>
                </c:pt>
                <c:pt idx="343">
                  <c:v>41885.0</c:v>
                </c:pt>
                <c:pt idx="344">
                  <c:v>41890.0</c:v>
                </c:pt>
                <c:pt idx="345">
                  <c:v>41891.0</c:v>
                </c:pt>
                <c:pt idx="346">
                  <c:v>41892.0</c:v>
                </c:pt>
                <c:pt idx="347">
                  <c:v>41900.0</c:v>
                </c:pt>
                <c:pt idx="348">
                  <c:v>41904.0</c:v>
                </c:pt>
                <c:pt idx="349">
                  <c:v>41907.0</c:v>
                </c:pt>
                <c:pt idx="350">
                  <c:v>41907.0</c:v>
                </c:pt>
                <c:pt idx="351">
                  <c:v>41911.0</c:v>
                </c:pt>
                <c:pt idx="352">
                  <c:v>41915.0</c:v>
                </c:pt>
                <c:pt idx="353">
                  <c:v>41925.0</c:v>
                </c:pt>
                <c:pt idx="354">
                  <c:v>41934.0</c:v>
                </c:pt>
                <c:pt idx="355">
                  <c:v>41935.0</c:v>
                </c:pt>
                <c:pt idx="356">
                  <c:v>41936.0</c:v>
                </c:pt>
                <c:pt idx="357">
                  <c:v>41940.0</c:v>
                </c:pt>
                <c:pt idx="358">
                  <c:v>41940.0</c:v>
                </c:pt>
                <c:pt idx="359">
                  <c:v>41946.0</c:v>
                </c:pt>
                <c:pt idx="360">
                  <c:v>41948.0</c:v>
                </c:pt>
                <c:pt idx="361">
                  <c:v>41948.0</c:v>
                </c:pt>
                <c:pt idx="362">
                  <c:v>41949.0</c:v>
                </c:pt>
                <c:pt idx="363">
                  <c:v>41953.0</c:v>
                </c:pt>
                <c:pt idx="364">
                  <c:v>41954.0</c:v>
                </c:pt>
                <c:pt idx="365">
                  <c:v>41967.0</c:v>
                </c:pt>
                <c:pt idx="366">
                  <c:v>41976.0</c:v>
                </c:pt>
                <c:pt idx="367">
                  <c:v>41991.0</c:v>
                </c:pt>
                <c:pt idx="368">
                  <c:v>41991.0</c:v>
                </c:pt>
                <c:pt idx="369">
                  <c:v>41995.0</c:v>
                </c:pt>
                <c:pt idx="370">
                  <c:v>42003.0</c:v>
                </c:pt>
                <c:pt idx="371">
                  <c:v>42003.0</c:v>
                </c:pt>
                <c:pt idx="372">
                  <c:v>42003.0</c:v>
                </c:pt>
                <c:pt idx="373">
                  <c:v>42010.0</c:v>
                </c:pt>
                <c:pt idx="374">
                  <c:v>42016.0</c:v>
                </c:pt>
                <c:pt idx="375">
                  <c:v>42018.0</c:v>
                </c:pt>
                <c:pt idx="376">
                  <c:v>42027.0</c:v>
                </c:pt>
                <c:pt idx="377">
                  <c:v>42031.0</c:v>
                </c:pt>
                <c:pt idx="378">
                  <c:v>42032.0</c:v>
                </c:pt>
                <c:pt idx="379">
                  <c:v>42034.0</c:v>
                </c:pt>
                <c:pt idx="380">
                  <c:v>42040.0</c:v>
                </c:pt>
                <c:pt idx="381">
                  <c:v>42052.0</c:v>
                </c:pt>
                <c:pt idx="382">
                  <c:v>42054.0</c:v>
                </c:pt>
                <c:pt idx="383">
                  <c:v>42054.0</c:v>
                </c:pt>
                <c:pt idx="384">
                  <c:v>42054.0</c:v>
                </c:pt>
                <c:pt idx="385">
                  <c:v>42055.0</c:v>
                </c:pt>
                <c:pt idx="386">
                  <c:v>42083.0</c:v>
                </c:pt>
                <c:pt idx="387">
                  <c:v>42089.0</c:v>
                </c:pt>
                <c:pt idx="388">
                  <c:v>42093.0</c:v>
                </c:pt>
                <c:pt idx="389">
                  <c:v>42101.0</c:v>
                </c:pt>
                <c:pt idx="390">
                  <c:v>42102.0</c:v>
                </c:pt>
                <c:pt idx="391">
                  <c:v>42102.0</c:v>
                </c:pt>
                <c:pt idx="392">
                  <c:v>42110.0</c:v>
                </c:pt>
                <c:pt idx="393">
                  <c:v>42114.0</c:v>
                </c:pt>
                <c:pt idx="394">
                  <c:v>42116.0</c:v>
                </c:pt>
                <c:pt idx="395">
                  <c:v>42116.0</c:v>
                </c:pt>
                <c:pt idx="396">
                  <c:v>42117.0</c:v>
                </c:pt>
                <c:pt idx="397">
                  <c:v>42121.0</c:v>
                </c:pt>
                <c:pt idx="398">
                  <c:v>42122.0</c:v>
                </c:pt>
                <c:pt idx="399">
                  <c:v>42129.0</c:v>
                </c:pt>
                <c:pt idx="400">
                  <c:v>42135.0</c:v>
                </c:pt>
                <c:pt idx="401">
                  <c:v>42138.0</c:v>
                </c:pt>
                <c:pt idx="402">
                  <c:v>42138.0</c:v>
                </c:pt>
                <c:pt idx="403">
                  <c:v>42144.0</c:v>
                </c:pt>
                <c:pt idx="404">
                  <c:v>42150.0</c:v>
                </c:pt>
                <c:pt idx="405">
                  <c:v>42156.0</c:v>
                </c:pt>
                <c:pt idx="406">
                  <c:v>42156.0</c:v>
                </c:pt>
                <c:pt idx="407">
                  <c:v>42157.0</c:v>
                </c:pt>
                <c:pt idx="408">
                  <c:v>42159.0</c:v>
                </c:pt>
                <c:pt idx="409">
                  <c:v>42163.0</c:v>
                </c:pt>
                <c:pt idx="410">
                  <c:v>42170.0</c:v>
                </c:pt>
                <c:pt idx="411">
                  <c:v>42172.0</c:v>
                </c:pt>
                <c:pt idx="412">
                  <c:v>42174.0</c:v>
                </c:pt>
                <c:pt idx="413">
                  <c:v>42178.0</c:v>
                </c:pt>
                <c:pt idx="414">
                  <c:v>42181.0</c:v>
                </c:pt>
                <c:pt idx="415">
                  <c:v>42186.0</c:v>
                </c:pt>
                <c:pt idx="416">
                  <c:v>42192.0</c:v>
                </c:pt>
                <c:pt idx="417">
                  <c:v>42195.0</c:v>
                </c:pt>
                <c:pt idx="418">
                  <c:v>42198.0</c:v>
                </c:pt>
                <c:pt idx="419">
                  <c:v>42202.0</c:v>
                </c:pt>
                <c:pt idx="420">
                  <c:v>42206.0</c:v>
                </c:pt>
                <c:pt idx="421">
                  <c:v>42209.0</c:v>
                </c:pt>
                <c:pt idx="422">
                  <c:v>42216.0</c:v>
                </c:pt>
                <c:pt idx="423">
                  <c:v>42223.0</c:v>
                </c:pt>
                <c:pt idx="424">
                  <c:v>42235.0</c:v>
                </c:pt>
                <c:pt idx="425">
                  <c:v>42236.0</c:v>
                </c:pt>
                <c:pt idx="426">
                  <c:v>42237.0</c:v>
                </c:pt>
                <c:pt idx="427">
                  <c:v>42240.0</c:v>
                </c:pt>
                <c:pt idx="428">
                  <c:v>42247.0</c:v>
                </c:pt>
                <c:pt idx="429">
                  <c:v>42250.0</c:v>
                </c:pt>
                <c:pt idx="430">
                  <c:v>42255.0</c:v>
                </c:pt>
                <c:pt idx="431">
                  <c:v>42256.0</c:v>
                </c:pt>
                <c:pt idx="432">
                  <c:v>42256.0</c:v>
                </c:pt>
                <c:pt idx="433">
                  <c:v>42261.0</c:v>
                </c:pt>
                <c:pt idx="434">
                  <c:v>42264.0</c:v>
                </c:pt>
                <c:pt idx="435">
                  <c:v>42269.0</c:v>
                </c:pt>
                <c:pt idx="436">
                  <c:v>42269.0</c:v>
                </c:pt>
                <c:pt idx="437">
                  <c:v>42270.0</c:v>
                </c:pt>
                <c:pt idx="438">
                  <c:v>42275.0</c:v>
                </c:pt>
                <c:pt idx="439">
                  <c:v>42275.0</c:v>
                </c:pt>
                <c:pt idx="440">
                  <c:v>42279.0</c:v>
                </c:pt>
                <c:pt idx="441">
                  <c:v>42284.0</c:v>
                </c:pt>
                <c:pt idx="442">
                  <c:v>42284.0</c:v>
                </c:pt>
                <c:pt idx="443">
                  <c:v>42286.0</c:v>
                </c:pt>
                <c:pt idx="444">
                  <c:v>42296.0</c:v>
                </c:pt>
                <c:pt idx="445">
                  <c:v>42297.0</c:v>
                </c:pt>
                <c:pt idx="446">
                  <c:v>42312.0</c:v>
                </c:pt>
                <c:pt idx="447">
                  <c:v>42313.0</c:v>
                </c:pt>
                <c:pt idx="448">
                  <c:v>42325.0</c:v>
                </c:pt>
                <c:pt idx="449">
                  <c:v>42328.0</c:v>
                </c:pt>
                <c:pt idx="450">
                  <c:v>42331.0</c:v>
                </c:pt>
                <c:pt idx="451">
                  <c:v>42335.0</c:v>
                </c:pt>
                <c:pt idx="452">
                  <c:v>42342.0</c:v>
                </c:pt>
                <c:pt idx="453">
                  <c:v>42346.0</c:v>
                </c:pt>
                <c:pt idx="454">
                  <c:v>42347.0</c:v>
                </c:pt>
                <c:pt idx="455">
                  <c:v>42353.0</c:v>
                </c:pt>
                <c:pt idx="456">
                  <c:v>42354.0</c:v>
                </c:pt>
                <c:pt idx="457">
                  <c:v>42355.0</c:v>
                </c:pt>
                <c:pt idx="458">
                  <c:v>42361.0</c:v>
                </c:pt>
                <c:pt idx="459">
                  <c:v>42366.0</c:v>
                </c:pt>
                <c:pt idx="460">
                  <c:v>42366.0</c:v>
                </c:pt>
                <c:pt idx="461">
                  <c:v>42367.0</c:v>
                </c:pt>
                <c:pt idx="462">
                  <c:v>42368.0</c:v>
                </c:pt>
                <c:pt idx="463">
                  <c:v>42368.0</c:v>
                </c:pt>
                <c:pt idx="464">
                  <c:v>42369.0</c:v>
                </c:pt>
                <c:pt idx="465">
                  <c:v>42383.0</c:v>
                </c:pt>
                <c:pt idx="466">
                  <c:v>42389.0</c:v>
                </c:pt>
                <c:pt idx="467">
                  <c:v>42390.0</c:v>
                </c:pt>
                <c:pt idx="468">
                  <c:v>42394.0</c:v>
                </c:pt>
                <c:pt idx="469">
                  <c:v>42395.0</c:v>
                </c:pt>
                <c:pt idx="470">
                  <c:v>42398.0</c:v>
                </c:pt>
                <c:pt idx="471">
                  <c:v>42418.0</c:v>
                </c:pt>
                <c:pt idx="472">
                  <c:v>42419.0</c:v>
                </c:pt>
                <c:pt idx="473">
                  <c:v>42419.0</c:v>
                </c:pt>
                <c:pt idx="474">
                  <c:v>42423.0</c:v>
                </c:pt>
                <c:pt idx="475">
                  <c:v>42426.0</c:v>
                </c:pt>
                <c:pt idx="476">
                  <c:v>42433.0</c:v>
                </c:pt>
                <c:pt idx="477">
                  <c:v>42433.0</c:v>
                </c:pt>
                <c:pt idx="478">
                  <c:v>42437.0</c:v>
                </c:pt>
                <c:pt idx="479">
                  <c:v>42438.0</c:v>
                </c:pt>
                <c:pt idx="480">
                  <c:v>42439.0</c:v>
                </c:pt>
                <c:pt idx="481">
                  <c:v>42445.0</c:v>
                </c:pt>
                <c:pt idx="482">
                  <c:v>42447.0</c:v>
                </c:pt>
                <c:pt idx="483">
                  <c:v>42460.0</c:v>
                </c:pt>
                <c:pt idx="484">
                  <c:v>42460.0</c:v>
                </c:pt>
                <c:pt idx="485">
                  <c:v>42474.0</c:v>
                </c:pt>
                <c:pt idx="486">
                  <c:v>42475.0</c:v>
                </c:pt>
                <c:pt idx="487">
                  <c:v>42479.0</c:v>
                </c:pt>
                <c:pt idx="488">
                  <c:v>42479.0</c:v>
                </c:pt>
                <c:pt idx="489">
                  <c:v>42479.0</c:v>
                </c:pt>
                <c:pt idx="490">
                  <c:v>42486.0</c:v>
                </c:pt>
                <c:pt idx="491">
                  <c:v>42500.0</c:v>
                </c:pt>
                <c:pt idx="492">
                  <c:v>42500.0</c:v>
                </c:pt>
                <c:pt idx="493">
                  <c:v>42503.0</c:v>
                </c:pt>
                <c:pt idx="494">
                  <c:v>42503.0</c:v>
                </c:pt>
                <c:pt idx="495">
                  <c:v>42517.0</c:v>
                </c:pt>
                <c:pt idx="496">
                  <c:v>42522.0</c:v>
                </c:pt>
                <c:pt idx="497">
                  <c:v>42529.0</c:v>
                </c:pt>
                <c:pt idx="498">
                  <c:v>42530.0</c:v>
                </c:pt>
                <c:pt idx="499">
                  <c:v>42535.0</c:v>
                </c:pt>
                <c:pt idx="500">
                  <c:v>42535.0</c:v>
                </c:pt>
                <c:pt idx="501">
                  <c:v>42537.0</c:v>
                </c:pt>
                <c:pt idx="502">
                  <c:v>42537.0</c:v>
                </c:pt>
                <c:pt idx="503">
                  <c:v>42543.0</c:v>
                </c:pt>
                <c:pt idx="504">
                  <c:v>42544.0</c:v>
                </c:pt>
                <c:pt idx="505">
                  <c:v>42552.0</c:v>
                </c:pt>
                <c:pt idx="506">
                  <c:v>42557.0</c:v>
                </c:pt>
                <c:pt idx="507">
                  <c:v>42563.0</c:v>
                </c:pt>
                <c:pt idx="508">
                  <c:v>42566.0</c:v>
                </c:pt>
                <c:pt idx="509">
                  <c:v>42571.0</c:v>
                </c:pt>
                <c:pt idx="510">
                  <c:v>42572.0</c:v>
                </c:pt>
                <c:pt idx="511">
                  <c:v>42576.0</c:v>
                </c:pt>
                <c:pt idx="512">
                  <c:v>42578.0</c:v>
                </c:pt>
                <c:pt idx="513">
                  <c:v>42585.0</c:v>
                </c:pt>
                <c:pt idx="514">
                  <c:v>42590.0</c:v>
                </c:pt>
                <c:pt idx="515">
                  <c:v>42590.0</c:v>
                </c:pt>
                <c:pt idx="516">
                  <c:v>42597.0</c:v>
                </c:pt>
                <c:pt idx="517">
                  <c:v>42598.0</c:v>
                </c:pt>
                <c:pt idx="518">
                  <c:v>42598.0</c:v>
                </c:pt>
                <c:pt idx="519">
                  <c:v>42599.0</c:v>
                </c:pt>
                <c:pt idx="520">
                  <c:v>42600.0</c:v>
                </c:pt>
                <c:pt idx="521">
                  <c:v>42601.0</c:v>
                </c:pt>
                <c:pt idx="522">
                  <c:v>42606.0</c:v>
                </c:pt>
                <c:pt idx="523">
                  <c:v>42607.0</c:v>
                </c:pt>
                <c:pt idx="524">
                  <c:v>42607.0</c:v>
                </c:pt>
                <c:pt idx="525">
                  <c:v>42607.0</c:v>
                </c:pt>
                <c:pt idx="526">
                  <c:v>42614.0</c:v>
                </c:pt>
                <c:pt idx="527">
                  <c:v>42615.0</c:v>
                </c:pt>
                <c:pt idx="528">
                  <c:v>42620.0</c:v>
                </c:pt>
                <c:pt idx="529">
                  <c:v>42626.0</c:v>
                </c:pt>
                <c:pt idx="530">
                  <c:v>42632.0</c:v>
                </c:pt>
                <c:pt idx="531">
                  <c:v>42634.0</c:v>
                </c:pt>
                <c:pt idx="532">
                  <c:v>42634.0</c:v>
                </c:pt>
                <c:pt idx="533">
                  <c:v>42634.0</c:v>
                </c:pt>
                <c:pt idx="534">
                  <c:v>42640.0</c:v>
                </c:pt>
                <c:pt idx="535">
                  <c:v>42640.0</c:v>
                </c:pt>
                <c:pt idx="536">
                  <c:v>42641.0</c:v>
                </c:pt>
                <c:pt idx="537">
                  <c:v>42643.0</c:v>
                </c:pt>
                <c:pt idx="538">
                  <c:v>42646.0</c:v>
                </c:pt>
                <c:pt idx="539">
                  <c:v>42646.0</c:v>
                </c:pt>
                <c:pt idx="540">
                  <c:v>42648.0</c:v>
                </c:pt>
                <c:pt idx="541">
                  <c:v>42650.0</c:v>
                </c:pt>
                <c:pt idx="542">
                  <c:v>42654.0</c:v>
                </c:pt>
                <c:pt idx="543">
                  <c:v>42655.0</c:v>
                </c:pt>
                <c:pt idx="544">
                  <c:v>42656.0</c:v>
                </c:pt>
                <c:pt idx="545">
                  <c:v>42662.0</c:v>
                </c:pt>
                <c:pt idx="546">
                  <c:v>42664.0</c:v>
                </c:pt>
                <c:pt idx="547">
                  <c:v>42667.0</c:v>
                </c:pt>
                <c:pt idx="548">
                  <c:v>42667.0</c:v>
                </c:pt>
                <c:pt idx="549">
                  <c:v>42668.0</c:v>
                </c:pt>
                <c:pt idx="550">
                  <c:v>42669.0</c:v>
                </c:pt>
                <c:pt idx="551">
                  <c:v>42670.0</c:v>
                </c:pt>
                <c:pt idx="552">
                  <c:v>42671.0</c:v>
                </c:pt>
                <c:pt idx="553">
                  <c:v>42671.0</c:v>
                </c:pt>
                <c:pt idx="554">
                  <c:v>42676.0</c:v>
                </c:pt>
                <c:pt idx="555">
                  <c:v>42683.0</c:v>
                </c:pt>
                <c:pt idx="556">
                  <c:v>42685.0</c:v>
                </c:pt>
                <c:pt idx="557">
                  <c:v>42688.0</c:v>
                </c:pt>
                <c:pt idx="558">
                  <c:v>42691.0</c:v>
                </c:pt>
                <c:pt idx="559">
                  <c:v>42692.0</c:v>
                </c:pt>
                <c:pt idx="560">
                  <c:v>42696.0</c:v>
                </c:pt>
                <c:pt idx="561">
                  <c:v>42696.0</c:v>
                </c:pt>
                <c:pt idx="562">
                  <c:v>42697.0</c:v>
                </c:pt>
                <c:pt idx="563">
                  <c:v>42703.0</c:v>
                </c:pt>
                <c:pt idx="564">
                  <c:v>42705.0</c:v>
                </c:pt>
                <c:pt idx="565">
                  <c:v>42709.0</c:v>
                </c:pt>
                <c:pt idx="566">
                  <c:v>42710.0</c:v>
                </c:pt>
                <c:pt idx="567">
                  <c:v>42712.0</c:v>
                </c:pt>
                <c:pt idx="568">
                  <c:v>42713.0</c:v>
                </c:pt>
                <c:pt idx="569">
                  <c:v>42716.0</c:v>
                </c:pt>
                <c:pt idx="570">
                  <c:v>42719.0</c:v>
                </c:pt>
                <c:pt idx="571">
                  <c:v>42723.0</c:v>
                </c:pt>
                <c:pt idx="572">
                  <c:v>42731.0</c:v>
                </c:pt>
                <c:pt idx="573">
                  <c:v>42733.0</c:v>
                </c:pt>
                <c:pt idx="574">
                  <c:v>42733.0</c:v>
                </c:pt>
                <c:pt idx="575">
                  <c:v>42734.0</c:v>
                </c:pt>
                <c:pt idx="576">
                  <c:v>42744.0</c:v>
                </c:pt>
                <c:pt idx="577">
                  <c:v>42744.0</c:v>
                </c:pt>
                <c:pt idx="578">
                  <c:v>42744.0</c:v>
                </c:pt>
                <c:pt idx="579">
                  <c:v>42748.0</c:v>
                </c:pt>
                <c:pt idx="580">
                  <c:v>42755.0</c:v>
                </c:pt>
                <c:pt idx="581">
                  <c:v>42758.0</c:v>
                </c:pt>
                <c:pt idx="582">
                  <c:v>42760.0</c:v>
                </c:pt>
                <c:pt idx="583">
                  <c:v>42761.0</c:v>
                </c:pt>
                <c:pt idx="584">
                  <c:v>42762.0</c:v>
                </c:pt>
                <c:pt idx="585">
                  <c:v>42769.0</c:v>
                </c:pt>
                <c:pt idx="586">
                  <c:v>42769.0</c:v>
                </c:pt>
                <c:pt idx="587">
                  <c:v>42773.0</c:v>
                </c:pt>
                <c:pt idx="588">
                  <c:v>42773.0</c:v>
                </c:pt>
                <c:pt idx="589">
                  <c:v>42773.0</c:v>
                </c:pt>
                <c:pt idx="590">
                  <c:v>42779.0</c:v>
                </c:pt>
                <c:pt idx="591">
                  <c:v>42779.0</c:v>
                </c:pt>
                <c:pt idx="592">
                  <c:v>42781.0</c:v>
                </c:pt>
                <c:pt idx="593">
                  <c:v>42787.0</c:v>
                </c:pt>
                <c:pt idx="594">
                  <c:v>42788.0</c:v>
                </c:pt>
                <c:pt idx="595">
                  <c:v>42797.0</c:v>
                </c:pt>
                <c:pt idx="596">
                  <c:v>42797.0</c:v>
                </c:pt>
                <c:pt idx="597">
                  <c:v>42801.0</c:v>
                </c:pt>
                <c:pt idx="598">
                  <c:v>42803.0</c:v>
                </c:pt>
                <c:pt idx="599">
                  <c:v>42804.0</c:v>
                </c:pt>
                <c:pt idx="600">
                  <c:v>42808.0</c:v>
                </c:pt>
                <c:pt idx="601">
                  <c:v>42814.0</c:v>
                </c:pt>
                <c:pt idx="602">
                  <c:v>42816.0</c:v>
                </c:pt>
                <c:pt idx="603">
                  <c:v>42817.0</c:v>
                </c:pt>
                <c:pt idx="604">
                  <c:v>42822.0</c:v>
                </c:pt>
                <c:pt idx="605">
                  <c:v>42823.0</c:v>
                </c:pt>
                <c:pt idx="606">
                  <c:v>42823.0</c:v>
                </c:pt>
                <c:pt idx="607">
                  <c:v>42825.0</c:v>
                </c:pt>
                <c:pt idx="608">
                  <c:v>42828.0</c:v>
                </c:pt>
                <c:pt idx="609">
                  <c:v>42828.0</c:v>
                </c:pt>
                <c:pt idx="610">
                  <c:v>42829.0</c:v>
                </c:pt>
                <c:pt idx="611">
                  <c:v>42830.0</c:v>
                </c:pt>
                <c:pt idx="612">
                  <c:v>42830.0</c:v>
                </c:pt>
                <c:pt idx="613">
                  <c:v>42832.0</c:v>
                </c:pt>
                <c:pt idx="614">
                  <c:v>42835.0</c:v>
                </c:pt>
                <c:pt idx="615">
                  <c:v>42838.0</c:v>
                </c:pt>
                <c:pt idx="616">
                  <c:v>42843.0</c:v>
                </c:pt>
                <c:pt idx="617">
                  <c:v>42843.0</c:v>
                </c:pt>
                <c:pt idx="618">
                  <c:v>42846.0</c:v>
                </c:pt>
                <c:pt idx="619">
                  <c:v>42846.0</c:v>
                </c:pt>
                <c:pt idx="620">
                  <c:v>42849.0</c:v>
                </c:pt>
                <c:pt idx="621">
                  <c:v>42850.0</c:v>
                </c:pt>
                <c:pt idx="622">
                  <c:v>42857.0</c:v>
                </c:pt>
                <c:pt idx="623">
                  <c:v>42860.0</c:v>
                </c:pt>
                <c:pt idx="624">
                  <c:v>42871.0</c:v>
                </c:pt>
                <c:pt idx="625">
                  <c:v>42872.0</c:v>
                </c:pt>
                <c:pt idx="626">
                  <c:v>42874.0</c:v>
                </c:pt>
                <c:pt idx="627">
                  <c:v>42877.0</c:v>
                </c:pt>
                <c:pt idx="628">
                  <c:v>42878.0</c:v>
                </c:pt>
                <c:pt idx="629">
                  <c:v>42880.0</c:v>
                </c:pt>
                <c:pt idx="630">
                  <c:v>42885.0</c:v>
                </c:pt>
                <c:pt idx="631">
                  <c:v>42887.0</c:v>
                </c:pt>
                <c:pt idx="632">
                  <c:v>42891.0</c:v>
                </c:pt>
                <c:pt idx="633">
                  <c:v>42902.0</c:v>
                </c:pt>
                <c:pt idx="634">
                  <c:v>42905.0</c:v>
                </c:pt>
                <c:pt idx="635">
                  <c:v>42907.0</c:v>
                </c:pt>
                <c:pt idx="636">
                  <c:v>42908.0</c:v>
                </c:pt>
                <c:pt idx="637">
                  <c:v>42912.0</c:v>
                </c:pt>
                <c:pt idx="638">
                  <c:v>42913.0</c:v>
                </c:pt>
                <c:pt idx="639">
                  <c:v>42914.0</c:v>
                </c:pt>
                <c:pt idx="640">
                  <c:v>42916.0</c:v>
                </c:pt>
                <c:pt idx="641">
                  <c:v>42927.0</c:v>
                </c:pt>
                <c:pt idx="642">
                  <c:v>42928.0</c:v>
                </c:pt>
                <c:pt idx="643">
                  <c:v>42930.0</c:v>
                </c:pt>
                <c:pt idx="644">
                  <c:v>42944.0</c:v>
                </c:pt>
                <c:pt idx="645">
                  <c:v>42947.0</c:v>
                </c:pt>
                <c:pt idx="646">
                  <c:v>42948.0</c:v>
                </c:pt>
                <c:pt idx="647">
                  <c:v>42950.0</c:v>
                </c:pt>
                <c:pt idx="648">
                  <c:v>42951.0</c:v>
                </c:pt>
                <c:pt idx="649">
                  <c:v>42955.0</c:v>
                </c:pt>
                <c:pt idx="650">
                  <c:v>42963.0</c:v>
                </c:pt>
                <c:pt idx="651">
                  <c:v>42964.0</c:v>
                </c:pt>
                <c:pt idx="652">
                  <c:v>42968.0</c:v>
                </c:pt>
                <c:pt idx="653">
                  <c:v>42970.0</c:v>
                </c:pt>
                <c:pt idx="654">
                  <c:v>42972.0</c:v>
                </c:pt>
                <c:pt idx="655">
                  <c:v>42975.0</c:v>
                </c:pt>
                <c:pt idx="656">
                  <c:v>42976.0</c:v>
                </c:pt>
                <c:pt idx="657">
                  <c:v>42978.0</c:v>
                </c:pt>
                <c:pt idx="658">
                  <c:v>42983.0</c:v>
                </c:pt>
                <c:pt idx="659">
                  <c:v>42986.0</c:v>
                </c:pt>
                <c:pt idx="660">
                  <c:v>42990.0</c:v>
                </c:pt>
                <c:pt idx="661">
                  <c:v>42990.0</c:v>
                </c:pt>
                <c:pt idx="662">
                  <c:v>42992.0</c:v>
                </c:pt>
                <c:pt idx="663">
                  <c:v>42993.0</c:v>
                </c:pt>
                <c:pt idx="664">
                  <c:v>43004.0</c:v>
                </c:pt>
                <c:pt idx="665">
                  <c:v>43011.0</c:v>
                </c:pt>
                <c:pt idx="666">
                  <c:v>43012.0</c:v>
                </c:pt>
                <c:pt idx="667">
                  <c:v>43012.0</c:v>
                </c:pt>
                <c:pt idx="668">
                  <c:v>43013.0</c:v>
                </c:pt>
                <c:pt idx="669">
                  <c:v>43020.0</c:v>
                </c:pt>
                <c:pt idx="670">
                  <c:v>43028.0</c:v>
                </c:pt>
                <c:pt idx="671">
                  <c:v>43028.0</c:v>
                </c:pt>
                <c:pt idx="672">
                  <c:v>43034.0</c:v>
                </c:pt>
                <c:pt idx="673">
                  <c:v>43042.0</c:v>
                </c:pt>
                <c:pt idx="674">
                  <c:v>43047.0</c:v>
                </c:pt>
                <c:pt idx="675">
                  <c:v>43048.0</c:v>
                </c:pt>
                <c:pt idx="676">
                  <c:v>43049.0</c:v>
                </c:pt>
                <c:pt idx="677">
                  <c:v>43054.0</c:v>
                </c:pt>
                <c:pt idx="678">
                  <c:v>43066.0</c:v>
                </c:pt>
                <c:pt idx="679">
                  <c:v>43068.0</c:v>
                </c:pt>
                <c:pt idx="680">
                  <c:v>43070.0</c:v>
                </c:pt>
                <c:pt idx="681">
                  <c:v>43074.0</c:v>
                </c:pt>
                <c:pt idx="682">
                  <c:v>43076.0</c:v>
                </c:pt>
                <c:pt idx="683">
                  <c:v>43081.0</c:v>
                </c:pt>
                <c:pt idx="684">
                  <c:v>43083.0</c:v>
                </c:pt>
                <c:pt idx="685">
                  <c:v>43098.0</c:v>
                </c:pt>
                <c:pt idx="686">
                  <c:v>43104.0</c:v>
                </c:pt>
                <c:pt idx="687">
                  <c:v>43105.0</c:v>
                </c:pt>
                <c:pt idx="688">
                  <c:v>43110.0</c:v>
                </c:pt>
                <c:pt idx="689">
                  <c:v>43122.0</c:v>
                </c:pt>
                <c:pt idx="690">
                  <c:v>43123.0</c:v>
                </c:pt>
                <c:pt idx="691">
                  <c:v>43124.0</c:v>
                </c:pt>
                <c:pt idx="692">
                  <c:v>43136.0</c:v>
                </c:pt>
                <c:pt idx="693">
                  <c:v>43144.0</c:v>
                </c:pt>
                <c:pt idx="694">
                  <c:v>43146.0</c:v>
                </c:pt>
                <c:pt idx="695">
                  <c:v>43147.0</c:v>
                </c:pt>
                <c:pt idx="696">
                  <c:v>43152.0</c:v>
                </c:pt>
                <c:pt idx="697">
                  <c:v>43153.0</c:v>
                </c:pt>
                <c:pt idx="698">
                  <c:v>43157.0</c:v>
                </c:pt>
                <c:pt idx="699">
                  <c:v>43159.0</c:v>
                </c:pt>
                <c:pt idx="700">
                  <c:v>43165.0</c:v>
                </c:pt>
                <c:pt idx="701">
                  <c:v>43165.0</c:v>
                </c:pt>
                <c:pt idx="702">
                  <c:v>43166.0</c:v>
                </c:pt>
                <c:pt idx="703">
                  <c:v>43168.0</c:v>
                </c:pt>
                <c:pt idx="704">
                  <c:v>43172.0</c:v>
                </c:pt>
                <c:pt idx="705">
                  <c:v>43178.0</c:v>
                </c:pt>
                <c:pt idx="706">
                  <c:v>43179.0</c:v>
                </c:pt>
                <c:pt idx="707">
                  <c:v>43181.0</c:v>
                </c:pt>
                <c:pt idx="708">
                  <c:v>43182.0</c:v>
                </c:pt>
                <c:pt idx="709">
                  <c:v>43187.0</c:v>
                </c:pt>
                <c:pt idx="710">
                  <c:v>43188.0</c:v>
                </c:pt>
                <c:pt idx="711">
                  <c:v>43193.0</c:v>
                </c:pt>
                <c:pt idx="712">
                  <c:v>43199.0</c:v>
                </c:pt>
                <c:pt idx="713">
                  <c:v>43199.0</c:v>
                </c:pt>
                <c:pt idx="714">
                  <c:v>43202.0</c:v>
                </c:pt>
                <c:pt idx="715">
                  <c:v>43203.0</c:v>
                </c:pt>
                <c:pt idx="716">
                  <c:v>43206.0</c:v>
                </c:pt>
                <c:pt idx="717">
                  <c:v>43206.0</c:v>
                </c:pt>
                <c:pt idx="718">
                  <c:v>43223.0</c:v>
                </c:pt>
                <c:pt idx="719">
                  <c:v>43223.0</c:v>
                </c:pt>
                <c:pt idx="720">
                  <c:v>43224.0</c:v>
                </c:pt>
                <c:pt idx="721">
                  <c:v>43227.0</c:v>
                </c:pt>
                <c:pt idx="722">
                  <c:v>43231.0</c:v>
                </c:pt>
                <c:pt idx="723">
                  <c:v>43235.0</c:v>
                </c:pt>
                <c:pt idx="724">
                  <c:v>43243.0</c:v>
                </c:pt>
                <c:pt idx="725">
                  <c:v>43243.0</c:v>
                </c:pt>
                <c:pt idx="726">
                  <c:v>43249.0</c:v>
                </c:pt>
                <c:pt idx="727">
                  <c:v>43251.0</c:v>
                </c:pt>
                <c:pt idx="728">
                  <c:v>43255.0</c:v>
                </c:pt>
                <c:pt idx="729">
                  <c:v>43256.0</c:v>
                </c:pt>
                <c:pt idx="730">
                  <c:v>43258.0</c:v>
                </c:pt>
                <c:pt idx="731">
                  <c:v>43270.0</c:v>
                </c:pt>
                <c:pt idx="732">
                  <c:v>43279.0</c:v>
                </c:pt>
                <c:pt idx="733">
                  <c:v>43286.0</c:v>
                </c:pt>
                <c:pt idx="734">
                  <c:v>43287.0</c:v>
                </c:pt>
                <c:pt idx="735">
                  <c:v>43290.0</c:v>
                </c:pt>
                <c:pt idx="736">
                  <c:v>43294.0</c:v>
                </c:pt>
                <c:pt idx="737">
                  <c:v>43299.0</c:v>
                </c:pt>
                <c:pt idx="738">
                  <c:v>43301.0</c:v>
                </c:pt>
                <c:pt idx="739">
                  <c:v>43304.0</c:v>
                </c:pt>
                <c:pt idx="740">
                  <c:v>43305.0</c:v>
                </c:pt>
                <c:pt idx="741">
                  <c:v>43311.0</c:v>
                </c:pt>
                <c:pt idx="742">
                  <c:v>43315.0</c:v>
                </c:pt>
                <c:pt idx="743">
                  <c:v>43319.0</c:v>
                </c:pt>
                <c:pt idx="744">
                  <c:v>43320.0</c:v>
                </c:pt>
                <c:pt idx="745">
                  <c:v>43325.0</c:v>
                </c:pt>
                <c:pt idx="746">
                  <c:v>43326.0</c:v>
                </c:pt>
                <c:pt idx="747">
                  <c:v>43327.0</c:v>
                </c:pt>
                <c:pt idx="748">
                  <c:v>43336.0</c:v>
                </c:pt>
                <c:pt idx="749">
                  <c:v>43339.0</c:v>
                </c:pt>
                <c:pt idx="750">
                  <c:v>43339.0</c:v>
                </c:pt>
                <c:pt idx="751">
                  <c:v>43341.0</c:v>
                </c:pt>
                <c:pt idx="752">
                  <c:v>43343.0</c:v>
                </c:pt>
                <c:pt idx="753">
                  <c:v>43348.0</c:v>
                </c:pt>
                <c:pt idx="754">
                  <c:v>43354.0</c:v>
                </c:pt>
                <c:pt idx="755">
                  <c:v>43354.0</c:v>
                </c:pt>
                <c:pt idx="756">
                  <c:v>43360.0</c:v>
                </c:pt>
                <c:pt idx="757">
                  <c:v>43361.0</c:v>
                </c:pt>
                <c:pt idx="758">
                  <c:v>43361.0</c:v>
                </c:pt>
                <c:pt idx="759">
                  <c:v>43363.0</c:v>
                </c:pt>
                <c:pt idx="760">
                  <c:v>43364.0</c:v>
                </c:pt>
                <c:pt idx="761">
                  <c:v>43368.0</c:v>
                </c:pt>
                <c:pt idx="762">
                  <c:v>43388.0</c:v>
                </c:pt>
                <c:pt idx="763">
                  <c:v>43388.0</c:v>
                </c:pt>
                <c:pt idx="764">
                  <c:v>43389.0</c:v>
                </c:pt>
                <c:pt idx="765">
                  <c:v>43390.0</c:v>
                </c:pt>
                <c:pt idx="766">
                  <c:v>43396.0</c:v>
                </c:pt>
                <c:pt idx="767">
                  <c:v>43398.0</c:v>
                </c:pt>
                <c:pt idx="768">
                  <c:v>43410.0</c:v>
                </c:pt>
                <c:pt idx="769">
                  <c:v>43412.0</c:v>
                </c:pt>
                <c:pt idx="770">
                  <c:v>43412.0</c:v>
                </c:pt>
                <c:pt idx="771">
                  <c:v>43412.0</c:v>
                </c:pt>
                <c:pt idx="772">
                  <c:v>43412.0</c:v>
                </c:pt>
                <c:pt idx="773">
                  <c:v>43413.0</c:v>
                </c:pt>
                <c:pt idx="774">
                  <c:v>43420.0</c:v>
                </c:pt>
                <c:pt idx="775">
                  <c:v>43427.0</c:v>
                </c:pt>
                <c:pt idx="776">
                  <c:v>43432.0</c:v>
                </c:pt>
                <c:pt idx="777">
                  <c:v>43433.0</c:v>
                </c:pt>
                <c:pt idx="778">
                  <c:v>43433.0</c:v>
                </c:pt>
                <c:pt idx="779">
                  <c:v>43437.0</c:v>
                </c:pt>
                <c:pt idx="780">
                  <c:v>43438.0</c:v>
                </c:pt>
                <c:pt idx="781">
                  <c:v>43438.0</c:v>
                </c:pt>
                <c:pt idx="782">
                  <c:v>43441.0</c:v>
                </c:pt>
                <c:pt idx="783">
                  <c:v>43444.0</c:v>
                </c:pt>
                <c:pt idx="784">
                  <c:v>43444.0</c:v>
                </c:pt>
                <c:pt idx="785">
                  <c:v>43445.0</c:v>
                </c:pt>
                <c:pt idx="786">
                  <c:v>43446.0</c:v>
                </c:pt>
              </c:numCache>
            </c:numRef>
          </c:cat>
          <c:val>
            <c:numRef>
              <c:f>'Aggregate equity'!$E$1:$E$787</c:f>
              <c:numCache>
                <c:formatCode>General</c:formatCode>
                <c:ptCount val="787"/>
                <c:pt idx="0">
                  <c:v>-0.48</c:v>
                </c:pt>
                <c:pt idx="1">
                  <c:v>2.52</c:v>
                </c:pt>
                <c:pt idx="2">
                  <c:v>7.84</c:v>
                </c:pt>
                <c:pt idx="3">
                  <c:v>14.73</c:v>
                </c:pt>
                <c:pt idx="4">
                  <c:v>19.9</c:v>
                </c:pt>
                <c:pt idx="5">
                  <c:v>25.12</c:v>
                </c:pt>
                <c:pt idx="6">
                  <c:v>24.35</c:v>
                </c:pt>
                <c:pt idx="7">
                  <c:v>22.37</c:v>
                </c:pt>
                <c:pt idx="8">
                  <c:v>30.29</c:v>
                </c:pt>
                <c:pt idx="9">
                  <c:v>30.83</c:v>
                </c:pt>
                <c:pt idx="10">
                  <c:v>36.66</c:v>
                </c:pt>
                <c:pt idx="11">
                  <c:v>36.3</c:v>
                </c:pt>
                <c:pt idx="12">
                  <c:v>41.86</c:v>
                </c:pt>
                <c:pt idx="13">
                  <c:v>45.6</c:v>
                </c:pt>
                <c:pt idx="14">
                  <c:v>47.14</c:v>
                </c:pt>
                <c:pt idx="15">
                  <c:v>47.8</c:v>
                </c:pt>
                <c:pt idx="16">
                  <c:v>51.32</c:v>
                </c:pt>
                <c:pt idx="17">
                  <c:v>51.32</c:v>
                </c:pt>
                <c:pt idx="18">
                  <c:v>41.53</c:v>
                </c:pt>
                <c:pt idx="19">
                  <c:v>43.62</c:v>
                </c:pt>
                <c:pt idx="20">
                  <c:v>43.72</c:v>
                </c:pt>
                <c:pt idx="21">
                  <c:v>43.76</c:v>
                </c:pt>
                <c:pt idx="22">
                  <c:v>44.97000000000001</c:v>
                </c:pt>
                <c:pt idx="23">
                  <c:v>48.27</c:v>
                </c:pt>
                <c:pt idx="24">
                  <c:v>48.52</c:v>
                </c:pt>
                <c:pt idx="25">
                  <c:v>55.12</c:v>
                </c:pt>
                <c:pt idx="26">
                  <c:v>79.96</c:v>
                </c:pt>
                <c:pt idx="27">
                  <c:v>85.18000000000001</c:v>
                </c:pt>
                <c:pt idx="28">
                  <c:v>89.69000000000001</c:v>
                </c:pt>
                <c:pt idx="29">
                  <c:v>108.52</c:v>
                </c:pt>
                <c:pt idx="30">
                  <c:v>163.64</c:v>
                </c:pt>
                <c:pt idx="31">
                  <c:v>176.84</c:v>
                </c:pt>
                <c:pt idx="32">
                  <c:v>183.99</c:v>
                </c:pt>
                <c:pt idx="33">
                  <c:v>187.84</c:v>
                </c:pt>
                <c:pt idx="34">
                  <c:v>190.32</c:v>
                </c:pt>
                <c:pt idx="35">
                  <c:v>182.13</c:v>
                </c:pt>
                <c:pt idx="36">
                  <c:v>172.68</c:v>
                </c:pt>
                <c:pt idx="37">
                  <c:v>170.04</c:v>
                </c:pt>
                <c:pt idx="38">
                  <c:v>166.14</c:v>
                </c:pt>
                <c:pt idx="39">
                  <c:v>169.65</c:v>
                </c:pt>
                <c:pt idx="40">
                  <c:v>166.17</c:v>
                </c:pt>
                <c:pt idx="41">
                  <c:v>148.46</c:v>
                </c:pt>
                <c:pt idx="42">
                  <c:v>150.55</c:v>
                </c:pt>
                <c:pt idx="43">
                  <c:v>164.96</c:v>
                </c:pt>
                <c:pt idx="44">
                  <c:v>166.06</c:v>
                </c:pt>
                <c:pt idx="45">
                  <c:v>166.94</c:v>
                </c:pt>
                <c:pt idx="46">
                  <c:v>162.89</c:v>
                </c:pt>
                <c:pt idx="47">
                  <c:v>182.56</c:v>
                </c:pt>
                <c:pt idx="48">
                  <c:v>186.85</c:v>
                </c:pt>
                <c:pt idx="49">
                  <c:v>184.1</c:v>
                </c:pt>
                <c:pt idx="50">
                  <c:v>186.1</c:v>
                </c:pt>
                <c:pt idx="51">
                  <c:v>194.94</c:v>
                </c:pt>
                <c:pt idx="52">
                  <c:v>199.23</c:v>
                </c:pt>
                <c:pt idx="53">
                  <c:v>208.14</c:v>
                </c:pt>
                <c:pt idx="54">
                  <c:v>210.54</c:v>
                </c:pt>
                <c:pt idx="55">
                  <c:v>257.94</c:v>
                </c:pt>
                <c:pt idx="56">
                  <c:v>276.84</c:v>
                </c:pt>
                <c:pt idx="57">
                  <c:v>283.66</c:v>
                </c:pt>
                <c:pt idx="58">
                  <c:v>286.41</c:v>
                </c:pt>
                <c:pt idx="59">
                  <c:v>308.85</c:v>
                </c:pt>
                <c:pt idx="60">
                  <c:v>329.42</c:v>
                </c:pt>
                <c:pt idx="61">
                  <c:v>333.1</c:v>
                </c:pt>
                <c:pt idx="62">
                  <c:v>340.3</c:v>
                </c:pt>
                <c:pt idx="63">
                  <c:v>343.34</c:v>
                </c:pt>
                <c:pt idx="64">
                  <c:v>349.84</c:v>
                </c:pt>
                <c:pt idx="65">
                  <c:v>351.44</c:v>
                </c:pt>
                <c:pt idx="66">
                  <c:v>349.8</c:v>
                </c:pt>
                <c:pt idx="67">
                  <c:v>356.19</c:v>
                </c:pt>
                <c:pt idx="68">
                  <c:v>374.99</c:v>
                </c:pt>
                <c:pt idx="69">
                  <c:v>391.71</c:v>
                </c:pt>
                <c:pt idx="70">
                  <c:v>424.21</c:v>
                </c:pt>
                <c:pt idx="71">
                  <c:v>430.51</c:v>
                </c:pt>
                <c:pt idx="72">
                  <c:v>426.9900000000001</c:v>
                </c:pt>
                <c:pt idx="73">
                  <c:v>439.0900000000001</c:v>
                </c:pt>
                <c:pt idx="74">
                  <c:v>437.4100000000001</c:v>
                </c:pt>
                <c:pt idx="75">
                  <c:v>441.8100000000001</c:v>
                </c:pt>
                <c:pt idx="76">
                  <c:v>449.2800000000001</c:v>
                </c:pt>
                <c:pt idx="77">
                  <c:v>448.0400000000001</c:v>
                </c:pt>
                <c:pt idx="78">
                  <c:v>460.2400000000001</c:v>
                </c:pt>
                <c:pt idx="79">
                  <c:v>455.2900000000001</c:v>
                </c:pt>
                <c:pt idx="80">
                  <c:v>458.8900000000001</c:v>
                </c:pt>
                <c:pt idx="81">
                  <c:v>465.2700000000001</c:v>
                </c:pt>
                <c:pt idx="82">
                  <c:v>467.4300000000001</c:v>
                </c:pt>
                <c:pt idx="83">
                  <c:v>489.7900000000001</c:v>
                </c:pt>
                <c:pt idx="84">
                  <c:v>499.7900000000001</c:v>
                </c:pt>
                <c:pt idx="85">
                  <c:v>501.1100000000001</c:v>
                </c:pt>
                <c:pt idx="86">
                  <c:v>501.6300000000001</c:v>
                </c:pt>
                <c:pt idx="87">
                  <c:v>503.8300000000001</c:v>
                </c:pt>
                <c:pt idx="88">
                  <c:v>505.1500000000001</c:v>
                </c:pt>
                <c:pt idx="89">
                  <c:v>505.9200000000001</c:v>
                </c:pt>
                <c:pt idx="90">
                  <c:v>535.5300000000001</c:v>
                </c:pt>
                <c:pt idx="91">
                  <c:v>543.9300000000001</c:v>
                </c:pt>
                <c:pt idx="92">
                  <c:v>578.0400000000001</c:v>
                </c:pt>
                <c:pt idx="93">
                  <c:v>576.9400000000001</c:v>
                </c:pt>
                <c:pt idx="94">
                  <c:v>579.58</c:v>
                </c:pt>
                <c:pt idx="95">
                  <c:v>597.26</c:v>
                </c:pt>
                <c:pt idx="96">
                  <c:v>598.61</c:v>
                </c:pt>
                <c:pt idx="97">
                  <c:v>608.18</c:v>
                </c:pt>
                <c:pt idx="98">
                  <c:v>625.6200000000001</c:v>
                </c:pt>
                <c:pt idx="99">
                  <c:v>628.1500000000001</c:v>
                </c:pt>
                <c:pt idx="100">
                  <c:v>627.67</c:v>
                </c:pt>
                <c:pt idx="101">
                  <c:v>623.35</c:v>
                </c:pt>
                <c:pt idx="102">
                  <c:v>619.3100000000001</c:v>
                </c:pt>
                <c:pt idx="103">
                  <c:v>618.5400000000001</c:v>
                </c:pt>
                <c:pt idx="104">
                  <c:v>624.0200000000001</c:v>
                </c:pt>
                <c:pt idx="105">
                  <c:v>628.5000000000001</c:v>
                </c:pt>
                <c:pt idx="106">
                  <c:v>628.1000000000001</c:v>
                </c:pt>
                <c:pt idx="107">
                  <c:v>634.2600000000001</c:v>
                </c:pt>
                <c:pt idx="108">
                  <c:v>633.6000000000001</c:v>
                </c:pt>
                <c:pt idx="109">
                  <c:v>648.6000000000001</c:v>
                </c:pt>
                <c:pt idx="110">
                  <c:v>644.3100000000002</c:v>
                </c:pt>
                <c:pt idx="111">
                  <c:v>640.1500000000002</c:v>
                </c:pt>
                <c:pt idx="112">
                  <c:v>643.5700000000001</c:v>
                </c:pt>
                <c:pt idx="113">
                  <c:v>645.8700000000001</c:v>
                </c:pt>
                <c:pt idx="114">
                  <c:v>654.67</c:v>
                </c:pt>
                <c:pt idx="115">
                  <c:v>650.1500000000001</c:v>
                </c:pt>
                <c:pt idx="116">
                  <c:v>634.6400000000001</c:v>
                </c:pt>
                <c:pt idx="117">
                  <c:v>643.68</c:v>
                </c:pt>
                <c:pt idx="118">
                  <c:v>654.3900000000001</c:v>
                </c:pt>
                <c:pt idx="119">
                  <c:v>650.3400000000001</c:v>
                </c:pt>
                <c:pt idx="120">
                  <c:v>647.0600000000002</c:v>
                </c:pt>
                <c:pt idx="121">
                  <c:v>629.6800000000001</c:v>
                </c:pt>
                <c:pt idx="122">
                  <c:v>622.0900000000001</c:v>
                </c:pt>
                <c:pt idx="123">
                  <c:v>616.9700000000001</c:v>
                </c:pt>
                <c:pt idx="124">
                  <c:v>623.3700000000001</c:v>
                </c:pt>
                <c:pt idx="125">
                  <c:v>628.3200000000002</c:v>
                </c:pt>
                <c:pt idx="126">
                  <c:v>667.4700000000001</c:v>
                </c:pt>
                <c:pt idx="127">
                  <c:v>733.2000000000001</c:v>
                </c:pt>
                <c:pt idx="128">
                  <c:v>738.2700000000002</c:v>
                </c:pt>
                <c:pt idx="129">
                  <c:v>745.5300000000002</c:v>
                </c:pt>
                <c:pt idx="130">
                  <c:v>762.0300000000002</c:v>
                </c:pt>
                <c:pt idx="131">
                  <c:v>767.4300000000002</c:v>
                </c:pt>
                <c:pt idx="132">
                  <c:v>784.5300000000002</c:v>
                </c:pt>
                <c:pt idx="133">
                  <c:v>787.0600000000002</c:v>
                </c:pt>
                <c:pt idx="134">
                  <c:v>789.2600000000002</c:v>
                </c:pt>
                <c:pt idx="135">
                  <c:v>791.4600000000003</c:v>
                </c:pt>
                <c:pt idx="136">
                  <c:v>795.6400000000002</c:v>
                </c:pt>
                <c:pt idx="137">
                  <c:v>800.3700000000002</c:v>
                </c:pt>
                <c:pt idx="138">
                  <c:v>775.7700000000002</c:v>
                </c:pt>
                <c:pt idx="139">
                  <c:v>779.6200000000002</c:v>
                </c:pt>
                <c:pt idx="140">
                  <c:v>781.2200000000002</c:v>
                </c:pt>
                <c:pt idx="141">
                  <c:v>787.1600000000003</c:v>
                </c:pt>
                <c:pt idx="142">
                  <c:v>787.4400000000003</c:v>
                </c:pt>
                <c:pt idx="143">
                  <c:v>789.1200000000002</c:v>
                </c:pt>
                <c:pt idx="144">
                  <c:v>794.1800000000001</c:v>
                </c:pt>
                <c:pt idx="145">
                  <c:v>806.1400000000002</c:v>
                </c:pt>
                <c:pt idx="146">
                  <c:v>807.3400000000003</c:v>
                </c:pt>
                <c:pt idx="147">
                  <c:v>801.7800000000003</c:v>
                </c:pt>
                <c:pt idx="148">
                  <c:v>806.1800000000002</c:v>
                </c:pt>
                <c:pt idx="149">
                  <c:v>802.2200000000002</c:v>
                </c:pt>
                <c:pt idx="150">
                  <c:v>800.9200000000003</c:v>
                </c:pt>
                <c:pt idx="151">
                  <c:v>807.2000000000002</c:v>
                </c:pt>
                <c:pt idx="152">
                  <c:v>811.3800000000002</c:v>
                </c:pt>
                <c:pt idx="153">
                  <c:v>823.0800000000002</c:v>
                </c:pt>
                <c:pt idx="154">
                  <c:v>826.3200000000003</c:v>
                </c:pt>
                <c:pt idx="155">
                  <c:v>825.9600000000003</c:v>
                </c:pt>
                <c:pt idx="156">
                  <c:v>828.3200000000003</c:v>
                </c:pt>
                <c:pt idx="157">
                  <c:v>823.5900000000002</c:v>
                </c:pt>
                <c:pt idx="158">
                  <c:v>815.2200000000002</c:v>
                </c:pt>
                <c:pt idx="159">
                  <c:v>811.8900000000002</c:v>
                </c:pt>
                <c:pt idx="160">
                  <c:v>814.5900000000002</c:v>
                </c:pt>
                <c:pt idx="161">
                  <c:v>829.6700000000003</c:v>
                </c:pt>
                <c:pt idx="162">
                  <c:v>822.6300000000003</c:v>
                </c:pt>
                <c:pt idx="163">
                  <c:v>818.2300000000003</c:v>
                </c:pt>
                <c:pt idx="164">
                  <c:v>814.5300000000003</c:v>
                </c:pt>
                <c:pt idx="165">
                  <c:v>814.9300000000003</c:v>
                </c:pt>
                <c:pt idx="166">
                  <c:v>816.5800000000002</c:v>
                </c:pt>
                <c:pt idx="167">
                  <c:v>808.3300000000003</c:v>
                </c:pt>
                <c:pt idx="168">
                  <c:v>809.0900000000002</c:v>
                </c:pt>
                <c:pt idx="169">
                  <c:v>810.1700000000003</c:v>
                </c:pt>
                <c:pt idx="170">
                  <c:v>830.1900000000002</c:v>
                </c:pt>
                <c:pt idx="171">
                  <c:v>819.5200000000003</c:v>
                </c:pt>
                <c:pt idx="172">
                  <c:v>837.5900000000003</c:v>
                </c:pt>
                <c:pt idx="173">
                  <c:v>822.1900000000003</c:v>
                </c:pt>
                <c:pt idx="174">
                  <c:v>853.0600000000004</c:v>
                </c:pt>
                <c:pt idx="175">
                  <c:v>867.2500000000004</c:v>
                </c:pt>
                <c:pt idx="176">
                  <c:v>882.7300000000004</c:v>
                </c:pt>
                <c:pt idx="177">
                  <c:v>896.1300000000004</c:v>
                </c:pt>
                <c:pt idx="178">
                  <c:v>890.7400000000004</c:v>
                </c:pt>
                <c:pt idx="179">
                  <c:v>892.5400000000004</c:v>
                </c:pt>
                <c:pt idx="180">
                  <c:v>897.8200000000004</c:v>
                </c:pt>
                <c:pt idx="181">
                  <c:v>899.0300000000004</c:v>
                </c:pt>
                <c:pt idx="182">
                  <c:v>903.3100000000004</c:v>
                </c:pt>
                <c:pt idx="183">
                  <c:v>905.9500000000004</c:v>
                </c:pt>
                <c:pt idx="184">
                  <c:v>898.3900000000004</c:v>
                </c:pt>
                <c:pt idx="185">
                  <c:v>906.5800000000004</c:v>
                </c:pt>
                <c:pt idx="186">
                  <c:v>911.3100000000005</c:v>
                </c:pt>
                <c:pt idx="187">
                  <c:v>915.4900000000004</c:v>
                </c:pt>
                <c:pt idx="188">
                  <c:v>910.1700000000004</c:v>
                </c:pt>
                <c:pt idx="189">
                  <c:v>918.4200000000004</c:v>
                </c:pt>
                <c:pt idx="190">
                  <c:v>923.5000000000004</c:v>
                </c:pt>
                <c:pt idx="191">
                  <c:v>944.7500000000004</c:v>
                </c:pt>
                <c:pt idx="192">
                  <c:v>948.4300000000004</c:v>
                </c:pt>
                <c:pt idx="193">
                  <c:v>949.0900000000003</c:v>
                </c:pt>
                <c:pt idx="194">
                  <c:v>958.4500000000004</c:v>
                </c:pt>
                <c:pt idx="195">
                  <c:v>956.8100000000004</c:v>
                </c:pt>
                <c:pt idx="196">
                  <c:v>958.1100000000003</c:v>
                </c:pt>
                <c:pt idx="197">
                  <c:v>1018.11</c:v>
                </c:pt>
                <c:pt idx="198">
                  <c:v>1005.13</c:v>
                </c:pt>
                <c:pt idx="199">
                  <c:v>999.8500000000004</c:v>
                </c:pt>
                <c:pt idx="200">
                  <c:v>1005.53</c:v>
                </c:pt>
                <c:pt idx="201">
                  <c:v>1004.21</c:v>
                </c:pt>
                <c:pt idx="202">
                  <c:v>1076.03</c:v>
                </c:pt>
                <c:pt idx="203">
                  <c:v>1096.18</c:v>
                </c:pt>
                <c:pt idx="204">
                  <c:v>1100.46</c:v>
                </c:pt>
                <c:pt idx="205">
                  <c:v>1100.57</c:v>
                </c:pt>
                <c:pt idx="206">
                  <c:v>1102.99</c:v>
                </c:pt>
                <c:pt idx="207">
                  <c:v>1117.14</c:v>
                </c:pt>
                <c:pt idx="208">
                  <c:v>1120.11</c:v>
                </c:pt>
                <c:pt idx="209">
                  <c:v>1112.96</c:v>
                </c:pt>
                <c:pt idx="210">
                  <c:v>1122.2</c:v>
                </c:pt>
                <c:pt idx="211">
                  <c:v>1122.59</c:v>
                </c:pt>
                <c:pt idx="212">
                  <c:v>1137.99</c:v>
                </c:pt>
                <c:pt idx="213">
                  <c:v>1149.400000000001</c:v>
                </c:pt>
                <c:pt idx="214">
                  <c:v>1150.940000000001</c:v>
                </c:pt>
                <c:pt idx="215">
                  <c:v>1170.05</c:v>
                </c:pt>
                <c:pt idx="216">
                  <c:v>1180.72</c:v>
                </c:pt>
                <c:pt idx="217">
                  <c:v>1168.84</c:v>
                </c:pt>
                <c:pt idx="218">
                  <c:v>1172.58</c:v>
                </c:pt>
                <c:pt idx="219">
                  <c:v>1182.23</c:v>
                </c:pt>
                <c:pt idx="220">
                  <c:v>1185.09</c:v>
                </c:pt>
                <c:pt idx="221">
                  <c:v>1197.3</c:v>
                </c:pt>
                <c:pt idx="222">
                  <c:v>1287.12</c:v>
                </c:pt>
                <c:pt idx="223">
                  <c:v>1280.08</c:v>
                </c:pt>
                <c:pt idx="224">
                  <c:v>1275.24</c:v>
                </c:pt>
                <c:pt idx="225">
                  <c:v>1296.940000000001</c:v>
                </c:pt>
                <c:pt idx="226">
                  <c:v>1292.21</c:v>
                </c:pt>
                <c:pt idx="227">
                  <c:v>1291.76</c:v>
                </c:pt>
                <c:pt idx="228">
                  <c:v>1296.38</c:v>
                </c:pt>
                <c:pt idx="229">
                  <c:v>1297.94</c:v>
                </c:pt>
                <c:pt idx="230">
                  <c:v>1305.86</c:v>
                </c:pt>
                <c:pt idx="231">
                  <c:v>1301.79</c:v>
                </c:pt>
                <c:pt idx="232">
                  <c:v>1308.29</c:v>
                </c:pt>
                <c:pt idx="233">
                  <c:v>1448.29</c:v>
                </c:pt>
                <c:pt idx="234">
                  <c:v>1497.09</c:v>
                </c:pt>
                <c:pt idx="235">
                  <c:v>1512.49</c:v>
                </c:pt>
                <c:pt idx="236">
                  <c:v>1515.24</c:v>
                </c:pt>
                <c:pt idx="237">
                  <c:v>1514.24</c:v>
                </c:pt>
                <c:pt idx="238">
                  <c:v>1537.73</c:v>
                </c:pt>
                <c:pt idx="239">
                  <c:v>1542.25</c:v>
                </c:pt>
                <c:pt idx="240">
                  <c:v>1546.21</c:v>
                </c:pt>
                <c:pt idx="241">
                  <c:v>1547.130000000001</c:v>
                </c:pt>
                <c:pt idx="242">
                  <c:v>1560.660000000001</c:v>
                </c:pt>
                <c:pt idx="243">
                  <c:v>1675.5</c:v>
                </c:pt>
                <c:pt idx="244">
                  <c:v>1712.680000000001</c:v>
                </c:pt>
                <c:pt idx="245">
                  <c:v>1711.03</c:v>
                </c:pt>
                <c:pt idx="246">
                  <c:v>1705.39</c:v>
                </c:pt>
                <c:pt idx="247">
                  <c:v>1712.79</c:v>
                </c:pt>
                <c:pt idx="248">
                  <c:v>1717.41</c:v>
                </c:pt>
                <c:pt idx="249">
                  <c:v>1746.41</c:v>
                </c:pt>
                <c:pt idx="250">
                  <c:v>1739.26</c:v>
                </c:pt>
                <c:pt idx="251">
                  <c:v>1753.12</c:v>
                </c:pt>
                <c:pt idx="252">
                  <c:v>1759.88</c:v>
                </c:pt>
                <c:pt idx="253">
                  <c:v>1837.1</c:v>
                </c:pt>
                <c:pt idx="254">
                  <c:v>1833.68</c:v>
                </c:pt>
                <c:pt idx="255">
                  <c:v>1851.56</c:v>
                </c:pt>
                <c:pt idx="256">
                  <c:v>1856.84</c:v>
                </c:pt>
                <c:pt idx="257">
                  <c:v>1858.6</c:v>
                </c:pt>
                <c:pt idx="258">
                  <c:v>1849.36</c:v>
                </c:pt>
                <c:pt idx="259">
                  <c:v>1866.96</c:v>
                </c:pt>
                <c:pt idx="260">
                  <c:v>1870.37</c:v>
                </c:pt>
                <c:pt idx="261">
                  <c:v>1880.89</c:v>
                </c:pt>
                <c:pt idx="262">
                  <c:v>1916.38</c:v>
                </c:pt>
                <c:pt idx="263">
                  <c:v>1888.21</c:v>
                </c:pt>
                <c:pt idx="264">
                  <c:v>1907.9</c:v>
                </c:pt>
                <c:pt idx="265">
                  <c:v>1920.14</c:v>
                </c:pt>
                <c:pt idx="266">
                  <c:v>1936.09</c:v>
                </c:pt>
                <c:pt idx="267">
                  <c:v>1934.73</c:v>
                </c:pt>
                <c:pt idx="268">
                  <c:v>1929.01</c:v>
                </c:pt>
                <c:pt idx="269">
                  <c:v>1929.67</c:v>
                </c:pt>
                <c:pt idx="270">
                  <c:v>1941.33</c:v>
                </c:pt>
                <c:pt idx="271">
                  <c:v>1950.02</c:v>
                </c:pt>
                <c:pt idx="272">
                  <c:v>1952.55</c:v>
                </c:pt>
                <c:pt idx="273">
                  <c:v>1946.06</c:v>
                </c:pt>
                <c:pt idx="274">
                  <c:v>1968.66</c:v>
                </c:pt>
                <c:pt idx="275">
                  <c:v>1988.36</c:v>
                </c:pt>
                <c:pt idx="276">
                  <c:v>2011.92</c:v>
                </c:pt>
                <c:pt idx="277">
                  <c:v>2007.41</c:v>
                </c:pt>
                <c:pt idx="278">
                  <c:v>2014.01</c:v>
                </c:pt>
                <c:pt idx="279">
                  <c:v>2017.43</c:v>
                </c:pt>
                <c:pt idx="280">
                  <c:v>2110.23</c:v>
                </c:pt>
                <c:pt idx="281">
                  <c:v>2100.440000000001</c:v>
                </c:pt>
                <c:pt idx="282">
                  <c:v>2095.400000000001</c:v>
                </c:pt>
                <c:pt idx="283">
                  <c:v>2096.940000000001</c:v>
                </c:pt>
                <c:pt idx="284">
                  <c:v>2102.440000000001</c:v>
                </c:pt>
                <c:pt idx="285">
                  <c:v>2121.800000000001</c:v>
                </c:pt>
                <c:pt idx="286">
                  <c:v>2110.320000000001</c:v>
                </c:pt>
                <c:pt idx="287">
                  <c:v>2127.370000000001</c:v>
                </c:pt>
                <c:pt idx="288">
                  <c:v>2132.540000000001</c:v>
                </c:pt>
                <c:pt idx="289">
                  <c:v>2115.510000000001</c:v>
                </c:pt>
                <c:pt idx="290">
                  <c:v>2108.800000000001</c:v>
                </c:pt>
                <c:pt idx="291">
                  <c:v>2108.360000000001</c:v>
                </c:pt>
                <c:pt idx="292">
                  <c:v>2131.160000000001</c:v>
                </c:pt>
                <c:pt idx="293">
                  <c:v>2118.650000000001</c:v>
                </c:pt>
                <c:pt idx="294">
                  <c:v>2129.180000000001</c:v>
                </c:pt>
                <c:pt idx="295">
                  <c:v>2127.530000000001</c:v>
                </c:pt>
                <c:pt idx="296">
                  <c:v>2140.840000000001</c:v>
                </c:pt>
                <c:pt idx="297">
                  <c:v>2140.840000000001</c:v>
                </c:pt>
                <c:pt idx="298">
                  <c:v>2145.52</c:v>
                </c:pt>
                <c:pt idx="299">
                  <c:v>2141.22</c:v>
                </c:pt>
                <c:pt idx="300">
                  <c:v>2152.33</c:v>
                </c:pt>
                <c:pt idx="301">
                  <c:v>2154.73</c:v>
                </c:pt>
                <c:pt idx="302">
                  <c:v>2148.900000000001</c:v>
                </c:pt>
                <c:pt idx="303">
                  <c:v>2153.820000000001</c:v>
                </c:pt>
                <c:pt idx="304">
                  <c:v>2150.54</c:v>
                </c:pt>
                <c:pt idx="305">
                  <c:v>2128.650000000001</c:v>
                </c:pt>
                <c:pt idx="306">
                  <c:v>2131.510000000001</c:v>
                </c:pt>
                <c:pt idx="307">
                  <c:v>2234.060000000001</c:v>
                </c:pt>
                <c:pt idx="308">
                  <c:v>2230.900000000001</c:v>
                </c:pt>
                <c:pt idx="309">
                  <c:v>2229.250000000001</c:v>
                </c:pt>
                <c:pt idx="310">
                  <c:v>2187.150000000001</c:v>
                </c:pt>
                <c:pt idx="311">
                  <c:v>2188.060000000001</c:v>
                </c:pt>
                <c:pt idx="312">
                  <c:v>2192.460000000001</c:v>
                </c:pt>
                <c:pt idx="313">
                  <c:v>2191.030000000001</c:v>
                </c:pt>
                <c:pt idx="314">
                  <c:v>2200.000000000001</c:v>
                </c:pt>
                <c:pt idx="315">
                  <c:v>2206.930000000001</c:v>
                </c:pt>
                <c:pt idx="316">
                  <c:v>2207.130000000001</c:v>
                </c:pt>
                <c:pt idx="317">
                  <c:v>2212.170000000001</c:v>
                </c:pt>
                <c:pt idx="318">
                  <c:v>2212.41</c:v>
                </c:pt>
                <c:pt idx="319">
                  <c:v>2225.61</c:v>
                </c:pt>
                <c:pt idx="320">
                  <c:v>2224.62</c:v>
                </c:pt>
                <c:pt idx="321">
                  <c:v>2230.12</c:v>
                </c:pt>
                <c:pt idx="322">
                  <c:v>2260.72</c:v>
                </c:pt>
                <c:pt idx="323">
                  <c:v>2268.97</c:v>
                </c:pt>
                <c:pt idx="324">
                  <c:v>2263.14</c:v>
                </c:pt>
                <c:pt idx="325">
                  <c:v>2280.22</c:v>
                </c:pt>
                <c:pt idx="326">
                  <c:v>2287.15</c:v>
                </c:pt>
                <c:pt idx="327">
                  <c:v>2297.15</c:v>
                </c:pt>
                <c:pt idx="328">
                  <c:v>2291.21</c:v>
                </c:pt>
                <c:pt idx="329">
                  <c:v>2350.88</c:v>
                </c:pt>
                <c:pt idx="330">
                  <c:v>2355.4</c:v>
                </c:pt>
                <c:pt idx="331">
                  <c:v>2361.6</c:v>
                </c:pt>
                <c:pt idx="332">
                  <c:v>2351.59</c:v>
                </c:pt>
                <c:pt idx="333">
                  <c:v>2358.84</c:v>
                </c:pt>
                <c:pt idx="334">
                  <c:v>2344.76</c:v>
                </c:pt>
                <c:pt idx="335">
                  <c:v>2437.73</c:v>
                </c:pt>
                <c:pt idx="336">
                  <c:v>2412.98</c:v>
                </c:pt>
                <c:pt idx="337">
                  <c:v>2413.4</c:v>
                </c:pt>
                <c:pt idx="338">
                  <c:v>2413.51</c:v>
                </c:pt>
                <c:pt idx="339">
                  <c:v>2411.71</c:v>
                </c:pt>
                <c:pt idx="340">
                  <c:v>2407.389999999999</c:v>
                </c:pt>
                <c:pt idx="341">
                  <c:v>2404.969999999999</c:v>
                </c:pt>
                <c:pt idx="342">
                  <c:v>2408.089999999999</c:v>
                </c:pt>
                <c:pt idx="343">
                  <c:v>2406.109999999999</c:v>
                </c:pt>
                <c:pt idx="344">
                  <c:v>2410.179999999999</c:v>
                </c:pt>
                <c:pt idx="345">
                  <c:v>2429.21</c:v>
                </c:pt>
                <c:pt idx="346">
                  <c:v>2430.57</c:v>
                </c:pt>
                <c:pt idx="347">
                  <c:v>2433.27</c:v>
                </c:pt>
                <c:pt idx="348">
                  <c:v>2443.829999999999</c:v>
                </c:pt>
                <c:pt idx="349">
                  <c:v>2446.71</c:v>
                </c:pt>
                <c:pt idx="350">
                  <c:v>2454.809999999999</c:v>
                </c:pt>
                <c:pt idx="351">
                  <c:v>2444.549999999999</c:v>
                </c:pt>
                <c:pt idx="352">
                  <c:v>2447.609999999999</c:v>
                </c:pt>
                <c:pt idx="353">
                  <c:v>2423.849999999999</c:v>
                </c:pt>
                <c:pt idx="354">
                  <c:v>2436.279999999999</c:v>
                </c:pt>
                <c:pt idx="355">
                  <c:v>2440.019999999999</c:v>
                </c:pt>
                <c:pt idx="356">
                  <c:v>2460.899999999999</c:v>
                </c:pt>
                <c:pt idx="357">
                  <c:v>2468.419999999999</c:v>
                </c:pt>
                <c:pt idx="358">
                  <c:v>2457.569999999999</c:v>
                </c:pt>
                <c:pt idx="359">
                  <c:v>2447.619999999999</c:v>
                </c:pt>
                <c:pt idx="360">
                  <c:v>2482.739999999999</c:v>
                </c:pt>
                <c:pt idx="361">
                  <c:v>2615.339999999999</c:v>
                </c:pt>
                <c:pt idx="362">
                  <c:v>2619.299999999999</c:v>
                </c:pt>
                <c:pt idx="363">
                  <c:v>2619.06</c:v>
                </c:pt>
                <c:pt idx="364">
                  <c:v>2624.099999999999</c:v>
                </c:pt>
                <c:pt idx="365">
                  <c:v>2619.54</c:v>
                </c:pt>
                <c:pt idx="366">
                  <c:v>2624.38</c:v>
                </c:pt>
                <c:pt idx="367">
                  <c:v>2667.48</c:v>
                </c:pt>
                <c:pt idx="368">
                  <c:v>2704.219999999999</c:v>
                </c:pt>
                <c:pt idx="369">
                  <c:v>2706.969999999999</c:v>
                </c:pt>
                <c:pt idx="370">
                  <c:v>2744.669999999999</c:v>
                </c:pt>
                <c:pt idx="371">
                  <c:v>2764.619999999999</c:v>
                </c:pt>
                <c:pt idx="372">
                  <c:v>2933.419999999999</c:v>
                </c:pt>
                <c:pt idx="373">
                  <c:v>2952.499999999999</c:v>
                </c:pt>
                <c:pt idx="374">
                  <c:v>2960.089999999999</c:v>
                </c:pt>
                <c:pt idx="375">
                  <c:v>2981.149999999999</c:v>
                </c:pt>
                <c:pt idx="376">
                  <c:v>2993.689999999999</c:v>
                </c:pt>
                <c:pt idx="377">
                  <c:v>3037.029999999999</c:v>
                </c:pt>
                <c:pt idx="378">
                  <c:v>3040.109999999999</c:v>
                </c:pt>
                <c:pt idx="379">
                  <c:v>3080.109999999999</c:v>
                </c:pt>
                <c:pt idx="380">
                  <c:v>3074.389999999999</c:v>
                </c:pt>
                <c:pt idx="381">
                  <c:v>3073.869999999999</c:v>
                </c:pt>
                <c:pt idx="382">
                  <c:v>3086.909999999999</c:v>
                </c:pt>
                <c:pt idx="383">
                  <c:v>3132.929999999999</c:v>
                </c:pt>
                <c:pt idx="384">
                  <c:v>3200.249999999999</c:v>
                </c:pt>
                <c:pt idx="385">
                  <c:v>3213.659999999999</c:v>
                </c:pt>
                <c:pt idx="386">
                  <c:v>3208.709999999999</c:v>
                </c:pt>
                <c:pt idx="387">
                  <c:v>3180.109999999999</c:v>
                </c:pt>
                <c:pt idx="388">
                  <c:v>3225.54</c:v>
                </c:pt>
                <c:pt idx="389">
                  <c:v>3245.429999999999</c:v>
                </c:pt>
                <c:pt idx="390">
                  <c:v>3249.169999999999</c:v>
                </c:pt>
                <c:pt idx="391">
                  <c:v>3250.249999999999</c:v>
                </c:pt>
                <c:pt idx="392">
                  <c:v>3348.549999999999</c:v>
                </c:pt>
                <c:pt idx="393">
                  <c:v>3349.209999999999</c:v>
                </c:pt>
                <c:pt idx="394">
                  <c:v>3345.579999999999</c:v>
                </c:pt>
                <c:pt idx="395">
                  <c:v>3347.259999999998</c:v>
                </c:pt>
                <c:pt idx="396">
                  <c:v>3341.659999999998</c:v>
                </c:pt>
                <c:pt idx="397">
                  <c:v>3384.429999999998</c:v>
                </c:pt>
                <c:pt idx="398">
                  <c:v>3423.429999999998</c:v>
                </c:pt>
                <c:pt idx="399">
                  <c:v>3424.429999999998</c:v>
                </c:pt>
                <c:pt idx="400">
                  <c:v>3424.709999999999</c:v>
                </c:pt>
                <c:pt idx="401">
                  <c:v>3429.769999999999</c:v>
                </c:pt>
                <c:pt idx="402">
                  <c:v>3406.009999999998</c:v>
                </c:pt>
                <c:pt idx="403">
                  <c:v>3427.969999999998</c:v>
                </c:pt>
                <c:pt idx="404">
                  <c:v>3423.239999999998</c:v>
                </c:pt>
                <c:pt idx="405">
                  <c:v>3419.609999999998</c:v>
                </c:pt>
                <c:pt idx="406">
                  <c:v>3419.719999999998</c:v>
                </c:pt>
                <c:pt idx="407">
                  <c:v>3413.439999999998</c:v>
                </c:pt>
                <c:pt idx="408">
                  <c:v>3407.059999999998</c:v>
                </c:pt>
                <c:pt idx="409">
                  <c:v>3418.559999999998</c:v>
                </c:pt>
                <c:pt idx="410">
                  <c:v>3409.099999999998</c:v>
                </c:pt>
                <c:pt idx="411">
                  <c:v>3436.699999999998</c:v>
                </c:pt>
                <c:pt idx="412">
                  <c:v>3452.539999999998</c:v>
                </c:pt>
                <c:pt idx="413">
                  <c:v>3438.139999999998</c:v>
                </c:pt>
                <c:pt idx="414">
                  <c:v>3447.539999999998</c:v>
                </c:pt>
                <c:pt idx="415">
                  <c:v>3456.539999999998</c:v>
                </c:pt>
                <c:pt idx="416">
                  <c:v>3459.399999999998</c:v>
                </c:pt>
                <c:pt idx="417">
                  <c:v>3448.179999999998</c:v>
                </c:pt>
                <c:pt idx="418">
                  <c:v>3458.409999999998</c:v>
                </c:pt>
                <c:pt idx="419">
                  <c:v>3513.849999999999</c:v>
                </c:pt>
                <c:pt idx="420">
                  <c:v>3530.409999999998</c:v>
                </c:pt>
                <c:pt idx="421">
                  <c:v>3525.209999999999</c:v>
                </c:pt>
                <c:pt idx="422">
                  <c:v>3540.389999999999</c:v>
                </c:pt>
                <c:pt idx="423">
                  <c:v>3520.369999999999</c:v>
                </c:pt>
                <c:pt idx="424">
                  <c:v>3518.499999999999</c:v>
                </c:pt>
                <c:pt idx="425">
                  <c:v>3516.819999999999</c:v>
                </c:pt>
                <c:pt idx="426">
                  <c:v>3497.019999999999</c:v>
                </c:pt>
                <c:pt idx="427">
                  <c:v>3485.119999999999</c:v>
                </c:pt>
                <c:pt idx="428">
                  <c:v>3467.959999999999</c:v>
                </c:pt>
                <c:pt idx="429">
                  <c:v>3498.319999999999</c:v>
                </c:pt>
                <c:pt idx="430">
                  <c:v>3497.109999999999</c:v>
                </c:pt>
                <c:pt idx="431">
                  <c:v>3499.069999999999</c:v>
                </c:pt>
                <c:pt idx="432">
                  <c:v>3558.069999999999</c:v>
                </c:pt>
                <c:pt idx="433">
                  <c:v>3515.569999999999</c:v>
                </c:pt>
                <c:pt idx="434">
                  <c:v>3525.029999999999</c:v>
                </c:pt>
                <c:pt idx="435">
                  <c:v>3493.04</c:v>
                </c:pt>
                <c:pt idx="436">
                  <c:v>3471.169999999999</c:v>
                </c:pt>
                <c:pt idx="437">
                  <c:v>3434.649999999999</c:v>
                </c:pt>
                <c:pt idx="438">
                  <c:v>3439.599999999999</c:v>
                </c:pt>
                <c:pt idx="439">
                  <c:v>3439.33</c:v>
                </c:pt>
                <c:pt idx="440">
                  <c:v>3443.619999999999</c:v>
                </c:pt>
                <c:pt idx="441">
                  <c:v>3516.42</c:v>
                </c:pt>
                <c:pt idx="442">
                  <c:v>3534.349999999999</c:v>
                </c:pt>
                <c:pt idx="443">
                  <c:v>3552.869999999999</c:v>
                </c:pt>
                <c:pt idx="444">
                  <c:v>3557.38</c:v>
                </c:pt>
                <c:pt idx="445">
                  <c:v>3562.5</c:v>
                </c:pt>
                <c:pt idx="446">
                  <c:v>3565.139999999999</c:v>
                </c:pt>
                <c:pt idx="447">
                  <c:v>3582.299999999999</c:v>
                </c:pt>
                <c:pt idx="448">
                  <c:v>3604.549999999999</c:v>
                </c:pt>
                <c:pt idx="449">
                  <c:v>3613.019999999999</c:v>
                </c:pt>
                <c:pt idx="450">
                  <c:v>3612.689999999999</c:v>
                </c:pt>
                <c:pt idx="451">
                  <c:v>3818.489999999999</c:v>
                </c:pt>
                <c:pt idx="452">
                  <c:v>3831.54</c:v>
                </c:pt>
                <c:pt idx="453">
                  <c:v>3822.659999999999</c:v>
                </c:pt>
                <c:pt idx="454">
                  <c:v>3826.399999999999</c:v>
                </c:pt>
                <c:pt idx="455">
                  <c:v>3808.399999999999</c:v>
                </c:pt>
                <c:pt idx="456">
                  <c:v>3801.549999999999</c:v>
                </c:pt>
                <c:pt idx="457">
                  <c:v>3823.879999999999</c:v>
                </c:pt>
                <c:pt idx="458">
                  <c:v>3888.279999999999</c:v>
                </c:pt>
                <c:pt idx="459">
                  <c:v>3884.429999999999</c:v>
                </c:pt>
                <c:pt idx="460">
                  <c:v>3888.589999999999</c:v>
                </c:pt>
                <c:pt idx="461">
                  <c:v>3884.189999999999</c:v>
                </c:pt>
                <c:pt idx="462">
                  <c:v>3910.159999999998</c:v>
                </c:pt>
                <c:pt idx="463">
                  <c:v>3990.799999999998</c:v>
                </c:pt>
                <c:pt idx="464">
                  <c:v>3983.799999999998</c:v>
                </c:pt>
                <c:pt idx="465">
                  <c:v>3969.719999999998</c:v>
                </c:pt>
                <c:pt idx="466">
                  <c:v>3919.859999999998</c:v>
                </c:pt>
                <c:pt idx="467">
                  <c:v>3928.329999999998</c:v>
                </c:pt>
                <c:pt idx="468">
                  <c:v>3934.689999999998</c:v>
                </c:pt>
                <c:pt idx="469">
                  <c:v>3938.759999999998</c:v>
                </c:pt>
                <c:pt idx="470">
                  <c:v>3964.719999999998</c:v>
                </c:pt>
                <c:pt idx="471">
                  <c:v>4001.129999999998</c:v>
                </c:pt>
                <c:pt idx="472">
                  <c:v>4040.909999999998</c:v>
                </c:pt>
                <c:pt idx="473">
                  <c:v>4083.039999999999</c:v>
                </c:pt>
                <c:pt idx="474">
                  <c:v>4006.109999999999</c:v>
                </c:pt>
                <c:pt idx="475">
                  <c:v>4018.509999999999</c:v>
                </c:pt>
                <c:pt idx="476">
                  <c:v>4030.06</c:v>
                </c:pt>
                <c:pt idx="477">
                  <c:v>3934.769999999999</c:v>
                </c:pt>
                <c:pt idx="478">
                  <c:v>3840.049999999999</c:v>
                </c:pt>
                <c:pt idx="479">
                  <c:v>3852.04</c:v>
                </c:pt>
                <c:pt idx="480">
                  <c:v>3824.279999999999</c:v>
                </c:pt>
                <c:pt idx="481">
                  <c:v>3829.229999999999</c:v>
                </c:pt>
                <c:pt idx="482">
                  <c:v>3852.659999999998</c:v>
                </c:pt>
                <c:pt idx="483">
                  <c:v>3866.849999999999</c:v>
                </c:pt>
                <c:pt idx="484">
                  <c:v>3864.319999999998</c:v>
                </c:pt>
                <c:pt idx="485">
                  <c:v>3857.519999999998</c:v>
                </c:pt>
                <c:pt idx="486">
                  <c:v>3866.429999999998</c:v>
                </c:pt>
                <c:pt idx="487">
                  <c:v>3908.629999999998</c:v>
                </c:pt>
                <c:pt idx="488">
                  <c:v>3921.169999999998</c:v>
                </c:pt>
                <c:pt idx="489">
                  <c:v>3931.289999999998</c:v>
                </c:pt>
                <c:pt idx="490">
                  <c:v>3934.329999999998</c:v>
                </c:pt>
                <c:pt idx="491">
                  <c:v>3913.099999999998</c:v>
                </c:pt>
                <c:pt idx="492">
                  <c:v>3909.819999999997</c:v>
                </c:pt>
                <c:pt idx="493">
                  <c:v>3912.459999999997</c:v>
                </c:pt>
                <c:pt idx="494">
                  <c:v>3894.639999999997</c:v>
                </c:pt>
                <c:pt idx="495">
                  <c:v>3910.479999999997</c:v>
                </c:pt>
                <c:pt idx="496">
                  <c:v>3910.279999999997</c:v>
                </c:pt>
                <c:pt idx="497">
                  <c:v>3925.839999999997</c:v>
                </c:pt>
                <c:pt idx="498">
                  <c:v>3898.669999999997</c:v>
                </c:pt>
                <c:pt idx="499">
                  <c:v>3931.069999999997</c:v>
                </c:pt>
                <c:pt idx="500">
                  <c:v>3943.669999999997</c:v>
                </c:pt>
                <c:pt idx="501">
                  <c:v>3951.349999999997</c:v>
                </c:pt>
                <c:pt idx="502">
                  <c:v>3952.559999999997</c:v>
                </c:pt>
                <c:pt idx="503">
                  <c:v>3952.889999999997</c:v>
                </c:pt>
                <c:pt idx="504">
                  <c:v>3814.089999999997</c:v>
                </c:pt>
                <c:pt idx="505">
                  <c:v>3845.329999999997</c:v>
                </c:pt>
                <c:pt idx="506">
                  <c:v>3865.789999999997</c:v>
                </c:pt>
                <c:pt idx="507">
                  <c:v>3875.229999999997</c:v>
                </c:pt>
                <c:pt idx="508">
                  <c:v>3862.329999999997</c:v>
                </c:pt>
                <c:pt idx="509">
                  <c:v>3880.249999999997</c:v>
                </c:pt>
                <c:pt idx="510">
                  <c:v>3901.129999999997</c:v>
                </c:pt>
                <c:pt idx="511">
                  <c:v>3901.889999999997</c:v>
                </c:pt>
                <c:pt idx="512">
                  <c:v>3899.929999999997</c:v>
                </c:pt>
                <c:pt idx="513">
                  <c:v>3898.289999999997</c:v>
                </c:pt>
                <c:pt idx="514">
                  <c:v>3912.149999999997</c:v>
                </c:pt>
                <c:pt idx="515">
                  <c:v>3917.749999999997</c:v>
                </c:pt>
                <c:pt idx="516">
                  <c:v>3910.099999999997</c:v>
                </c:pt>
                <c:pt idx="517">
                  <c:v>3911.259999999997</c:v>
                </c:pt>
                <c:pt idx="518">
                  <c:v>3887.259999999997</c:v>
                </c:pt>
                <c:pt idx="519">
                  <c:v>3895.059999999997</c:v>
                </c:pt>
                <c:pt idx="520">
                  <c:v>3929.379999999997</c:v>
                </c:pt>
                <c:pt idx="521">
                  <c:v>3943.129999999997</c:v>
                </c:pt>
                <c:pt idx="522">
                  <c:v>3941.169999999997</c:v>
                </c:pt>
                <c:pt idx="523">
                  <c:v>3944.909999999997</c:v>
                </c:pt>
                <c:pt idx="524">
                  <c:v>3940.589999999997</c:v>
                </c:pt>
                <c:pt idx="525">
                  <c:v>3944.359999999997</c:v>
                </c:pt>
                <c:pt idx="526">
                  <c:v>3944.919999999997</c:v>
                </c:pt>
                <c:pt idx="527">
                  <c:v>3954.409999999997</c:v>
                </c:pt>
                <c:pt idx="528">
                  <c:v>3947.609999999996</c:v>
                </c:pt>
                <c:pt idx="529">
                  <c:v>3933.529999999997</c:v>
                </c:pt>
                <c:pt idx="530">
                  <c:v>3937.409999999997</c:v>
                </c:pt>
                <c:pt idx="531">
                  <c:v>3949.729999999997</c:v>
                </c:pt>
                <c:pt idx="532">
                  <c:v>3949.529999999997</c:v>
                </c:pt>
                <c:pt idx="533">
                  <c:v>3931.779999999997</c:v>
                </c:pt>
                <c:pt idx="534">
                  <c:v>3932.819999999997</c:v>
                </c:pt>
                <c:pt idx="535">
                  <c:v>3908.839999999997</c:v>
                </c:pt>
                <c:pt idx="536">
                  <c:v>3950.599999999997</c:v>
                </c:pt>
                <c:pt idx="537">
                  <c:v>3947.269999999997</c:v>
                </c:pt>
                <c:pt idx="538">
                  <c:v>3949.789999999997</c:v>
                </c:pt>
                <c:pt idx="539">
                  <c:v>3947.429999999997</c:v>
                </c:pt>
                <c:pt idx="540">
                  <c:v>3946.109999999997</c:v>
                </c:pt>
                <c:pt idx="541">
                  <c:v>3947.589999999997</c:v>
                </c:pt>
                <c:pt idx="542">
                  <c:v>3948.029999999997</c:v>
                </c:pt>
                <c:pt idx="543">
                  <c:v>3944.669999999997</c:v>
                </c:pt>
                <c:pt idx="544">
                  <c:v>3974.049999999997</c:v>
                </c:pt>
                <c:pt idx="545">
                  <c:v>3974.049999999997</c:v>
                </c:pt>
                <c:pt idx="546">
                  <c:v>4006.169999999997</c:v>
                </c:pt>
                <c:pt idx="547">
                  <c:v>4032.819999999997</c:v>
                </c:pt>
                <c:pt idx="548">
                  <c:v>4030.619999999997</c:v>
                </c:pt>
                <c:pt idx="549">
                  <c:v>4026.139999999997</c:v>
                </c:pt>
                <c:pt idx="550">
                  <c:v>4019.249999999997</c:v>
                </c:pt>
                <c:pt idx="551">
                  <c:v>4009.979999999997</c:v>
                </c:pt>
                <c:pt idx="552">
                  <c:v>4012.219999999997</c:v>
                </c:pt>
                <c:pt idx="553">
                  <c:v>4019.239999999997</c:v>
                </c:pt>
                <c:pt idx="554">
                  <c:v>4013.039999999997</c:v>
                </c:pt>
                <c:pt idx="555">
                  <c:v>4017.679999999997</c:v>
                </c:pt>
                <c:pt idx="556">
                  <c:v>4029.669999999997</c:v>
                </c:pt>
                <c:pt idx="557">
                  <c:v>4024.059999999997</c:v>
                </c:pt>
                <c:pt idx="558">
                  <c:v>3990.259999999997</c:v>
                </c:pt>
                <c:pt idx="559">
                  <c:v>3978.899999999996</c:v>
                </c:pt>
                <c:pt idx="560">
                  <c:v>4001.339999999997</c:v>
                </c:pt>
                <c:pt idx="561">
                  <c:v>4015.179999999997</c:v>
                </c:pt>
                <c:pt idx="562">
                  <c:v>3877.979999999997</c:v>
                </c:pt>
                <c:pt idx="563">
                  <c:v>3847.819999999997</c:v>
                </c:pt>
                <c:pt idx="564">
                  <c:v>3836.599999999997</c:v>
                </c:pt>
                <c:pt idx="565">
                  <c:v>3857.659999999997</c:v>
                </c:pt>
                <c:pt idx="566">
                  <c:v>3864.479999999997</c:v>
                </c:pt>
                <c:pt idx="567">
                  <c:v>3882.159999999997</c:v>
                </c:pt>
                <c:pt idx="568">
                  <c:v>3880.119999999997</c:v>
                </c:pt>
                <c:pt idx="569">
                  <c:v>3910.259999999997</c:v>
                </c:pt>
                <c:pt idx="570">
                  <c:v>3888.389999999997</c:v>
                </c:pt>
                <c:pt idx="571">
                  <c:v>3883.629999999997</c:v>
                </c:pt>
                <c:pt idx="572">
                  <c:v>3882.789999999997</c:v>
                </c:pt>
                <c:pt idx="573">
                  <c:v>3874.079999999997</c:v>
                </c:pt>
                <c:pt idx="574">
                  <c:v>3875.129999999997</c:v>
                </c:pt>
                <c:pt idx="575">
                  <c:v>3875.249999999997</c:v>
                </c:pt>
                <c:pt idx="576">
                  <c:v>3906.709999999997</c:v>
                </c:pt>
                <c:pt idx="577">
                  <c:v>3961.909999999997</c:v>
                </c:pt>
                <c:pt idx="578">
                  <c:v>3953.659999999997</c:v>
                </c:pt>
                <c:pt idx="579">
                  <c:v>3949.919999999997</c:v>
                </c:pt>
                <c:pt idx="580">
                  <c:v>3955.239999999997</c:v>
                </c:pt>
                <c:pt idx="581">
                  <c:v>3960.299999999997</c:v>
                </c:pt>
                <c:pt idx="582">
                  <c:v>3968.549999999997</c:v>
                </c:pt>
                <c:pt idx="583">
                  <c:v>3977.019999999997</c:v>
                </c:pt>
                <c:pt idx="584">
                  <c:v>3999.519999999997</c:v>
                </c:pt>
                <c:pt idx="585">
                  <c:v>3983.399999999997</c:v>
                </c:pt>
                <c:pt idx="586">
                  <c:v>3963.239999999997</c:v>
                </c:pt>
                <c:pt idx="587">
                  <c:v>3975.479999999997</c:v>
                </c:pt>
                <c:pt idx="588">
                  <c:v>3980.939999999997</c:v>
                </c:pt>
                <c:pt idx="589">
                  <c:v>3988.769999999997</c:v>
                </c:pt>
                <c:pt idx="590">
                  <c:v>3994.269999999997</c:v>
                </c:pt>
                <c:pt idx="591">
                  <c:v>3999.769999999997</c:v>
                </c:pt>
                <c:pt idx="592">
                  <c:v>4003.049999999997</c:v>
                </c:pt>
                <c:pt idx="593">
                  <c:v>4018.559999999997</c:v>
                </c:pt>
                <c:pt idx="594">
                  <c:v>4121.949999999997</c:v>
                </c:pt>
                <c:pt idx="595">
                  <c:v>4120.959999999997</c:v>
                </c:pt>
                <c:pt idx="596">
                  <c:v>4118.199999999997</c:v>
                </c:pt>
                <c:pt idx="597">
                  <c:v>4123.199999999997</c:v>
                </c:pt>
                <c:pt idx="598">
                  <c:v>4136.619999999997</c:v>
                </c:pt>
                <c:pt idx="599">
                  <c:v>4137.939999999997</c:v>
                </c:pt>
                <c:pt idx="600">
                  <c:v>4132.659999999997</c:v>
                </c:pt>
                <c:pt idx="601">
                  <c:v>4230.259999999997</c:v>
                </c:pt>
                <c:pt idx="602">
                  <c:v>4250.279999999998</c:v>
                </c:pt>
                <c:pt idx="603">
                  <c:v>4250.609999999997</c:v>
                </c:pt>
                <c:pt idx="604">
                  <c:v>4275.059999999997</c:v>
                </c:pt>
                <c:pt idx="605">
                  <c:v>4277.139999999997</c:v>
                </c:pt>
                <c:pt idx="606">
                  <c:v>4292.759999999997</c:v>
                </c:pt>
                <c:pt idx="607">
                  <c:v>4300.349999999997</c:v>
                </c:pt>
                <c:pt idx="608">
                  <c:v>4300.989999999998</c:v>
                </c:pt>
                <c:pt idx="609">
                  <c:v>4299.869999999998</c:v>
                </c:pt>
                <c:pt idx="610">
                  <c:v>4467.629999999998</c:v>
                </c:pt>
                <c:pt idx="611">
                  <c:v>4468.109999999997</c:v>
                </c:pt>
                <c:pt idx="612">
                  <c:v>4480.329999999998</c:v>
                </c:pt>
                <c:pt idx="613">
                  <c:v>4480.209999999998</c:v>
                </c:pt>
                <c:pt idx="614">
                  <c:v>4478.689999999997</c:v>
                </c:pt>
                <c:pt idx="615">
                  <c:v>4477.259999999997</c:v>
                </c:pt>
                <c:pt idx="616">
                  <c:v>4481.339999999997</c:v>
                </c:pt>
                <c:pt idx="617">
                  <c:v>4487.639999999997</c:v>
                </c:pt>
                <c:pt idx="618">
                  <c:v>4525.339999999997</c:v>
                </c:pt>
                <c:pt idx="619">
                  <c:v>4531.939999999998</c:v>
                </c:pt>
                <c:pt idx="620">
                  <c:v>4546.129999999997</c:v>
                </c:pt>
                <c:pt idx="621">
                  <c:v>4577.589999999997</c:v>
                </c:pt>
                <c:pt idx="622">
                  <c:v>4576.039999999997</c:v>
                </c:pt>
                <c:pt idx="623">
                  <c:v>4582.079999999997</c:v>
                </c:pt>
                <c:pt idx="624">
                  <c:v>4588.679999999997</c:v>
                </c:pt>
                <c:pt idx="625">
                  <c:v>4578.029999999997</c:v>
                </c:pt>
                <c:pt idx="626">
                  <c:v>4586.399999999997</c:v>
                </c:pt>
                <c:pt idx="627">
                  <c:v>4605.249999999998</c:v>
                </c:pt>
                <c:pt idx="628">
                  <c:v>4620.979999999998</c:v>
                </c:pt>
                <c:pt idx="629">
                  <c:v>4631.219999999997</c:v>
                </c:pt>
                <c:pt idx="630">
                  <c:v>4646.949999999997</c:v>
                </c:pt>
                <c:pt idx="631">
                  <c:v>4671.049999999997</c:v>
                </c:pt>
                <c:pt idx="632">
                  <c:v>4674.689999999997</c:v>
                </c:pt>
                <c:pt idx="633">
                  <c:v>4668.009999999997</c:v>
                </c:pt>
                <c:pt idx="634">
                  <c:v>4672.249999999997</c:v>
                </c:pt>
                <c:pt idx="635">
                  <c:v>4664.549999999997</c:v>
                </c:pt>
                <c:pt idx="636">
                  <c:v>4664.069999999997</c:v>
                </c:pt>
                <c:pt idx="637">
                  <c:v>4678.479999999998</c:v>
                </c:pt>
                <c:pt idx="638">
                  <c:v>4773.519999999997</c:v>
                </c:pt>
                <c:pt idx="639">
                  <c:v>4770.919999999997</c:v>
                </c:pt>
                <c:pt idx="640">
                  <c:v>4755.079999999997</c:v>
                </c:pt>
                <c:pt idx="641">
                  <c:v>4916.409999999997</c:v>
                </c:pt>
                <c:pt idx="642">
                  <c:v>4922.809999999996</c:v>
                </c:pt>
                <c:pt idx="643">
                  <c:v>4954.269999999996</c:v>
                </c:pt>
                <c:pt idx="644">
                  <c:v>4971.369999999997</c:v>
                </c:pt>
                <c:pt idx="645">
                  <c:v>4910.649999999996</c:v>
                </c:pt>
                <c:pt idx="646">
                  <c:v>4908.449999999997</c:v>
                </c:pt>
                <c:pt idx="647">
                  <c:v>4922.369999999997</c:v>
                </c:pt>
                <c:pt idx="648">
                  <c:v>4924.769999999996</c:v>
                </c:pt>
                <c:pt idx="649">
                  <c:v>4919.709999999996</c:v>
                </c:pt>
                <c:pt idx="650">
                  <c:v>4932.549999999996</c:v>
                </c:pt>
                <c:pt idx="651">
                  <c:v>4947.179999999996</c:v>
                </c:pt>
                <c:pt idx="652">
                  <c:v>4942.769999999996</c:v>
                </c:pt>
                <c:pt idx="653">
                  <c:v>4952.869999999997</c:v>
                </c:pt>
                <c:pt idx="654">
                  <c:v>4954.189999999996</c:v>
                </c:pt>
                <c:pt idx="655">
                  <c:v>5201.039999999997</c:v>
                </c:pt>
                <c:pt idx="656">
                  <c:v>5193.229999999996</c:v>
                </c:pt>
                <c:pt idx="657">
                  <c:v>5194.669999999996</c:v>
                </c:pt>
                <c:pt idx="658">
                  <c:v>5192.109999999996</c:v>
                </c:pt>
                <c:pt idx="659">
                  <c:v>5404.989999999996</c:v>
                </c:pt>
                <c:pt idx="660">
                  <c:v>5414.229999999996</c:v>
                </c:pt>
                <c:pt idx="661">
                  <c:v>5407.189999999996</c:v>
                </c:pt>
                <c:pt idx="662">
                  <c:v>5407.959999999996</c:v>
                </c:pt>
                <c:pt idx="663">
                  <c:v>5450.159999999996</c:v>
                </c:pt>
                <c:pt idx="664">
                  <c:v>5442.079999999996</c:v>
                </c:pt>
                <c:pt idx="665">
                  <c:v>5435.699999999996</c:v>
                </c:pt>
                <c:pt idx="666">
                  <c:v>5446.259999999996</c:v>
                </c:pt>
                <c:pt idx="667">
                  <c:v>5452.739999999996</c:v>
                </c:pt>
                <c:pt idx="668">
                  <c:v>5465.169999999996</c:v>
                </c:pt>
                <c:pt idx="669">
                  <c:v>5462.169999999996</c:v>
                </c:pt>
                <c:pt idx="670">
                  <c:v>5442.099999999996</c:v>
                </c:pt>
                <c:pt idx="671">
                  <c:v>5440.449999999997</c:v>
                </c:pt>
                <c:pt idx="672">
                  <c:v>5451.169999999997</c:v>
                </c:pt>
                <c:pt idx="673">
                  <c:v>5447.429999999997</c:v>
                </c:pt>
                <c:pt idx="674">
                  <c:v>5440.499999999997</c:v>
                </c:pt>
                <c:pt idx="675">
                  <c:v>5453.809999999997</c:v>
                </c:pt>
                <c:pt idx="676">
                  <c:v>5450.289999999997</c:v>
                </c:pt>
                <c:pt idx="677">
                  <c:v>5503.299999999997</c:v>
                </c:pt>
                <c:pt idx="678">
                  <c:v>5506.979999999998</c:v>
                </c:pt>
                <c:pt idx="679">
                  <c:v>5520.619999999998</c:v>
                </c:pt>
                <c:pt idx="680">
                  <c:v>5536.789999999998</c:v>
                </c:pt>
                <c:pt idx="681">
                  <c:v>5502.909999999998</c:v>
                </c:pt>
                <c:pt idx="682">
                  <c:v>5507.389999999997</c:v>
                </c:pt>
                <c:pt idx="683">
                  <c:v>5526.709999999997</c:v>
                </c:pt>
                <c:pt idx="684">
                  <c:v>5558.719999999997</c:v>
                </c:pt>
                <c:pt idx="685">
                  <c:v>5568.159999999997</c:v>
                </c:pt>
                <c:pt idx="686">
                  <c:v>5575.749999999997</c:v>
                </c:pt>
                <c:pt idx="687">
                  <c:v>5576.549999999997</c:v>
                </c:pt>
                <c:pt idx="688">
                  <c:v>5594.919999999997</c:v>
                </c:pt>
                <c:pt idx="689">
                  <c:v>5627.049999999997</c:v>
                </c:pt>
                <c:pt idx="690">
                  <c:v>5682.599999999997</c:v>
                </c:pt>
                <c:pt idx="691">
                  <c:v>5721.209999999997</c:v>
                </c:pt>
                <c:pt idx="692">
                  <c:v>5723.089999999997</c:v>
                </c:pt>
                <c:pt idx="693">
                  <c:v>5699.609999999997</c:v>
                </c:pt>
                <c:pt idx="694">
                  <c:v>5707.529999999997</c:v>
                </c:pt>
                <c:pt idx="695">
                  <c:v>5723.569999999997</c:v>
                </c:pt>
                <c:pt idx="696">
                  <c:v>5729.399999999997</c:v>
                </c:pt>
                <c:pt idx="697">
                  <c:v>5969.199999999997</c:v>
                </c:pt>
                <c:pt idx="698">
                  <c:v>5970.739999999998</c:v>
                </c:pt>
                <c:pt idx="699">
                  <c:v>5970.239999999998</c:v>
                </c:pt>
                <c:pt idx="700">
                  <c:v>5972.639999999997</c:v>
                </c:pt>
                <c:pt idx="701">
                  <c:v>5973.989999999998</c:v>
                </c:pt>
                <c:pt idx="702">
                  <c:v>6377.709999999998</c:v>
                </c:pt>
                <c:pt idx="703">
                  <c:v>6381.889999999998</c:v>
                </c:pt>
                <c:pt idx="704">
                  <c:v>6424.129999999998</c:v>
                </c:pt>
                <c:pt idx="705">
                  <c:v>6422.129999999998</c:v>
                </c:pt>
                <c:pt idx="706">
                  <c:v>6406.379999999998</c:v>
                </c:pt>
                <c:pt idx="707">
                  <c:v>6406.829999999998</c:v>
                </c:pt>
                <c:pt idx="708">
                  <c:v>6276.829999999998</c:v>
                </c:pt>
                <c:pt idx="709">
                  <c:v>6280.349999999998</c:v>
                </c:pt>
                <c:pt idx="710">
                  <c:v>6258.029999999998</c:v>
                </c:pt>
                <c:pt idx="711">
                  <c:v>6494.889999999998</c:v>
                </c:pt>
                <c:pt idx="712">
                  <c:v>6494.129999999998</c:v>
                </c:pt>
                <c:pt idx="713">
                  <c:v>6513.479999999999</c:v>
                </c:pt>
                <c:pt idx="714">
                  <c:v>6539.879999999998</c:v>
                </c:pt>
                <c:pt idx="715">
                  <c:v>6531.869999999998</c:v>
                </c:pt>
                <c:pt idx="716">
                  <c:v>6574.659999999998</c:v>
                </c:pt>
                <c:pt idx="717">
                  <c:v>6574.979999999998</c:v>
                </c:pt>
                <c:pt idx="718">
                  <c:v>6552.649999999997</c:v>
                </c:pt>
                <c:pt idx="719">
                  <c:v>6594.649999999997</c:v>
                </c:pt>
                <c:pt idx="720">
                  <c:v>6590.289999999998</c:v>
                </c:pt>
                <c:pt idx="721">
                  <c:v>6610.639999999998</c:v>
                </c:pt>
                <c:pt idx="722">
                  <c:v>6608.239999999999</c:v>
                </c:pt>
                <c:pt idx="723">
                  <c:v>7124.939999999999</c:v>
                </c:pt>
                <c:pt idx="724">
                  <c:v>7128.46</c:v>
                </c:pt>
                <c:pt idx="725">
                  <c:v>7118.89</c:v>
                </c:pt>
                <c:pt idx="726">
                  <c:v>6933.4</c:v>
                </c:pt>
                <c:pt idx="727">
                  <c:v>6927.9</c:v>
                </c:pt>
                <c:pt idx="728">
                  <c:v>6925.74</c:v>
                </c:pt>
                <c:pt idx="729">
                  <c:v>6924.09</c:v>
                </c:pt>
                <c:pt idx="730">
                  <c:v>6943.89</c:v>
                </c:pt>
                <c:pt idx="731">
                  <c:v>6936.25</c:v>
                </c:pt>
                <c:pt idx="732">
                  <c:v>6912.05</c:v>
                </c:pt>
                <c:pt idx="733">
                  <c:v>6918.32</c:v>
                </c:pt>
                <c:pt idx="734">
                  <c:v>6956.400000000001</c:v>
                </c:pt>
                <c:pt idx="735">
                  <c:v>6975.76</c:v>
                </c:pt>
                <c:pt idx="736">
                  <c:v>6949.36</c:v>
                </c:pt>
                <c:pt idx="737">
                  <c:v>7055.8</c:v>
                </c:pt>
                <c:pt idx="738">
                  <c:v>6991.34</c:v>
                </c:pt>
                <c:pt idx="739">
                  <c:v>6994.74</c:v>
                </c:pt>
                <c:pt idx="740">
                  <c:v>6935.89</c:v>
                </c:pt>
                <c:pt idx="741">
                  <c:v>6977.74</c:v>
                </c:pt>
                <c:pt idx="742">
                  <c:v>6980.89</c:v>
                </c:pt>
                <c:pt idx="743">
                  <c:v>7037.99</c:v>
                </c:pt>
                <c:pt idx="744">
                  <c:v>7039.11</c:v>
                </c:pt>
                <c:pt idx="745">
                  <c:v>7051.43</c:v>
                </c:pt>
                <c:pt idx="746">
                  <c:v>7017.68</c:v>
                </c:pt>
                <c:pt idx="747">
                  <c:v>7334.619999999998</c:v>
                </c:pt>
                <c:pt idx="748">
                  <c:v>7340.34</c:v>
                </c:pt>
                <c:pt idx="749">
                  <c:v>7312.44</c:v>
                </c:pt>
                <c:pt idx="750">
                  <c:v>7288.41</c:v>
                </c:pt>
                <c:pt idx="751">
                  <c:v>7295.81</c:v>
                </c:pt>
                <c:pt idx="752">
                  <c:v>7312.01</c:v>
                </c:pt>
                <c:pt idx="753">
                  <c:v>7306.05</c:v>
                </c:pt>
                <c:pt idx="754">
                  <c:v>7313.42</c:v>
                </c:pt>
                <c:pt idx="755">
                  <c:v>7415.21</c:v>
                </c:pt>
                <c:pt idx="756">
                  <c:v>7410.59</c:v>
                </c:pt>
                <c:pt idx="757">
                  <c:v>7421.55</c:v>
                </c:pt>
                <c:pt idx="758">
                  <c:v>7723.55</c:v>
                </c:pt>
                <c:pt idx="759">
                  <c:v>7769.31</c:v>
                </c:pt>
                <c:pt idx="760">
                  <c:v>7766.35</c:v>
                </c:pt>
                <c:pt idx="761">
                  <c:v>7763.83</c:v>
                </c:pt>
                <c:pt idx="762">
                  <c:v>7761.949999999999</c:v>
                </c:pt>
                <c:pt idx="763">
                  <c:v>7739.75</c:v>
                </c:pt>
                <c:pt idx="764">
                  <c:v>7589.34</c:v>
                </c:pt>
                <c:pt idx="765">
                  <c:v>7607.43</c:v>
                </c:pt>
                <c:pt idx="766">
                  <c:v>7574.95</c:v>
                </c:pt>
                <c:pt idx="767">
                  <c:v>7566.04</c:v>
                </c:pt>
                <c:pt idx="768">
                  <c:v>7573.32</c:v>
                </c:pt>
                <c:pt idx="769">
                  <c:v>7582.36</c:v>
                </c:pt>
                <c:pt idx="770">
                  <c:v>7588.8</c:v>
                </c:pt>
                <c:pt idx="771">
                  <c:v>7636.409999999999</c:v>
                </c:pt>
                <c:pt idx="772">
                  <c:v>7493.01</c:v>
                </c:pt>
                <c:pt idx="773">
                  <c:v>7488.72</c:v>
                </c:pt>
                <c:pt idx="774">
                  <c:v>7413.32</c:v>
                </c:pt>
                <c:pt idx="775">
                  <c:v>7401.62</c:v>
                </c:pt>
                <c:pt idx="776">
                  <c:v>7402.52</c:v>
                </c:pt>
                <c:pt idx="777">
                  <c:v>7433.1</c:v>
                </c:pt>
                <c:pt idx="778">
                  <c:v>7435.42</c:v>
                </c:pt>
                <c:pt idx="779">
                  <c:v>7453.54</c:v>
                </c:pt>
                <c:pt idx="780">
                  <c:v>7837.699999999998</c:v>
                </c:pt>
                <c:pt idx="781">
                  <c:v>7863.099999999998</c:v>
                </c:pt>
                <c:pt idx="782">
                  <c:v>7862.339999999998</c:v>
                </c:pt>
                <c:pt idx="783">
                  <c:v>7822.959999999998</c:v>
                </c:pt>
                <c:pt idx="784">
                  <c:v>7916.789999999998</c:v>
                </c:pt>
                <c:pt idx="785">
                  <c:v>7884.569999999997</c:v>
                </c:pt>
                <c:pt idx="786">
                  <c:v>7896.559999999997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77640"/>
        <c:axId val="2118084376"/>
      </c:lineChart>
      <c:dateAx>
        <c:axId val="2118077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" sourceLinked="1"/>
        <c:majorTickMark val="out"/>
        <c:minorTickMark val="none"/>
        <c:tickLblPos val="nextTo"/>
        <c:crossAx val="2118084376"/>
        <c:crosses val="autoZero"/>
        <c:auto val="1"/>
        <c:lblOffset val="100"/>
        <c:baseTimeUnit val="days"/>
      </c:dateAx>
      <c:valAx>
        <c:axId val="2118084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net profit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807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</xdr:col>
      <xdr:colOff>25400</xdr:colOff>
      <xdr:row>42</xdr:row>
      <xdr:rowOff>101600</xdr:rowOff>
    </xdr:to>
    <xdr:pic>
      <xdr:nvPicPr>
        <xdr:cNvPr id="2" name="Picture 3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620000"/>
          <a:ext cx="254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25400</xdr:colOff>
      <xdr:row>43</xdr:row>
      <xdr:rowOff>127000</xdr:rowOff>
    </xdr:to>
    <xdr:pic>
      <xdr:nvPicPr>
        <xdr:cNvPr id="3" name="Picture 4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810500"/>
          <a:ext cx="254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25400</xdr:colOff>
      <xdr:row>14</xdr:row>
      <xdr:rowOff>101600</xdr:rowOff>
    </xdr:to>
    <xdr:pic>
      <xdr:nvPicPr>
        <xdr:cNvPr id="4" name="Picture 5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286000"/>
          <a:ext cx="254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25400</xdr:colOff>
      <xdr:row>51</xdr:row>
      <xdr:rowOff>127000</xdr:rowOff>
    </xdr:to>
    <xdr:pic>
      <xdr:nvPicPr>
        <xdr:cNvPr id="5" name="Picture 6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334500"/>
          <a:ext cx="254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25400</xdr:colOff>
      <xdr:row>56</xdr:row>
      <xdr:rowOff>101600</xdr:rowOff>
    </xdr:to>
    <xdr:pic>
      <xdr:nvPicPr>
        <xdr:cNvPr id="6" name="Picture 7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0287000"/>
          <a:ext cx="254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25400</xdr:colOff>
      <xdr:row>24</xdr:row>
      <xdr:rowOff>127000</xdr:rowOff>
    </xdr:to>
    <xdr:pic>
      <xdr:nvPicPr>
        <xdr:cNvPr id="7" name="Picture 8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191000"/>
          <a:ext cx="254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25400</xdr:colOff>
      <xdr:row>61</xdr:row>
      <xdr:rowOff>101600</xdr:rowOff>
    </xdr:to>
    <xdr:pic>
      <xdr:nvPicPr>
        <xdr:cNvPr id="8" name="Picture 9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1239500"/>
          <a:ext cx="254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25400</xdr:colOff>
      <xdr:row>63</xdr:row>
      <xdr:rowOff>127000</xdr:rowOff>
    </xdr:to>
    <xdr:pic>
      <xdr:nvPicPr>
        <xdr:cNvPr id="9" name="Picture 10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1620500"/>
          <a:ext cx="254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25400</xdr:colOff>
      <xdr:row>102</xdr:row>
      <xdr:rowOff>101600</xdr:rowOff>
    </xdr:to>
    <xdr:pic>
      <xdr:nvPicPr>
        <xdr:cNvPr id="10" name="Picture 11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9431000"/>
          <a:ext cx="254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25400</xdr:colOff>
      <xdr:row>104</xdr:row>
      <xdr:rowOff>127000</xdr:rowOff>
    </xdr:to>
    <xdr:pic>
      <xdr:nvPicPr>
        <xdr:cNvPr id="11" name="Picture 12" descr="//finviz.com/gfx/nic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9824700"/>
          <a:ext cx="254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0</xdr:row>
      <xdr:rowOff>101600</xdr:rowOff>
    </xdr:from>
    <xdr:to>
      <xdr:col>17</xdr:col>
      <xdr:colOff>241300</xdr:colOff>
      <xdr:row>26</xdr:row>
      <xdr:rowOff>25400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5"/>
  <sheetViews>
    <sheetView workbookViewId="0">
      <selection activeCell="B31" sqref="B2:K75"/>
    </sheetView>
  </sheetViews>
  <sheetFormatPr baseColWidth="10" defaultRowHeight="15" x14ac:dyDescent="0"/>
  <cols>
    <col min="2" max="2" width="7.1640625" customWidth="1"/>
    <col min="3" max="3" width="8.6640625" customWidth="1"/>
    <col min="4" max="4" width="10.6640625" customWidth="1"/>
    <col min="5" max="5" width="8.5" customWidth="1"/>
    <col min="6" max="6" width="10.5" customWidth="1"/>
    <col min="7" max="7" width="8.6640625" customWidth="1"/>
    <col min="8" max="8" width="21.1640625" bestFit="1" customWidth="1"/>
    <col min="9" max="9" width="20.1640625" bestFit="1" customWidth="1"/>
    <col min="10" max="10" width="21" bestFit="1" customWidth="1"/>
    <col min="11" max="11" width="8.6640625" bestFit="1" customWidth="1"/>
  </cols>
  <sheetData>
    <row r="2" spans="2:1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182</v>
      </c>
      <c r="I2" t="s">
        <v>184</v>
      </c>
      <c r="J2" t="s">
        <v>183</v>
      </c>
      <c r="K2" t="s">
        <v>185</v>
      </c>
    </row>
    <row r="3" spans="2:11">
      <c r="B3" s="3" t="s">
        <v>10</v>
      </c>
      <c r="C3" t="s">
        <v>11</v>
      </c>
      <c r="D3" t="s">
        <v>12</v>
      </c>
      <c r="E3" s="4">
        <v>0.88500000000000001</v>
      </c>
      <c r="F3" s="4">
        <v>6.7199999999999996E-2</v>
      </c>
      <c r="G3" s="4">
        <v>0.25800000000000001</v>
      </c>
      <c r="H3" t="str">
        <f t="shared" ref="H3:H66" si="0">IF(E3&gt;10%, "1", "0")</f>
        <v>1</v>
      </c>
      <c r="I3" t="str">
        <f t="shared" ref="I3:I66" si="1">IF(F3&gt;5%, "1", "0")</f>
        <v>1</v>
      </c>
      <c r="J3" t="str">
        <f t="shared" ref="J3:J66" si="2">IF(G3&gt;10%, "1", "0")</f>
        <v>1</v>
      </c>
      <c r="K3">
        <f t="shared" ref="K3:K66" si="3">H3+I3+J3</f>
        <v>3</v>
      </c>
    </row>
    <row r="4" spans="2:11">
      <c r="B4" t="s">
        <v>13</v>
      </c>
      <c r="C4" t="s">
        <v>11</v>
      </c>
      <c r="D4" t="s">
        <v>14</v>
      </c>
      <c r="E4" s="4">
        <v>0.74199999999999999</v>
      </c>
      <c r="F4" s="4">
        <v>5.1499999999999997E-2</v>
      </c>
      <c r="G4" s="4">
        <v>0.25180000000000002</v>
      </c>
      <c r="H4" t="str">
        <f t="shared" si="0"/>
        <v>1</v>
      </c>
      <c r="I4" t="str">
        <f t="shared" si="1"/>
        <v>1</v>
      </c>
      <c r="J4" t="str">
        <f t="shared" si="2"/>
        <v>1</v>
      </c>
      <c r="K4">
        <f t="shared" si="3"/>
        <v>3</v>
      </c>
    </row>
    <row r="5" spans="2:11">
      <c r="B5" t="s">
        <v>15</v>
      </c>
      <c r="C5" t="s">
        <v>11</v>
      </c>
      <c r="D5" t="s">
        <v>16</v>
      </c>
      <c r="E5" s="4">
        <v>0.78</v>
      </c>
      <c r="F5" s="4">
        <v>8.2199999999999995E-2</v>
      </c>
      <c r="G5" s="4">
        <v>0.3911</v>
      </c>
      <c r="H5" t="str">
        <f t="shared" si="0"/>
        <v>1</v>
      </c>
      <c r="I5" t="str">
        <f t="shared" si="1"/>
        <v>1</v>
      </c>
      <c r="J5" t="str">
        <f t="shared" si="2"/>
        <v>1</v>
      </c>
      <c r="K5">
        <f t="shared" si="3"/>
        <v>3</v>
      </c>
    </row>
    <row r="6" spans="2:11">
      <c r="B6" t="s">
        <v>17</v>
      </c>
      <c r="C6" t="s">
        <v>11</v>
      </c>
      <c r="D6" t="s">
        <v>18</v>
      </c>
      <c r="E6" s="4">
        <v>0.84</v>
      </c>
      <c r="F6" s="4">
        <v>5.5500000000000001E-2</v>
      </c>
      <c r="G6" s="4">
        <v>0.20810000000000001</v>
      </c>
      <c r="H6" t="str">
        <f t="shared" si="0"/>
        <v>1</v>
      </c>
      <c r="I6" t="str">
        <f t="shared" si="1"/>
        <v>1</v>
      </c>
      <c r="J6" t="str">
        <f t="shared" si="2"/>
        <v>1</v>
      </c>
      <c r="K6">
        <f t="shared" si="3"/>
        <v>3</v>
      </c>
    </row>
    <row r="7" spans="2:11">
      <c r="B7" t="s">
        <v>19</v>
      </c>
      <c r="C7" t="s">
        <v>11</v>
      </c>
      <c r="D7" t="s">
        <v>20</v>
      </c>
      <c r="E7" s="4">
        <v>0.79900000000000004</v>
      </c>
      <c r="F7" s="4">
        <v>5.7200000000000001E-2</v>
      </c>
      <c r="G7" s="4">
        <v>0.1067</v>
      </c>
      <c r="H7" t="str">
        <f t="shared" si="0"/>
        <v>1</v>
      </c>
      <c r="I7" t="str">
        <f t="shared" si="1"/>
        <v>1</v>
      </c>
      <c r="J7" t="str">
        <f t="shared" si="2"/>
        <v>1</v>
      </c>
      <c r="K7">
        <f t="shared" si="3"/>
        <v>3</v>
      </c>
    </row>
    <row r="8" spans="2:11">
      <c r="B8" t="s">
        <v>21</v>
      </c>
      <c r="C8" t="s">
        <v>11</v>
      </c>
      <c r="D8" t="s">
        <v>22</v>
      </c>
      <c r="E8" s="4">
        <v>0.8</v>
      </c>
      <c r="F8" s="4">
        <v>9.1499999999999998E-2</v>
      </c>
      <c r="G8" s="4">
        <v>0.36149999999999999</v>
      </c>
      <c r="H8" t="str">
        <f t="shared" si="0"/>
        <v>1</v>
      </c>
      <c r="I8" t="str">
        <f t="shared" si="1"/>
        <v>1</v>
      </c>
      <c r="J8" t="str">
        <f t="shared" si="2"/>
        <v>1</v>
      </c>
      <c r="K8">
        <f t="shared" si="3"/>
        <v>3</v>
      </c>
    </row>
    <row r="9" spans="2:11">
      <c r="B9" t="s">
        <v>23</v>
      </c>
      <c r="C9" t="s">
        <v>11</v>
      </c>
      <c r="D9" t="s">
        <v>24</v>
      </c>
      <c r="E9" s="4">
        <v>0.90700000000000003</v>
      </c>
      <c r="F9" s="4">
        <v>5.5399999999999998E-2</v>
      </c>
      <c r="G9" s="4">
        <v>0.4844</v>
      </c>
      <c r="H9" t="str">
        <f t="shared" si="0"/>
        <v>1</v>
      </c>
      <c r="I9" t="str">
        <f t="shared" si="1"/>
        <v>1</v>
      </c>
      <c r="J9" t="str">
        <f t="shared" si="2"/>
        <v>1</v>
      </c>
      <c r="K9">
        <f t="shared" si="3"/>
        <v>3</v>
      </c>
    </row>
    <row r="10" spans="2:11">
      <c r="B10" t="s">
        <v>25</v>
      </c>
      <c r="C10" t="s">
        <v>11</v>
      </c>
      <c r="D10" t="s">
        <v>26</v>
      </c>
      <c r="E10" s="4">
        <v>0.53510000000000002</v>
      </c>
      <c r="F10" s="4">
        <v>0.2671</v>
      </c>
      <c r="G10" s="4">
        <v>1.98</v>
      </c>
      <c r="H10" t="str">
        <f t="shared" si="0"/>
        <v>1</v>
      </c>
      <c r="I10" t="str">
        <f t="shared" si="1"/>
        <v>1</v>
      </c>
      <c r="J10" t="str">
        <f t="shared" si="2"/>
        <v>1</v>
      </c>
      <c r="K10">
        <f t="shared" si="3"/>
        <v>3</v>
      </c>
    </row>
    <row r="11" spans="2:11">
      <c r="B11" t="s">
        <v>27</v>
      </c>
      <c r="C11" t="s">
        <v>11</v>
      </c>
      <c r="D11" t="s">
        <v>28</v>
      </c>
      <c r="E11" s="4">
        <v>0.78800000000000003</v>
      </c>
      <c r="F11" s="4">
        <v>8.3400000000000002E-2</v>
      </c>
      <c r="G11" s="4">
        <v>0.16800000000000001</v>
      </c>
      <c r="H11" t="str">
        <f t="shared" si="0"/>
        <v>1</v>
      </c>
      <c r="I11" t="str">
        <f t="shared" si="1"/>
        <v>1</v>
      </c>
      <c r="J11" t="str">
        <f t="shared" si="2"/>
        <v>1</v>
      </c>
      <c r="K11">
        <f t="shared" si="3"/>
        <v>3</v>
      </c>
    </row>
    <row r="12" spans="2:11">
      <c r="B12" s="3" t="s">
        <v>29</v>
      </c>
      <c r="C12" t="s">
        <v>11</v>
      </c>
      <c r="D12" t="s">
        <v>30</v>
      </c>
      <c r="E12" s="4">
        <v>0.746</v>
      </c>
      <c r="F12" s="4">
        <v>2.2200000000000001E-2</v>
      </c>
      <c r="G12" s="4">
        <v>0.33839999999999998</v>
      </c>
      <c r="H12" t="str">
        <f t="shared" si="0"/>
        <v>1</v>
      </c>
      <c r="I12" t="str">
        <f t="shared" si="1"/>
        <v>0</v>
      </c>
      <c r="J12" t="str">
        <f t="shared" si="2"/>
        <v>1</v>
      </c>
      <c r="K12">
        <f t="shared" si="3"/>
        <v>2</v>
      </c>
    </row>
    <row r="13" spans="2:11">
      <c r="B13" s="10" t="s">
        <v>31</v>
      </c>
      <c r="C13" t="s">
        <v>11</v>
      </c>
      <c r="D13" t="s">
        <v>32</v>
      </c>
      <c r="E13" s="4">
        <v>0.57499999999999996</v>
      </c>
      <c r="F13" s="4">
        <v>1.6999999999999999E-3</v>
      </c>
      <c r="G13" s="4">
        <v>0.4713</v>
      </c>
      <c r="H13" t="str">
        <f t="shared" si="0"/>
        <v>1</v>
      </c>
      <c r="I13" t="str">
        <f t="shared" si="1"/>
        <v>0</v>
      </c>
      <c r="J13" t="str">
        <f t="shared" si="2"/>
        <v>1</v>
      </c>
      <c r="K13">
        <f t="shared" si="3"/>
        <v>2</v>
      </c>
    </row>
    <row r="14" spans="2:11">
      <c r="B14" s="3" t="s">
        <v>33</v>
      </c>
      <c r="C14" t="s">
        <v>11</v>
      </c>
      <c r="D14" t="s">
        <v>34</v>
      </c>
      <c r="E14" s="4">
        <v>0.94899999999999995</v>
      </c>
      <c r="F14" s="4">
        <v>-8.2000000000000007E-3</v>
      </c>
      <c r="G14" s="4">
        <v>0.29049999999999998</v>
      </c>
      <c r="H14" t="str">
        <f t="shared" si="0"/>
        <v>1</v>
      </c>
      <c r="I14" t="str">
        <f t="shared" si="1"/>
        <v>0</v>
      </c>
      <c r="J14" t="str">
        <f t="shared" si="2"/>
        <v>1</v>
      </c>
      <c r="K14">
        <f t="shared" si="3"/>
        <v>2</v>
      </c>
    </row>
    <row r="15" spans="2:11">
      <c r="B15" s="3" t="s">
        <v>35</v>
      </c>
      <c r="C15" t="s">
        <v>11</v>
      </c>
      <c r="D15" t="s">
        <v>36</v>
      </c>
      <c r="E15" s="4">
        <v>0.67400000000000004</v>
      </c>
      <c r="F15" s="4">
        <v>2.58E-2</v>
      </c>
      <c r="G15" s="4">
        <v>0.1232</v>
      </c>
      <c r="H15" t="str">
        <f t="shared" si="0"/>
        <v>1</v>
      </c>
      <c r="I15" t="str">
        <f t="shared" si="1"/>
        <v>0</v>
      </c>
      <c r="J15" t="str">
        <f t="shared" si="2"/>
        <v>1</v>
      </c>
      <c r="K15">
        <f t="shared" si="3"/>
        <v>2</v>
      </c>
    </row>
    <row r="16" spans="2:11">
      <c r="B16" t="s">
        <v>37</v>
      </c>
      <c r="C16" t="s">
        <v>11</v>
      </c>
      <c r="D16" t="s">
        <v>38</v>
      </c>
      <c r="E16" s="4">
        <v>0.77200000000000002</v>
      </c>
      <c r="F16" s="4">
        <v>4.1099999999999998E-2</v>
      </c>
      <c r="G16" s="4">
        <v>0.25530000000000003</v>
      </c>
      <c r="H16" t="str">
        <f t="shared" si="0"/>
        <v>1</v>
      </c>
      <c r="I16" t="str">
        <f t="shared" si="1"/>
        <v>0</v>
      </c>
      <c r="J16" t="str">
        <f t="shared" si="2"/>
        <v>1</v>
      </c>
      <c r="K16">
        <f t="shared" si="3"/>
        <v>2</v>
      </c>
    </row>
    <row r="17" spans="2:11">
      <c r="B17" s="3" t="s">
        <v>39</v>
      </c>
      <c r="C17" t="s">
        <v>11</v>
      </c>
      <c r="D17" t="s">
        <v>40</v>
      </c>
      <c r="E17" s="4">
        <v>0.78</v>
      </c>
      <c r="F17" s="4">
        <v>1.4E-2</v>
      </c>
      <c r="G17" s="4">
        <v>0.39779999999999999</v>
      </c>
      <c r="H17" t="str">
        <f t="shared" si="0"/>
        <v>1</v>
      </c>
      <c r="I17" t="str">
        <f t="shared" si="1"/>
        <v>0</v>
      </c>
      <c r="J17" t="str">
        <f t="shared" si="2"/>
        <v>1</v>
      </c>
      <c r="K17">
        <f t="shared" si="3"/>
        <v>2</v>
      </c>
    </row>
    <row r="18" spans="2:11">
      <c r="B18" s="3" t="s">
        <v>41</v>
      </c>
      <c r="C18" t="s">
        <v>11</v>
      </c>
      <c r="D18" t="s">
        <v>42</v>
      </c>
      <c r="E18" s="4">
        <v>0.70199999999999996</v>
      </c>
      <c r="F18" s="4">
        <v>-4.2599999999999999E-2</v>
      </c>
      <c r="G18" s="4">
        <v>0.2321</v>
      </c>
      <c r="H18" t="str">
        <f t="shared" si="0"/>
        <v>1</v>
      </c>
      <c r="I18" t="str">
        <f t="shared" si="1"/>
        <v>0</v>
      </c>
      <c r="J18" t="str">
        <f t="shared" si="2"/>
        <v>1</v>
      </c>
      <c r="K18">
        <f t="shared" si="3"/>
        <v>2</v>
      </c>
    </row>
    <row r="19" spans="2:11">
      <c r="B19" s="3" t="s">
        <v>43</v>
      </c>
      <c r="C19" t="s">
        <v>11</v>
      </c>
      <c r="D19" t="s">
        <v>44</v>
      </c>
      <c r="E19" s="4">
        <v>0.72399999999999998</v>
      </c>
      <c r="F19" s="4">
        <v>5.96E-2</v>
      </c>
      <c r="G19" s="4">
        <v>2.8999999999999998E-3</v>
      </c>
      <c r="H19" t="str">
        <f t="shared" si="0"/>
        <v>1</v>
      </c>
      <c r="I19" t="str">
        <f t="shared" si="1"/>
        <v>1</v>
      </c>
      <c r="J19" t="str">
        <f t="shared" si="2"/>
        <v>0</v>
      </c>
      <c r="K19">
        <f t="shared" si="3"/>
        <v>2</v>
      </c>
    </row>
    <row r="20" spans="2:11">
      <c r="B20" t="s">
        <v>45</v>
      </c>
      <c r="C20" t="s">
        <v>11</v>
      </c>
      <c r="D20" t="s">
        <v>46</v>
      </c>
      <c r="E20" s="4">
        <v>0.72199999999999998</v>
      </c>
      <c r="F20" s="4">
        <v>0.1381</v>
      </c>
      <c r="G20" s="4">
        <v>-4.9000000000000002E-2</v>
      </c>
      <c r="H20" t="str">
        <f t="shared" si="0"/>
        <v>1</v>
      </c>
      <c r="I20" t="str">
        <f t="shared" si="1"/>
        <v>1</v>
      </c>
      <c r="J20" t="str">
        <f t="shared" si="2"/>
        <v>0</v>
      </c>
      <c r="K20">
        <f t="shared" si="3"/>
        <v>2</v>
      </c>
    </row>
    <row r="21" spans="2:11">
      <c r="B21" t="s">
        <v>47</v>
      </c>
      <c r="C21" t="s">
        <v>11</v>
      </c>
      <c r="D21" t="s">
        <v>48</v>
      </c>
      <c r="E21" s="4">
        <v>0.752</v>
      </c>
      <c r="F21" s="4">
        <v>1.8700000000000001E-2</v>
      </c>
      <c r="G21" s="4">
        <v>0.30690000000000001</v>
      </c>
      <c r="H21" t="str">
        <f t="shared" si="0"/>
        <v>1</v>
      </c>
      <c r="I21" t="str">
        <f t="shared" si="1"/>
        <v>0</v>
      </c>
      <c r="J21" t="str">
        <f t="shared" si="2"/>
        <v>1</v>
      </c>
      <c r="K21">
        <f t="shared" si="3"/>
        <v>2</v>
      </c>
    </row>
    <row r="22" spans="2:11">
      <c r="B22" s="10" t="s">
        <v>49</v>
      </c>
      <c r="C22" t="s">
        <v>11</v>
      </c>
      <c r="D22" t="s">
        <v>50</v>
      </c>
      <c r="E22" s="4">
        <v>0.76100000000000001</v>
      </c>
      <c r="F22" s="4">
        <v>-0.10929999999999999</v>
      </c>
      <c r="G22" s="4">
        <v>0.496</v>
      </c>
      <c r="H22" t="str">
        <f t="shared" si="0"/>
        <v>1</v>
      </c>
      <c r="I22" t="str">
        <f t="shared" si="1"/>
        <v>0</v>
      </c>
      <c r="J22" t="str">
        <f t="shared" si="2"/>
        <v>1</v>
      </c>
      <c r="K22">
        <f t="shared" si="3"/>
        <v>2</v>
      </c>
    </row>
    <row r="23" spans="2:11">
      <c r="B23" s="10" t="s">
        <v>51</v>
      </c>
      <c r="C23" t="s">
        <v>11</v>
      </c>
      <c r="D23" t="s">
        <v>52</v>
      </c>
      <c r="E23" s="4">
        <v>0.878</v>
      </c>
      <c r="F23" s="4">
        <v>2.58E-2</v>
      </c>
      <c r="G23" s="4">
        <v>0.45939999999999998</v>
      </c>
      <c r="H23" t="str">
        <f t="shared" si="0"/>
        <v>1</v>
      </c>
      <c r="I23" t="str">
        <f t="shared" si="1"/>
        <v>0</v>
      </c>
      <c r="J23" t="str">
        <f t="shared" si="2"/>
        <v>1</v>
      </c>
      <c r="K23">
        <f t="shared" si="3"/>
        <v>2</v>
      </c>
    </row>
    <row r="24" spans="2:11">
      <c r="B24" s="3" t="s">
        <v>53</v>
      </c>
      <c r="C24" t="s">
        <v>11</v>
      </c>
      <c r="D24" t="s">
        <v>54</v>
      </c>
      <c r="E24" s="4">
        <v>0.82899999999999996</v>
      </c>
      <c r="F24" s="4">
        <v>-1.03E-2</v>
      </c>
      <c r="G24" s="4">
        <v>0.2611</v>
      </c>
      <c r="H24" t="str">
        <f t="shared" si="0"/>
        <v>1</v>
      </c>
      <c r="I24" t="str">
        <f t="shared" si="1"/>
        <v>0</v>
      </c>
      <c r="J24" t="str">
        <f t="shared" si="2"/>
        <v>1</v>
      </c>
      <c r="K24">
        <f t="shared" si="3"/>
        <v>2</v>
      </c>
    </row>
    <row r="25" spans="2:11">
      <c r="B25" t="s">
        <v>55</v>
      </c>
      <c r="C25" t="s">
        <v>11</v>
      </c>
      <c r="D25" t="s">
        <v>56</v>
      </c>
      <c r="E25" s="4">
        <v>0.82299999999999995</v>
      </c>
      <c r="F25" s="4">
        <v>3.0099999999999998E-2</v>
      </c>
      <c r="G25" s="4">
        <v>0.1764</v>
      </c>
      <c r="H25" t="str">
        <f t="shared" si="0"/>
        <v>1</v>
      </c>
      <c r="I25" t="str">
        <f t="shared" si="1"/>
        <v>0</v>
      </c>
      <c r="J25" t="str">
        <f t="shared" si="2"/>
        <v>1</v>
      </c>
      <c r="K25">
        <f t="shared" si="3"/>
        <v>2</v>
      </c>
    </row>
    <row r="26" spans="2:11">
      <c r="B26" s="10" t="s">
        <v>57</v>
      </c>
      <c r="C26" t="s">
        <v>11</v>
      </c>
      <c r="D26" t="s">
        <v>58</v>
      </c>
      <c r="E26" s="4">
        <v>0.59499999999999997</v>
      </c>
      <c r="F26" s="4">
        <v>5.1299999999999998E-2</v>
      </c>
      <c r="G26" s="4">
        <v>-0.2228</v>
      </c>
      <c r="H26" t="str">
        <f t="shared" si="0"/>
        <v>1</v>
      </c>
      <c r="I26" t="str">
        <f t="shared" si="1"/>
        <v>1</v>
      </c>
      <c r="J26" t="str">
        <f t="shared" si="2"/>
        <v>0</v>
      </c>
      <c r="K26">
        <f t="shared" si="3"/>
        <v>2</v>
      </c>
    </row>
    <row r="27" spans="2:11">
      <c r="B27" t="s">
        <v>59</v>
      </c>
      <c r="C27" t="s">
        <v>11</v>
      </c>
      <c r="D27" t="s">
        <v>60</v>
      </c>
      <c r="E27" s="4">
        <v>0.85599999999999998</v>
      </c>
      <c r="F27" s="4">
        <v>1.7899999999999999E-2</v>
      </c>
      <c r="G27" s="4">
        <v>0.39450000000000002</v>
      </c>
      <c r="H27" t="str">
        <f t="shared" si="0"/>
        <v>1</v>
      </c>
      <c r="I27" t="str">
        <f t="shared" si="1"/>
        <v>0</v>
      </c>
      <c r="J27" t="str">
        <f t="shared" si="2"/>
        <v>1</v>
      </c>
      <c r="K27">
        <f t="shared" si="3"/>
        <v>2</v>
      </c>
    </row>
    <row r="28" spans="2:11">
      <c r="B28" s="9" t="s">
        <v>61</v>
      </c>
      <c r="C28" t="s">
        <v>11</v>
      </c>
      <c r="D28" t="s">
        <v>62</v>
      </c>
      <c r="E28" s="4">
        <v>0.73199999999999998</v>
      </c>
      <c r="F28" s="4">
        <v>-1.66E-2</v>
      </c>
      <c r="G28" s="4">
        <v>0.19409999999999999</v>
      </c>
      <c r="H28" t="str">
        <f t="shared" si="0"/>
        <v>1</v>
      </c>
      <c r="I28" t="str">
        <f t="shared" si="1"/>
        <v>0</v>
      </c>
      <c r="J28" t="str">
        <f t="shared" si="2"/>
        <v>1</v>
      </c>
      <c r="K28">
        <f t="shared" si="3"/>
        <v>2</v>
      </c>
    </row>
    <row r="29" spans="2:11">
      <c r="B29" t="s">
        <v>63</v>
      </c>
      <c r="C29" t="s">
        <v>11</v>
      </c>
      <c r="D29" t="s">
        <v>64</v>
      </c>
      <c r="E29" s="4">
        <v>0.90400000000000003</v>
      </c>
      <c r="F29" s="4">
        <v>4.1300000000000003E-2</v>
      </c>
      <c r="G29" s="4">
        <v>0.33979999999999999</v>
      </c>
      <c r="H29" t="str">
        <f t="shared" si="0"/>
        <v>1</v>
      </c>
      <c r="I29" t="str">
        <f t="shared" si="1"/>
        <v>0</v>
      </c>
      <c r="J29" t="str">
        <f t="shared" si="2"/>
        <v>1</v>
      </c>
      <c r="K29">
        <f t="shared" si="3"/>
        <v>2</v>
      </c>
    </row>
    <row r="30" spans="2:11">
      <c r="B30" s="3" t="s">
        <v>65</v>
      </c>
      <c r="C30" t="s">
        <v>11</v>
      </c>
      <c r="D30" t="s">
        <v>66</v>
      </c>
      <c r="E30" s="4">
        <v>0.82499999999999996</v>
      </c>
      <c r="F30" s="4">
        <v>8.0999999999999996E-3</v>
      </c>
      <c r="G30" s="4">
        <v>0.18629999999999999</v>
      </c>
      <c r="H30" t="str">
        <f t="shared" si="0"/>
        <v>1</v>
      </c>
      <c r="I30" t="str">
        <f t="shared" si="1"/>
        <v>0</v>
      </c>
      <c r="J30" t="str">
        <f t="shared" si="2"/>
        <v>1</v>
      </c>
      <c r="K30">
        <f t="shared" si="3"/>
        <v>2</v>
      </c>
    </row>
    <row r="31" spans="2:11">
      <c r="B31" s="3" t="s">
        <v>67</v>
      </c>
      <c r="C31" t="s">
        <v>11</v>
      </c>
      <c r="D31" t="s">
        <v>68</v>
      </c>
      <c r="E31" s="4">
        <v>0.79500000000000004</v>
      </c>
      <c r="F31" s="4">
        <v>3.6200000000000003E-2</v>
      </c>
      <c r="G31" s="4">
        <v>0.1343</v>
      </c>
      <c r="H31" t="str">
        <f t="shared" si="0"/>
        <v>1</v>
      </c>
      <c r="I31" t="str">
        <f t="shared" si="1"/>
        <v>0</v>
      </c>
      <c r="J31" t="str">
        <f t="shared" si="2"/>
        <v>1</v>
      </c>
      <c r="K31">
        <f t="shared" si="3"/>
        <v>2</v>
      </c>
    </row>
    <row r="32" spans="2:11">
      <c r="B32" s="5" t="s">
        <v>69</v>
      </c>
      <c r="C32" t="s">
        <v>11</v>
      </c>
      <c r="D32" t="s">
        <v>70</v>
      </c>
      <c r="E32" s="4">
        <v>0.61299999999999999</v>
      </c>
      <c r="F32" s="4">
        <v>-0.1484</v>
      </c>
      <c r="G32" s="4">
        <v>4.0599999999999997E-2</v>
      </c>
      <c r="H32" t="str">
        <f t="shared" si="0"/>
        <v>1</v>
      </c>
      <c r="I32" t="str">
        <f t="shared" si="1"/>
        <v>0</v>
      </c>
      <c r="J32" t="str">
        <f t="shared" si="2"/>
        <v>0</v>
      </c>
      <c r="K32">
        <f t="shared" si="3"/>
        <v>1</v>
      </c>
    </row>
    <row r="33" spans="2:11">
      <c r="B33" t="s">
        <v>71</v>
      </c>
      <c r="C33" t="s">
        <v>11</v>
      </c>
      <c r="D33" t="s">
        <v>72</v>
      </c>
      <c r="E33" s="4">
        <v>0.80300000000000005</v>
      </c>
      <c r="F33" s="4">
        <v>-8.3999999999999995E-3</v>
      </c>
      <c r="G33" s="4">
        <v>0.05</v>
      </c>
      <c r="H33" t="str">
        <f t="shared" si="0"/>
        <v>1</v>
      </c>
      <c r="I33" t="str">
        <f t="shared" si="1"/>
        <v>0</v>
      </c>
      <c r="J33" t="str">
        <f t="shared" si="2"/>
        <v>0</v>
      </c>
      <c r="K33">
        <f t="shared" si="3"/>
        <v>1</v>
      </c>
    </row>
    <row r="34" spans="2:11">
      <c r="B34" t="s">
        <v>73</v>
      </c>
      <c r="C34" t="s">
        <v>11</v>
      </c>
      <c r="D34" t="s">
        <v>74</v>
      </c>
      <c r="E34" s="4">
        <v>0.69540000000000002</v>
      </c>
      <c r="F34" s="4">
        <v>-6.6E-3</v>
      </c>
      <c r="G34" s="4">
        <v>5.2200000000000003E-2</v>
      </c>
      <c r="H34" t="str">
        <f t="shared" si="0"/>
        <v>1</v>
      </c>
      <c r="I34" t="str">
        <f t="shared" si="1"/>
        <v>0</v>
      </c>
      <c r="J34" t="str">
        <f t="shared" si="2"/>
        <v>0</v>
      </c>
      <c r="K34">
        <f t="shared" si="3"/>
        <v>1</v>
      </c>
    </row>
    <row r="35" spans="2:11">
      <c r="B35" t="s">
        <v>75</v>
      </c>
      <c r="C35" t="s">
        <v>11</v>
      </c>
      <c r="D35" t="s">
        <v>76</v>
      </c>
      <c r="E35" s="4">
        <v>0.217</v>
      </c>
      <c r="F35" s="4">
        <v>2.1399999999999999E-2</v>
      </c>
      <c r="G35" s="4">
        <v>6.6000000000000003E-2</v>
      </c>
      <c r="H35" t="str">
        <f t="shared" si="0"/>
        <v>1</v>
      </c>
      <c r="I35" t="str">
        <f t="shared" si="1"/>
        <v>0</v>
      </c>
      <c r="J35" t="str">
        <f t="shared" si="2"/>
        <v>0</v>
      </c>
      <c r="K35">
        <f t="shared" si="3"/>
        <v>1</v>
      </c>
    </row>
    <row r="36" spans="2:11">
      <c r="B36" t="s">
        <v>77</v>
      </c>
      <c r="C36" t="s">
        <v>11</v>
      </c>
      <c r="D36" t="s">
        <v>78</v>
      </c>
      <c r="E36" s="4">
        <v>0.68600000000000005</v>
      </c>
      <c r="F36" s="4">
        <v>3.7999999999999999E-2</v>
      </c>
      <c r="G36" s="4">
        <v>5.0500000000000003E-2</v>
      </c>
      <c r="H36" t="str">
        <f t="shared" si="0"/>
        <v>1</v>
      </c>
      <c r="I36" t="str">
        <f t="shared" si="1"/>
        <v>0</v>
      </c>
      <c r="J36" t="str">
        <f t="shared" si="2"/>
        <v>0</v>
      </c>
      <c r="K36">
        <f t="shared" si="3"/>
        <v>1</v>
      </c>
    </row>
    <row r="37" spans="2:11">
      <c r="B37" t="s">
        <v>79</v>
      </c>
      <c r="C37" t="s">
        <v>11</v>
      </c>
      <c r="D37" t="s">
        <v>80</v>
      </c>
      <c r="E37" s="4">
        <v>0.72599999999999998</v>
      </c>
      <c r="F37" s="4">
        <v>-8.2600000000000007E-2</v>
      </c>
      <c r="G37" s="4">
        <v>-0.1956</v>
      </c>
      <c r="H37" t="str">
        <f t="shared" si="0"/>
        <v>1</v>
      </c>
      <c r="I37" t="str">
        <f t="shared" si="1"/>
        <v>0</v>
      </c>
      <c r="J37" t="str">
        <f t="shared" si="2"/>
        <v>0</v>
      </c>
      <c r="K37">
        <f t="shared" si="3"/>
        <v>1</v>
      </c>
    </row>
    <row r="38" spans="2:11">
      <c r="B38" t="s">
        <v>81</v>
      </c>
      <c r="C38" t="s">
        <v>11</v>
      </c>
      <c r="D38" t="s">
        <v>82</v>
      </c>
      <c r="E38" s="4">
        <v>0.749</v>
      </c>
      <c r="F38" s="4">
        <v>-1.06E-2</v>
      </c>
      <c r="G38" s="4">
        <v>2.5999999999999999E-3</v>
      </c>
      <c r="H38" t="str">
        <f t="shared" si="0"/>
        <v>1</v>
      </c>
      <c r="I38" t="str">
        <f t="shared" si="1"/>
        <v>0</v>
      </c>
      <c r="J38" t="str">
        <f t="shared" si="2"/>
        <v>0</v>
      </c>
      <c r="K38">
        <f t="shared" si="3"/>
        <v>1</v>
      </c>
    </row>
    <row r="39" spans="2:11">
      <c r="B39" t="s">
        <v>83</v>
      </c>
      <c r="C39" t="s">
        <v>11</v>
      </c>
      <c r="D39" t="s">
        <v>84</v>
      </c>
      <c r="E39" s="4">
        <v>0.55300000000000005</v>
      </c>
      <c r="F39" s="4">
        <v>-3.0800000000000001E-2</v>
      </c>
      <c r="G39" s="4">
        <v>-4.9500000000000002E-2</v>
      </c>
      <c r="H39" t="str">
        <f t="shared" si="0"/>
        <v>1</v>
      </c>
      <c r="I39" t="str">
        <f t="shared" si="1"/>
        <v>0</v>
      </c>
      <c r="J39" t="str">
        <f t="shared" si="2"/>
        <v>0</v>
      </c>
      <c r="K39">
        <f t="shared" si="3"/>
        <v>1</v>
      </c>
    </row>
    <row r="40" spans="2:11">
      <c r="B40" t="s">
        <v>85</v>
      </c>
      <c r="C40" t="s">
        <v>11</v>
      </c>
      <c r="D40" t="s">
        <v>86</v>
      </c>
      <c r="E40" s="4">
        <v>0.3</v>
      </c>
      <c r="F40" s="4">
        <v>-5.4600000000000003E-2</v>
      </c>
      <c r="G40" s="4">
        <v>-1.24E-2</v>
      </c>
      <c r="H40" t="str">
        <f t="shared" si="0"/>
        <v>1</v>
      </c>
      <c r="I40" t="str">
        <f t="shared" si="1"/>
        <v>0</v>
      </c>
      <c r="J40" t="str">
        <f t="shared" si="2"/>
        <v>0</v>
      </c>
      <c r="K40">
        <f t="shared" si="3"/>
        <v>1</v>
      </c>
    </row>
    <row r="41" spans="2:11">
      <c r="B41" t="s">
        <v>87</v>
      </c>
      <c r="C41" t="s">
        <v>11</v>
      </c>
      <c r="D41" t="s">
        <v>88</v>
      </c>
      <c r="E41" s="4">
        <v>0.69499999999999995</v>
      </c>
      <c r="F41" s="4">
        <v>-3.2300000000000002E-2</v>
      </c>
      <c r="G41" s="4">
        <v>-7.1199999999999999E-2</v>
      </c>
      <c r="H41" t="str">
        <f t="shared" si="0"/>
        <v>1</v>
      </c>
      <c r="I41" t="str">
        <f t="shared" si="1"/>
        <v>0</v>
      </c>
      <c r="J41" t="str">
        <f t="shared" si="2"/>
        <v>0</v>
      </c>
      <c r="K41">
        <f t="shared" si="3"/>
        <v>1</v>
      </c>
    </row>
    <row r="42" spans="2:11">
      <c r="B42" t="s">
        <v>89</v>
      </c>
      <c r="C42" t="s">
        <v>11</v>
      </c>
      <c r="D42" t="s">
        <v>90</v>
      </c>
      <c r="E42" s="4">
        <v>0.78100000000000003</v>
      </c>
      <c r="F42" s="4">
        <v>-3.4099999999999998E-2</v>
      </c>
      <c r="G42" s="4">
        <v>-9.7799999999999998E-2</v>
      </c>
      <c r="H42" t="str">
        <f t="shared" si="0"/>
        <v>1</v>
      </c>
      <c r="I42" t="str">
        <f t="shared" si="1"/>
        <v>0</v>
      </c>
      <c r="J42" t="str">
        <f t="shared" si="2"/>
        <v>0</v>
      </c>
      <c r="K42">
        <f t="shared" si="3"/>
        <v>1</v>
      </c>
    </row>
    <row r="43" spans="2:11">
      <c r="B43" t="s">
        <v>91</v>
      </c>
      <c r="C43" t="s">
        <v>11</v>
      </c>
      <c r="D43" t="s">
        <v>92</v>
      </c>
      <c r="E43" s="4">
        <v>0.61499999999999999</v>
      </c>
      <c r="F43" s="4">
        <v>3.9E-2</v>
      </c>
      <c r="G43" s="4">
        <v>2.0799999999999999E-2</v>
      </c>
      <c r="H43" t="str">
        <f t="shared" si="0"/>
        <v>1</v>
      </c>
      <c r="I43" t="str">
        <f t="shared" si="1"/>
        <v>0</v>
      </c>
      <c r="J43" t="str">
        <f t="shared" si="2"/>
        <v>0</v>
      </c>
      <c r="K43">
        <f t="shared" si="3"/>
        <v>1</v>
      </c>
    </row>
    <row r="44" spans="2:11">
      <c r="B44" t="s">
        <v>93</v>
      </c>
      <c r="C44" t="s">
        <v>11</v>
      </c>
      <c r="D44" t="s">
        <v>94</v>
      </c>
      <c r="E44" s="4">
        <v>0.67200000000000004</v>
      </c>
      <c r="F44" s="4">
        <v>2.1899999999999999E-2</v>
      </c>
      <c r="G44" s="4">
        <v>-2.98E-2</v>
      </c>
      <c r="H44" t="str">
        <f t="shared" si="0"/>
        <v>1</v>
      </c>
      <c r="I44" t="str">
        <f t="shared" si="1"/>
        <v>0</v>
      </c>
      <c r="J44" t="str">
        <f t="shared" si="2"/>
        <v>0</v>
      </c>
      <c r="K44">
        <f t="shared" si="3"/>
        <v>1</v>
      </c>
    </row>
    <row r="45" spans="2:11">
      <c r="B45" t="s">
        <v>95</v>
      </c>
      <c r="C45" t="s">
        <v>11</v>
      </c>
      <c r="D45" t="s">
        <v>96</v>
      </c>
      <c r="E45" s="4">
        <v>0.55600000000000005</v>
      </c>
      <c r="F45" s="4">
        <v>6.8999999999999999E-3</v>
      </c>
      <c r="G45" s="4">
        <v>-0.17549999999999999</v>
      </c>
      <c r="H45" t="str">
        <f t="shared" si="0"/>
        <v>1</v>
      </c>
      <c r="I45" t="str">
        <f t="shared" si="1"/>
        <v>0</v>
      </c>
      <c r="J45" t="str">
        <f t="shared" si="2"/>
        <v>0</v>
      </c>
      <c r="K45">
        <f t="shared" si="3"/>
        <v>1</v>
      </c>
    </row>
    <row r="46" spans="2:11">
      <c r="B46" t="s">
        <v>97</v>
      </c>
      <c r="C46" t="s">
        <v>11</v>
      </c>
      <c r="D46" t="s">
        <v>98</v>
      </c>
      <c r="E46" s="4">
        <v>0.68600000000000005</v>
      </c>
      <c r="F46" s="4">
        <v>1.3599999999999999E-2</v>
      </c>
      <c r="G46" s="4">
        <v>7.3300000000000004E-2</v>
      </c>
      <c r="H46" t="str">
        <f t="shared" si="0"/>
        <v>1</v>
      </c>
      <c r="I46" t="str">
        <f t="shared" si="1"/>
        <v>0</v>
      </c>
      <c r="J46" t="str">
        <f t="shared" si="2"/>
        <v>0</v>
      </c>
      <c r="K46">
        <f t="shared" si="3"/>
        <v>1</v>
      </c>
    </row>
    <row r="47" spans="2:11">
      <c r="B47" t="s">
        <v>99</v>
      </c>
      <c r="C47" t="s">
        <v>11</v>
      </c>
      <c r="D47" t="s">
        <v>100</v>
      </c>
      <c r="E47" s="4">
        <v>0.68100000000000005</v>
      </c>
      <c r="F47" s="4">
        <v>3.2899999999999999E-2</v>
      </c>
      <c r="G47" s="4">
        <v>7.2499999999999995E-2</v>
      </c>
      <c r="H47" t="str">
        <f t="shared" si="0"/>
        <v>1</v>
      </c>
      <c r="I47" t="str">
        <f t="shared" si="1"/>
        <v>0</v>
      </c>
      <c r="J47" t="str">
        <f t="shared" si="2"/>
        <v>0</v>
      </c>
      <c r="K47">
        <f t="shared" si="3"/>
        <v>1</v>
      </c>
    </row>
    <row r="48" spans="2:11">
      <c r="B48" t="s">
        <v>101</v>
      </c>
      <c r="C48" t="s">
        <v>11</v>
      </c>
      <c r="D48" t="s">
        <v>102</v>
      </c>
      <c r="E48" s="4">
        <v>0.72299999999999998</v>
      </c>
      <c r="F48" s="4">
        <v>-2.5700000000000001E-2</v>
      </c>
      <c r="G48" s="4">
        <v>-5.1900000000000002E-2</v>
      </c>
      <c r="H48" t="str">
        <f t="shared" si="0"/>
        <v>1</v>
      </c>
      <c r="I48" t="str">
        <f t="shared" si="1"/>
        <v>0</v>
      </c>
      <c r="J48" t="str">
        <f t="shared" si="2"/>
        <v>0</v>
      </c>
      <c r="K48">
        <f t="shared" si="3"/>
        <v>1</v>
      </c>
    </row>
    <row r="49" spans="2:11">
      <c r="B49" t="s">
        <v>103</v>
      </c>
      <c r="C49" t="s">
        <v>11</v>
      </c>
      <c r="D49" t="s">
        <v>104</v>
      </c>
      <c r="E49" s="4">
        <v>0.57999999999999996</v>
      </c>
      <c r="F49" s="4">
        <v>-1.6000000000000001E-3</v>
      </c>
      <c r="G49" s="4">
        <v>7.1999999999999998E-3</v>
      </c>
      <c r="H49" t="str">
        <f t="shared" si="0"/>
        <v>1</v>
      </c>
      <c r="I49" t="str">
        <f t="shared" si="1"/>
        <v>0</v>
      </c>
      <c r="J49" t="str">
        <f t="shared" si="2"/>
        <v>0</v>
      </c>
      <c r="K49">
        <f t="shared" si="3"/>
        <v>1</v>
      </c>
    </row>
    <row r="50" spans="2:11">
      <c r="B50" t="s">
        <v>105</v>
      </c>
      <c r="C50" t="s">
        <v>11</v>
      </c>
      <c r="D50" t="s">
        <v>106</v>
      </c>
      <c r="E50" s="4">
        <v>0.84</v>
      </c>
      <c r="F50" s="4">
        <v>8.0000000000000004E-4</v>
      </c>
      <c r="G50" s="4">
        <v>-6.5199999999999994E-2</v>
      </c>
      <c r="H50" t="str">
        <f t="shared" si="0"/>
        <v>1</v>
      </c>
      <c r="I50" t="str">
        <f t="shared" si="1"/>
        <v>0</v>
      </c>
      <c r="J50" t="str">
        <f t="shared" si="2"/>
        <v>0</v>
      </c>
      <c r="K50">
        <f t="shared" si="3"/>
        <v>1</v>
      </c>
    </row>
    <row r="51" spans="2:11">
      <c r="B51" t="s">
        <v>107</v>
      </c>
      <c r="C51" t="s">
        <v>11</v>
      </c>
      <c r="D51" t="s">
        <v>108</v>
      </c>
      <c r="E51" s="4">
        <v>0.65100000000000002</v>
      </c>
      <c r="F51" s="4">
        <v>-2.01E-2</v>
      </c>
      <c r="G51" s="4">
        <v>2.4E-2</v>
      </c>
      <c r="H51" t="str">
        <f t="shared" si="0"/>
        <v>1</v>
      </c>
      <c r="I51" t="str">
        <f t="shared" si="1"/>
        <v>0</v>
      </c>
      <c r="J51" t="str">
        <f t="shared" si="2"/>
        <v>0</v>
      </c>
      <c r="K51">
        <f t="shared" si="3"/>
        <v>1</v>
      </c>
    </row>
    <row r="52" spans="2:11">
      <c r="B52" t="s">
        <v>109</v>
      </c>
      <c r="C52" t="s">
        <v>11</v>
      </c>
      <c r="D52" t="s">
        <v>110</v>
      </c>
      <c r="E52" s="4" t="s">
        <v>111</v>
      </c>
      <c r="F52" s="4">
        <v>-5.0000000000000001E-3</v>
      </c>
      <c r="G52" s="4">
        <v>2.46E-2</v>
      </c>
      <c r="H52" t="str">
        <f t="shared" si="0"/>
        <v>1</v>
      </c>
      <c r="I52" t="str">
        <f t="shared" si="1"/>
        <v>0</v>
      </c>
      <c r="J52" t="str">
        <f t="shared" si="2"/>
        <v>0</v>
      </c>
      <c r="K52">
        <f t="shared" si="3"/>
        <v>1</v>
      </c>
    </row>
    <row r="53" spans="2:11">
      <c r="B53" t="s">
        <v>112</v>
      </c>
      <c r="C53" t="s">
        <v>11</v>
      </c>
      <c r="D53" t="s">
        <v>113</v>
      </c>
      <c r="E53" s="4">
        <v>0.79600000000000004</v>
      </c>
      <c r="F53" s="4">
        <v>-5.5500000000000001E-2</v>
      </c>
      <c r="G53" s="4">
        <v>-0.1925</v>
      </c>
      <c r="H53" t="str">
        <f t="shared" si="0"/>
        <v>1</v>
      </c>
      <c r="I53" t="str">
        <f t="shared" si="1"/>
        <v>0</v>
      </c>
      <c r="J53" t="str">
        <f t="shared" si="2"/>
        <v>0</v>
      </c>
      <c r="K53">
        <f t="shared" si="3"/>
        <v>1</v>
      </c>
    </row>
    <row r="54" spans="2:11">
      <c r="B54" t="s">
        <v>114</v>
      </c>
      <c r="C54" t="s">
        <v>11</v>
      </c>
      <c r="D54" t="s">
        <v>115</v>
      </c>
      <c r="E54" s="4">
        <v>0.69299999999999995</v>
      </c>
      <c r="F54" s="4">
        <v>4.6899999999999997E-2</v>
      </c>
      <c r="G54" s="4">
        <v>8.43E-2</v>
      </c>
      <c r="H54" t="str">
        <f t="shared" si="0"/>
        <v>1</v>
      </c>
      <c r="I54" t="str">
        <f t="shared" si="1"/>
        <v>0</v>
      </c>
      <c r="J54" t="str">
        <f t="shared" si="2"/>
        <v>0</v>
      </c>
      <c r="K54">
        <f t="shared" si="3"/>
        <v>1</v>
      </c>
    </row>
    <row r="55" spans="2:11">
      <c r="B55" t="s">
        <v>116</v>
      </c>
      <c r="C55" t="s">
        <v>11</v>
      </c>
      <c r="D55" t="s">
        <v>117</v>
      </c>
      <c r="E55" s="4">
        <v>0.746</v>
      </c>
      <c r="F55" s="4">
        <v>-3.7400000000000003E-2</v>
      </c>
      <c r="G55" s="4">
        <v>-0.18329999999999999</v>
      </c>
      <c r="H55" t="str">
        <f t="shared" si="0"/>
        <v>1</v>
      </c>
      <c r="I55" t="str">
        <f t="shared" si="1"/>
        <v>0</v>
      </c>
      <c r="J55" t="str">
        <f t="shared" si="2"/>
        <v>0</v>
      </c>
      <c r="K55">
        <f t="shared" si="3"/>
        <v>1</v>
      </c>
    </row>
    <row r="56" spans="2:11">
      <c r="B56" t="s">
        <v>118</v>
      </c>
      <c r="C56" t="s">
        <v>11</v>
      </c>
      <c r="D56" t="s">
        <v>119</v>
      </c>
      <c r="E56" s="4">
        <v>0.72099999999999997</v>
      </c>
      <c r="F56" s="4">
        <v>-2.1499999999999998E-2</v>
      </c>
      <c r="G56" s="4">
        <v>-0.21679999999999999</v>
      </c>
      <c r="H56" t="str">
        <f t="shared" si="0"/>
        <v>1</v>
      </c>
      <c r="I56" t="str">
        <f t="shared" si="1"/>
        <v>0</v>
      </c>
      <c r="J56" t="str">
        <f t="shared" si="2"/>
        <v>0</v>
      </c>
      <c r="K56">
        <f t="shared" si="3"/>
        <v>1</v>
      </c>
    </row>
    <row r="57" spans="2:11">
      <c r="B57" t="s">
        <v>120</v>
      </c>
      <c r="C57" t="s">
        <v>11</v>
      </c>
      <c r="D57" t="s">
        <v>121</v>
      </c>
      <c r="E57" s="4">
        <v>0.68400000000000005</v>
      </c>
      <c r="F57" s="4">
        <v>4.87E-2</v>
      </c>
      <c r="G57" s="4">
        <v>-0.15490000000000001</v>
      </c>
      <c r="H57" t="str">
        <f t="shared" si="0"/>
        <v>1</v>
      </c>
      <c r="I57" t="str">
        <f t="shared" si="1"/>
        <v>0</v>
      </c>
      <c r="J57" t="str">
        <f t="shared" si="2"/>
        <v>0</v>
      </c>
      <c r="K57">
        <f t="shared" si="3"/>
        <v>1</v>
      </c>
    </row>
    <row r="58" spans="2:11">
      <c r="B58" t="s">
        <v>122</v>
      </c>
      <c r="C58" t="s">
        <v>11</v>
      </c>
      <c r="D58" t="s">
        <v>123</v>
      </c>
      <c r="E58" s="4">
        <v>0.72399999999999998</v>
      </c>
      <c r="F58" s="4">
        <v>-1.9199999999999998E-2</v>
      </c>
      <c r="G58" s="4">
        <v>-3.09E-2</v>
      </c>
      <c r="H58" t="str">
        <f t="shared" si="0"/>
        <v>1</v>
      </c>
      <c r="I58" t="str">
        <f t="shared" si="1"/>
        <v>0</v>
      </c>
      <c r="J58" t="str">
        <f t="shared" si="2"/>
        <v>0</v>
      </c>
      <c r="K58">
        <f t="shared" si="3"/>
        <v>1</v>
      </c>
    </row>
    <row r="59" spans="2:11">
      <c r="B59" t="s">
        <v>124</v>
      </c>
      <c r="C59" t="s">
        <v>11</v>
      </c>
      <c r="D59" t="s">
        <v>125</v>
      </c>
      <c r="E59" s="4">
        <v>0.65900000000000003</v>
      </c>
      <c r="F59" s="4">
        <v>-0.14560000000000001</v>
      </c>
      <c r="G59" s="4">
        <v>-0.22370000000000001</v>
      </c>
      <c r="H59" t="str">
        <f t="shared" si="0"/>
        <v>1</v>
      </c>
      <c r="I59" t="str">
        <f t="shared" si="1"/>
        <v>0</v>
      </c>
      <c r="J59" t="str">
        <f t="shared" si="2"/>
        <v>0</v>
      </c>
      <c r="K59">
        <f t="shared" si="3"/>
        <v>1</v>
      </c>
    </row>
    <row r="60" spans="2:11">
      <c r="B60" t="s">
        <v>126</v>
      </c>
      <c r="C60" t="s">
        <v>11</v>
      </c>
      <c r="D60" t="s">
        <v>127</v>
      </c>
      <c r="E60" s="4" t="s">
        <v>111</v>
      </c>
      <c r="F60" s="4">
        <v>-6.3E-3</v>
      </c>
      <c r="G60" s="4">
        <v>-5.62E-2</v>
      </c>
      <c r="H60" t="str">
        <f t="shared" si="0"/>
        <v>1</v>
      </c>
      <c r="I60" t="str">
        <f t="shared" si="1"/>
        <v>0</v>
      </c>
      <c r="J60" t="str">
        <f t="shared" si="2"/>
        <v>0</v>
      </c>
      <c r="K60">
        <f t="shared" si="3"/>
        <v>1</v>
      </c>
    </row>
    <row r="61" spans="2:11">
      <c r="B61" t="s">
        <v>128</v>
      </c>
      <c r="C61" t="s">
        <v>11</v>
      </c>
      <c r="D61" t="s">
        <v>129</v>
      </c>
      <c r="E61" s="4">
        <v>0.84399999999999997</v>
      </c>
      <c r="F61" s="4">
        <v>-5.1499999999999997E-2</v>
      </c>
      <c r="G61" s="4">
        <v>6.8999999999999999E-3</v>
      </c>
      <c r="H61" t="str">
        <f t="shared" si="0"/>
        <v>1</v>
      </c>
      <c r="I61" t="str">
        <f t="shared" si="1"/>
        <v>0</v>
      </c>
      <c r="J61" t="str">
        <f t="shared" si="2"/>
        <v>0</v>
      </c>
      <c r="K61">
        <f t="shared" si="3"/>
        <v>1</v>
      </c>
    </row>
    <row r="62" spans="2:11">
      <c r="B62" t="s">
        <v>130</v>
      </c>
      <c r="C62" t="s">
        <v>11</v>
      </c>
      <c r="D62" t="s">
        <v>131</v>
      </c>
      <c r="E62" s="4">
        <v>0.874</v>
      </c>
      <c r="F62" s="4">
        <v>1.0999999999999999E-2</v>
      </c>
      <c r="G62" s="4">
        <v>1.5E-3</v>
      </c>
      <c r="H62" t="str">
        <f t="shared" si="0"/>
        <v>1</v>
      </c>
      <c r="I62" t="str">
        <f t="shared" si="1"/>
        <v>0</v>
      </c>
      <c r="J62" t="str">
        <f t="shared" si="2"/>
        <v>0</v>
      </c>
      <c r="K62">
        <f t="shared" si="3"/>
        <v>1</v>
      </c>
    </row>
    <row r="63" spans="2:11">
      <c r="B63" t="s">
        <v>132</v>
      </c>
      <c r="C63" t="s">
        <v>11</v>
      </c>
      <c r="D63" t="s">
        <v>133</v>
      </c>
      <c r="E63" s="4">
        <v>0.84799999999999998</v>
      </c>
      <c r="F63" s="4">
        <v>3.7900000000000003E-2</v>
      </c>
      <c r="G63" s="4">
        <v>9.1800000000000007E-2</v>
      </c>
      <c r="H63" t="str">
        <f t="shared" si="0"/>
        <v>1</v>
      </c>
      <c r="I63" t="str">
        <f t="shared" si="1"/>
        <v>0</v>
      </c>
      <c r="J63" t="str">
        <f t="shared" si="2"/>
        <v>0</v>
      </c>
      <c r="K63">
        <f t="shared" si="3"/>
        <v>1</v>
      </c>
    </row>
    <row r="64" spans="2:11">
      <c r="B64" t="s">
        <v>134</v>
      </c>
      <c r="C64" t="s">
        <v>11</v>
      </c>
      <c r="D64" t="s">
        <v>135</v>
      </c>
      <c r="E64" s="4">
        <v>0.70299999999999996</v>
      </c>
      <c r="F64" s="4">
        <v>-0.26900000000000002</v>
      </c>
      <c r="G64" s="4">
        <v>-0.1583</v>
      </c>
      <c r="H64" t="str">
        <f t="shared" si="0"/>
        <v>1</v>
      </c>
      <c r="I64" t="str">
        <f t="shared" si="1"/>
        <v>0</v>
      </c>
      <c r="J64" t="str">
        <f t="shared" si="2"/>
        <v>0</v>
      </c>
      <c r="K64">
        <f t="shared" si="3"/>
        <v>1</v>
      </c>
    </row>
    <row r="65" spans="2:11">
      <c r="B65" t="s">
        <v>136</v>
      </c>
      <c r="C65" t="s">
        <v>11</v>
      </c>
      <c r="D65" t="s">
        <v>137</v>
      </c>
      <c r="E65" s="4">
        <v>0.81299999999999994</v>
      </c>
      <c r="F65" s="4">
        <v>1.6000000000000001E-3</v>
      </c>
      <c r="G65" s="4">
        <v>-4.8399999999999999E-2</v>
      </c>
      <c r="H65" t="str">
        <f t="shared" si="0"/>
        <v>1</v>
      </c>
      <c r="I65" t="str">
        <f t="shared" si="1"/>
        <v>0</v>
      </c>
      <c r="J65" t="str">
        <f t="shared" si="2"/>
        <v>0</v>
      </c>
      <c r="K65">
        <f t="shared" si="3"/>
        <v>1</v>
      </c>
    </row>
    <row r="66" spans="2:11">
      <c r="B66" t="s">
        <v>138</v>
      </c>
      <c r="C66" t="s">
        <v>11</v>
      </c>
      <c r="D66" t="s">
        <v>139</v>
      </c>
      <c r="E66" s="4">
        <v>0.68899999999999995</v>
      </c>
      <c r="F66" s="4">
        <v>7.4000000000000003E-3</v>
      </c>
      <c r="G66" s="4">
        <v>-0.13700000000000001</v>
      </c>
      <c r="H66" t="str">
        <f t="shared" si="0"/>
        <v>1</v>
      </c>
      <c r="I66" t="str">
        <f t="shared" si="1"/>
        <v>0</v>
      </c>
      <c r="J66" t="str">
        <f t="shared" si="2"/>
        <v>0</v>
      </c>
      <c r="K66">
        <f t="shared" si="3"/>
        <v>1</v>
      </c>
    </row>
    <row r="67" spans="2:11">
      <c r="B67" t="s">
        <v>140</v>
      </c>
      <c r="C67" t="s">
        <v>11</v>
      </c>
      <c r="D67" t="s">
        <v>141</v>
      </c>
      <c r="E67" s="4">
        <v>0.95499999999999996</v>
      </c>
      <c r="F67" s="4">
        <v>-6.3E-3</v>
      </c>
      <c r="G67" s="4">
        <v>8.1199999999999994E-2</v>
      </c>
      <c r="H67" t="str">
        <f t="shared" ref="H67:H74" si="4">IF(E67&gt;10%, "1", "0")</f>
        <v>1</v>
      </c>
      <c r="I67" t="str">
        <f t="shared" ref="I67:I74" si="5">IF(F67&gt;5%, "1", "0")</f>
        <v>0</v>
      </c>
      <c r="J67" t="str">
        <f t="shared" ref="J67:J74" si="6">IF(G67&gt;10%, "1", "0")</f>
        <v>0</v>
      </c>
      <c r="K67">
        <f t="shared" ref="K67:K74" si="7">H67+I67+J67</f>
        <v>1</v>
      </c>
    </row>
    <row r="68" spans="2:11">
      <c r="B68" t="s">
        <v>142</v>
      </c>
      <c r="C68" t="s">
        <v>11</v>
      </c>
      <c r="D68" t="s">
        <v>143</v>
      </c>
      <c r="E68" s="4">
        <v>0.77600000000000002</v>
      </c>
      <c r="F68" s="4">
        <v>1.0200000000000001E-2</v>
      </c>
      <c r="G68" s="4">
        <v>-5.45E-2</v>
      </c>
      <c r="H68" t="str">
        <f t="shared" si="4"/>
        <v>1</v>
      </c>
      <c r="I68" t="str">
        <f t="shared" si="5"/>
        <v>0</v>
      </c>
      <c r="J68" t="str">
        <f t="shared" si="6"/>
        <v>0</v>
      </c>
      <c r="K68">
        <f t="shared" si="7"/>
        <v>1</v>
      </c>
    </row>
    <row r="69" spans="2:11">
      <c r="B69" t="s">
        <v>144</v>
      </c>
      <c r="C69" t="s">
        <v>11</v>
      </c>
      <c r="D69" t="s">
        <v>145</v>
      </c>
      <c r="E69" s="4">
        <v>0.748</v>
      </c>
      <c r="F69" s="4">
        <v>2.64E-2</v>
      </c>
      <c r="G69" s="4">
        <v>-0.1671</v>
      </c>
      <c r="H69" t="str">
        <f t="shared" si="4"/>
        <v>1</v>
      </c>
      <c r="I69" t="str">
        <f t="shared" si="5"/>
        <v>0</v>
      </c>
      <c r="J69" t="str">
        <f t="shared" si="6"/>
        <v>0</v>
      </c>
      <c r="K69">
        <f t="shared" si="7"/>
        <v>1</v>
      </c>
    </row>
    <row r="70" spans="2:11">
      <c r="B70" t="s">
        <v>146</v>
      </c>
      <c r="C70" t="s">
        <v>11</v>
      </c>
      <c r="D70" t="s">
        <v>147</v>
      </c>
      <c r="E70" s="4">
        <v>0.78700000000000003</v>
      </c>
      <c r="F70" s="4">
        <v>-4.19E-2</v>
      </c>
      <c r="G70" s="4">
        <v>-8.0299999999999996E-2</v>
      </c>
      <c r="H70" t="str">
        <f t="shared" si="4"/>
        <v>1</v>
      </c>
      <c r="I70" t="str">
        <f t="shared" si="5"/>
        <v>0</v>
      </c>
      <c r="J70" t="str">
        <f t="shared" si="6"/>
        <v>0</v>
      </c>
      <c r="K70">
        <f t="shared" si="7"/>
        <v>1</v>
      </c>
    </row>
    <row r="71" spans="2:11">
      <c r="B71" t="s">
        <v>148</v>
      </c>
      <c r="C71" t="s">
        <v>11</v>
      </c>
      <c r="D71" t="s">
        <v>149</v>
      </c>
      <c r="E71" s="4"/>
      <c r="F71" s="4">
        <v>1.72E-2</v>
      </c>
      <c r="G71" s="4">
        <v>6.6799999999999998E-2</v>
      </c>
      <c r="H71" t="str">
        <f t="shared" si="4"/>
        <v>0</v>
      </c>
      <c r="I71" t="str">
        <f t="shared" si="5"/>
        <v>0</v>
      </c>
      <c r="J71" t="str">
        <f t="shared" si="6"/>
        <v>0</v>
      </c>
      <c r="K71">
        <f t="shared" si="7"/>
        <v>0</v>
      </c>
    </row>
    <row r="72" spans="2:11">
      <c r="B72" t="s">
        <v>150</v>
      </c>
      <c r="C72" t="s">
        <v>151</v>
      </c>
      <c r="D72" t="s">
        <v>152</v>
      </c>
      <c r="E72" s="4">
        <v>6.6000000000000003E-2</v>
      </c>
      <c r="F72" s="4">
        <v>-4.3900000000000002E-2</v>
      </c>
      <c r="G72" s="4">
        <v>-7.6499999999999999E-2</v>
      </c>
      <c r="H72" t="str">
        <f t="shared" si="4"/>
        <v>0</v>
      </c>
      <c r="I72" t="str">
        <f t="shared" si="5"/>
        <v>0</v>
      </c>
      <c r="J72" t="str">
        <f t="shared" si="6"/>
        <v>0</v>
      </c>
      <c r="K72">
        <f t="shared" si="7"/>
        <v>0</v>
      </c>
    </row>
    <row r="73" spans="2:11">
      <c r="B73" t="s">
        <v>153</v>
      </c>
      <c r="C73" t="s">
        <v>154</v>
      </c>
      <c r="D73" t="s">
        <v>155</v>
      </c>
      <c r="E73" s="4">
        <v>4.7E-2</v>
      </c>
      <c r="F73" s="4">
        <v>-2.93E-2</v>
      </c>
      <c r="G73" s="4">
        <v>-0.35649999999999998</v>
      </c>
      <c r="H73" t="str">
        <f t="shared" si="4"/>
        <v>0</v>
      </c>
      <c r="I73" t="str">
        <f t="shared" si="5"/>
        <v>0</v>
      </c>
      <c r="J73" t="str">
        <f t="shared" si="6"/>
        <v>0</v>
      </c>
      <c r="K73">
        <f t="shared" si="7"/>
        <v>0</v>
      </c>
    </row>
    <row r="74" spans="2:11">
      <c r="B74" t="s">
        <v>156</v>
      </c>
      <c r="C74" t="s">
        <v>157</v>
      </c>
      <c r="D74" t="s">
        <v>158</v>
      </c>
      <c r="E74" s="4">
        <v>3.5000000000000003E-2</v>
      </c>
      <c r="F74" s="4">
        <v>-4.5400000000000003E-2</v>
      </c>
      <c r="G74" s="4">
        <v>8.9800000000000005E-2</v>
      </c>
      <c r="H74" t="str">
        <f t="shared" si="4"/>
        <v>0</v>
      </c>
      <c r="I74" t="str">
        <f t="shared" si="5"/>
        <v>0</v>
      </c>
      <c r="J74" t="str">
        <f t="shared" si="6"/>
        <v>0</v>
      </c>
      <c r="K74">
        <f t="shared" si="7"/>
        <v>0</v>
      </c>
    </row>
    <row r="75" spans="2:11">
      <c r="B75" t="s">
        <v>159</v>
      </c>
      <c r="C75" t="s">
        <v>160</v>
      </c>
      <c r="D75" t="s">
        <v>161</v>
      </c>
      <c r="E75" t="s">
        <v>162</v>
      </c>
      <c r="F75" t="s">
        <v>163</v>
      </c>
      <c r="G75" t="s">
        <v>164</v>
      </c>
    </row>
    <row r="76" spans="2:11">
      <c r="B76" s="6"/>
      <c r="C76" s="6"/>
      <c r="D76" s="6"/>
      <c r="E76" s="7"/>
      <c r="F76" s="7"/>
      <c r="G76" s="7"/>
      <c r="H76" s="6"/>
    </row>
    <row r="102" spans="2:8">
      <c r="B102" s="8"/>
      <c r="C102" s="6"/>
    </row>
    <row r="103" spans="2:8" ht="16">
      <c r="B103" s="14"/>
      <c r="C103" s="14"/>
      <c r="D103" s="14"/>
      <c r="E103" s="14"/>
      <c r="F103" s="14"/>
      <c r="G103" s="14"/>
      <c r="H103" s="14"/>
    </row>
    <row r="104" spans="2:8">
      <c r="B104" s="15"/>
      <c r="C104" s="15"/>
      <c r="D104" s="15"/>
      <c r="E104" s="15"/>
      <c r="F104" s="15"/>
      <c r="G104" s="15"/>
      <c r="H104" s="15"/>
    </row>
    <row r="105" spans="2:8" ht="16">
      <c r="B105" s="14"/>
      <c r="C105" s="14"/>
      <c r="D105" s="14"/>
      <c r="E105" s="14"/>
      <c r="F105" s="14"/>
      <c r="G105" s="14"/>
      <c r="H105" s="14"/>
    </row>
  </sheetData>
  <mergeCells count="3">
    <mergeCell ref="B103:H103"/>
    <mergeCell ref="B104:H104"/>
    <mergeCell ref="B105:H10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workbookViewId="0">
      <selection activeCell="C2" sqref="C2:G117"/>
    </sheetView>
  </sheetViews>
  <sheetFormatPr baseColWidth="10" defaultRowHeight="15" x14ac:dyDescent="0"/>
  <cols>
    <col min="1" max="1" width="12.83203125" bestFit="1" customWidth="1"/>
    <col min="2" max="2" width="13.6640625" bestFit="1" customWidth="1"/>
    <col min="3" max="3" width="12.1640625" bestFit="1" customWidth="1"/>
    <col min="4" max="4" width="8.6640625" bestFit="1" customWidth="1"/>
    <col min="5" max="5" width="12.83203125" bestFit="1" customWidth="1"/>
    <col min="6" max="6" width="6.6640625" bestFit="1" customWidth="1"/>
    <col min="7" max="7" width="9.1640625" bestFit="1" customWidth="1"/>
    <col min="8" max="8" width="13.1640625" bestFit="1" customWidth="1"/>
    <col min="10" max="10" width="12.5" bestFit="1" customWidth="1"/>
    <col min="11" max="11" width="13.6640625" bestFit="1" customWidth="1"/>
    <col min="12" max="13" width="12.83203125" bestFit="1" customWidth="1"/>
    <col min="14" max="14" width="6.6640625" bestFit="1" customWidth="1"/>
    <col min="15" max="15" width="9.1640625" bestFit="1" customWidth="1"/>
    <col min="16" max="16" width="13.1640625" bestFit="1" customWidth="1"/>
  </cols>
  <sheetData>
    <row r="1" spans="1:16">
      <c r="A1" t="s">
        <v>174</v>
      </c>
      <c r="B1" t="s">
        <v>0</v>
      </c>
      <c r="C1" t="s">
        <v>1</v>
      </c>
      <c r="E1" t="s">
        <v>188</v>
      </c>
      <c r="F1" t="s">
        <v>3</v>
      </c>
      <c r="G1" t="s">
        <v>4</v>
      </c>
      <c r="H1" t="s">
        <v>5</v>
      </c>
      <c r="J1" t="s">
        <v>171</v>
      </c>
      <c r="K1" t="s">
        <v>0</v>
      </c>
      <c r="L1" t="s">
        <v>1</v>
      </c>
      <c r="M1" t="s">
        <v>188</v>
      </c>
      <c r="N1" t="s">
        <v>3</v>
      </c>
      <c r="O1" t="s">
        <v>4</v>
      </c>
      <c r="P1" t="s">
        <v>5</v>
      </c>
    </row>
    <row r="2" spans="1:16">
      <c r="B2">
        <v>1</v>
      </c>
      <c r="C2" s="1">
        <v>40627</v>
      </c>
      <c r="E2">
        <f t="shared" ref="E2:E33" si="0">$C$118/G2</f>
        <v>2.3728470111448834</v>
      </c>
      <c r="F2">
        <v>100</v>
      </c>
      <c r="G2">
        <v>47</v>
      </c>
      <c r="H2">
        <v>47</v>
      </c>
      <c r="K2">
        <v>1</v>
      </c>
      <c r="L2" s="1">
        <v>40794</v>
      </c>
      <c r="M2">
        <f t="shared" ref="M2:M18" si="1">$L$19/O2</f>
        <v>1.9849624060150375</v>
      </c>
      <c r="N2">
        <v>100</v>
      </c>
      <c r="O2">
        <v>133</v>
      </c>
      <c r="P2">
        <v>133</v>
      </c>
    </row>
    <row r="3" spans="1:16">
      <c r="B3">
        <v>2</v>
      </c>
      <c r="C3" s="1">
        <v>40654</v>
      </c>
      <c r="E3">
        <f t="shared" si="0"/>
        <v>3.2801120448179271</v>
      </c>
      <c r="F3">
        <v>100</v>
      </c>
      <c r="G3">
        <v>34</v>
      </c>
      <c r="H3">
        <v>81</v>
      </c>
      <c r="K3">
        <v>2</v>
      </c>
      <c r="L3" s="1">
        <v>40806</v>
      </c>
      <c r="M3">
        <f t="shared" si="1"/>
        <v>1.2</v>
      </c>
      <c r="N3">
        <v>100</v>
      </c>
      <c r="O3">
        <v>220</v>
      </c>
      <c r="P3">
        <v>353</v>
      </c>
    </row>
    <row r="4" spans="1:16">
      <c r="B4">
        <v>3</v>
      </c>
      <c r="C4" s="1">
        <v>40672</v>
      </c>
      <c r="E4">
        <f t="shared" si="0"/>
        <v>18.587301587301585</v>
      </c>
      <c r="F4">
        <v>100</v>
      </c>
      <c r="G4">
        <v>6</v>
      </c>
      <c r="H4">
        <v>87</v>
      </c>
      <c r="K4">
        <v>3</v>
      </c>
      <c r="L4" s="1">
        <v>40840</v>
      </c>
      <c r="M4">
        <f t="shared" si="1"/>
        <v>1.639751552795031</v>
      </c>
      <c r="N4">
        <v>100</v>
      </c>
      <c r="O4">
        <v>161</v>
      </c>
      <c r="P4">
        <v>514</v>
      </c>
    </row>
    <row r="5" spans="1:16">
      <c r="B5">
        <v>4</v>
      </c>
      <c r="C5" s="1">
        <v>40683</v>
      </c>
      <c r="E5">
        <f t="shared" si="0"/>
        <v>3.4851190476190474</v>
      </c>
      <c r="F5">
        <v>100</v>
      </c>
      <c r="G5">
        <v>32</v>
      </c>
      <c r="H5">
        <v>119</v>
      </c>
      <c r="K5">
        <v>4</v>
      </c>
      <c r="L5" s="1">
        <v>40882</v>
      </c>
      <c r="M5">
        <f t="shared" si="1"/>
        <v>2.1120000000000001</v>
      </c>
      <c r="N5">
        <v>100</v>
      </c>
      <c r="O5">
        <v>125</v>
      </c>
      <c r="P5">
        <v>639</v>
      </c>
    </row>
    <row r="6" spans="1:16">
      <c r="B6">
        <v>5</v>
      </c>
      <c r="C6" s="1">
        <v>40688</v>
      </c>
      <c r="E6" t="e">
        <f t="shared" si="0"/>
        <v>#DIV/0!</v>
      </c>
      <c r="F6">
        <v>100</v>
      </c>
      <c r="G6">
        <v>0</v>
      </c>
      <c r="H6">
        <v>119</v>
      </c>
      <c r="K6">
        <v>5</v>
      </c>
      <c r="L6" s="1">
        <v>40891</v>
      </c>
      <c r="M6">
        <f t="shared" si="1"/>
        <v>-37.714285714285715</v>
      </c>
      <c r="N6">
        <v>100</v>
      </c>
      <c r="O6">
        <v>-7</v>
      </c>
      <c r="P6">
        <v>632</v>
      </c>
    </row>
    <row r="7" spans="1:16">
      <c r="B7">
        <v>6</v>
      </c>
      <c r="C7" s="1">
        <v>40694</v>
      </c>
      <c r="E7">
        <f t="shared" si="0"/>
        <v>5.8696741854636585</v>
      </c>
      <c r="F7">
        <v>100</v>
      </c>
      <c r="G7">
        <v>19</v>
      </c>
      <c r="H7">
        <v>138</v>
      </c>
      <c r="K7">
        <v>6</v>
      </c>
      <c r="L7" s="1">
        <v>41143</v>
      </c>
      <c r="M7">
        <f t="shared" si="1"/>
        <v>2</v>
      </c>
      <c r="N7">
        <v>100</v>
      </c>
      <c r="O7">
        <v>132</v>
      </c>
      <c r="P7">
        <v>764</v>
      </c>
    </row>
    <row r="8" spans="1:16">
      <c r="B8">
        <v>7</v>
      </c>
      <c r="C8" s="1">
        <v>40716</v>
      </c>
      <c r="E8">
        <f t="shared" si="0"/>
        <v>1.8587301587301586</v>
      </c>
      <c r="F8">
        <v>100</v>
      </c>
      <c r="G8">
        <v>60</v>
      </c>
      <c r="H8">
        <v>198</v>
      </c>
      <c r="K8">
        <v>7</v>
      </c>
      <c r="L8" s="1">
        <v>41220</v>
      </c>
      <c r="M8">
        <f t="shared" si="1"/>
        <v>22</v>
      </c>
      <c r="N8">
        <v>100</v>
      </c>
      <c r="O8">
        <v>12</v>
      </c>
      <c r="P8">
        <v>776</v>
      </c>
    </row>
    <row r="9" spans="1:16">
      <c r="B9">
        <v>8</v>
      </c>
      <c r="C9" s="1">
        <v>40744</v>
      </c>
      <c r="E9">
        <f t="shared" si="0"/>
        <v>3.186394557823129</v>
      </c>
      <c r="F9">
        <v>100</v>
      </c>
      <c r="G9">
        <v>35</v>
      </c>
      <c r="H9">
        <v>233</v>
      </c>
      <c r="K9">
        <v>8</v>
      </c>
      <c r="L9" s="1">
        <v>41256</v>
      </c>
      <c r="M9">
        <f t="shared" si="1"/>
        <v>2.0152671755725189</v>
      </c>
      <c r="N9">
        <v>100</v>
      </c>
      <c r="O9">
        <v>131</v>
      </c>
      <c r="P9">
        <v>907</v>
      </c>
    </row>
    <row r="10" spans="1:16">
      <c r="B10">
        <v>9</v>
      </c>
      <c r="C10" s="1">
        <v>40757</v>
      </c>
      <c r="E10">
        <f t="shared" si="0"/>
        <v>-4.6468253968253963</v>
      </c>
      <c r="F10">
        <v>100</v>
      </c>
      <c r="G10">
        <v>-24</v>
      </c>
      <c r="H10">
        <v>209</v>
      </c>
      <c r="K10">
        <v>9</v>
      </c>
      <c r="L10" s="1">
        <v>41354</v>
      </c>
      <c r="M10">
        <f t="shared" si="1"/>
        <v>-5.0769230769230766</v>
      </c>
      <c r="N10">
        <v>100</v>
      </c>
      <c r="O10">
        <v>-52</v>
      </c>
      <c r="P10">
        <v>855</v>
      </c>
    </row>
    <row r="11" spans="1:16">
      <c r="B11">
        <v>10</v>
      </c>
      <c r="C11" s="1">
        <v>40772</v>
      </c>
      <c r="E11">
        <f t="shared" si="0"/>
        <v>5.8696741854636585</v>
      </c>
      <c r="F11">
        <v>100</v>
      </c>
      <c r="G11">
        <v>19</v>
      </c>
      <c r="H11">
        <v>228</v>
      </c>
      <c r="K11">
        <v>10</v>
      </c>
      <c r="L11" s="1">
        <v>41528</v>
      </c>
      <c r="M11">
        <f t="shared" si="1"/>
        <v>0.30985915492957744</v>
      </c>
      <c r="N11">
        <v>100</v>
      </c>
      <c r="O11">
        <v>852</v>
      </c>
      <c r="P11" s="2">
        <v>1707</v>
      </c>
    </row>
    <row r="12" spans="1:16">
      <c r="B12">
        <v>11</v>
      </c>
      <c r="C12" s="1">
        <v>40780</v>
      </c>
      <c r="E12">
        <f t="shared" si="0"/>
        <v>0.85132679025808788</v>
      </c>
      <c r="F12">
        <v>100</v>
      </c>
      <c r="G12">
        <v>131</v>
      </c>
      <c r="H12">
        <v>359</v>
      </c>
      <c r="K12">
        <v>11</v>
      </c>
      <c r="L12" s="1">
        <v>42124</v>
      </c>
      <c r="M12">
        <f t="shared" si="1"/>
        <v>0.22353937341236241</v>
      </c>
      <c r="N12">
        <v>100</v>
      </c>
      <c r="O12" s="2">
        <v>1181</v>
      </c>
      <c r="P12" s="2">
        <v>2888</v>
      </c>
    </row>
    <row r="13" spans="1:16">
      <c r="B13">
        <v>12</v>
      </c>
      <c r="C13" s="1">
        <v>40785</v>
      </c>
      <c r="E13">
        <f t="shared" si="0"/>
        <v>13.94047619047619</v>
      </c>
      <c r="F13">
        <v>100</v>
      </c>
      <c r="G13">
        <v>8</v>
      </c>
      <c r="H13">
        <v>367</v>
      </c>
      <c r="K13">
        <v>12</v>
      </c>
      <c r="L13" s="1">
        <v>42269</v>
      </c>
      <c r="M13">
        <f t="shared" si="1"/>
        <v>0.3682008368200837</v>
      </c>
      <c r="N13">
        <v>100</v>
      </c>
      <c r="O13">
        <v>717</v>
      </c>
      <c r="P13" s="2">
        <v>3605</v>
      </c>
    </row>
    <row r="14" spans="1:16">
      <c r="B14">
        <v>13</v>
      </c>
      <c r="C14" s="1">
        <v>40794</v>
      </c>
      <c r="E14">
        <f t="shared" si="0"/>
        <v>2.8595848595848596</v>
      </c>
      <c r="F14">
        <v>100</v>
      </c>
      <c r="G14">
        <v>39</v>
      </c>
      <c r="H14">
        <v>406</v>
      </c>
      <c r="K14">
        <v>13</v>
      </c>
      <c r="L14" s="1">
        <v>42404</v>
      </c>
      <c r="M14">
        <f t="shared" si="1"/>
        <v>1.3894736842105264</v>
      </c>
      <c r="N14">
        <v>100</v>
      </c>
      <c r="O14">
        <v>190</v>
      </c>
      <c r="P14" s="2">
        <v>3795</v>
      </c>
    </row>
    <row r="15" spans="1:16">
      <c r="B15">
        <v>14</v>
      </c>
      <c r="C15" s="1">
        <v>40800</v>
      </c>
      <c r="E15">
        <f t="shared" si="0"/>
        <v>2.8595848595848596</v>
      </c>
      <c r="F15">
        <v>100</v>
      </c>
      <c r="G15">
        <v>39</v>
      </c>
      <c r="H15">
        <v>445</v>
      </c>
      <c r="K15">
        <v>14</v>
      </c>
      <c r="L15" s="1">
        <v>42464</v>
      </c>
      <c r="M15">
        <f t="shared" si="1"/>
        <v>0.67866323907455017</v>
      </c>
      <c r="N15">
        <v>100</v>
      </c>
      <c r="O15">
        <v>389</v>
      </c>
      <c r="P15" s="2">
        <v>4184</v>
      </c>
    </row>
    <row r="16" spans="1:16">
      <c r="B16">
        <v>15</v>
      </c>
      <c r="C16" s="1">
        <v>40813</v>
      </c>
      <c r="E16">
        <f t="shared" si="0"/>
        <v>1.7987711213517665</v>
      </c>
      <c r="F16">
        <v>100</v>
      </c>
      <c r="G16">
        <v>62</v>
      </c>
      <c r="H16">
        <v>507</v>
      </c>
      <c r="K16">
        <v>15</v>
      </c>
      <c r="L16" s="1">
        <v>42760</v>
      </c>
      <c r="M16">
        <f t="shared" si="1"/>
        <v>0.52071005917159763</v>
      </c>
      <c r="N16">
        <v>100</v>
      </c>
      <c r="O16">
        <v>507</v>
      </c>
      <c r="P16" s="2">
        <v>4691</v>
      </c>
    </row>
    <row r="17" spans="2:16">
      <c r="B17">
        <v>16</v>
      </c>
      <c r="C17" s="1">
        <v>40827</v>
      </c>
      <c r="E17">
        <f t="shared" si="0"/>
        <v>0.59638400814871395</v>
      </c>
      <c r="F17">
        <v>100</v>
      </c>
      <c r="G17">
        <v>187</v>
      </c>
      <c r="H17">
        <v>694</v>
      </c>
      <c r="K17">
        <v>16</v>
      </c>
      <c r="L17" s="1">
        <v>43116</v>
      </c>
      <c r="M17">
        <f t="shared" si="1"/>
        <v>0.48263254113345522</v>
      </c>
      <c r="N17">
        <v>100</v>
      </c>
      <c r="O17">
        <v>547</v>
      </c>
      <c r="P17" s="2">
        <v>5238</v>
      </c>
    </row>
    <row r="18" spans="2:16">
      <c r="B18">
        <v>17</v>
      </c>
      <c r="C18" s="1">
        <v>40854</v>
      </c>
      <c r="E18">
        <f t="shared" si="0"/>
        <v>1.0138528138528138</v>
      </c>
      <c r="F18">
        <v>100</v>
      </c>
      <c r="G18">
        <v>110</v>
      </c>
      <c r="H18">
        <v>804</v>
      </c>
      <c r="K18">
        <v>17</v>
      </c>
      <c r="L18" s="1">
        <v>43315</v>
      </c>
      <c r="M18">
        <f t="shared" si="1"/>
        <v>-0.36016371077762621</v>
      </c>
      <c r="N18">
        <v>100</v>
      </c>
      <c r="O18">
        <v>-733</v>
      </c>
      <c r="P18" s="2">
        <v>4505</v>
      </c>
    </row>
    <row r="19" spans="2:16">
      <c r="B19">
        <v>18</v>
      </c>
      <c r="C19" s="1">
        <v>40878</v>
      </c>
      <c r="E19">
        <f t="shared" si="0"/>
        <v>1.9228243021346469</v>
      </c>
      <c r="F19">
        <v>100</v>
      </c>
      <c r="G19">
        <v>58</v>
      </c>
      <c r="H19">
        <v>862</v>
      </c>
      <c r="K19" t="s">
        <v>189</v>
      </c>
      <c r="L19">
        <f>-1*AVERAGE(O6,O10,O18)</f>
        <v>264</v>
      </c>
    </row>
    <row r="20" spans="2:16">
      <c r="B20">
        <v>19</v>
      </c>
      <c r="C20" s="1">
        <v>40896</v>
      </c>
      <c r="E20">
        <f t="shared" si="0"/>
        <v>15.931972789115646</v>
      </c>
      <c r="F20">
        <v>100</v>
      </c>
      <c r="G20">
        <v>7</v>
      </c>
      <c r="H20">
        <v>869</v>
      </c>
      <c r="K20" t="s">
        <v>187</v>
      </c>
      <c r="L20" s="12">
        <f>SUM(M2:M18)/K18</f>
        <v>-0.36625367522656943</v>
      </c>
    </row>
    <row r="21" spans="2:16">
      <c r="B21">
        <v>20</v>
      </c>
      <c r="C21" s="1">
        <v>40940</v>
      </c>
      <c r="E21">
        <f t="shared" si="0"/>
        <v>-11.152380952380952</v>
      </c>
      <c r="F21">
        <v>100</v>
      </c>
      <c r="G21">
        <v>-10</v>
      </c>
      <c r="H21">
        <v>859</v>
      </c>
      <c r="K21" t="s">
        <v>190</v>
      </c>
      <c r="L21">
        <f>L20*K18*365/(L18-L2)</f>
        <v>-0.90146927996067572</v>
      </c>
    </row>
    <row r="22" spans="2:16">
      <c r="B22">
        <v>21</v>
      </c>
      <c r="C22" s="1">
        <v>40970</v>
      </c>
      <c r="E22">
        <f t="shared" si="0"/>
        <v>4.8488612836438918</v>
      </c>
      <c r="F22">
        <v>100</v>
      </c>
      <c r="G22">
        <v>23</v>
      </c>
      <c r="H22">
        <v>882</v>
      </c>
      <c r="K22" t="s">
        <v>191</v>
      </c>
      <c r="L22">
        <f>L20*SQRT(K18)/STDEV(M2:M18)</f>
        <v>-0.13665669328605617</v>
      </c>
    </row>
    <row r="23" spans="2:16">
      <c r="B23">
        <v>22</v>
      </c>
      <c r="C23" s="1">
        <v>41053</v>
      </c>
      <c r="E23">
        <f t="shared" si="0"/>
        <v>-0.70584689572031345</v>
      </c>
      <c r="F23">
        <v>100</v>
      </c>
      <c r="G23">
        <v>-158</v>
      </c>
      <c r="H23">
        <v>724</v>
      </c>
    </row>
    <row r="24" spans="2:16">
      <c r="B24">
        <v>23</v>
      </c>
      <c r="C24" s="1">
        <v>41080</v>
      </c>
      <c r="E24">
        <f t="shared" si="0"/>
        <v>0.74349206349206343</v>
      </c>
      <c r="F24">
        <v>100</v>
      </c>
      <c r="G24">
        <v>150</v>
      </c>
      <c r="H24">
        <v>874</v>
      </c>
    </row>
    <row r="25" spans="2:16">
      <c r="B25">
        <v>24</v>
      </c>
      <c r="C25" s="1">
        <v>41107</v>
      </c>
      <c r="E25">
        <f t="shared" si="0"/>
        <v>2.9348370927318292</v>
      </c>
      <c r="F25">
        <v>100</v>
      </c>
      <c r="G25">
        <v>38</v>
      </c>
      <c r="H25">
        <v>912</v>
      </c>
    </row>
    <row r="26" spans="2:16">
      <c r="B26">
        <v>25</v>
      </c>
      <c r="C26" s="1">
        <v>41190</v>
      </c>
      <c r="E26">
        <f t="shared" si="0"/>
        <v>-2.788095238095238</v>
      </c>
      <c r="F26">
        <v>100</v>
      </c>
      <c r="G26">
        <v>-40</v>
      </c>
      <c r="H26">
        <v>872</v>
      </c>
    </row>
    <row r="27" spans="2:16">
      <c r="B27">
        <v>26</v>
      </c>
      <c r="C27" s="1">
        <v>41201</v>
      </c>
      <c r="E27">
        <f t="shared" si="0"/>
        <v>-1.4869841269841269</v>
      </c>
      <c r="F27">
        <v>100</v>
      </c>
      <c r="G27">
        <v>-75</v>
      </c>
      <c r="H27">
        <v>797</v>
      </c>
    </row>
    <row r="28" spans="2:16">
      <c r="B28">
        <v>27</v>
      </c>
      <c r="C28" s="1">
        <v>41228</v>
      </c>
      <c r="E28">
        <f t="shared" si="0"/>
        <v>-1.1497299950908197</v>
      </c>
      <c r="F28">
        <v>100</v>
      </c>
      <c r="G28">
        <v>-97</v>
      </c>
      <c r="H28">
        <v>700</v>
      </c>
    </row>
    <row r="29" spans="2:16">
      <c r="B29">
        <v>28</v>
      </c>
      <c r="C29" s="1">
        <v>41243</v>
      </c>
      <c r="E29">
        <f t="shared" si="0"/>
        <v>0.86452565522332958</v>
      </c>
      <c r="F29">
        <v>100</v>
      </c>
      <c r="G29">
        <v>129</v>
      </c>
      <c r="H29">
        <v>829</v>
      </c>
    </row>
    <row r="30" spans="2:16">
      <c r="B30">
        <v>29</v>
      </c>
      <c r="C30" s="1">
        <v>41290</v>
      </c>
      <c r="E30">
        <f t="shared" si="0"/>
        <v>2.9348370927318292</v>
      </c>
      <c r="F30">
        <v>100</v>
      </c>
      <c r="G30">
        <v>38</v>
      </c>
      <c r="H30">
        <v>867</v>
      </c>
    </row>
    <row r="31" spans="2:16">
      <c r="B31">
        <v>30</v>
      </c>
      <c r="C31" s="1">
        <v>41306</v>
      </c>
      <c r="E31">
        <f t="shared" si="0"/>
        <v>1.4869841269841269</v>
      </c>
      <c r="F31">
        <v>100</v>
      </c>
      <c r="G31">
        <v>75</v>
      </c>
      <c r="H31">
        <v>942</v>
      </c>
    </row>
    <row r="32" spans="2:16">
      <c r="B32">
        <v>31</v>
      </c>
      <c r="C32" s="1">
        <v>41327</v>
      </c>
      <c r="E32">
        <f t="shared" si="0"/>
        <v>-0.94511702986279256</v>
      </c>
      <c r="F32">
        <v>100</v>
      </c>
      <c r="G32">
        <v>-118</v>
      </c>
      <c r="H32">
        <v>824</v>
      </c>
    </row>
    <row r="33" spans="2:8">
      <c r="B33">
        <v>32</v>
      </c>
      <c r="C33" s="1">
        <v>41369</v>
      </c>
      <c r="E33">
        <f t="shared" si="0"/>
        <v>-1.7157509157509157</v>
      </c>
      <c r="F33">
        <v>100</v>
      </c>
      <c r="G33">
        <v>-65</v>
      </c>
      <c r="H33">
        <v>759</v>
      </c>
    </row>
    <row r="34" spans="2:8">
      <c r="B34">
        <v>33</v>
      </c>
      <c r="C34" s="1">
        <v>41394</v>
      </c>
      <c r="E34">
        <f t="shared" ref="E34:E65" si="2">$C$118/G34</f>
        <v>7.9659863945578229</v>
      </c>
      <c r="F34">
        <v>100</v>
      </c>
      <c r="G34">
        <v>14</v>
      </c>
      <c r="H34">
        <v>773</v>
      </c>
    </row>
    <row r="35" spans="2:8">
      <c r="B35">
        <v>34</v>
      </c>
      <c r="C35" s="1">
        <v>41436</v>
      </c>
      <c r="E35">
        <f t="shared" si="2"/>
        <v>1.0047190047190047</v>
      </c>
      <c r="F35">
        <v>100</v>
      </c>
      <c r="G35">
        <v>111</v>
      </c>
      <c r="H35">
        <v>884</v>
      </c>
    </row>
    <row r="36" spans="2:8">
      <c r="B36">
        <v>35</v>
      </c>
      <c r="C36" s="1">
        <v>41438</v>
      </c>
      <c r="E36">
        <f t="shared" si="2"/>
        <v>-1.7425595238095237</v>
      </c>
      <c r="F36">
        <v>100</v>
      </c>
      <c r="G36">
        <v>-64</v>
      </c>
      <c r="H36">
        <v>820</v>
      </c>
    </row>
    <row r="37" spans="2:8">
      <c r="B37">
        <v>36</v>
      </c>
      <c r="C37" s="1">
        <v>41451</v>
      </c>
      <c r="E37">
        <f t="shared" si="2"/>
        <v>2.6553287981859408</v>
      </c>
      <c r="F37">
        <v>100</v>
      </c>
      <c r="G37">
        <v>42</v>
      </c>
      <c r="H37">
        <v>862</v>
      </c>
    </row>
    <row r="38" spans="2:8">
      <c r="B38">
        <v>37</v>
      </c>
      <c r="C38" s="1">
        <v>41453</v>
      </c>
      <c r="E38">
        <f t="shared" si="2"/>
        <v>-3.0141570141570142</v>
      </c>
      <c r="F38">
        <v>100</v>
      </c>
      <c r="G38">
        <v>-37</v>
      </c>
      <c r="H38">
        <v>825</v>
      </c>
    </row>
    <row r="39" spans="2:8">
      <c r="B39">
        <v>38</v>
      </c>
      <c r="C39" s="1">
        <v>41464</v>
      </c>
      <c r="E39">
        <f t="shared" si="2"/>
        <v>0.79659863945578224</v>
      </c>
      <c r="F39">
        <v>100</v>
      </c>
      <c r="G39">
        <v>140</v>
      </c>
      <c r="H39">
        <v>965</v>
      </c>
    </row>
    <row r="40" spans="2:8">
      <c r="B40">
        <v>39</v>
      </c>
      <c r="C40" s="1">
        <v>41521</v>
      </c>
      <c r="E40">
        <f t="shared" si="2"/>
        <v>2.6553287981859408</v>
      </c>
      <c r="F40">
        <v>100</v>
      </c>
      <c r="G40">
        <v>42</v>
      </c>
      <c r="H40" s="2">
        <v>1007</v>
      </c>
    </row>
    <row r="41" spans="2:8">
      <c r="B41">
        <v>40</v>
      </c>
      <c r="C41" s="1">
        <v>41529</v>
      </c>
      <c r="E41">
        <f t="shared" si="2"/>
        <v>0.88510959939531364</v>
      </c>
      <c r="F41">
        <v>100</v>
      </c>
      <c r="G41">
        <v>126</v>
      </c>
      <c r="H41" s="2">
        <v>1133</v>
      </c>
    </row>
    <row r="42" spans="2:8">
      <c r="B42">
        <v>41</v>
      </c>
      <c r="C42" s="1">
        <v>41555</v>
      </c>
      <c r="E42">
        <f t="shared" si="2"/>
        <v>6.9702380952380949</v>
      </c>
      <c r="F42">
        <v>100</v>
      </c>
      <c r="G42">
        <v>16</v>
      </c>
      <c r="H42" s="2">
        <v>1149</v>
      </c>
    </row>
    <row r="43" spans="2:8">
      <c r="B43">
        <v>42</v>
      </c>
      <c r="C43" s="1">
        <v>41562</v>
      </c>
      <c r="E43">
        <f t="shared" si="2"/>
        <v>3.5975422427035331</v>
      </c>
      <c r="F43">
        <v>100</v>
      </c>
      <c r="G43">
        <v>31</v>
      </c>
      <c r="H43" s="2">
        <v>1180</v>
      </c>
    </row>
    <row r="44" spans="2:8">
      <c r="B44">
        <v>43</v>
      </c>
      <c r="C44" s="1">
        <v>41598</v>
      </c>
      <c r="E44">
        <f t="shared" si="2"/>
        <v>18.587301587301585</v>
      </c>
      <c r="F44">
        <v>100</v>
      </c>
      <c r="G44">
        <v>6</v>
      </c>
      <c r="H44" s="2">
        <v>1186</v>
      </c>
    </row>
    <row r="45" spans="2:8">
      <c r="B45">
        <v>44</v>
      </c>
      <c r="C45" s="1">
        <v>41603</v>
      </c>
      <c r="E45">
        <f t="shared" si="2"/>
        <v>1.4116937914406269</v>
      </c>
      <c r="F45">
        <v>100</v>
      </c>
      <c r="G45">
        <v>79</v>
      </c>
      <c r="H45" s="2">
        <v>1265</v>
      </c>
    </row>
    <row r="46" spans="2:8">
      <c r="B46">
        <v>45</v>
      </c>
      <c r="C46" s="1">
        <v>41607</v>
      </c>
      <c r="E46">
        <f t="shared" si="2"/>
        <v>4.8488612836438918</v>
      </c>
      <c r="F46">
        <v>100</v>
      </c>
      <c r="G46">
        <v>23</v>
      </c>
      <c r="H46" s="2">
        <v>1288</v>
      </c>
    </row>
    <row r="47" spans="2:8">
      <c r="B47">
        <v>46</v>
      </c>
      <c r="C47" s="1">
        <v>41613</v>
      </c>
      <c r="E47">
        <f t="shared" si="2"/>
        <v>-1.8902340597255851</v>
      </c>
      <c r="F47">
        <v>100</v>
      </c>
      <c r="G47">
        <v>-59</v>
      </c>
      <c r="H47" s="2">
        <v>1229</v>
      </c>
    </row>
    <row r="48" spans="2:8">
      <c r="B48">
        <v>47</v>
      </c>
      <c r="C48" s="1">
        <v>41638</v>
      </c>
      <c r="E48">
        <f t="shared" si="2"/>
        <v>1.8587301587301586</v>
      </c>
      <c r="F48">
        <v>100</v>
      </c>
      <c r="G48">
        <v>60</v>
      </c>
      <c r="H48" s="2">
        <v>1289</v>
      </c>
    </row>
    <row r="49" spans="2:8">
      <c r="B49">
        <v>48</v>
      </c>
      <c r="C49" s="1">
        <v>41653</v>
      </c>
      <c r="E49">
        <f t="shared" si="2"/>
        <v>-1.2530765115034777</v>
      </c>
      <c r="F49">
        <v>100</v>
      </c>
      <c r="G49">
        <v>-89</v>
      </c>
      <c r="H49" s="2">
        <v>1200</v>
      </c>
    </row>
    <row r="50" spans="2:8">
      <c r="B50">
        <v>49</v>
      </c>
      <c r="C50" s="1">
        <v>41655</v>
      </c>
      <c r="E50">
        <f t="shared" si="2"/>
        <v>7.9659863945578229</v>
      </c>
      <c r="F50">
        <v>100</v>
      </c>
      <c r="G50">
        <v>14</v>
      </c>
      <c r="H50" s="2">
        <v>1214</v>
      </c>
    </row>
    <row r="51" spans="2:8">
      <c r="B51">
        <v>50</v>
      </c>
      <c r="C51" s="1">
        <v>41702</v>
      </c>
      <c r="E51">
        <f t="shared" si="2"/>
        <v>-1.8282591725214674</v>
      </c>
      <c r="F51">
        <v>100</v>
      </c>
      <c r="G51">
        <v>-61</v>
      </c>
      <c r="H51" s="2">
        <v>1153</v>
      </c>
    </row>
    <row r="52" spans="2:8">
      <c r="B52">
        <v>51</v>
      </c>
      <c r="C52" s="1">
        <v>41733</v>
      </c>
      <c r="E52">
        <f t="shared" si="2"/>
        <v>-2.1042228212039533</v>
      </c>
      <c r="F52">
        <v>100</v>
      </c>
      <c r="G52">
        <v>-53</v>
      </c>
      <c r="H52" s="2">
        <v>1100</v>
      </c>
    </row>
    <row r="53" spans="2:8">
      <c r="B53">
        <v>52</v>
      </c>
      <c r="C53" s="1">
        <v>41745</v>
      </c>
      <c r="E53">
        <f t="shared" si="2"/>
        <v>-0.56042115338597753</v>
      </c>
      <c r="F53">
        <v>100</v>
      </c>
      <c r="G53">
        <v>-199</v>
      </c>
      <c r="H53">
        <v>901</v>
      </c>
    </row>
    <row r="54" spans="2:8">
      <c r="B54">
        <v>53</v>
      </c>
      <c r="C54" s="1">
        <v>41775</v>
      </c>
      <c r="E54">
        <f t="shared" si="2"/>
        <v>-8.5787545787545785</v>
      </c>
      <c r="F54">
        <v>100</v>
      </c>
      <c r="G54">
        <v>-13</v>
      </c>
      <c r="H54">
        <v>888</v>
      </c>
    </row>
    <row r="55" spans="2:8">
      <c r="B55">
        <v>54</v>
      </c>
      <c r="C55" s="1">
        <v>41789</v>
      </c>
      <c r="E55">
        <f t="shared" si="2"/>
        <v>0.92936507936507928</v>
      </c>
      <c r="F55">
        <v>100</v>
      </c>
      <c r="G55">
        <v>120</v>
      </c>
      <c r="H55" s="2">
        <v>1008</v>
      </c>
    </row>
    <row r="56" spans="2:8">
      <c r="B56">
        <v>55</v>
      </c>
      <c r="C56" s="1">
        <v>41823</v>
      </c>
      <c r="E56">
        <f t="shared" si="2"/>
        <v>1.4869841269841269</v>
      </c>
      <c r="F56">
        <v>100</v>
      </c>
      <c r="G56">
        <v>75</v>
      </c>
      <c r="H56" s="2">
        <v>1083</v>
      </c>
    </row>
    <row r="57" spans="2:8">
      <c r="B57">
        <v>56</v>
      </c>
      <c r="C57" s="1">
        <v>41838</v>
      </c>
      <c r="E57">
        <f t="shared" si="2"/>
        <v>-2.0652557319223983</v>
      </c>
      <c r="F57">
        <v>100</v>
      </c>
      <c r="G57">
        <v>-54</v>
      </c>
      <c r="H57" s="2">
        <v>1029</v>
      </c>
    </row>
    <row r="58" spans="2:8">
      <c r="B58">
        <v>57</v>
      </c>
      <c r="C58" s="1">
        <v>41856</v>
      </c>
      <c r="E58">
        <f t="shared" si="2"/>
        <v>-1.2255363683935112</v>
      </c>
      <c r="F58">
        <v>100</v>
      </c>
      <c r="G58">
        <v>-91</v>
      </c>
      <c r="H58">
        <v>938</v>
      </c>
    </row>
    <row r="59" spans="2:8">
      <c r="B59">
        <v>58</v>
      </c>
      <c r="C59" s="1">
        <v>41873</v>
      </c>
      <c r="E59">
        <f t="shared" si="2"/>
        <v>111.52380952380952</v>
      </c>
      <c r="F59">
        <v>100</v>
      </c>
      <c r="G59">
        <v>1</v>
      </c>
      <c r="H59">
        <v>939</v>
      </c>
    </row>
    <row r="60" spans="2:8">
      <c r="B60">
        <v>59</v>
      </c>
      <c r="C60" s="1">
        <v>41885</v>
      </c>
      <c r="E60">
        <f t="shared" si="2"/>
        <v>-6.1957671957671954</v>
      </c>
      <c r="F60">
        <v>100</v>
      </c>
      <c r="G60">
        <v>-18</v>
      </c>
      <c r="H60">
        <v>921</v>
      </c>
    </row>
    <row r="61" spans="2:8">
      <c r="B61">
        <v>60</v>
      </c>
      <c r="C61" s="1">
        <v>41890</v>
      </c>
      <c r="E61">
        <f t="shared" si="2"/>
        <v>3.0141570141570142</v>
      </c>
      <c r="F61">
        <v>100</v>
      </c>
      <c r="G61">
        <v>37</v>
      </c>
      <c r="H61">
        <v>958</v>
      </c>
    </row>
    <row r="62" spans="2:8">
      <c r="B62">
        <v>61</v>
      </c>
      <c r="C62" s="1">
        <v>41935</v>
      </c>
      <c r="E62">
        <f t="shared" si="2"/>
        <v>3.2801120448179271</v>
      </c>
      <c r="F62">
        <v>100</v>
      </c>
      <c r="G62">
        <v>34</v>
      </c>
      <c r="H62">
        <v>992</v>
      </c>
    </row>
    <row r="63" spans="2:8">
      <c r="B63">
        <v>62</v>
      </c>
      <c r="C63" s="1">
        <v>41991</v>
      </c>
      <c r="E63">
        <f t="shared" si="2"/>
        <v>0.33390362132877099</v>
      </c>
      <c r="F63">
        <v>100</v>
      </c>
      <c r="G63">
        <v>334</v>
      </c>
      <c r="H63" s="2">
        <v>1326</v>
      </c>
    </row>
    <row r="64" spans="2:8">
      <c r="B64">
        <v>63</v>
      </c>
      <c r="C64" s="1">
        <v>42031</v>
      </c>
      <c r="E64">
        <f t="shared" si="2"/>
        <v>0.28305535412134397</v>
      </c>
      <c r="F64">
        <v>100</v>
      </c>
      <c r="G64">
        <v>394</v>
      </c>
      <c r="H64" s="2">
        <v>1720</v>
      </c>
    </row>
    <row r="65" spans="2:8">
      <c r="B65">
        <v>64</v>
      </c>
      <c r="C65" s="1">
        <v>42093</v>
      </c>
      <c r="E65">
        <f t="shared" si="2"/>
        <v>0.27003343710365502</v>
      </c>
      <c r="F65">
        <v>100</v>
      </c>
      <c r="G65">
        <v>413</v>
      </c>
      <c r="H65" s="2">
        <v>2133</v>
      </c>
    </row>
    <row r="66" spans="2:8">
      <c r="B66">
        <v>65</v>
      </c>
      <c r="C66" s="1">
        <v>42114</v>
      </c>
      <c r="E66">
        <f t="shared" ref="E66:E97" si="3">$C$118/G66</f>
        <v>18.587301587301585</v>
      </c>
      <c r="F66">
        <v>100</v>
      </c>
      <c r="G66">
        <v>6</v>
      </c>
      <c r="H66" s="2">
        <v>2139</v>
      </c>
    </row>
    <row r="67" spans="2:8">
      <c r="B67">
        <v>66</v>
      </c>
      <c r="C67" s="1">
        <v>42150</v>
      </c>
      <c r="E67">
        <f t="shared" si="3"/>
        <v>-2.593576965669989</v>
      </c>
      <c r="F67">
        <v>100</v>
      </c>
      <c r="G67">
        <v>-43</v>
      </c>
      <c r="H67" s="2">
        <v>2096</v>
      </c>
    </row>
    <row r="68" spans="2:8">
      <c r="B68">
        <v>67</v>
      </c>
      <c r="C68" s="1">
        <v>42156</v>
      </c>
      <c r="E68">
        <f t="shared" si="3"/>
        <v>111.52380952380952</v>
      </c>
      <c r="F68">
        <v>100</v>
      </c>
      <c r="G68">
        <v>1</v>
      </c>
      <c r="H68" s="2">
        <v>2097</v>
      </c>
    </row>
    <row r="69" spans="2:8">
      <c r="B69">
        <v>68</v>
      </c>
      <c r="C69" s="1">
        <v>42192</v>
      </c>
      <c r="E69">
        <f t="shared" si="3"/>
        <v>4.2893772893772892</v>
      </c>
      <c r="F69">
        <v>100</v>
      </c>
      <c r="G69">
        <v>26</v>
      </c>
      <c r="H69" s="2">
        <v>2123</v>
      </c>
    </row>
    <row r="70" spans="2:8">
      <c r="B70">
        <v>69</v>
      </c>
      <c r="C70" s="1">
        <v>42198</v>
      </c>
      <c r="E70">
        <f t="shared" si="3"/>
        <v>1.1991807475678442</v>
      </c>
      <c r="F70">
        <v>100</v>
      </c>
      <c r="G70">
        <v>93</v>
      </c>
      <c r="H70" s="2">
        <v>2216</v>
      </c>
    </row>
    <row r="71" spans="2:8">
      <c r="B71">
        <v>70</v>
      </c>
      <c r="C71" s="1">
        <v>42223</v>
      </c>
      <c r="E71">
        <f t="shared" si="3"/>
        <v>-0.61276818419675561</v>
      </c>
      <c r="F71">
        <v>100</v>
      </c>
      <c r="G71">
        <v>-182</v>
      </c>
      <c r="H71" s="2">
        <v>2034</v>
      </c>
    </row>
    <row r="72" spans="2:8">
      <c r="B72">
        <v>71</v>
      </c>
      <c r="C72" s="1">
        <v>42237</v>
      </c>
      <c r="E72">
        <f t="shared" si="3"/>
        <v>-0.61957671957671956</v>
      </c>
      <c r="F72">
        <v>100</v>
      </c>
      <c r="G72">
        <v>-180</v>
      </c>
      <c r="H72" s="2">
        <v>1854</v>
      </c>
    </row>
    <row r="73" spans="2:8">
      <c r="B73">
        <v>72</v>
      </c>
      <c r="C73" s="1">
        <v>42250</v>
      </c>
      <c r="E73">
        <f t="shared" si="3"/>
        <v>0.40407177363699098</v>
      </c>
      <c r="F73">
        <v>100</v>
      </c>
      <c r="G73">
        <v>276</v>
      </c>
      <c r="H73" s="2">
        <v>2130</v>
      </c>
    </row>
    <row r="74" spans="2:8">
      <c r="B74">
        <v>73</v>
      </c>
      <c r="C74" s="1">
        <v>42284</v>
      </c>
      <c r="E74">
        <f t="shared" si="3"/>
        <v>0.68419515045281909</v>
      </c>
      <c r="F74">
        <v>100</v>
      </c>
      <c r="G74">
        <v>163</v>
      </c>
      <c r="H74" s="2">
        <v>2293</v>
      </c>
    </row>
    <row r="75" spans="2:8">
      <c r="B75">
        <v>74</v>
      </c>
      <c r="C75" s="1">
        <v>42331</v>
      </c>
      <c r="E75">
        <f t="shared" si="3"/>
        <v>-37.17460317460317</v>
      </c>
      <c r="F75">
        <v>100</v>
      </c>
      <c r="G75">
        <v>-3</v>
      </c>
      <c r="H75" s="2">
        <v>2290</v>
      </c>
    </row>
    <row r="76" spans="2:8">
      <c r="B76">
        <v>75</v>
      </c>
      <c r="C76" s="1">
        <v>42347</v>
      </c>
      <c r="E76">
        <f t="shared" si="3"/>
        <v>3.2801120448179271</v>
      </c>
      <c r="F76">
        <v>100</v>
      </c>
      <c r="G76">
        <v>34</v>
      </c>
      <c r="H76" s="2">
        <v>2324</v>
      </c>
    </row>
    <row r="77" spans="2:8">
      <c r="B77">
        <v>76</v>
      </c>
      <c r="C77" s="1">
        <v>42367</v>
      </c>
      <c r="E77">
        <f t="shared" si="3"/>
        <v>-2.788095238095238</v>
      </c>
      <c r="F77">
        <v>100</v>
      </c>
      <c r="G77">
        <v>-40</v>
      </c>
      <c r="H77" s="2">
        <v>2284</v>
      </c>
    </row>
    <row r="78" spans="2:8">
      <c r="B78">
        <v>77</v>
      </c>
      <c r="C78" s="1">
        <v>42383</v>
      </c>
      <c r="E78">
        <f t="shared" si="3"/>
        <v>-0.87127976190476186</v>
      </c>
      <c r="F78">
        <v>100</v>
      </c>
      <c r="G78">
        <v>-128</v>
      </c>
      <c r="H78" s="2">
        <v>2156</v>
      </c>
    </row>
    <row r="79" spans="2:8">
      <c r="B79">
        <v>78</v>
      </c>
      <c r="C79" s="1">
        <v>42390</v>
      </c>
      <c r="E79">
        <f t="shared" si="3"/>
        <v>1.4483611626468769</v>
      </c>
      <c r="F79">
        <v>100</v>
      </c>
      <c r="G79">
        <v>77</v>
      </c>
      <c r="H79" s="2">
        <v>2233</v>
      </c>
    </row>
    <row r="80" spans="2:8">
      <c r="B80">
        <v>79</v>
      </c>
      <c r="C80" s="1">
        <v>42395</v>
      </c>
      <c r="E80">
        <f t="shared" si="3"/>
        <v>3.0141570141570142</v>
      </c>
      <c r="F80">
        <v>100</v>
      </c>
      <c r="G80">
        <v>37</v>
      </c>
      <c r="H80" s="2">
        <v>2270</v>
      </c>
    </row>
    <row r="81" spans="2:8">
      <c r="B81">
        <v>80</v>
      </c>
      <c r="C81" s="1">
        <v>42419</v>
      </c>
      <c r="E81">
        <f t="shared" si="3"/>
        <v>0.29118488126321024</v>
      </c>
      <c r="F81">
        <v>100</v>
      </c>
      <c r="G81">
        <v>383</v>
      </c>
      <c r="H81" s="2">
        <v>2653</v>
      </c>
    </row>
    <row r="82" spans="2:8">
      <c r="B82">
        <v>81</v>
      </c>
      <c r="C82" s="1">
        <v>42447</v>
      </c>
      <c r="E82">
        <f t="shared" si="3"/>
        <v>0.52358596020567849</v>
      </c>
      <c r="F82">
        <v>100</v>
      </c>
      <c r="G82">
        <v>213</v>
      </c>
      <c r="H82" s="2">
        <v>2866</v>
      </c>
    </row>
    <row r="83" spans="2:8">
      <c r="B83">
        <v>82</v>
      </c>
      <c r="C83" s="1">
        <v>42460</v>
      </c>
      <c r="E83">
        <f t="shared" si="3"/>
        <v>-4.8488612836438918</v>
      </c>
      <c r="F83">
        <v>100</v>
      </c>
      <c r="G83">
        <v>-23</v>
      </c>
      <c r="H83" s="2">
        <v>2843</v>
      </c>
    </row>
    <row r="84" spans="2:8">
      <c r="B84">
        <v>83</v>
      </c>
      <c r="C84" s="1">
        <v>42479</v>
      </c>
      <c r="E84">
        <f t="shared" si="3"/>
        <v>1.2122153209109729</v>
      </c>
      <c r="F84">
        <v>100</v>
      </c>
      <c r="G84">
        <v>92</v>
      </c>
      <c r="H84" s="2">
        <v>2935</v>
      </c>
    </row>
    <row r="85" spans="2:8">
      <c r="B85">
        <v>84</v>
      </c>
      <c r="C85" s="1">
        <v>42503</v>
      </c>
      <c r="E85">
        <f t="shared" si="3"/>
        <v>-0.68841857730746614</v>
      </c>
      <c r="F85">
        <v>100</v>
      </c>
      <c r="G85">
        <v>-162</v>
      </c>
      <c r="H85" s="2">
        <v>2773</v>
      </c>
    </row>
    <row r="86" spans="2:8">
      <c r="B86">
        <v>85</v>
      </c>
      <c r="C86" s="1">
        <v>42530</v>
      </c>
      <c r="E86">
        <f t="shared" si="3"/>
        <v>-0.45151339888181991</v>
      </c>
      <c r="F86">
        <v>100</v>
      </c>
      <c r="G86">
        <v>-247</v>
      </c>
      <c r="H86" s="2">
        <v>2526</v>
      </c>
    </row>
    <row r="87" spans="2:8">
      <c r="B87">
        <v>86</v>
      </c>
      <c r="C87" s="1">
        <v>42537</v>
      </c>
      <c r="E87">
        <f t="shared" si="3"/>
        <v>10.138528138528137</v>
      </c>
      <c r="F87">
        <v>100</v>
      </c>
      <c r="G87">
        <v>11</v>
      </c>
      <c r="H87" s="2">
        <v>2537</v>
      </c>
    </row>
    <row r="88" spans="2:8">
      <c r="B88">
        <v>87</v>
      </c>
      <c r="C88" s="1">
        <v>42552</v>
      </c>
      <c r="E88">
        <f t="shared" si="3"/>
        <v>0.39268947015425887</v>
      </c>
      <c r="F88">
        <v>100</v>
      </c>
      <c r="G88">
        <v>284</v>
      </c>
      <c r="H88" s="2">
        <v>2821</v>
      </c>
    </row>
    <row r="89" spans="2:8">
      <c r="B89">
        <v>88</v>
      </c>
      <c r="C89" s="1">
        <v>42640</v>
      </c>
      <c r="E89">
        <f t="shared" si="3"/>
        <v>-0.51157710790738309</v>
      </c>
      <c r="F89">
        <v>100</v>
      </c>
      <c r="G89">
        <v>-218</v>
      </c>
      <c r="H89" s="2">
        <v>2603</v>
      </c>
    </row>
    <row r="90" spans="2:8">
      <c r="B90">
        <v>89</v>
      </c>
      <c r="C90" s="1">
        <v>42667</v>
      </c>
      <c r="E90">
        <f t="shared" si="3"/>
        <v>-5.5761904761904759</v>
      </c>
      <c r="F90">
        <v>100</v>
      </c>
      <c r="G90">
        <v>-20</v>
      </c>
      <c r="H90" s="2">
        <v>2583</v>
      </c>
    </row>
    <row r="91" spans="2:8">
      <c r="B91">
        <v>90</v>
      </c>
      <c r="C91" s="1">
        <v>42685</v>
      </c>
      <c r="E91">
        <f t="shared" si="3"/>
        <v>1.0231542158147662</v>
      </c>
      <c r="F91">
        <v>100</v>
      </c>
      <c r="G91">
        <v>109</v>
      </c>
      <c r="H91" s="2">
        <v>2692</v>
      </c>
    </row>
    <row r="92" spans="2:8">
      <c r="B92">
        <v>91</v>
      </c>
      <c r="C92" s="1">
        <v>42710</v>
      </c>
      <c r="E92">
        <f t="shared" si="3"/>
        <v>1.7987711213517665</v>
      </c>
      <c r="F92">
        <v>100</v>
      </c>
      <c r="G92">
        <v>62</v>
      </c>
      <c r="H92" s="2">
        <v>2754</v>
      </c>
    </row>
    <row r="93" spans="2:8">
      <c r="B93">
        <v>92</v>
      </c>
      <c r="C93" s="1">
        <v>42744</v>
      </c>
      <c r="E93">
        <f t="shared" si="3"/>
        <v>-1.4869841269841269</v>
      </c>
      <c r="F93">
        <v>100</v>
      </c>
      <c r="G93">
        <v>-75</v>
      </c>
      <c r="H93" s="2">
        <v>2679</v>
      </c>
    </row>
    <row r="94" spans="2:8">
      <c r="B94">
        <v>93</v>
      </c>
      <c r="C94" s="1">
        <v>42761</v>
      </c>
      <c r="E94">
        <f t="shared" si="3"/>
        <v>1.4483611626468769</v>
      </c>
      <c r="F94">
        <v>100</v>
      </c>
      <c r="G94">
        <v>77</v>
      </c>
      <c r="H94" s="2">
        <v>2756</v>
      </c>
    </row>
    <row r="95" spans="2:8">
      <c r="B95">
        <v>94</v>
      </c>
      <c r="C95" s="1">
        <v>42779</v>
      </c>
      <c r="E95">
        <f t="shared" si="3"/>
        <v>2.2304761904761903</v>
      </c>
      <c r="F95">
        <v>100</v>
      </c>
      <c r="G95">
        <v>50</v>
      </c>
      <c r="H95" s="2">
        <v>2806</v>
      </c>
    </row>
    <row r="96" spans="2:8">
      <c r="B96">
        <v>95</v>
      </c>
      <c r="C96" s="1">
        <v>42787</v>
      </c>
      <c r="E96">
        <f t="shared" si="3"/>
        <v>0.79094900371496113</v>
      </c>
      <c r="F96">
        <v>100</v>
      </c>
      <c r="G96">
        <v>141</v>
      </c>
      <c r="H96" s="2">
        <v>2947</v>
      </c>
    </row>
    <row r="97" spans="2:8">
      <c r="B97">
        <v>96</v>
      </c>
      <c r="C97" s="1">
        <v>42823</v>
      </c>
      <c r="E97">
        <f t="shared" si="3"/>
        <v>0.78537894030851774</v>
      </c>
      <c r="F97">
        <v>100</v>
      </c>
      <c r="G97">
        <v>142</v>
      </c>
      <c r="H97" s="2">
        <v>3089</v>
      </c>
    </row>
    <row r="98" spans="2:8">
      <c r="B98">
        <v>97</v>
      </c>
      <c r="C98" s="1">
        <v>42849</v>
      </c>
      <c r="E98">
        <f t="shared" ref="E98:E117" si="4">$C$118/G98</f>
        <v>0.86452565522332958</v>
      </c>
      <c r="F98">
        <v>100</v>
      </c>
      <c r="G98">
        <v>129</v>
      </c>
      <c r="H98" s="2">
        <v>3218</v>
      </c>
    </row>
    <row r="99" spans="2:8">
      <c r="B99">
        <v>98</v>
      </c>
      <c r="C99" s="1">
        <v>42878</v>
      </c>
      <c r="E99">
        <f t="shared" si="4"/>
        <v>0.7798867798867799</v>
      </c>
      <c r="F99">
        <v>100</v>
      </c>
      <c r="G99">
        <v>143</v>
      </c>
      <c r="H99" s="2">
        <v>3361</v>
      </c>
    </row>
    <row r="100" spans="2:8">
      <c r="B100">
        <v>99</v>
      </c>
      <c r="C100" s="1">
        <v>42947</v>
      </c>
      <c r="E100">
        <f t="shared" si="4"/>
        <v>-0.20203588681849549</v>
      </c>
      <c r="F100">
        <v>100</v>
      </c>
      <c r="G100">
        <v>-552</v>
      </c>
      <c r="H100" s="2">
        <v>2809</v>
      </c>
    </row>
    <row r="101" spans="2:8">
      <c r="B101">
        <v>100</v>
      </c>
      <c r="C101" s="1">
        <v>42990</v>
      </c>
      <c r="E101">
        <f t="shared" si="4"/>
        <v>-1.7425595238095237</v>
      </c>
      <c r="F101">
        <v>100</v>
      </c>
      <c r="G101">
        <v>-64</v>
      </c>
      <c r="H101" s="2">
        <v>2745</v>
      </c>
    </row>
    <row r="102" spans="2:8">
      <c r="B102">
        <v>101</v>
      </c>
      <c r="C102" s="1">
        <v>43011</v>
      </c>
      <c r="E102">
        <f t="shared" si="4"/>
        <v>-1.9228243021346469</v>
      </c>
      <c r="F102">
        <v>100</v>
      </c>
      <c r="G102">
        <v>-58</v>
      </c>
      <c r="H102" s="2">
        <v>2687</v>
      </c>
    </row>
    <row r="103" spans="2:8">
      <c r="B103">
        <v>102</v>
      </c>
      <c r="C103" s="1">
        <v>43028</v>
      </c>
      <c r="E103">
        <f t="shared" si="4"/>
        <v>-7.4349206349206343</v>
      </c>
      <c r="F103">
        <v>100</v>
      </c>
      <c r="G103">
        <v>-15</v>
      </c>
      <c r="H103" s="2">
        <v>2672</v>
      </c>
    </row>
    <row r="104" spans="2:8">
      <c r="B104">
        <v>103</v>
      </c>
      <c r="C104" s="1">
        <v>43042</v>
      </c>
      <c r="E104">
        <f t="shared" si="4"/>
        <v>-3.2801120448179271</v>
      </c>
      <c r="F104">
        <v>100</v>
      </c>
      <c r="G104">
        <v>-34</v>
      </c>
      <c r="H104" s="2">
        <v>2638</v>
      </c>
    </row>
    <row r="105" spans="2:8">
      <c r="B105">
        <v>104</v>
      </c>
      <c r="C105" s="1">
        <v>43048</v>
      </c>
      <c r="E105">
        <f t="shared" si="4"/>
        <v>0.92168437622983068</v>
      </c>
      <c r="F105">
        <v>100</v>
      </c>
      <c r="G105">
        <v>121</v>
      </c>
      <c r="H105" s="2">
        <v>2759</v>
      </c>
    </row>
    <row r="106" spans="2:8">
      <c r="B106">
        <v>105</v>
      </c>
      <c r="C106" s="1">
        <v>43070</v>
      </c>
      <c r="E106">
        <f t="shared" si="4"/>
        <v>0.75866537091026887</v>
      </c>
      <c r="F106">
        <v>100</v>
      </c>
      <c r="G106">
        <v>147</v>
      </c>
      <c r="H106" s="2">
        <v>2906</v>
      </c>
    </row>
    <row r="107" spans="2:8">
      <c r="B107">
        <v>106</v>
      </c>
      <c r="C107" s="1">
        <v>43110</v>
      </c>
      <c r="E107">
        <f t="shared" si="4"/>
        <v>0.66780724265754199</v>
      </c>
      <c r="F107">
        <v>100</v>
      </c>
      <c r="G107">
        <v>167</v>
      </c>
      <c r="H107" s="2">
        <v>3073</v>
      </c>
    </row>
    <row r="108" spans="2:8">
      <c r="B108">
        <v>107</v>
      </c>
      <c r="C108" s="1">
        <v>43157</v>
      </c>
      <c r="E108">
        <f t="shared" si="4"/>
        <v>7.9659863945578229</v>
      </c>
      <c r="F108">
        <v>100</v>
      </c>
      <c r="G108">
        <v>14</v>
      </c>
      <c r="H108" s="2">
        <v>3087</v>
      </c>
    </row>
    <row r="109" spans="2:8">
      <c r="B109">
        <v>108</v>
      </c>
      <c r="C109" s="1">
        <v>43168</v>
      </c>
      <c r="E109">
        <f t="shared" si="4"/>
        <v>2.9348370927318292</v>
      </c>
      <c r="F109">
        <v>100</v>
      </c>
      <c r="G109">
        <v>38</v>
      </c>
      <c r="H109" s="2">
        <v>3125</v>
      </c>
    </row>
    <row r="110" spans="2:8">
      <c r="B110">
        <v>109</v>
      </c>
      <c r="C110" s="1">
        <v>43202</v>
      </c>
      <c r="E110">
        <f t="shared" si="4"/>
        <v>0.46468253968253964</v>
      </c>
      <c r="F110">
        <v>100</v>
      </c>
      <c r="G110">
        <v>240</v>
      </c>
      <c r="H110" s="2">
        <v>3365</v>
      </c>
    </row>
    <row r="111" spans="2:8">
      <c r="B111">
        <v>110</v>
      </c>
      <c r="C111" s="1">
        <v>43243</v>
      </c>
      <c r="E111">
        <f t="shared" si="4"/>
        <v>-1.2818828680897645</v>
      </c>
      <c r="F111">
        <v>100</v>
      </c>
      <c r="G111">
        <v>-87</v>
      </c>
      <c r="H111" s="2">
        <v>3278</v>
      </c>
    </row>
    <row r="112" spans="2:8">
      <c r="B112">
        <v>111</v>
      </c>
      <c r="C112" s="1">
        <v>43251</v>
      </c>
      <c r="E112">
        <f t="shared" si="4"/>
        <v>-2.2304761904761903</v>
      </c>
      <c r="F112">
        <v>100</v>
      </c>
      <c r="G112">
        <v>-50</v>
      </c>
      <c r="H112" s="2">
        <v>3228</v>
      </c>
    </row>
    <row r="113" spans="2:8">
      <c r="B113">
        <v>112</v>
      </c>
      <c r="C113" s="1">
        <v>43256</v>
      </c>
      <c r="E113">
        <f t="shared" si="4"/>
        <v>-7.4349206349206343</v>
      </c>
      <c r="F113">
        <v>100</v>
      </c>
      <c r="G113">
        <v>-15</v>
      </c>
      <c r="H113" s="2">
        <v>3213</v>
      </c>
    </row>
    <row r="114" spans="2:8">
      <c r="B114">
        <v>113</v>
      </c>
      <c r="C114" s="1">
        <v>43301</v>
      </c>
      <c r="E114">
        <f t="shared" si="4"/>
        <v>-0.19031366812936779</v>
      </c>
      <c r="F114">
        <v>100</v>
      </c>
      <c r="G114">
        <v>-586</v>
      </c>
      <c r="H114" s="2">
        <v>2627</v>
      </c>
    </row>
    <row r="115" spans="2:8">
      <c r="B115">
        <v>114</v>
      </c>
      <c r="C115" s="1">
        <v>43305</v>
      </c>
      <c r="E115">
        <f t="shared" si="4"/>
        <v>-0.20845571873609256</v>
      </c>
      <c r="F115">
        <v>100</v>
      </c>
      <c r="G115">
        <v>-535</v>
      </c>
      <c r="H115" s="2">
        <v>2092</v>
      </c>
    </row>
    <row r="116" spans="2:8">
      <c r="B116">
        <v>115</v>
      </c>
      <c r="C116" s="1">
        <v>43360</v>
      </c>
      <c r="E116">
        <f t="shared" si="4"/>
        <v>-2.6553287981859408</v>
      </c>
      <c r="F116">
        <v>100</v>
      </c>
      <c r="G116">
        <v>-42</v>
      </c>
      <c r="H116" s="2">
        <v>2050</v>
      </c>
    </row>
    <row r="117" spans="2:8">
      <c r="B117">
        <v>116</v>
      </c>
      <c r="C117" s="1">
        <v>43444</v>
      </c>
      <c r="E117">
        <f t="shared" si="4"/>
        <v>0.13074303578406743</v>
      </c>
      <c r="F117">
        <v>100</v>
      </c>
      <c r="G117">
        <v>853</v>
      </c>
      <c r="H117" s="2">
        <v>2903</v>
      </c>
    </row>
    <row r="118" spans="2:8">
      <c r="B118" t="s">
        <v>189</v>
      </c>
      <c r="C118">
        <f>-1*AVERAGE(G10,G21,G23,G26,G27,G28,G32,G33,G36,G38,G47,G49,G51,G52,G53,G54,G57,G58,G60,G67,G71,G72,G75,G77,G78,G83,G85,G86,G89,G90,G93,G100,G102,G101,G103,G104,G111,G112,G113,G114,G115,G116)</f>
        <v>111.52380952380952</v>
      </c>
    </row>
    <row r="119" spans="2:8">
      <c r="B119" t="s">
        <v>187</v>
      </c>
      <c r="C119" s="12">
        <f>SUM(E2:E5,E7:E117)/B117</f>
        <v>2.7682882934175224</v>
      </c>
    </row>
    <row r="120" spans="2:8">
      <c r="B120" t="s">
        <v>190</v>
      </c>
      <c r="C120" s="12">
        <f>C119*B117*365/(C117-C2)</f>
        <v>41.607854576960563</v>
      </c>
    </row>
    <row r="121" spans="2:8">
      <c r="B121" t="s">
        <v>191</v>
      </c>
      <c r="C121">
        <f>C119*SQRT(B117)/STDEV(E2:E5,E7:E117)</f>
        <v>1.9011470988134749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J17" sqref="J17"/>
    </sheetView>
  </sheetViews>
  <sheetFormatPr baseColWidth="10" defaultRowHeight="15" x14ac:dyDescent="0"/>
  <cols>
    <col min="1" max="1" width="12.33203125" bestFit="1" customWidth="1"/>
    <col min="2" max="2" width="13.6640625" bestFit="1" customWidth="1"/>
    <col min="3" max="4" width="12.83203125" bestFit="1" customWidth="1"/>
    <col min="5" max="5" width="6.6640625" bestFit="1" customWidth="1"/>
    <col min="6" max="6" width="9.1640625" bestFit="1" customWidth="1"/>
    <col min="7" max="7" width="13.1640625" bestFit="1" customWidth="1"/>
    <col min="8" max="8" width="10.1640625" bestFit="1" customWidth="1"/>
    <col min="9" max="9" width="12" bestFit="1" customWidth="1"/>
    <col min="10" max="10" width="13.6640625" bestFit="1" customWidth="1"/>
    <col min="11" max="11" width="12.1640625" bestFit="1" customWidth="1"/>
    <col min="12" max="12" width="8.83203125" bestFit="1" customWidth="1"/>
    <col min="13" max="13" width="12.83203125" bestFit="1" customWidth="1"/>
    <col min="14" max="14" width="6.6640625" bestFit="1" customWidth="1"/>
    <col min="15" max="15" width="9.1640625" bestFit="1" customWidth="1"/>
    <col min="16" max="17" width="13.1640625" bestFit="1" customWidth="1"/>
    <col min="18" max="18" width="10.1640625" bestFit="1" customWidth="1"/>
    <col min="19" max="19" width="4.83203125" bestFit="1" customWidth="1"/>
    <col min="20" max="20" width="12" bestFit="1" customWidth="1"/>
  </cols>
  <sheetData>
    <row r="1" spans="1:16">
      <c r="A1" t="s">
        <v>173</v>
      </c>
      <c r="B1" t="s">
        <v>0</v>
      </c>
      <c r="C1" t="s">
        <v>1</v>
      </c>
      <c r="D1" t="s">
        <v>188</v>
      </c>
      <c r="E1" t="s">
        <v>3</v>
      </c>
      <c r="F1" t="s">
        <v>4</v>
      </c>
      <c r="G1" t="s">
        <v>5</v>
      </c>
      <c r="I1" t="s">
        <v>172</v>
      </c>
      <c r="J1" t="s">
        <v>0</v>
      </c>
      <c r="K1" t="s">
        <v>1</v>
      </c>
      <c r="M1" t="s">
        <v>188</v>
      </c>
      <c r="N1" t="s">
        <v>3</v>
      </c>
      <c r="O1" t="s">
        <v>4</v>
      </c>
      <c r="P1" t="s">
        <v>5</v>
      </c>
    </row>
    <row r="2" spans="1:16">
      <c r="B2">
        <v>1</v>
      </c>
      <c r="C2" s="1">
        <v>42311</v>
      </c>
      <c r="D2">
        <f t="shared" ref="D2:D18" si="0">$C$19/F2</f>
        <v>0.49141221374045801</v>
      </c>
      <c r="E2">
        <v>100</v>
      </c>
      <c r="F2">
        <v>262</v>
      </c>
      <c r="G2">
        <v>262</v>
      </c>
      <c r="J2">
        <v>1</v>
      </c>
      <c r="K2" s="1">
        <v>42361</v>
      </c>
      <c r="M2">
        <f t="shared" ref="M2:M26" si="1">$K$27/O2</f>
        <v>2.4637681159420288</v>
      </c>
      <c r="N2">
        <v>100</v>
      </c>
      <c r="O2">
        <v>138</v>
      </c>
      <c r="P2">
        <v>138</v>
      </c>
    </row>
    <row r="3" spans="1:16">
      <c r="B3">
        <v>2</v>
      </c>
      <c r="C3" s="1">
        <v>42368</v>
      </c>
      <c r="D3">
        <f t="shared" si="0"/>
        <v>8.5833333333333339</v>
      </c>
      <c r="E3">
        <v>100</v>
      </c>
      <c r="F3">
        <v>15</v>
      </c>
      <c r="G3">
        <v>277</v>
      </c>
      <c r="J3">
        <v>2</v>
      </c>
      <c r="K3" s="1">
        <v>42404</v>
      </c>
      <c r="M3">
        <f t="shared" si="1"/>
        <v>1.0625</v>
      </c>
      <c r="N3">
        <v>100</v>
      </c>
      <c r="O3">
        <v>320</v>
      </c>
      <c r="P3">
        <v>458</v>
      </c>
    </row>
    <row r="4" spans="1:16">
      <c r="B4">
        <v>3</v>
      </c>
      <c r="C4" s="1">
        <v>42423</v>
      </c>
      <c r="D4">
        <f t="shared" si="0"/>
        <v>-1.3696808510638299</v>
      </c>
      <c r="E4">
        <v>100</v>
      </c>
      <c r="F4">
        <v>-94</v>
      </c>
      <c r="G4">
        <v>183</v>
      </c>
      <c r="J4">
        <v>3</v>
      </c>
      <c r="K4" s="1">
        <v>42418</v>
      </c>
      <c r="M4">
        <f t="shared" si="1"/>
        <v>7.9069767441860463</v>
      </c>
      <c r="N4">
        <v>100</v>
      </c>
      <c r="O4">
        <v>43</v>
      </c>
      <c r="P4">
        <v>501</v>
      </c>
    </row>
    <row r="5" spans="1:16">
      <c r="B5">
        <v>4</v>
      </c>
      <c r="C5" s="1">
        <v>42446</v>
      </c>
      <c r="D5">
        <f t="shared" si="0"/>
        <v>1.1099137931034482</v>
      </c>
      <c r="E5">
        <v>100</v>
      </c>
      <c r="F5">
        <v>116</v>
      </c>
      <c r="G5">
        <v>299</v>
      </c>
      <c r="J5">
        <v>4</v>
      </c>
      <c r="K5" s="1">
        <v>42482</v>
      </c>
      <c r="M5">
        <f t="shared" si="1"/>
        <v>3.0630630630630629</v>
      </c>
      <c r="N5">
        <v>100</v>
      </c>
      <c r="O5">
        <v>111</v>
      </c>
      <c r="P5">
        <v>612</v>
      </c>
    </row>
    <row r="6" spans="1:16">
      <c r="B6">
        <v>5</v>
      </c>
      <c r="C6" s="1">
        <v>42488</v>
      </c>
      <c r="D6">
        <f t="shared" si="0"/>
        <v>1.7636986301369864</v>
      </c>
      <c r="E6">
        <v>100</v>
      </c>
      <c r="F6">
        <v>73</v>
      </c>
      <c r="G6">
        <v>372</v>
      </c>
      <c r="J6">
        <v>5</v>
      </c>
      <c r="K6" s="1">
        <v>42503</v>
      </c>
      <c r="M6">
        <f t="shared" si="1"/>
        <v>28.333333333333332</v>
      </c>
      <c r="N6">
        <v>100</v>
      </c>
      <c r="O6">
        <v>12</v>
      </c>
      <c r="P6">
        <v>624</v>
      </c>
    </row>
    <row r="7" spans="1:16">
      <c r="B7">
        <v>6</v>
      </c>
      <c r="C7" s="1">
        <v>42571</v>
      </c>
      <c r="D7">
        <f t="shared" si="0"/>
        <v>3.4797297297297298</v>
      </c>
      <c r="E7">
        <v>100</v>
      </c>
      <c r="F7">
        <v>37</v>
      </c>
      <c r="G7">
        <v>409</v>
      </c>
      <c r="J7">
        <v>6</v>
      </c>
      <c r="K7" s="1">
        <v>42565</v>
      </c>
      <c r="M7">
        <f t="shared" si="1"/>
        <v>1.691542288557214</v>
      </c>
      <c r="N7">
        <v>100</v>
      </c>
      <c r="O7">
        <v>201</v>
      </c>
      <c r="P7">
        <v>825</v>
      </c>
    </row>
    <row r="8" spans="1:16">
      <c r="B8">
        <v>7</v>
      </c>
      <c r="C8" s="1">
        <v>42627</v>
      </c>
      <c r="D8">
        <f t="shared" si="0"/>
        <v>0.814873417721519</v>
      </c>
      <c r="E8">
        <v>100</v>
      </c>
      <c r="F8">
        <v>158</v>
      </c>
      <c r="G8">
        <v>567</v>
      </c>
      <c r="J8">
        <v>7</v>
      </c>
      <c r="K8" s="1">
        <v>42594</v>
      </c>
      <c r="M8">
        <f t="shared" si="1"/>
        <v>2.2972972972972974</v>
      </c>
      <c r="N8">
        <v>100</v>
      </c>
      <c r="O8">
        <v>148</v>
      </c>
      <c r="P8">
        <v>973</v>
      </c>
    </row>
    <row r="9" spans="1:16">
      <c r="B9">
        <v>8</v>
      </c>
      <c r="C9" s="1">
        <v>42746</v>
      </c>
      <c r="D9">
        <f t="shared" si="0"/>
        <v>0.91312056737588654</v>
      </c>
      <c r="E9">
        <v>100</v>
      </c>
      <c r="F9">
        <v>141</v>
      </c>
      <c r="G9">
        <v>708</v>
      </c>
      <c r="J9">
        <v>8</v>
      </c>
      <c r="K9" s="1">
        <v>42627</v>
      </c>
      <c r="M9">
        <f t="shared" si="1"/>
        <v>1.3654618473895583</v>
      </c>
      <c r="N9">
        <v>100</v>
      </c>
      <c r="O9">
        <v>249</v>
      </c>
      <c r="P9" s="2">
        <v>1222</v>
      </c>
    </row>
    <row r="10" spans="1:16">
      <c r="B10">
        <v>9</v>
      </c>
      <c r="C10" s="1">
        <v>42802</v>
      </c>
      <c r="D10">
        <f t="shared" si="0"/>
        <v>-25.75</v>
      </c>
      <c r="E10">
        <v>100</v>
      </c>
      <c r="F10">
        <v>-5</v>
      </c>
      <c r="G10">
        <v>703</v>
      </c>
      <c r="J10">
        <v>9</v>
      </c>
      <c r="K10" s="1">
        <v>42667</v>
      </c>
      <c r="M10">
        <f t="shared" si="1"/>
        <v>0.85</v>
      </c>
      <c r="N10">
        <v>100</v>
      </c>
      <c r="O10">
        <v>400</v>
      </c>
      <c r="P10" s="2">
        <v>1622</v>
      </c>
    </row>
    <row r="11" spans="1:16">
      <c r="B11">
        <v>10</v>
      </c>
      <c r="C11" s="1">
        <v>42858</v>
      </c>
      <c r="D11">
        <f t="shared" si="0"/>
        <v>0.76636904761904767</v>
      </c>
      <c r="E11">
        <v>100</v>
      </c>
      <c r="F11">
        <v>168</v>
      </c>
      <c r="G11">
        <v>871</v>
      </c>
      <c r="J11">
        <v>10</v>
      </c>
      <c r="K11" s="1">
        <v>42731</v>
      </c>
      <c r="M11">
        <f t="shared" si="1"/>
        <v>7.3913043478260869</v>
      </c>
      <c r="N11">
        <v>100</v>
      </c>
      <c r="O11">
        <v>46</v>
      </c>
      <c r="P11" s="2">
        <v>1668</v>
      </c>
    </row>
    <row r="12" spans="1:16">
      <c r="B12">
        <v>11</v>
      </c>
      <c r="C12" s="1">
        <v>42935</v>
      </c>
      <c r="D12">
        <f t="shared" si="0"/>
        <v>0.75292397660818711</v>
      </c>
      <c r="E12">
        <v>100</v>
      </c>
      <c r="F12">
        <v>171</v>
      </c>
      <c r="G12" s="2">
        <v>1042</v>
      </c>
      <c r="J12">
        <v>11</v>
      </c>
      <c r="K12" s="1">
        <v>42733</v>
      </c>
      <c r="M12">
        <f t="shared" si="1"/>
        <v>-15.454545454545455</v>
      </c>
      <c r="N12">
        <v>100</v>
      </c>
      <c r="O12">
        <v>-22</v>
      </c>
      <c r="P12" s="2">
        <v>1646</v>
      </c>
    </row>
    <row r="13" spans="1:16">
      <c r="B13">
        <v>12</v>
      </c>
      <c r="C13" s="1">
        <v>43112</v>
      </c>
      <c r="D13">
        <f t="shared" si="0"/>
        <v>0.34797297297297297</v>
      </c>
      <c r="E13">
        <v>100</v>
      </c>
      <c r="F13">
        <v>370</v>
      </c>
      <c r="G13" s="2">
        <v>1412</v>
      </c>
      <c r="J13">
        <v>12</v>
      </c>
      <c r="K13" s="1">
        <v>42783</v>
      </c>
      <c r="M13">
        <f t="shared" si="1"/>
        <v>1.596244131455399</v>
      </c>
      <c r="N13">
        <v>100</v>
      </c>
      <c r="O13">
        <v>213</v>
      </c>
      <c r="P13" s="2">
        <v>1859</v>
      </c>
    </row>
    <row r="14" spans="1:16">
      <c r="B14">
        <v>13</v>
      </c>
      <c r="C14" s="1">
        <v>43160</v>
      </c>
      <c r="D14">
        <f t="shared" si="0"/>
        <v>0.53645833333333337</v>
      </c>
      <c r="E14">
        <v>100</v>
      </c>
      <c r="F14">
        <v>240</v>
      </c>
      <c r="G14" s="2">
        <v>1652</v>
      </c>
      <c r="J14">
        <v>13</v>
      </c>
      <c r="K14" s="1">
        <v>42849</v>
      </c>
      <c r="M14">
        <f t="shared" si="1"/>
        <v>2.1383647798742138</v>
      </c>
      <c r="N14">
        <v>100</v>
      </c>
      <c r="O14">
        <v>159</v>
      </c>
      <c r="P14" s="2">
        <v>2018</v>
      </c>
    </row>
    <row r="15" spans="1:16">
      <c r="B15">
        <v>14</v>
      </c>
      <c r="C15" s="1">
        <v>43245</v>
      </c>
      <c r="D15">
        <f t="shared" si="0"/>
        <v>0.37536443148688048</v>
      </c>
      <c r="E15">
        <v>100</v>
      </c>
      <c r="F15">
        <v>343</v>
      </c>
      <c r="G15" s="2">
        <v>1995</v>
      </c>
      <c r="J15">
        <v>14</v>
      </c>
      <c r="K15" s="1">
        <v>43089</v>
      </c>
      <c r="M15">
        <f t="shared" si="1"/>
        <v>0.90666666666666662</v>
      </c>
      <c r="N15">
        <v>100</v>
      </c>
      <c r="O15">
        <v>375</v>
      </c>
      <c r="P15" s="2">
        <v>2393</v>
      </c>
    </row>
    <row r="16" spans="1:16">
      <c r="B16">
        <v>15</v>
      </c>
      <c r="C16" s="1">
        <v>43342</v>
      </c>
      <c r="D16">
        <f t="shared" si="0"/>
        <v>0.25294695481335955</v>
      </c>
      <c r="E16">
        <v>100</v>
      </c>
      <c r="F16">
        <v>509</v>
      </c>
      <c r="G16" s="2">
        <v>2504</v>
      </c>
      <c r="J16">
        <v>15</v>
      </c>
      <c r="K16" s="1">
        <v>43105</v>
      </c>
      <c r="M16">
        <f t="shared" si="1"/>
        <v>1.0271903323262841</v>
      </c>
      <c r="N16">
        <v>100</v>
      </c>
      <c r="O16">
        <v>331</v>
      </c>
      <c r="P16" s="2">
        <v>2724</v>
      </c>
    </row>
    <row r="17" spans="2:18">
      <c r="B17">
        <v>16</v>
      </c>
      <c r="C17" s="1">
        <v>43409</v>
      </c>
      <c r="D17">
        <f t="shared" si="0"/>
        <v>-0.34703504043126687</v>
      </c>
      <c r="E17">
        <v>100</v>
      </c>
      <c r="F17">
        <v>-371</v>
      </c>
      <c r="G17" s="2">
        <v>2133</v>
      </c>
      <c r="J17">
        <v>16</v>
      </c>
      <c r="K17" s="1">
        <v>43160</v>
      </c>
      <c r="M17">
        <f t="shared" si="1"/>
        <v>0.53042121684867394</v>
      </c>
      <c r="N17">
        <v>100</v>
      </c>
      <c r="O17">
        <v>641</v>
      </c>
      <c r="P17" s="2">
        <v>3365</v>
      </c>
    </row>
    <row r="18" spans="2:18">
      <c r="B18">
        <v>17</v>
      </c>
      <c r="C18" s="1">
        <v>43446</v>
      </c>
      <c r="D18">
        <f t="shared" si="0"/>
        <v>-2.8611111111111112</v>
      </c>
      <c r="E18">
        <v>100</v>
      </c>
      <c r="F18">
        <v>-45</v>
      </c>
      <c r="G18" s="2">
        <v>2088</v>
      </c>
      <c r="J18">
        <v>17</v>
      </c>
      <c r="K18" s="1">
        <v>43209</v>
      </c>
      <c r="M18">
        <f t="shared" si="1"/>
        <v>5.5737704918032787</v>
      </c>
      <c r="N18">
        <v>100</v>
      </c>
      <c r="O18">
        <v>61</v>
      </c>
      <c r="P18" s="2">
        <v>3426</v>
      </c>
    </row>
    <row r="19" spans="2:18">
      <c r="B19" t="s">
        <v>189</v>
      </c>
      <c r="C19">
        <f>-1*AVERAGE(F4,F10,F17,F18)</f>
        <v>128.75</v>
      </c>
      <c r="J19">
        <v>18</v>
      </c>
      <c r="K19" s="1">
        <v>43234</v>
      </c>
      <c r="M19">
        <f t="shared" si="1"/>
        <v>0.66147859922178986</v>
      </c>
      <c r="N19">
        <v>100</v>
      </c>
      <c r="O19">
        <v>514</v>
      </c>
      <c r="P19" s="2">
        <v>3940</v>
      </c>
    </row>
    <row r="20" spans="2:18">
      <c r="B20" t="s">
        <v>187</v>
      </c>
      <c r="C20" s="12">
        <f>SUM(D2:D18)/B18</f>
        <v>-0.59645350591947455</v>
      </c>
      <c r="J20">
        <v>19</v>
      </c>
      <c r="K20" s="1">
        <v>43291</v>
      </c>
      <c r="M20">
        <f t="shared" si="1"/>
        <v>0.85642317380352639</v>
      </c>
      <c r="N20">
        <v>100</v>
      </c>
      <c r="O20">
        <v>397</v>
      </c>
      <c r="P20" s="2">
        <v>4337</v>
      </c>
    </row>
    <row r="21" spans="2:18">
      <c r="B21" t="s">
        <v>190</v>
      </c>
      <c r="C21">
        <f>C20*B18*365/(C18-C2)</f>
        <v>-3.2607876689254089</v>
      </c>
      <c r="J21">
        <v>20</v>
      </c>
      <c r="K21" s="1">
        <v>43327</v>
      </c>
      <c r="M21">
        <f t="shared" si="1"/>
        <v>0.8877284595300261</v>
      </c>
      <c r="N21">
        <v>100</v>
      </c>
      <c r="O21">
        <v>383</v>
      </c>
      <c r="P21" s="2">
        <v>4720</v>
      </c>
    </row>
    <row r="22" spans="2:18">
      <c r="B22" t="s">
        <v>191</v>
      </c>
      <c r="C22">
        <f>C20*SQRT(B18)/STDEV(D2:D18)</f>
        <v>-0.35662971207903327</v>
      </c>
      <c r="J22">
        <v>21</v>
      </c>
      <c r="K22" s="1">
        <v>43339</v>
      </c>
      <c r="M22">
        <f t="shared" si="1"/>
        <v>0.60931899641577059</v>
      </c>
      <c r="N22">
        <v>100</v>
      </c>
      <c r="O22">
        <v>558</v>
      </c>
      <c r="P22" s="2">
        <v>5278</v>
      </c>
    </row>
    <row r="23" spans="2:18">
      <c r="J23">
        <v>22</v>
      </c>
      <c r="K23" s="1">
        <v>43399</v>
      </c>
      <c r="M23">
        <f t="shared" si="1"/>
        <v>-0.61041292639138245</v>
      </c>
      <c r="N23">
        <v>100</v>
      </c>
      <c r="O23">
        <v>-557</v>
      </c>
      <c r="P23" s="2">
        <v>4721</v>
      </c>
      <c r="R23" s="2"/>
    </row>
    <row r="24" spans="2:18">
      <c r="J24">
        <v>23</v>
      </c>
      <c r="K24" s="1">
        <v>43403</v>
      </c>
      <c r="M24">
        <f t="shared" si="1"/>
        <v>-0.77097505668934241</v>
      </c>
      <c r="N24">
        <v>100</v>
      </c>
      <c r="O24">
        <v>-441</v>
      </c>
      <c r="P24" s="2">
        <v>4280</v>
      </c>
    </row>
    <row r="25" spans="2:18">
      <c r="J25">
        <v>24</v>
      </c>
      <c r="K25" s="1">
        <v>43410</v>
      </c>
      <c r="M25">
        <f t="shared" si="1"/>
        <v>1.9653179190751444</v>
      </c>
      <c r="N25">
        <v>100</v>
      </c>
      <c r="O25">
        <v>173</v>
      </c>
      <c r="P25" s="2">
        <v>4453</v>
      </c>
    </row>
    <row r="26" spans="2:18">
      <c r="J26">
        <v>25</v>
      </c>
      <c r="K26" s="1">
        <v>43438</v>
      </c>
      <c r="M26">
        <f t="shared" si="1"/>
        <v>0.41717791411042943</v>
      </c>
      <c r="N26">
        <v>100</v>
      </c>
      <c r="O26">
        <v>815</v>
      </c>
      <c r="P26" s="2">
        <v>5268</v>
      </c>
    </row>
    <row r="27" spans="2:18">
      <c r="J27" t="s">
        <v>189</v>
      </c>
      <c r="K27">
        <f>-1*AVERAGE(O12,O23,O24)</f>
        <v>340</v>
      </c>
    </row>
    <row r="28" spans="2:18">
      <c r="J28" t="s">
        <v>187</v>
      </c>
      <c r="K28" s="12">
        <f>SUM(M2:M26)/J26</f>
        <v>2.2703766512439865</v>
      </c>
    </row>
    <row r="29" spans="2:18">
      <c r="J29" t="s">
        <v>190</v>
      </c>
      <c r="K29">
        <f>K28*J26*365/(K26-K2)</f>
        <v>19.236013874281685</v>
      </c>
    </row>
    <row r="30" spans="2:18">
      <c r="J30" t="s">
        <v>191</v>
      </c>
      <c r="K30">
        <f>K28*SQRT(J26)/STDEV(M2:M26)</f>
        <v>1.6730663397254288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L32" sqref="L32"/>
    </sheetView>
  </sheetViews>
  <sheetFormatPr baseColWidth="10" defaultRowHeight="15" x14ac:dyDescent="0"/>
  <cols>
    <col min="2" max="2" width="13.1640625" bestFit="1" customWidth="1"/>
    <col min="3" max="3" width="9.5" bestFit="1" customWidth="1"/>
    <col min="4" max="4" width="8.5" customWidth="1"/>
    <col min="5" max="5" width="16" bestFit="1" customWidth="1"/>
    <col min="6" max="6" width="9.83203125" bestFit="1" customWidth="1"/>
    <col min="7" max="7" width="8.5" customWidth="1"/>
    <col min="8" max="8" width="9.5" bestFit="1" customWidth="1"/>
    <col min="9" max="9" width="16" bestFit="1" customWidth="1"/>
    <col min="10" max="10" width="9.83203125" bestFit="1" customWidth="1"/>
  </cols>
  <sheetData>
    <row r="2" spans="2:10">
      <c r="B2" t="s">
        <v>194</v>
      </c>
    </row>
    <row r="3" spans="2:10">
      <c r="C3" t="s">
        <v>195</v>
      </c>
      <c r="E3" t="s">
        <v>197</v>
      </c>
      <c r="G3" t="s">
        <v>196</v>
      </c>
      <c r="I3" t="s">
        <v>197</v>
      </c>
    </row>
    <row r="4" spans="2:10">
      <c r="C4" t="s">
        <v>41</v>
      </c>
      <c r="D4" s="12">
        <f>BA!C26</f>
        <v>0.95797437430994059</v>
      </c>
      <c r="E4" s="12">
        <f>D4/SUM(D4,D6,D7,D9,D10,D11,D12,H4,H8,H9,H10,H11)</f>
        <v>5.4268301587386714E-2</v>
      </c>
      <c r="F4" s="12">
        <f>E4*100</f>
        <v>5.4268301587386709</v>
      </c>
      <c r="G4" t="s">
        <v>41</v>
      </c>
      <c r="H4" s="12">
        <f>BA!L76</f>
        <v>0.78990847499468575</v>
      </c>
      <c r="I4" s="12">
        <f>H4/SUM(D4,D6,D7,D9,D10,D11,D12,H4,H8,H9,H10,H11)</f>
        <v>4.4747534482143927E-2</v>
      </c>
      <c r="J4" s="12">
        <f>I4*100</f>
        <v>4.4747534482143925</v>
      </c>
    </row>
    <row r="5" spans="2:10">
      <c r="C5" s="5" t="s">
        <v>10</v>
      </c>
      <c r="D5" s="13">
        <f>UNH!C35</f>
        <v>-0.8604357015757067</v>
      </c>
      <c r="E5" s="13">
        <v>0</v>
      </c>
      <c r="F5" s="13">
        <f t="shared" ref="F5:F13" si="0">E5*100</f>
        <v>0</v>
      </c>
      <c r="G5" s="5" t="s">
        <v>10</v>
      </c>
      <c r="H5" s="13">
        <f>UNH!K54</f>
        <v>-0.49163782437028797</v>
      </c>
      <c r="I5" s="13">
        <v>0</v>
      </c>
      <c r="J5" s="13">
        <f t="shared" ref="J5:J13" si="1">I5*100</f>
        <v>0</v>
      </c>
    </row>
    <row r="6" spans="2:10">
      <c r="C6" t="s">
        <v>29</v>
      </c>
      <c r="D6" s="12">
        <f>MSFT!C189</f>
        <v>1.9794940475703457</v>
      </c>
      <c r="E6" s="12">
        <f>D6/SUM(D4,D6,D7,D9,D10,D11,D12,H4,H8,H9,H10,H11)</f>
        <v>0.11213638156173551</v>
      </c>
      <c r="F6" s="12">
        <f t="shared" si="0"/>
        <v>11.213638156173552</v>
      </c>
      <c r="G6" s="5" t="s">
        <v>29</v>
      </c>
      <c r="H6" s="13">
        <f>MSFT!L34</f>
        <v>-0.36517031987371545</v>
      </c>
      <c r="I6" s="13">
        <v>0</v>
      </c>
      <c r="J6" s="13">
        <f t="shared" si="1"/>
        <v>0</v>
      </c>
    </row>
    <row r="7" spans="2:10">
      <c r="C7" t="s">
        <v>33</v>
      </c>
      <c r="D7" s="12">
        <f>V!C86</f>
        <v>0.77331835211237698</v>
      </c>
      <c r="E7" s="12">
        <f>D7/SUM(D4,D6,D7,D9,D10,D11,D12,H4,H8,H9,H10,H11)</f>
        <v>4.3807720416034417E-2</v>
      </c>
      <c r="F7" s="12">
        <f t="shared" si="0"/>
        <v>4.3807720416034419</v>
      </c>
      <c r="G7" s="5" t="s">
        <v>33</v>
      </c>
      <c r="H7" s="13">
        <f>V!L34</f>
        <v>-0.92303826695072011</v>
      </c>
      <c r="I7" s="13">
        <v>0</v>
      </c>
      <c r="J7" s="13">
        <f t="shared" si="1"/>
        <v>0</v>
      </c>
    </row>
    <row r="8" spans="2:10">
      <c r="C8" s="5" t="s">
        <v>35</v>
      </c>
      <c r="D8" s="13">
        <f>VZ!C34</f>
        <v>-0.92303826695071989</v>
      </c>
      <c r="E8" s="13">
        <v>0</v>
      </c>
      <c r="F8" s="13">
        <f t="shared" si="0"/>
        <v>0</v>
      </c>
      <c r="G8" t="s">
        <v>35</v>
      </c>
      <c r="H8" s="12">
        <f>VZ!L82</f>
        <v>0.75356869607028065</v>
      </c>
      <c r="I8" s="12">
        <f>H8/SUM(D4,D6,D7,D9,D10,D11,D12,H4,H8,H9,H10,H11)</f>
        <v>4.2688921918828608E-2</v>
      </c>
      <c r="J8" s="12">
        <f t="shared" si="1"/>
        <v>4.2688921918828608</v>
      </c>
    </row>
    <row r="9" spans="2:10">
      <c r="C9" t="s">
        <v>39</v>
      </c>
      <c r="D9" s="12">
        <f>MA!B23</f>
        <v>1.1645009586200143</v>
      </c>
      <c r="E9" s="12">
        <f>D9/SUM(D4,D6,D7,D9,D10,D11,D12,H4,H8,H9,H10,H11)</f>
        <v>6.5967828488850327E-2</v>
      </c>
      <c r="F9" s="12">
        <f t="shared" si="0"/>
        <v>6.5967828488850326</v>
      </c>
      <c r="G9" t="s">
        <v>39</v>
      </c>
      <c r="H9" s="12">
        <f>MA!L56</f>
        <v>2.21073928140475</v>
      </c>
      <c r="I9" s="12">
        <f>H9/SUM(D4,D6,D7,D9,D10,D11,D12,H4,H8,H9,H10,H11)</f>
        <v>0.12523619553057039</v>
      </c>
      <c r="J9" s="12">
        <f t="shared" si="1"/>
        <v>12.523619553057038</v>
      </c>
    </row>
    <row r="10" spans="2:10">
      <c r="C10" t="s">
        <v>43</v>
      </c>
      <c r="D10" s="12">
        <f>PEP!C31</f>
        <v>0.95774931821327935</v>
      </c>
      <c r="E10" s="12">
        <f>D10/SUM(D4,D6,D7,D9,D10,D11,D12,H4,H8,H9,H10,H11)</f>
        <v>5.4255552381922326E-2</v>
      </c>
      <c r="F10" s="12">
        <f t="shared" si="0"/>
        <v>5.4255552381922323</v>
      </c>
      <c r="G10" t="s">
        <v>43</v>
      </c>
      <c r="H10" s="12">
        <f>PYPL!K30</f>
        <v>1.6730663397254288</v>
      </c>
      <c r="I10" s="12">
        <f>H10/SUM(D4,D6,D7,D9,D10,D11,D12,H4,H8,H9,H10,H11)</f>
        <v>9.4777554739214093E-2</v>
      </c>
      <c r="J10" s="12">
        <f t="shared" si="1"/>
        <v>9.4777554739214089</v>
      </c>
    </row>
    <row r="11" spans="2:10">
      <c r="C11" t="s">
        <v>53</v>
      </c>
      <c r="D11" s="12">
        <f>NKE!C40</f>
        <v>0.87473971632678393</v>
      </c>
      <c r="E11" s="12">
        <f>D11/SUM(D4,D6,D7,D9,D10,D11,D12,H4,H8,H9,H10,H11)</f>
        <v>4.9553140469213094E-2</v>
      </c>
      <c r="F11" s="12">
        <f t="shared" si="0"/>
        <v>4.9553140469213091</v>
      </c>
      <c r="G11" t="s">
        <v>53</v>
      </c>
      <c r="H11" s="12">
        <f>NKE!L37</f>
        <v>3.6163519495065337</v>
      </c>
      <c r="I11" s="12">
        <f>H11/SUM(D4,D6,D7,D9,D10,D11,D12,H4,H8,H9,H10,H11)</f>
        <v>0.20486276408314358</v>
      </c>
      <c r="J11" s="12">
        <f t="shared" si="1"/>
        <v>20.486276408314357</v>
      </c>
    </row>
    <row r="12" spans="2:10">
      <c r="C12" t="s">
        <v>67</v>
      </c>
      <c r="D12" s="12">
        <f>SBUX!C121</f>
        <v>1.9011470988134749</v>
      </c>
      <c r="E12" s="12">
        <f>D12/SUM(D4,D6,D7,D9,D10,D11,D12,H4,H8,H9,H10,H11)</f>
        <v>0.10769810434095696</v>
      </c>
      <c r="F12" s="12">
        <f t="shared" si="0"/>
        <v>10.769810434095696</v>
      </c>
      <c r="G12" s="5" t="s">
        <v>67</v>
      </c>
      <c r="H12" s="13">
        <f>SBUX!L22</f>
        <v>-0.13665669328605617</v>
      </c>
      <c r="I12" s="13">
        <v>0</v>
      </c>
      <c r="J12" s="13">
        <f t="shared" si="1"/>
        <v>0</v>
      </c>
    </row>
    <row r="13" spans="2:10">
      <c r="C13" s="5" t="s">
        <v>65</v>
      </c>
      <c r="D13" s="13">
        <f>PYPL!C22</f>
        <v>-0.35662971207903327</v>
      </c>
      <c r="E13" s="13">
        <v>0</v>
      </c>
      <c r="F13" s="13">
        <f t="shared" si="0"/>
        <v>0</v>
      </c>
      <c r="G13" s="5" t="s">
        <v>65</v>
      </c>
      <c r="H13" s="13">
        <f>PYPL!K30</f>
        <v>1.6730663397254288</v>
      </c>
      <c r="I13" s="13">
        <v>0</v>
      </c>
      <c r="J13" s="13">
        <f t="shared" si="1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8"/>
  <sheetViews>
    <sheetView workbookViewId="0">
      <selection activeCell="G30" sqref="G30"/>
    </sheetView>
  </sheetViews>
  <sheetFormatPr baseColWidth="10" defaultRowHeight="15" x14ac:dyDescent="0"/>
  <sheetData>
    <row r="1" spans="1:5">
      <c r="A1" s="1">
        <v>40610</v>
      </c>
      <c r="B1">
        <v>-12</v>
      </c>
      <c r="C1" t="s">
        <v>199</v>
      </c>
      <c r="D1">
        <f>B1*0.04</f>
        <v>-0.48</v>
      </c>
      <c r="E1">
        <f>D1</f>
        <v>-0.48</v>
      </c>
    </row>
    <row r="2" spans="1:5">
      <c r="A2" s="1">
        <v>40620</v>
      </c>
      <c r="B2">
        <v>75</v>
      </c>
      <c r="C2" t="s">
        <v>202</v>
      </c>
      <c r="D2">
        <f>B2*0.04</f>
        <v>3</v>
      </c>
      <c r="E2">
        <f>E1+D2</f>
        <v>2.52</v>
      </c>
    </row>
    <row r="3" spans="1:5">
      <c r="A3" s="1">
        <v>40625</v>
      </c>
      <c r="B3">
        <v>133</v>
      </c>
      <c r="C3" s="12"/>
      <c r="D3">
        <f>B3*0.04</f>
        <v>5.32</v>
      </c>
      <c r="E3">
        <f t="shared" ref="E3:E66" si="0">E2+D3</f>
        <v>7.84</v>
      </c>
    </row>
    <row r="4" spans="1:5">
      <c r="A4" s="1">
        <v>40627</v>
      </c>
      <c r="B4">
        <v>53</v>
      </c>
      <c r="C4" t="s">
        <v>204</v>
      </c>
      <c r="D4">
        <f>B4*0.13</f>
        <v>6.8900000000000006</v>
      </c>
      <c r="E4">
        <f t="shared" si="0"/>
        <v>14.73</v>
      </c>
    </row>
    <row r="5" spans="1:5">
      <c r="A5" s="1">
        <v>40627</v>
      </c>
      <c r="B5">
        <v>47</v>
      </c>
      <c r="C5" t="s">
        <v>209</v>
      </c>
      <c r="D5">
        <f>B5*0.11</f>
        <v>5.17</v>
      </c>
      <c r="E5">
        <f t="shared" si="0"/>
        <v>19.899999999999999</v>
      </c>
    </row>
    <row r="6" spans="1:5">
      <c r="A6" s="1">
        <v>40632</v>
      </c>
      <c r="B6">
        <v>58</v>
      </c>
      <c r="C6" s="12" t="s">
        <v>206</v>
      </c>
      <c r="D6">
        <f>B6*0.09</f>
        <v>5.22</v>
      </c>
      <c r="E6">
        <f t="shared" si="0"/>
        <v>25.119999999999997</v>
      </c>
    </row>
    <row r="7" spans="1:5">
      <c r="A7" s="1">
        <v>40634</v>
      </c>
      <c r="B7">
        <v>-7</v>
      </c>
      <c r="C7" s="12" t="s">
        <v>200</v>
      </c>
      <c r="D7">
        <f>B7*0.11</f>
        <v>-0.77</v>
      </c>
      <c r="E7">
        <f t="shared" si="0"/>
        <v>24.349999999999998</v>
      </c>
    </row>
    <row r="8" spans="1:5">
      <c r="A8" s="1">
        <v>40634</v>
      </c>
      <c r="B8">
        <v>-22</v>
      </c>
      <c r="C8" s="12"/>
      <c r="D8">
        <f>B8*0.09</f>
        <v>-1.98</v>
      </c>
      <c r="E8">
        <f t="shared" si="0"/>
        <v>22.369999999999997</v>
      </c>
    </row>
    <row r="9" spans="1:5">
      <c r="A9" s="1">
        <v>40637</v>
      </c>
      <c r="B9">
        <v>198</v>
      </c>
      <c r="D9">
        <f>B9*0.04</f>
        <v>7.92</v>
      </c>
      <c r="E9">
        <f t="shared" si="0"/>
        <v>30.29</v>
      </c>
    </row>
    <row r="10" spans="1:5">
      <c r="A10" s="1">
        <v>40638</v>
      </c>
      <c r="B10">
        <v>6</v>
      </c>
      <c r="C10" s="12"/>
      <c r="D10">
        <f>B10*0.09</f>
        <v>0.54</v>
      </c>
      <c r="E10">
        <f t="shared" si="0"/>
        <v>30.83</v>
      </c>
    </row>
    <row r="11" spans="1:5">
      <c r="A11" s="1">
        <v>40639</v>
      </c>
      <c r="B11">
        <v>53</v>
      </c>
      <c r="C11" s="12"/>
      <c r="D11">
        <f>B11*0.11</f>
        <v>5.83</v>
      </c>
      <c r="E11">
        <f t="shared" si="0"/>
        <v>36.659999999999997</v>
      </c>
    </row>
    <row r="12" spans="1:5">
      <c r="A12" s="1">
        <v>40644</v>
      </c>
      <c r="B12">
        <v>-9</v>
      </c>
      <c r="C12" s="12"/>
      <c r="D12">
        <f>B12*0.04</f>
        <v>-0.36</v>
      </c>
      <c r="E12">
        <f t="shared" si="0"/>
        <v>36.299999999999997</v>
      </c>
    </row>
    <row r="13" spans="1:5">
      <c r="A13" s="1">
        <v>40646</v>
      </c>
      <c r="B13">
        <v>139</v>
      </c>
      <c r="C13" s="12" t="s">
        <v>201</v>
      </c>
      <c r="D13">
        <f>B13*0.04</f>
        <v>5.5600000000000005</v>
      </c>
      <c r="E13">
        <f t="shared" si="0"/>
        <v>41.86</v>
      </c>
    </row>
    <row r="14" spans="1:5">
      <c r="A14" s="1">
        <v>40654</v>
      </c>
      <c r="B14">
        <v>34</v>
      </c>
      <c r="D14">
        <f t="shared" ref="D14:D20" si="1">B14*0.11</f>
        <v>3.74</v>
      </c>
      <c r="E14">
        <f t="shared" si="0"/>
        <v>45.6</v>
      </c>
    </row>
    <row r="15" spans="1:5">
      <c r="A15" s="1">
        <v>40658</v>
      </c>
      <c r="B15">
        <v>14</v>
      </c>
      <c r="C15" s="12"/>
      <c r="D15">
        <f t="shared" si="1"/>
        <v>1.54</v>
      </c>
      <c r="E15">
        <f t="shared" si="0"/>
        <v>47.14</v>
      </c>
    </row>
    <row r="16" spans="1:5">
      <c r="A16" s="1">
        <v>40672</v>
      </c>
      <c r="B16">
        <v>6</v>
      </c>
      <c r="D16">
        <f t="shared" si="1"/>
        <v>0.66</v>
      </c>
      <c r="E16">
        <f t="shared" si="0"/>
        <v>47.8</v>
      </c>
    </row>
    <row r="17" spans="1:7">
      <c r="A17" s="1">
        <v>40683</v>
      </c>
      <c r="B17">
        <v>32</v>
      </c>
      <c r="D17">
        <f t="shared" si="1"/>
        <v>3.52</v>
      </c>
      <c r="E17">
        <f t="shared" si="0"/>
        <v>51.32</v>
      </c>
    </row>
    <row r="18" spans="1:7">
      <c r="A18" s="1">
        <v>40688</v>
      </c>
      <c r="B18">
        <v>0</v>
      </c>
      <c r="D18">
        <f t="shared" si="1"/>
        <v>0</v>
      </c>
      <c r="E18">
        <f t="shared" si="0"/>
        <v>51.32</v>
      </c>
    </row>
    <row r="19" spans="1:7">
      <c r="A19" s="1">
        <v>40694</v>
      </c>
      <c r="B19">
        <v>-89</v>
      </c>
      <c r="C19" s="12"/>
      <c r="D19">
        <f t="shared" si="1"/>
        <v>-9.7900000000000009</v>
      </c>
      <c r="E19">
        <f t="shared" si="0"/>
        <v>41.53</v>
      </c>
    </row>
    <row r="20" spans="1:7">
      <c r="A20" s="1">
        <v>40694</v>
      </c>
      <c r="B20">
        <v>19</v>
      </c>
      <c r="D20">
        <f t="shared" si="1"/>
        <v>2.09</v>
      </c>
      <c r="E20">
        <f t="shared" si="0"/>
        <v>43.620000000000005</v>
      </c>
    </row>
    <row r="21" spans="1:7">
      <c r="A21" s="1">
        <v>40701</v>
      </c>
      <c r="B21">
        <v>2</v>
      </c>
      <c r="C21" t="s">
        <v>207</v>
      </c>
      <c r="D21">
        <f>B21*0.05</f>
        <v>0.1</v>
      </c>
      <c r="E21">
        <f t="shared" si="0"/>
        <v>43.720000000000006</v>
      </c>
    </row>
    <row r="22" spans="1:7">
      <c r="A22" s="1">
        <v>40708</v>
      </c>
      <c r="B22">
        <v>1</v>
      </c>
      <c r="C22" s="12"/>
      <c r="D22">
        <f>B22*0.04</f>
        <v>0.04</v>
      </c>
      <c r="E22">
        <f t="shared" si="0"/>
        <v>43.760000000000005</v>
      </c>
    </row>
    <row r="23" spans="1:7">
      <c r="A23" s="1">
        <v>40709</v>
      </c>
      <c r="B23">
        <v>11</v>
      </c>
      <c r="C23" s="12"/>
      <c r="D23">
        <f>B23*0.11</f>
        <v>1.21</v>
      </c>
      <c r="E23">
        <f t="shared" si="0"/>
        <v>44.970000000000006</v>
      </c>
    </row>
    <row r="24" spans="1:7">
      <c r="A24" s="1">
        <v>40715</v>
      </c>
      <c r="B24">
        <v>30</v>
      </c>
      <c r="C24" s="12"/>
      <c r="D24">
        <f>B24*0.11</f>
        <v>3.3</v>
      </c>
      <c r="E24">
        <f t="shared" si="0"/>
        <v>48.27</v>
      </c>
    </row>
    <row r="25" spans="1:7">
      <c r="A25" s="1">
        <v>40716</v>
      </c>
      <c r="B25">
        <v>5</v>
      </c>
      <c r="C25" t="s">
        <v>198</v>
      </c>
      <c r="D25">
        <f>B25*0.05</f>
        <v>0.25</v>
      </c>
      <c r="E25">
        <f t="shared" si="0"/>
        <v>48.52</v>
      </c>
    </row>
    <row r="26" spans="1:7">
      <c r="A26" s="1">
        <v>40716</v>
      </c>
      <c r="B26">
        <v>60</v>
      </c>
      <c r="D26">
        <f>B26*0.11</f>
        <v>6.6</v>
      </c>
      <c r="E26">
        <f t="shared" si="0"/>
        <v>55.120000000000005</v>
      </c>
    </row>
    <row r="27" spans="1:7">
      <c r="A27" s="1">
        <v>40717</v>
      </c>
      <c r="B27">
        <v>276</v>
      </c>
      <c r="C27" s="12"/>
      <c r="D27">
        <f>B27*0.09</f>
        <v>24.84</v>
      </c>
      <c r="E27">
        <f t="shared" si="0"/>
        <v>79.960000000000008</v>
      </c>
    </row>
    <row r="28" spans="1:7">
      <c r="A28" s="1">
        <v>40721</v>
      </c>
      <c r="B28">
        <v>58</v>
      </c>
      <c r="C28" s="12"/>
      <c r="D28">
        <f>B28*0.09</f>
        <v>5.22</v>
      </c>
      <c r="E28">
        <f t="shared" si="0"/>
        <v>85.18</v>
      </c>
    </row>
    <row r="29" spans="1:7">
      <c r="A29" s="1">
        <v>40723</v>
      </c>
      <c r="B29">
        <v>41</v>
      </c>
      <c r="C29" s="12"/>
      <c r="D29">
        <f>B29*0.11</f>
        <v>4.51</v>
      </c>
      <c r="E29">
        <f t="shared" si="0"/>
        <v>89.690000000000012</v>
      </c>
    </row>
    <row r="30" spans="1:7">
      <c r="A30" s="1">
        <v>40723</v>
      </c>
      <c r="B30">
        <v>269</v>
      </c>
      <c r="C30" t="s">
        <v>203</v>
      </c>
      <c r="D30">
        <f>B30*0.07</f>
        <v>18.830000000000002</v>
      </c>
      <c r="E30">
        <f t="shared" si="0"/>
        <v>108.52000000000001</v>
      </c>
    </row>
    <row r="31" spans="1:7">
      <c r="A31" s="1">
        <v>40730</v>
      </c>
      <c r="B31">
        <v>424</v>
      </c>
      <c r="D31">
        <f>B31*0.13</f>
        <v>55.120000000000005</v>
      </c>
      <c r="E31">
        <f t="shared" si="0"/>
        <v>163.64000000000001</v>
      </c>
      <c r="G31" s="2"/>
    </row>
    <row r="32" spans="1:7">
      <c r="A32" s="1">
        <v>40736</v>
      </c>
      <c r="B32">
        <v>330</v>
      </c>
      <c r="C32" s="12"/>
      <c r="D32">
        <f>B32*0.04</f>
        <v>13.200000000000001</v>
      </c>
      <c r="E32">
        <f t="shared" si="0"/>
        <v>176.84</v>
      </c>
      <c r="G32" s="2"/>
    </row>
    <row r="33" spans="1:7">
      <c r="A33" s="1">
        <v>40744</v>
      </c>
      <c r="B33">
        <v>65</v>
      </c>
      <c r="C33" s="12"/>
      <c r="D33">
        <f>B33*0.11</f>
        <v>7.15</v>
      </c>
      <c r="E33">
        <f t="shared" si="0"/>
        <v>183.99</v>
      </c>
      <c r="F33" s="2"/>
      <c r="G33" s="2"/>
    </row>
    <row r="34" spans="1:7">
      <c r="A34" s="1">
        <v>40744</v>
      </c>
      <c r="B34">
        <v>35</v>
      </c>
      <c r="D34">
        <f>B34*0.11</f>
        <v>3.85</v>
      </c>
      <c r="E34">
        <f t="shared" si="0"/>
        <v>187.84</v>
      </c>
      <c r="F34" s="2"/>
      <c r="G34" s="2"/>
    </row>
    <row r="35" spans="1:7">
      <c r="A35" s="1">
        <v>40745</v>
      </c>
      <c r="B35">
        <v>62</v>
      </c>
      <c r="D35">
        <f>B35*0.04</f>
        <v>2.48</v>
      </c>
      <c r="E35">
        <f t="shared" si="0"/>
        <v>190.32</v>
      </c>
      <c r="F35" s="2"/>
      <c r="G35" s="2"/>
    </row>
    <row r="36" spans="1:7">
      <c r="A36" s="1">
        <v>40745</v>
      </c>
      <c r="B36">
        <v>-91</v>
      </c>
      <c r="C36" s="12"/>
      <c r="D36">
        <f>B36*0.09</f>
        <v>-8.19</v>
      </c>
      <c r="E36">
        <f t="shared" si="0"/>
        <v>182.13</v>
      </c>
      <c r="F36" s="2"/>
      <c r="G36" s="2"/>
    </row>
    <row r="37" spans="1:7">
      <c r="A37" s="1">
        <v>40749</v>
      </c>
      <c r="B37">
        <v>-105</v>
      </c>
      <c r="C37" s="12"/>
      <c r="D37">
        <f>B37*0.09</f>
        <v>-9.4499999999999993</v>
      </c>
      <c r="E37">
        <f t="shared" si="0"/>
        <v>172.68</v>
      </c>
      <c r="F37" s="2"/>
      <c r="G37" s="2"/>
    </row>
    <row r="38" spans="1:7">
      <c r="A38" s="1">
        <v>40757</v>
      </c>
      <c r="B38">
        <v>-24</v>
      </c>
      <c r="D38">
        <f>B38*0.11</f>
        <v>-2.64</v>
      </c>
      <c r="E38">
        <f t="shared" si="0"/>
        <v>170.04000000000002</v>
      </c>
      <c r="F38" s="2"/>
      <c r="G38" s="2"/>
    </row>
    <row r="39" spans="1:7">
      <c r="A39" s="1">
        <v>40759</v>
      </c>
      <c r="B39">
        <v>-78</v>
      </c>
      <c r="D39">
        <f>B39*0.05</f>
        <v>-3.9000000000000004</v>
      </c>
      <c r="E39">
        <f t="shared" si="0"/>
        <v>166.14000000000001</v>
      </c>
      <c r="F39" s="2"/>
      <c r="G39" s="2"/>
    </row>
    <row r="40" spans="1:7">
      <c r="A40" s="1">
        <v>40763</v>
      </c>
      <c r="B40">
        <v>27</v>
      </c>
      <c r="D40">
        <f>B40*0.13</f>
        <v>3.5100000000000002</v>
      </c>
      <c r="E40">
        <f t="shared" si="0"/>
        <v>169.65</v>
      </c>
      <c r="F40" s="2"/>
      <c r="G40" s="2"/>
    </row>
    <row r="41" spans="1:7">
      <c r="A41" s="1">
        <v>40764</v>
      </c>
      <c r="B41">
        <v>-87</v>
      </c>
      <c r="C41" s="12"/>
      <c r="D41">
        <f>B41*0.04</f>
        <v>-3.48</v>
      </c>
      <c r="E41">
        <f t="shared" si="0"/>
        <v>166.17000000000002</v>
      </c>
      <c r="F41" s="2"/>
      <c r="G41" s="2"/>
    </row>
    <row r="42" spans="1:7">
      <c r="A42" s="1">
        <v>40771</v>
      </c>
      <c r="B42">
        <v>-161</v>
      </c>
      <c r="C42" s="12"/>
      <c r="D42">
        <f>B42*0.11</f>
        <v>-17.71</v>
      </c>
      <c r="E42">
        <f t="shared" si="0"/>
        <v>148.46</v>
      </c>
      <c r="F42" s="2"/>
      <c r="G42" s="2"/>
    </row>
    <row r="43" spans="1:7">
      <c r="A43" s="1">
        <v>40772</v>
      </c>
      <c r="B43">
        <v>19</v>
      </c>
      <c r="D43">
        <f>B43*0.11</f>
        <v>2.09</v>
      </c>
      <c r="E43">
        <f t="shared" si="0"/>
        <v>150.55000000000001</v>
      </c>
      <c r="F43" s="2"/>
      <c r="G43" s="2"/>
    </row>
    <row r="44" spans="1:7">
      <c r="A44" s="1">
        <v>40780</v>
      </c>
      <c r="B44">
        <v>131</v>
      </c>
      <c r="D44">
        <f>B44*0.11</f>
        <v>14.41</v>
      </c>
      <c r="E44">
        <f t="shared" si="0"/>
        <v>164.96</v>
      </c>
      <c r="F44" s="2"/>
      <c r="G44" s="2"/>
    </row>
    <row r="45" spans="1:7">
      <c r="A45" s="1">
        <v>40781</v>
      </c>
      <c r="B45">
        <v>10</v>
      </c>
      <c r="C45" s="12"/>
      <c r="D45">
        <f>B45*0.11</f>
        <v>1.1000000000000001</v>
      </c>
      <c r="E45">
        <f t="shared" si="0"/>
        <v>166.06</v>
      </c>
      <c r="F45" s="2"/>
      <c r="G45" s="2"/>
    </row>
    <row r="46" spans="1:7">
      <c r="A46" s="1">
        <v>40785</v>
      </c>
      <c r="B46">
        <v>8</v>
      </c>
      <c r="D46">
        <f>B46*0.11</f>
        <v>0.88</v>
      </c>
      <c r="E46">
        <f t="shared" si="0"/>
        <v>166.94</v>
      </c>
      <c r="F46" s="2"/>
      <c r="G46" s="2"/>
    </row>
    <row r="47" spans="1:7">
      <c r="A47" s="1">
        <v>40788</v>
      </c>
      <c r="B47">
        <v>-81</v>
      </c>
      <c r="C47" t="s">
        <v>205</v>
      </c>
      <c r="D47">
        <f>B47*0.05</f>
        <v>-4.05</v>
      </c>
      <c r="E47">
        <f t="shared" si="0"/>
        <v>162.88999999999999</v>
      </c>
      <c r="F47" s="2"/>
      <c r="G47" s="2"/>
    </row>
    <row r="48" spans="1:7">
      <c r="A48" s="1">
        <v>40794</v>
      </c>
      <c r="B48">
        <v>281</v>
      </c>
      <c r="D48">
        <f>B48*0.07</f>
        <v>19.670000000000002</v>
      </c>
      <c r="E48">
        <f t="shared" si="0"/>
        <v>182.56</v>
      </c>
      <c r="F48" s="2"/>
      <c r="G48" s="2"/>
    </row>
    <row r="49" spans="1:7">
      <c r="A49" s="1">
        <v>40794</v>
      </c>
      <c r="B49">
        <v>39</v>
      </c>
      <c r="D49">
        <f>B49*0.11</f>
        <v>4.29</v>
      </c>
      <c r="E49">
        <f t="shared" si="0"/>
        <v>186.85</v>
      </c>
      <c r="F49" s="2"/>
      <c r="G49" s="2"/>
    </row>
    <row r="50" spans="1:7">
      <c r="A50" s="1">
        <v>40798</v>
      </c>
      <c r="B50">
        <v>-25</v>
      </c>
      <c r="C50" s="12"/>
      <c r="D50">
        <f>B50*0.11</f>
        <v>-2.75</v>
      </c>
      <c r="E50">
        <f t="shared" si="0"/>
        <v>184.1</v>
      </c>
      <c r="F50" s="2"/>
      <c r="G50" s="2"/>
    </row>
    <row r="51" spans="1:7">
      <c r="A51" s="1">
        <v>40800</v>
      </c>
      <c r="B51">
        <v>50</v>
      </c>
      <c r="C51" s="12"/>
      <c r="D51">
        <f>B51*0.04</f>
        <v>2</v>
      </c>
      <c r="E51">
        <f t="shared" si="0"/>
        <v>186.1</v>
      </c>
      <c r="F51" s="2"/>
      <c r="G51" s="2"/>
    </row>
    <row r="52" spans="1:7">
      <c r="A52" s="1">
        <v>40800</v>
      </c>
      <c r="B52">
        <v>68</v>
      </c>
      <c r="D52">
        <f>B52*0.13</f>
        <v>8.84</v>
      </c>
      <c r="E52">
        <f t="shared" si="0"/>
        <v>194.94</v>
      </c>
      <c r="F52" s="2"/>
      <c r="G52" s="2"/>
    </row>
    <row r="53" spans="1:7">
      <c r="A53" s="1">
        <v>40800</v>
      </c>
      <c r="B53">
        <v>39</v>
      </c>
      <c r="D53">
        <f>B53*0.11</f>
        <v>4.29</v>
      </c>
      <c r="E53">
        <f t="shared" si="0"/>
        <v>199.23</v>
      </c>
      <c r="F53" s="2"/>
      <c r="G53" s="2"/>
    </row>
    <row r="54" spans="1:7">
      <c r="A54" s="1">
        <v>40801</v>
      </c>
      <c r="B54">
        <v>81</v>
      </c>
      <c r="C54" s="12"/>
      <c r="D54">
        <f>B54*0.11</f>
        <v>8.91</v>
      </c>
      <c r="E54">
        <f t="shared" si="0"/>
        <v>208.14</v>
      </c>
      <c r="F54" s="2"/>
      <c r="G54" s="2"/>
    </row>
    <row r="55" spans="1:7">
      <c r="A55" s="1">
        <v>40808</v>
      </c>
      <c r="B55">
        <v>60</v>
      </c>
      <c r="D55">
        <f>B55*0.04</f>
        <v>2.4</v>
      </c>
      <c r="E55">
        <f t="shared" si="0"/>
        <v>210.54</v>
      </c>
      <c r="F55" s="2"/>
      <c r="G55" s="2"/>
    </row>
    <row r="56" spans="1:7">
      <c r="A56" s="1">
        <v>40812</v>
      </c>
      <c r="B56">
        <v>237</v>
      </c>
      <c r="C56" s="12" t="s">
        <v>208</v>
      </c>
      <c r="D56">
        <f>B56*0.2</f>
        <v>47.400000000000006</v>
      </c>
      <c r="E56">
        <f t="shared" si="0"/>
        <v>257.94</v>
      </c>
      <c r="F56" s="2"/>
      <c r="G56" s="2"/>
    </row>
    <row r="57" spans="1:7">
      <c r="A57" s="1">
        <v>40813</v>
      </c>
      <c r="B57">
        <v>210</v>
      </c>
      <c r="C57" s="12"/>
      <c r="D57">
        <f>B57*0.09</f>
        <v>18.899999999999999</v>
      </c>
      <c r="E57">
        <f t="shared" si="0"/>
        <v>276.83999999999997</v>
      </c>
      <c r="F57" s="2"/>
      <c r="G57" s="2"/>
    </row>
    <row r="58" spans="1:7">
      <c r="A58" s="1">
        <v>40813</v>
      </c>
      <c r="B58">
        <v>62</v>
      </c>
      <c r="D58">
        <f>B58*0.11</f>
        <v>6.82</v>
      </c>
      <c r="E58">
        <f t="shared" si="0"/>
        <v>283.65999999999997</v>
      </c>
      <c r="F58" s="2"/>
      <c r="G58" s="2"/>
    </row>
    <row r="59" spans="1:7">
      <c r="A59" s="1">
        <v>40816</v>
      </c>
      <c r="B59">
        <v>25</v>
      </c>
      <c r="C59" s="12"/>
      <c r="D59">
        <f>B59*0.11</f>
        <v>2.75</v>
      </c>
      <c r="E59">
        <f t="shared" si="0"/>
        <v>286.40999999999997</v>
      </c>
      <c r="F59" s="2"/>
      <c r="G59" s="2"/>
    </row>
    <row r="60" spans="1:7">
      <c r="A60" s="1">
        <v>40823</v>
      </c>
      <c r="B60">
        <v>204</v>
      </c>
      <c r="C60" s="12"/>
      <c r="D60">
        <f>B60*0.11</f>
        <v>22.44</v>
      </c>
      <c r="E60">
        <f t="shared" si="0"/>
        <v>308.84999999999997</v>
      </c>
      <c r="F60" s="2"/>
      <c r="G60" s="2"/>
    </row>
    <row r="61" spans="1:7">
      <c r="A61" s="1">
        <v>40827</v>
      </c>
      <c r="B61">
        <v>187</v>
      </c>
      <c r="D61">
        <f>B61*0.11</f>
        <v>20.57</v>
      </c>
      <c r="E61">
        <f t="shared" si="0"/>
        <v>329.41999999999996</v>
      </c>
      <c r="F61" s="2"/>
      <c r="G61" s="2"/>
    </row>
    <row r="62" spans="1:7">
      <c r="A62" s="1">
        <v>40828</v>
      </c>
      <c r="B62">
        <v>92</v>
      </c>
      <c r="C62" s="12"/>
      <c r="D62">
        <f>B62*0.04</f>
        <v>3.68</v>
      </c>
      <c r="E62">
        <f t="shared" si="0"/>
        <v>333.09999999999997</v>
      </c>
      <c r="F62" s="2"/>
      <c r="G62" s="2"/>
    </row>
    <row r="63" spans="1:7">
      <c r="A63" s="1">
        <v>40829</v>
      </c>
      <c r="B63">
        <v>36</v>
      </c>
      <c r="C63" s="12"/>
      <c r="D63">
        <f>B63*0.2</f>
        <v>7.2</v>
      </c>
      <c r="E63">
        <f t="shared" si="0"/>
        <v>340.29999999999995</v>
      </c>
      <c r="F63" s="2"/>
      <c r="G63" s="2"/>
    </row>
    <row r="64" spans="1:7">
      <c r="A64" s="1">
        <v>40830</v>
      </c>
      <c r="B64">
        <v>76</v>
      </c>
      <c r="D64">
        <f>B64*0.04</f>
        <v>3.04</v>
      </c>
      <c r="E64">
        <f t="shared" si="0"/>
        <v>343.34</v>
      </c>
      <c r="F64" s="2"/>
      <c r="G64" s="2"/>
    </row>
    <row r="65" spans="1:7">
      <c r="A65" s="1">
        <v>40833</v>
      </c>
      <c r="B65">
        <v>130</v>
      </c>
      <c r="D65">
        <f>B65*0.05</f>
        <v>6.5</v>
      </c>
      <c r="E65">
        <f t="shared" si="0"/>
        <v>349.84</v>
      </c>
      <c r="F65" s="2"/>
      <c r="G65" s="2"/>
    </row>
    <row r="66" spans="1:7">
      <c r="A66" s="1">
        <v>40836</v>
      </c>
      <c r="B66">
        <v>40</v>
      </c>
      <c r="C66" s="12"/>
      <c r="D66">
        <f>B66*0.04</f>
        <v>1.6</v>
      </c>
      <c r="E66">
        <f t="shared" si="0"/>
        <v>351.44</v>
      </c>
      <c r="F66" s="2"/>
      <c r="G66" s="2"/>
    </row>
    <row r="67" spans="1:7">
      <c r="A67" s="1">
        <v>40836</v>
      </c>
      <c r="B67">
        <v>-41</v>
      </c>
      <c r="D67">
        <f>B67*0.04</f>
        <v>-1.6400000000000001</v>
      </c>
      <c r="E67">
        <f t="shared" ref="E67:E130" si="2">E66+D67</f>
        <v>349.8</v>
      </c>
      <c r="F67" s="2"/>
      <c r="G67" s="2"/>
    </row>
    <row r="68" spans="1:7">
      <c r="A68" s="1">
        <v>40840</v>
      </c>
      <c r="B68">
        <v>71</v>
      </c>
      <c r="D68">
        <f>B68*0.09</f>
        <v>6.39</v>
      </c>
      <c r="E68">
        <f t="shared" si="2"/>
        <v>356.19</v>
      </c>
      <c r="F68" s="2"/>
      <c r="G68" s="2"/>
    </row>
    <row r="69" spans="1:7">
      <c r="A69" s="1">
        <v>40840</v>
      </c>
      <c r="B69">
        <v>94</v>
      </c>
      <c r="C69" s="12"/>
      <c r="D69">
        <f>B69*0.2</f>
        <v>18.8</v>
      </c>
      <c r="E69">
        <f t="shared" si="2"/>
        <v>374.99</v>
      </c>
      <c r="F69" s="2"/>
      <c r="G69" s="2"/>
    </row>
    <row r="70" spans="1:7">
      <c r="A70" s="1">
        <v>40843</v>
      </c>
      <c r="B70">
        <v>418</v>
      </c>
      <c r="C70" s="12"/>
      <c r="D70">
        <f>B70*0.04</f>
        <v>16.72</v>
      </c>
      <c r="E70">
        <f t="shared" si="2"/>
        <v>391.71000000000004</v>
      </c>
      <c r="F70" s="2"/>
      <c r="G70" s="2"/>
    </row>
    <row r="71" spans="1:7">
      <c r="A71" s="1">
        <v>40844</v>
      </c>
      <c r="B71">
        <v>250</v>
      </c>
      <c r="D71">
        <f>B71*0.13</f>
        <v>32.5</v>
      </c>
      <c r="E71">
        <f t="shared" si="2"/>
        <v>424.21000000000004</v>
      </c>
      <c r="F71" s="2"/>
      <c r="G71" s="2"/>
    </row>
    <row r="72" spans="1:7">
      <c r="A72" s="1">
        <v>40844</v>
      </c>
      <c r="B72">
        <v>70</v>
      </c>
      <c r="C72" s="12"/>
      <c r="D72">
        <f>B72*0.09</f>
        <v>6.3</v>
      </c>
      <c r="E72">
        <f t="shared" si="2"/>
        <v>430.51000000000005</v>
      </c>
      <c r="F72" s="2"/>
      <c r="G72" s="2"/>
    </row>
    <row r="73" spans="1:7">
      <c r="A73" s="1">
        <v>40847</v>
      </c>
      <c r="B73">
        <v>-32</v>
      </c>
      <c r="C73" s="12"/>
      <c r="D73">
        <f>B73*0.11</f>
        <v>-3.52</v>
      </c>
      <c r="E73">
        <f t="shared" si="2"/>
        <v>426.99000000000007</v>
      </c>
      <c r="F73" s="2"/>
      <c r="G73" s="2"/>
    </row>
    <row r="74" spans="1:7">
      <c r="A74" s="1">
        <v>40854</v>
      </c>
      <c r="B74">
        <v>110</v>
      </c>
      <c r="D74">
        <f>B74*0.11</f>
        <v>12.1</v>
      </c>
      <c r="E74">
        <f t="shared" si="2"/>
        <v>439.09000000000009</v>
      </c>
      <c r="F74" s="2"/>
      <c r="G74" s="2"/>
    </row>
    <row r="75" spans="1:7">
      <c r="A75" s="1">
        <v>40856</v>
      </c>
      <c r="B75">
        <v>-42</v>
      </c>
      <c r="C75" s="12"/>
      <c r="D75">
        <f>B75*0.04</f>
        <v>-1.68</v>
      </c>
      <c r="E75">
        <f t="shared" si="2"/>
        <v>437.41000000000008</v>
      </c>
      <c r="F75" s="2"/>
      <c r="G75" s="2"/>
    </row>
    <row r="76" spans="1:7">
      <c r="A76" s="1">
        <v>40856</v>
      </c>
      <c r="B76">
        <v>40</v>
      </c>
      <c r="C76" s="12"/>
      <c r="D76">
        <f>B76*0.11</f>
        <v>4.4000000000000004</v>
      </c>
      <c r="E76">
        <f t="shared" si="2"/>
        <v>441.81000000000006</v>
      </c>
      <c r="F76" s="2"/>
      <c r="G76" s="2"/>
    </row>
    <row r="77" spans="1:7">
      <c r="A77" s="1">
        <v>40856</v>
      </c>
      <c r="B77">
        <v>83</v>
      </c>
      <c r="C77" s="12"/>
      <c r="D77">
        <f>B77*0.09</f>
        <v>7.47</v>
      </c>
      <c r="E77">
        <f t="shared" si="2"/>
        <v>449.28000000000009</v>
      </c>
      <c r="F77" s="2"/>
      <c r="G77" s="2"/>
    </row>
    <row r="78" spans="1:7">
      <c r="A78" s="1">
        <v>40864</v>
      </c>
      <c r="B78">
        <v>-31</v>
      </c>
      <c r="D78">
        <f>B78*0.04</f>
        <v>-1.24</v>
      </c>
      <c r="E78">
        <f t="shared" si="2"/>
        <v>448.04000000000008</v>
      </c>
      <c r="F78" s="2"/>
      <c r="G78" s="2"/>
    </row>
    <row r="79" spans="1:7">
      <c r="A79" s="1">
        <v>40872</v>
      </c>
      <c r="B79">
        <v>244</v>
      </c>
      <c r="D79">
        <f>B79*0.05</f>
        <v>12.200000000000001</v>
      </c>
      <c r="E79">
        <f t="shared" si="2"/>
        <v>460.24000000000007</v>
      </c>
      <c r="F79" s="2"/>
      <c r="G79" s="2"/>
    </row>
    <row r="80" spans="1:7">
      <c r="A80" s="1">
        <v>40878</v>
      </c>
      <c r="B80">
        <v>-45</v>
      </c>
      <c r="C80" s="12"/>
      <c r="D80">
        <f>B80*0.11</f>
        <v>-4.95</v>
      </c>
      <c r="E80">
        <f t="shared" si="2"/>
        <v>455.29000000000008</v>
      </c>
      <c r="F80" s="2"/>
      <c r="G80" s="2"/>
    </row>
    <row r="81" spans="1:7">
      <c r="A81" s="1">
        <v>40878</v>
      </c>
      <c r="B81">
        <v>18</v>
      </c>
      <c r="C81" s="12"/>
      <c r="D81">
        <f>B81*0.2</f>
        <v>3.6</v>
      </c>
      <c r="E81">
        <f t="shared" si="2"/>
        <v>458.8900000000001</v>
      </c>
      <c r="F81" s="2"/>
      <c r="G81" s="2"/>
    </row>
    <row r="82" spans="1:7">
      <c r="A82" s="1">
        <v>40878</v>
      </c>
      <c r="B82">
        <v>58</v>
      </c>
      <c r="D82">
        <f>B82*0.11</f>
        <v>6.38</v>
      </c>
      <c r="E82">
        <f t="shared" si="2"/>
        <v>465.2700000000001</v>
      </c>
      <c r="F82" s="2"/>
      <c r="G82" s="2"/>
    </row>
    <row r="83" spans="1:7">
      <c r="A83" s="1">
        <v>40885</v>
      </c>
      <c r="B83">
        <v>54</v>
      </c>
      <c r="D83">
        <f>B83*0.04</f>
        <v>2.16</v>
      </c>
      <c r="E83">
        <f t="shared" si="2"/>
        <v>467.43000000000012</v>
      </c>
      <c r="F83" s="2"/>
      <c r="G83" s="2"/>
    </row>
    <row r="84" spans="1:7">
      <c r="A84" s="1">
        <v>40886</v>
      </c>
      <c r="B84">
        <v>559</v>
      </c>
      <c r="C84" s="12"/>
      <c r="D84">
        <f>B84*0.04</f>
        <v>22.36</v>
      </c>
      <c r="E84">
        <f t="shared" si="2"/>
        <v>489.79000000000013</v>
      </c>
      <c r="F84" s="2"/>
      <c r="G84" s="2"/>
    </row>
    <row r="85" spans="1:7">
      <c r="A85" s="1">
        <v>40889</v>
      </c>
      <c r="B85">
        <v>50</v>
      </c>
      <c r="C85" s="12"/>
      <c r="D85">
        <f>B85*0.2</f>
        <v>10</v>
      </c>
      <c r="E85">
        <f t="shared" si="2"/>
        <v>499.79000000000013</v>
      </c>
      <c r="F85" s="2"/>
      <c r="G85" s="2"/>
    </row>
    <row r="86" spans="1:7">
      <c r="A86" s="1">
        <v>40890</v>
      </c>
      <c r="B86">
        <v>33</v>
      </c>
      <c r="D86">
        <f>B86*0.04</f>
        <v>1.32</v>
      </c>
      <c r="E86">
        <f t="shared" si="2"/>
        <v>501.11000000000013</v>
      </c>
      <c r="F86" s="2"/>
      <c r="G86" s="2"/>
    </row>
    <row r="87" spans="1:7">
      <c r="A87" s="1">
        <v>40890</v>
      </c>
      <c r="B87">
        <v>4</v>
      </c>
      <c r="D87">
        <f>B87*0.13</f>
        <v>0.52</v>
      </c>
      <c r="E87">
        <f t="shared" si="2"/>
        <v>501.63000000000011</v>
      </c>
      <c r="F87" s="2"/>
      <c r="G87" s="2"/>
    </row>
    <row r="88" spans="1:7">
      <c r="A88" s="1">
        <v>40892</v>
      </c>
      <c r="B88">
        <v>20</v>
      </c>
      <c r="C88" s="12"/>
      <c r="D88">
        <f>B88*0.11</f>
        <v>2.2000000000000002</v>
      </c>
      <c r="E88">
        <f t="shared" si="2"/>
        <v>503.8300000000001</v>
      </c>
      <c r="F88" s="2"/>
      <c r="G88" s="2"/>
    </row>
    <row r="89" spans="1:7">
      <c r="A89" s="1">
        <v>40896</v>
      </c>
      <c r="B89">
        <v>33</v>
      </c>
      <c r="D89">
        <f>B89*0.04</f>
        <v>1.32</v>
      </c>
      <c r="E89">
        <f t="shared" si="2"/>
        <v>505.15000000000009</v>
      </c>
      <c r="F89" s="2"/>
      <c r="G89" s="2"/>
    </row>
    <row r="90" spans="1:7">
      <c r="A90" s="1">
        <v>40896</v>
      </c>
      <c r="B90">
        <v>7</v>
      </c>
      <c r="D90">
        <f>B90*0.11</f>
        <v>0.77</v>
      </c>
      <c r="E90">
        <f t="shared" si="2"/>
        <v>505.92000000000007</v>
      </c>
      <c r="F90" s="2"/>
      <c r="G90" s="2"/>
    </row>
    <row r="91" spans="1:7">
      <c r="A91" s="1">
        <v>40912</v>
      </c>
      <c r="B91">
        <v>329</v>
      </c>
      <c r="C91" s="12"/>
      <c r="D91">
        <f>B91*0.09</f>
        <v>29.61</v>
      </c>
      <c r="E91">
        <f t="shared" si="2"/>
        <v>535.53000000000009</v>
      </c>
      <c r="F91" s="2"/>
      <c r="G91" s="2"/>
    </row>
    <row r="92" spans="1:7">
      <c r="A92" s="1">
        <v>40912</v>
      </c>
      <c r="B92">
        <v>42</v>
      </c>
      <c r="C92" s="12"/>
      <c r="D92">
        <f>B92*0.2</f>
        <v>8.4</v>
      </c>
      <c r="E92">
        <f t="shared" si="2"/>
        <v>543.93000000000006</v>
      </c>
      <c r="F92" s="2"/>
      <c r="G92" s="2"/>
    </row>
    <row r="93" spans="1:7">
      <c r="A93" s="1">
        <v>40933</v>
      </c>
      <c r="B93">
        <v>379</v>
      </c>
      <c r="D93">
        <f>B93*0.09</f>
        <v>34.11</v>
      </c>
      <c r="E93">
        <f t="shared" si="2"/>
        <v>578.04000000000008</v>
      </c>
      <c r="F93" s="2"/>
    </row>
    <row r="94" spans="1:7">
      <c r="A94" s="1">
        <v>40940</v>
      </c>
      <c r="B94">
        <v>-10</v>
      </c>
      <c r="D94">
        <f>B94*0.11</f>
        <v>-1.1000000000000001</v>
      </c>
      <c r="E94">
        <f t="shared" si="2"/>
        <v>576.94000000000005</v>
      </c>
    </row>
    <row r="95" spans="1:7">
      <c r="A95" s="1">
        <v>40941</v>
      </c>
      <c r="B95">
        <v>24</v>
      </c>
      <c r="C95" s="12"/>
      <c r="D95">
        <f>B95*0.11</f>
        <v>2.64</v>
      </c>
      <c r="E95">
        <f t="shared" si="2"/>
        <v>579.58000000000004</v>
      </c>
    </row>
    <row r="96" spans="1:7">
      <c r="A96" s="1">
        <v>40946</v>
      </c>
      <c r="B96">
        <v>136</v>
      </c>
      <c r="D96">
        <f>B96*0.13</f>
        <v>17.68</v>
      </c>
      <c r="E96">
        <f t="shared" si="2"/>
        <v>597.26</v>
      </c>
    </row>
    <row r="97" spans="1:5">
      <c r="A97" s="1">
        <v>40947</v>
      </c>
      <c r="B97">
        <v>15</v>
      </c>
      <c r="C97" s="12"/>
      <c r="D97">
        <f>B97*0.09</f>
        <v>1.3499999999999999</v>
      </c>
      <c r="E97">
        <f t="shared" si="2"/>
        <v>598.61</v>
      </c>
    </row>
    <row r="98" spans="1:5">
      <c r="A98" s="1">
        <v>40960</v>
      </c>
      <c r="B98">
        <v>87</v>
      </c>
      <c r="C98" s="12"/>
      <c r="D98">
        <f>B98*0.11</f>
        <v>9.57</v>
      </c>
      <c r="E98">
        <f t="shared" si="2"/>
        <v>608.18000000000006</v>
      </c>
    </row>
    <row r="99" spans="1:5">
      <c r="A99" s="1">
        <v>40969</v>
      </c>
      <c r="B99">
        <v>436</v>
      </c>
      <c r="C99" s="12"/>
      <c r="D99">
        <f>B99*0.04</f>
        <v>17.440000000000001</v>
      </c>
      <c r="E99">
        <f t="shared" si="2"/>
        <v>625.62000000000012</v>
      </c>
    </row>
    <row r="100" spans="1:5">
      <c r="A100" s="1">
        <v>40970</v>
      </c>
      <c r="B100">
        <v>23</v>
      </c>
      <c r="D100">
        <f>B100*0.11</f>
        <v>2.5299999999999998</v>
      </c>
      <c r="E100">
        <f t="shared" si="2"/>
        <v>628.15000000000009</v>
      </c>
    </row>
    <row r="101" spans="1:5">
      <c r="A101" s="1">
        <v>40973</v>
      </c>
      <c r="B101">
        <v>-12</v>
      </c>
      <c r="C101" s="12"/>
      <c r="D101">
        <f>B101*0.04</f>
        <v>-0.48</v>
      </c>
      <c r="E101">
        <f t="shared" si="2"/>
        <v>627.67000000000007</v>
      </c>
    </row>
    <row r="102" spans="1:5">
      <c r="A102" s="1">
        <v>40973</v>
      </c>
      <c r="B102">
        <v>-48</v>
      </c>
      <c r="C102" s="12"/>
      <c r="D102">
        <f>B102*0.09</f>
        <v>-4.32</v>
      </c>
      <c r="E102">
        <f t="shared" si="2"/>
        <v>623.35</v>
      </c>
    </row>
    <row r="103" spans="1:5">
      <c r="A103" s="1">
        <v>40980</v>
      </c>
      <c r="B103">
        <v>-101</v>
      </c>
      <c r="C103" s="12"/>
      <c r="D103">
        <f>B103*0.04</f>
        <v>-4.04</v>
      </c>
      <c r="E103">
        <f t="shared" si="2"/>
        <v>619.31000000000006</v>
      </c>
    </row>
    <row r="104" spans="1:5">
      <c r="A104" s="1">
        <v>40980</v>
      </c>
      <c r="B104">
        <v>-7</v>
      </c>
      <c r="C104" s="12"/>
      <c r="D104">
        <f>B104*0.11</f>
        <v>-0.77</v>
      </c>
      <c r="E104">
        <f t="shared" si="2"/>
        <v>618.54000000000008</v>
      </c>
    </row>
    <row r="105" spans="1:5">
      <c r="A105" s="1">
        <v>40981</v>
      </c>
      <c r="B105">
        <v>137</v>
      </c>
      <c r="D105">
        <f>B105*0.04</f>
        <v>5.48</v>
      </c>
      <c r="E105">
        <f t="shared" si="2"/>
        <v>624.0200000000001</v>
      </c>
    </row>
    <row r="106" spans="1:5">
      <c r="A106" s="1">
        <v>40987</v>
      </c>
      <c r="B106">
        <v>112</v>
      </c>
      <c r="C106" s="12"/>
      <c r="D106">
        <f>B106*0.04</f>
        <v>4.4800000000000004</v>
      </c>
      <c r="E106">
        <f t="shared" si="2"/>
        <v>628.50000000000011</v>
      </c>
    </row>
    <row r="107" spans="1:5">
      <c r="A107" s="1">
        <v>40994</v>
      </c>
      <c r="B107">
        <v>-10</v>
      </c>
      <c r="C107" s="12"/>
      <c r="D107">
        <f>B107*0.04</f>
        <v>-0.4</v>
      </c>
      <c r="E107">
        <f t="shared" si="2"/>
        <v>628.10000000000014</v>
      </c>
    </row>
    <row r="108" spans="1:5">
      <c r="A108" s="1">
        <v>40996</v>
      </c>
      <c r="B108">
        <v>56</v>
      </c>
      <c r="C108" s="12"/>
      <c r="D108">
        <f>B108*0.11</f>
        <v>6.16</v>
      </c>
      <c r="E108">
        <f t="shared" si="2"/>
        <v>634.2600000000001</v>
      </c>
    </row>
    <row r="109" spans="1:5">
      <c r="A109" s="1">
        <v>41002</v>
      </c>
      <c r="B109">
        <v>-6</v>
      </c>
      <c r="C109" s="12"/>
      <c r="D109">
        <f>B109*0.11</f>
        <v>-0.66</v>
      </c>
      <c r="E109">
        <f t="shared" si="2"/>
        <v>633.60000000000014</v>
      </c>
    </row>
    <row r="110" spans="1:5">
      <c r="A110" s="1">
        <v>41002</v>
      </c>
      <c r="B110">
        <v>300</v>
      </c>
      <c r="D110">
        <f>B110*0.05</f>
        <v>15</v>
      </c>
      <c r="E110">
        <f t="shared" si="2"/>
        <v>648.60000000000014</v>
      </c>
    </row>
    <row r="111" spans="1:5">
      <c r="A111" s="1">
        <v>41016</v>
      </c>
      <c r="B111">
        <v>-39</v>
      </c>
      <c r="C111" s="12"/>
      <c r="D111">
        <f>B111*0.11</f>
        <v>-4.29</v>
      </c>
      <c r="E111">
        <f t="shared" si="2"/>
        <v>644.31000000000017</v>
      </c>
    </row>
    <row r="112" spans="1:5">
      <c r="A112" s="1">
        <v>41022</v>
      </c>
      <c r="B112">
        <v>-104</v>
      </c>
      <c r="C112" s="12"/>
      <c r="D112">
        <f>B112*0.04</f>
        <v>-4.16</v>
      </c>
      <c r="E112">
        <f t="shared" si="2"/>
        <v>640.1500000000002</v>
      </c>
    </row>
    <row r="113" spans="1:5">
      <c r="A113" s="1">
        <v>41024</v>
      </c>
      <c r="B113">
        <v>38</v>
      </c>
      <c r="D113">
        <f>B113*0.09</f>
        <v>3.42</v>
      </c>
      <c r="E113">
        <f t="shared" si="2"/>
        <v>643.57000000000016</v>
      </c>
    </row>
    <row r="114" spans="1:5">
      <c r="A114" s="1">
        <v>41025</v>
      </c>
      <c r="B114">
        <v>46</v>
      </c>
      <c r="D114">
        <f>B114*0.05</f>
        <v>2.3000000000000003</v>
      </c>
      <c r="E114">
        <f t="shared" si="2"/>
        <v>645.87000000000012</v>
      </c>
    </row>
    <row r="115" spans="1:5">
      <c r="A115" s="1">
        <v>41026</v>
      </c>
      <c r="B115">
        <v>220</v>
      </c>
      <c r="C115" s="12"/>
      <c r="D115">
        <f>B115*0.04</f>
        <v>8.8000000000000007</v>
      </c>
      <c r="E115">
        <f t="shared" si="2"/>
        <v>654.67000000000007</v>
      </c>
    </row>
    <row r="116" spans="1:5">
      <c r="A116" s="1">
        <v>41038</v>
      </c>
      <c r="B116">
        <v>-113</v>
      </c>
      <c r="C116" s="12"/>
      <c r="D116">
        <f>B116*0.04</f>
        <v>-4.5200000000000005</v>
      </c>
      <c r="E116">
        <f t="shared" si="2"/>
        <v>650.15000000000009</v>
      </c>
    </row>
    <row r="117" spans="1:5">
      <c r="A117" s="1">
        <v>41044</v>
      </c>
      <c r="B117">
        <v>-141</v>
      </c>
      <c r="C117" s="12"/>
      <c r="D117">
        <f>B117*0.11</f>
        <v>-15.51</v>
      </c>
      <c r="E117">
        <f t="shared" si="2"/>
        <v>634.6400000000001</v>
      </c>
    </row>
    <row r="118" spans="1:5">
      <c r="A118" s="1">
        <v>41044</v>
      </c>
      <c r="B118">
        <v>226</v>
      </c>
      <c r="D118">
        <f>B118*0.04</f>
        <v>9.0400000000000009</v>
      </c>
      <c r="E118">
        <f t="shared" si="2"/>
        <v>643.68000000000006</v>
      </c>
    </row>
    <row r="119" spans="1:5">
      <c r="A119" s="1">
        <v>41044</v>
      </c>
      <c r="B119">
        <v>119</v>
      </c>
      <c r="C119" s="12"/>
      <c r="D119">
        <f>B119*0.09</f>
        <v>10.709999999999999</v>
      </c>
      <c r="E119">
        <f t="shared" si="2"/>
        <v>654.3900000000001</v>
      </c>
    </row>
    <row r="120" spans="1:5">
      <c r="A120" s="1">
        <v>41045</v>
      </c>
      <c r="B120">
        <v>-81</v>
      </c>
      <c r="D120">
        <f>B120*0.05</f>
        <v>-4.05</v>
      </c>
      <c r="E120">
        <f t="shared" si="2"/>
        <v>650.34000000000015</v>
      </c>
    </row>
    <row r="121" spans="1:5">
      <c r="A121" s="1">
        <v>41046</v>
      </c>
      <c r="B121">
        <v>-82</v>
      </c>
      <c r="C121" s="12"/>
      <c r="D121">
        <f>B121*0.04</f>
        <v>-3.2800000000000002</v>
      </c>
      <c r="E121">
        <f t="shared" si="2"/>
        <v>647.06000000000017</v>
      </c>
    </row>
    <row r="122" spans="1:5">
      <c r="A122" s="1">
        <v>41053</v>
      </c>
      <c r="B122">
        <v>-158</v>
      </c>
      <c r="D122">
        <f>B122*0.11</f>
        <v>-17.38</v>
      </c>
      <c r="E122">
        <f t="shared" si="2"/>
        <v>629.68000000000018</v>
      </c>
    </row>
    <row r="123" spans="1:5">
      <c r="A123" s="1">
        <v>41060</v>
      </c>
      <c r="B123">
        <v>-69</v>
      </c>
      <c r="C123" s="12"/>
      <c r="D123">
        <f>B123*0.11</f>
        <v>-7.59</v>
      </c>
      <c r="E123">
        <f t="shared" si="2"/>
        <v>622.09000000000015</v>
      </c>
    </row>
    <row r="124" spans="1:5">
      <c r="A124" s="1">
        <v>41061</v>
      </c>
      <c r="B124">
        <v>-128</v>
      </c>
      <c r="C124" s="12"/>
      <c r="D124">
        <f>B124*0.04</f>
        <v>-5.12</v>
      </c>
      <c r="E124">
        <f t="shared" si="2"/>
        <v>616.97000000000014</v>
      </c>
    </row>
    <row r="125" spans="1:5">
      <c r="A125" s="1">
        <v>41067</v>
      </c>
      <c r="B125">
        <v>160</v>
      </c>
      <c r="C125" s="12"/>
      <c r="D125">
        <f>B125*0.04</f>
        <v>6.4</v>
      </c>
      <c r="E125">
        <f t="shared" si="2"/>
        <v>623.37000000000012</v>
      </c>
    </row>
    <row r="126" spans="1:5">
      <c r="A126" s="1">
        <v>41068</v>
      </c>
      <c r="B126">
        <v>45</v>
      </c>
      <c r="C126" s="12"/>
      <c r="D126">
        <f>B126*0.11</f>
        <v>4.95</v>
      </c>
      <c r="E126">
        <f t="shared" si="2"/>
        <v>628.32000000000016</v>
      </c>
    </row>
    <row r="127" spans="1:5">
      <c r="A127" s="1">
        <v>41072</v>
      </c>
      <c r="B127">
        <v>783</v>
      </c>
      <c r="D127">
        <f>B127*0.05</f>
        <v>39.150000000000006</v>
      </c>
      <c r="E127">
        <f t="shared" si="2"/>
        <v>667.47000000000014</v>
      </c>
    </row>
    <row r="128" spans="1:5">
      <c r="A128" s="1">
        <v>41072</v>
      </c>
      <c r="B128">
        <v>939</v>
      </c>
      <c r="D128">
        <f>B128*0.07</f>
        <v>65.73</v>
      </c>
      <c r="E128">
        <f t="shared" si="2"/>
        <v>733.20000000000016</v>
      </c>
    </row>
    <row r="129" spans="1:5">
      <c r="A129" s="1">
        <v>41075</v>
      </c>
      <c r="B129">
        <v>39</v>
      </c>
      <c r="D129">
        <f>B129*0.13</f>
        <v>5.07</v>
      </c>
      <c r="E129">
        <f t="shared" si="2"/>
        <v>738.27000000000021</v>
      </c>
    </row>
    <row r="130" spans="1:5">
      <c r="A130" s="1">
        <v>41078</v>
      </c>
      <c r="B130">
        <v>66</v>
      </c>
      <c r="C130" s="12"/>
      <c r="D130">
        <f>B130*0.11</f>
        <v>7.26</v>
      </c>
      <c r="E130">
        <f t="shared" si="2"/>
        <v>745.5300000000002</v>
      </c>
    </row>
    <row r="131" spans="1:5">
      <c r="A131" s="1">
        <v>41080</v>
      </c>
      <c r="B131">
        <v>150</v>
      </c>
      <c r="D131">
        <f>B131*0.11</f>
        <v>16.5</v>
      </c>
      <c r="E131">
        <f t="shared" ref="E131:E194" si="3">E130+D131</f>
        <v>762.0300000000002</v>
      </c>
    </row>
    <row r="132" spans="1:5">
      <c r="A132" s="1">
        <v>41082</v>
      </c>
      <c r="B132">
        <v>135</v>
      </c>
      <c r="C132" s="12"/>
      <c r="D132">
        <f>B132*0.04</f>
        <v>5.4</v>
      </c>
      <c r="E132">
        <f t="shared" si="3"/>
        <v>767.43000000000018</v>
      </c>
    </row>
    <row r="133" spans="1:5">
      <c r="A133" s="1">
        <v>41092</v>
      </c>
      <c r="B133">
        <v>190</v>
      </c>
      <c r="C133" s="12"/>
      <c r="D133">
        <f>B133*0.09</f>
        <v>17.099999999999998</v>
      </c>
      <c r="E133">
        <f t="shared" si="3"/>
        <v>784.5300000000002</v>
      </c>
    </row>
    <row r="134" spans="1:5">
      <c r="A134" s="1">
        <v>41093</v>
      </c>
      <c r="B134">
        <v>23</v>
      </c>
      <c r="C134" s="12"/>
      <c r="D134">
        <f>B134*0.11</f>
        <v>2.5299999999999998</v>
      </c>
      <c r="E134">
        <f t="shared" si="3"/>
        <v>787.06000000000017</v>
      </c>
    </row>
    <row r="135" spans="1:5">
      <c r="A135" s="1">
        <v>41096</v>
      </c>
      <c r="B135">
        <v>55</v>
      </c>
      <c r="C135" s="12"/>
      <c r="D135">
        <f>B135*0.04</f>
        <v>2.2000000000000002</v>
      </c>
      <c r="E135">
        <f t="shared" si="3"/>
        <v>789.26000000000022</v>
      </c>
    </row>
    <row r="136" spans="1:5">
      <c r="A136" s="1">
        <v>41100</v>
      </c>
      <c r="B136">
        <v>55</v>
      </c>
      <c r="C136" s="12"/>
      <c r="D136">
        <f>B136*0.04</f>
        <v>2.2000000000000002</v>
      </c>
      <c r="E136">
        <f t="shared" si="3"/>
        <v>791.46000000000026</v>
      </c>
    </row>
    <row r="137" spans="1:5">
      <c r="A137" s="1">
        <v>41107</v>
      </c>
      <c r="B137">
        <v>38</v>
      </c>
      <c r="D137">
        <f>B137*0.11</f>
        <v>4.18</v>
      </c>
      <c r="E137">
        <f t="shared" si="3"/>
        <v>795.64000000000021</v>
      </c>
    </row>
    <row r="138" spans="1:5">
      <c r="A138" s="1">
        <v>41109</v>
      </c>
      <c r="B138">
        <v>43</v>
      </c>
      <c r="C138" s="12"/>
      <c r="D138">
        <f>B138*0.11</f>
        <v>4.7300000000000004</v>
      </c>
      <c r="E138">
        <f t="shared" si="3"/>
        <v>800.37000000000023</v>
      </c>
    </row>
    <row r="139" spans="1:5">
      <c r="A139" s="1">
        <v>41115</v>
      </c>
      <c r="B139">
        <v>-123</v>
      </c>
      <c r="C139" s="12"/>
      <c r="D139">
        <f>B139*0.2</f>
        <v>-24.6</v>
      </c>
      <c r="E139">
        <f t="shared" si="3"/>
        <v>775.77000000000021</v>
      </c>
    </row>
    <row r="140" spans="1:5">
      <c r="A140" s="1">
        <v>41122</v>
      </c>
      <c r="B140">
        <v>35</v>
      </c>
      <c r="C140" s="12"/>
      <c r="D140">
        <f>B140*0.11</f>
        <v>3.85</v>
      </c>
      <c r="E140">
        <f t="shared" si="3"/>
        <v>779.62000000000023</v>
      </c>
    </row>
    <row r="141" spans="1:5">
      <c r="A141" s="1">
        <v>41127</v>
      </c>
      <c r="B141">
        <v>40</v>
      </c>
      <c r="C141" s="12"/>
      <c r="D141">
        <f>B141*0.04</f>
        <v>1.6</v>
      </c>
      <c r="E141">
        <f t="shared" si="3"/>
        <v>781.22000000000025</v>
      </c>
    </row>
    <row r="142" spans="1:5">
      <c r="A142" s="1">
        <v>41128</v>
      </c>
      <c r="B142">
        <v>54</v>
      </c>
      <c r="C142" s="12"/>
      <c r="D142">
        <f>B142*0.11</f>
        <v>5.94</v>
      </c>
      <c r="E142">
        <f t="shared" si="3"/>
        <v>787.16000000000031</v>
      </c>
    </row>
    <row r="143" spans="1:5">
      <c r="A143" s="1">
        <v>41136</v>
      </c>
      <c r="B143">
        <v>7</v>
      </c>
      <c r="C143" s="12"/>
      <c r="D143">
        <f>B143*0.04</f>
        <v>0.28000000000000003</v>
      </c>
      <c r="E143">
        <f t="shared" si="3"/>
        <v>787.44000000000028</v>
      </c>
    </row>
    <row r="144" spans="1:5">
      <c r="A144" s="1">
        <v>41138</v>
      </c>
      <c r="B144">
        <v>42</v>
      </c>
      <c r="C144" s="12"/>
      <c r="D144">
        <f>B144*0.04</f>
        <v>1.68</v>
      </c>
      <c r="E144">
        <f t="shared" si="3"/>
        <v>789.12000000000023</v>
      </c>
    </row>
    <row r="145" spans="1:6">
      <c r="A145" s="1">
        <v>41141</v>
      </c>
      <c r="B145">
        <v>46</v>
      </c>
      <c r="C145" s="12"/>
      <c r="D145">
        <f>B145*0.11</f>
        <v>5.0599999999999996</v>
      </c>
      <c r="E145">
        <f t="shared" si="3"/>
        <v>794.18000000000018</v>
      </c>
    </row>
    <row r="146" spans="1:6">
      <c r="A146" s="1">
        <v>41141</v>
      </c>
      <c r="B146">
        <v>92</v>
      </c>
      <c r="D146">
        <f>B146*0.13</f>
        <v>11.96</v>
      </c>
      <c r="E146">
        <f t="shared" si="3"/>
        <v>806.14000000000021</v>
      </c>
    </row>
    <row r="147" spans="1:6">
      <c r="A147" s="1">
        <v>41142</v>
      </c>
      <c r="B147">
        <v>30</v>
      </c>
      <c r="C147" s="12"/>
      <c r="D147">
        <f>B147*0.04</f>
        <v>1.2</v>
      </c>
      <c r="E147">
        <f t="shared" si="3"/>
        <v>807.34000000000026</v>
      </c>
    </row>
    <row r="148" spans="1:6">
      <c r="A148" s="1">
        <v>41144</v>
      </c>
      <c r="B148">
        <v>-139</v>
      </c>
      <c r="D148">
        <f>B148*0.04</f>
        <v>-5.5600000000000005</v>
      </c>
      <c r="E148">
        <f t="shared" si="3"/>
        <v>801.78000000000031</v>
      </c>
    </row>
    <row r="149" spans="1:6">
      <c r="A149" s="1">
        <v>41150</v>
      </c>
      <c r="B149">
        <v>40</v>
      </c>
      <c r="C149" s="12"/>
      <c r="D149">
        <f>B149*0.11</f>
        <v>4.4000000000000004</v>
      </c>
      <c r="E149">
        <f t="shared" si="3"/>
        <v>806.18000000000029</v>
      </c>
    </row>
    <row r="150" spans="1:6">
      <c r="A150" s="1">
        <v>41152</v>
      </c>
      <c r="B150">
        <v>-99</v>
      </c>
      <c r="C150" s="12"/>
      <c r="D150">
        <f>B150*0.04</f>
        <v>-3.96</v>
      </c>
      <c r="E150">
        <f t="shared" si="3"/>
        <v>802.22000000000025</v>
      </c>
    </row>
    <row r="151" spans="1:6">
      <c r="A151" s="1">
        <v>41156</v>
      </c>
      <c r="B151">
        <v>-10</v>
      </c>
      <c r="D151">
        <f>B151*0.13</f>
        <v>-1.3</v>
      </c>
      <c r="E151">
        <f t="shared" si="3"/>
        <v>800.9200000000003</v>
      </c>
    </row>
    <row r="152" spans="1:6">
      <c r="A152" s="1">
        <v>41159</v>
      </c>
      <c r="B152">
        <v>157</v>
      </c>
      <c r="C152" s="12"/>
      <c r="D152">
        <f>B152*0.04</f>
        <v>6.28</v>
      </c>
      <c r="E152">
        <f t="shared" si="3"/>
        <v>807.20000000000027</v>
      </c>
    </row>
    <row r="153" spans="1:6">
      <c r="A153" s="1">
        <v>41162</v>
      </c>
      <c r="B153">
        <v>38</v>
      </c>
      <c r="C153" s="12"/>
      <c r="D153">
        <f>B153*0.11</f>
        <v>4.18</v>
      </c>
      <c r="E153">
        <f t="shared" si="3"/>
        <v>811.38000000000022</v>
      </c>
      <c r="F153" s="2"/>
    </row>
    <row r="154" spans="1:6">
      <c r="A154" s="1">
        <v>41166</v>
      </c>
      <c r="B154">
        <v>90</v>
      </c>
      <c r="D154">
        <f>B154*0.13</f>
        <v>11.700000000000001</v>
      </c>
      <c r="E154">
        <f t="shared" si="3"/>
        <v>823.08000000000027</v>
      </c>
      <c r="F154" s="2"/>
    </row>
    <row r="155" spans="1:6">
      <c r="A155" s="1">
        <v>41166</v>
      </c>
      <c r="B155">
        <v>36</v>
      </c>
      <c r="C155" s="12"/>
      <c r="D155">
        <f>B155*0.09</f>
        <v>3.2399999999999998</v>
      </c>
      <c r="E155">
        <f t="shared" si="3"/>
        <v>826.32000000000028</v>
      </c>
      <c r="F155" s="2"/>
    </row>
    <row r="156" spans="1:6">
      <c r="A156" s="1">
        <v>41170</v>
      </c>
      <c r="B156">
        <v>-4</v>
      </c>
      <c r="C156" s="12"/>
      <c r="D156">
        <f>B156*0.09</f>
        <v>-0.36</v>
      </c>
      <c r="E156">
        <f t="shared" si="3"/>
        <v>825.96000000000026</v>
      </c>
      <c r="F156" s="2"/>
    </row>
    <row r="157" spans="1:6">
      <c r="A157" s="1">
        <v>41172</v>
      </c>
      <c r="B157">
        <v>59</v>
      </c>
      <c r="C157" s="12"/>
      <c r="D157">
        <f>B157*0.04</f>
        <v>2.36</v>
      </c>
      <c r="E157">
        <f t="shared" si="3"/>
        <v>828.32000000000028</v>
      </c>
      <c r="F157" s="2"/>
    </row>
    <row r="158" spans="1:6">
      <c r="A158" s="1">
        <v>41176</v>
      </c>
      <c r="B158">
        <v>-43</v>
      </c>
      <c r="C158" s="12"/>
      <c r="D158">
        <f>B158*0.11</f>
        <v>-4.7300000000000004</v>
      </c>
      <c r="E158">
        <f t="shared" si="3"/>
        <v>823.59000000000026</v>
      </c>
      <c r="F158" s="2"/>
    </row>
    <row r="159" spans="1:6">
      <c r="A159" s="1">
        <v>41176</v>
      </c>
      <c r="B159">
        <v>-93</v>
      </c>
      <c r="C159" s="12"/>
      <c r="D159">
        <f>B159*0.09</f>
        <v>-8.3699999999999992</v>
      </c>
      <c r="E159">
        <f t="shared" si="3"/>
        <v>815.22000000000025</v>
      </c>
      <c r="F159" s="2"/>
    </row>
    <row r="160" spans="1:6">
      <c r="A160" s="1">
        <v>41179</v>
      </c>
      <c r="B160">
        <v>-37</v>
      </c>
      <c r="C160" s="12"/>
      <c r="D160">
        <f>B160*0.09</f>
        <v>-3.33</v>
      </c>
      <c r="E160">
        <f t="shared" si="3"/>
        <v>811.89000000000021</v>
      </c>
      <c r="F160" s="2"/>
    </row>
    <row r="161" spans="1:6">
      <c r="A161" s="1">
        <v>41179</v>
      </c>
      <c r="B161">
        <v>54</v>
      </c>
      <c r="D161">
        <f>B161*0.05</f>
        <v>2.7</v>
      </c>
      <c r="E161">
        <f t="shared" si="3"/>
        <v>814.59000000000026</v>
      </c>
      <c r="F161" s="2"/>
    </row>
    <row r="162" spans="1:6">
      <c r="A162" s="1">
        <v>41185</v>
      </c>
      <c r="B162">
        <v>377</v>
      </c>
      <c r="D162">
        <f>B162*0.04</f>
        <v>15.08</v>
      </c>
      <c r="E162">
        <f t="shared" si="3"/>
        <v>829.6700000000003</v>
      </c>
      <c r="F162" s="2"/>
    </row>
    <row r="163" spans="1:6">
      <c r="A163" s="1">
        <v>41190</v>
      </c>
      <c r="B163">
        <v>-64</v>
      </c>
      <c r="C163" s="12"/>
      <c r="D163">
        <f>B163*0.11</f>
        <v>-7.04</v>
      </c>
      <c r="E163">
        <f t="shared" si="3"/>
        <v>822.63000000000034</v>
      </c>
      <c r="F163" s="2"/>
    </row>
    <row r="164" spans="1:6">
      <c r="A164" s="1">
        <v>41190</v>
      </c>
      <c r="B164">
        <v>-40</v>
      </c>
      <c r="D164">
        <f>B164*0.11</f>
        <v>-4.4000000000000004</v>
      </c>
      <c r="E164">
        <f t="shared" si="3"/>
        <v>818.23000000000036</v>
      </c>
      <c r="F164" s="2"/>
    </row>
    <row r="165" spans="1:6">
      <c r="A165" s="1">
        <v>41192</v>
      </c>
      <c r="B165">
        <v>-74</v>
      </c>
      <c r="D165">
        <f>B165*0.05</f>
        <v>-3.7</v>
      </c>
      <c r="E165">
        <f t="shared" si="3"/>
        <v>814.53000000000031</v>
      </c>
      <c r="F165" s="2"/>
    </row>
    <row r="166" spans="1:6">
      <c r="A166" s="1">
        <v>41192</v>
      </c>
      <c r="B166">
        <v>10</v>
      </c>
      <c r="C166" s="12"/>
      <c r="D166">
        <f>B166*0.04</f>
        <v>0.4</v>
      </c>
      <c r="E166">
        <f t="shared" si="3"/>
        <v>814.93000000000029</v>
      </c>
      <c r="F166" s="2"/>
    </row>
    <row r="167" spans="1:6">
      <c r="A167" s="1">
        <v>41199</v>
      </c>
      <c r="B167">
        <v>15</v>
      </c>
      <c r="C167" s="12"/>
      <c r="D167">
        <f>B167*0.11</f>
        <v>1.65</v>
      </c>
      <c r="E167">
        <f t="shared" si="3"/>
        <v>816.58000000000027</v>
      </c>
      <c r="F167" s="2"/>
    </row>
    <row r="168" spans="1:6">
      <c r="A168" s="1">
        <v>41201</v>
      </c>
      <c r="B168">
        <v>-75</v>
      </c>
      <c r="D168">
        <f>B168*0.11</f>
        <v>-8.25</v>
      </c>
      <c r="E168">
        <f t="shared" si="3"/>
        <v>808.33000000000027</v>
      </c>
      <c r="F168" s="2"/>
    </row>
    <row r="169" spans="1:6">
      <c r="A169" s="1">
        <v>41213</v>
      </c>
      <c r="B169">
        <v>19</v>
      </c>
      <c r="C169" s="12"/>
      <c r="D169">
        <f>B169*0.04</f>
        <v>0.76</v>
      </c>
      <c r="E169">
        <f t="shared" si="3"/>
        <v>809.09000000000026</v>
      </c>
      <c r="F169" s="2"/>
    </row>
    <row r="170" spans="1:6">
      <c r="A170" s="1">
        <v>41213</v>
      </c>
      <c r="B170">
        <v>12</v>
      </c>
      <c r="C170" s="12"/>
      <c r="D170">
        <f>B170*0.09</f>
        <v>1.08</v>
      </c>
      <c r="E170">
        <f t="shared" si="3"/>
        <v>810.1700000000003</v>
      </c>
      <c r="F170" s="2"/>
    </row>
    <row r="171" spans="1:6">
      <c r="A171" s="1">
        <v>41215</v>
      </c>
      <c r="B171">
        <v>182</v>
      </c>
      <c r="C171" s="12"/>
      <c r="D171">
        <f>B171*0.11</f>
        <v>20.02</v>
      </c>
      <c r="E171">
        <f t="shared" si="3"/>
        <v>830.19000000000028</v>
      </c>
      <c r="F171" s="2"/>
    </row>
    <row r="172" spans="1:6">
      <c r="A172" s="1">
        <v>41228</v>
      </c>
      <c r="B172">
        <v>-97</v>
      </c>
      <c r="D172">
        <f>B172*0.11</f>
        <v>-10.67</v>
      </c>
      <c r="E172">
        <f t="shared" si="3"/>
        <v>819.52000000000032</v>
      </c>
      <c r="F172" s="2"/>
    </row>
    <row r="173" spans="1:6">
      <c r="A173" s="1">
        <v>41236</v>
      </c>
      <c r="B173">
        <v>139</v>
      </c>
      <c r="D173">
        <f>B173*0.13</f>
        <v>18.07</v>
      </c>
      <c r="E173">
        <f t="shared" si="3"/>
        <v>837.59000000000037</v>
      </c>
      <c r="F173" s="2"/>
    </row>
    <row r="174" spans="1:6">
      <c r="A174" s="1">
        <v>41239</v>
      </c>
      <c r="B174">
        <v>-140</v>
      </c>
      <c r="C174" s="12"/>
      <c r="D174">
        <f>B174*0.11</f>
        <v>-15.4</v>
      </c>
      <c r="E174">
        <f t="shared" si="3"/>
        <v>822.1900000000004</v>
      </c>
      <c r="F174" s="2"/>
    </row>
    <row r="175" spans="1:6">
      <c r="A175" s="1">
        <v>41241</v>
      </c>
      <c r="B175">
        <v>343</v>
      </c>
      <c r="D175">
        <f>B175*0.09</f>
        <v>30.869999999999997</v>
      </c>
      <c r="E175">
        <f t="shared" si="3"/>
        <v>853.0600000000004</v>
      </c>
      <c r="F175" s="2"/>
    </row>
    <row r="176" spans="1:6">
      <c r="A176" s="1">
        <v>41243</v>
      </c>
      <c r="B176">
        <v>129</v>
      </c>
      <c r="D176">
        <f>B176*0.11</f>
        <v>14.19</v>
      </c>
      <c r="E176">
        <f t="shared" si="3"/>
        <v>867.25000000000045</v>
      </c>
      <c r="F176" s="2"/>
    </row>
    <row r="177" spans="1:6">
      <c r="A177" s="1">
        <v>41246</v>
      </c>
      <c r="B177">
        <v>387</v>
      </c>
      <c r="C177" s="12"/>
      <c r="D177">
        <f>B177*0.04</f>
        <v>15.48</v>
      </c>
      <c r="E177">
        <f t="shared" si="3"/>
        <v>882.73000000000047</v>
      </c>
      <c r="F177" s="2"/>
    </row>
    <row r="178" spans="1:6">
      <c r="A178" s="1">
        <v>41247</v>
      </c>
      <c r="B178">
        <v>67</v>
      </c>
      <c r="C178" s="12"/>
      <c r="D178">
        <f>B178*0.2</f>
        <v>13.4</v>
      </c>
      <c r="E178">
        <f t="shared" si="3"/>
        <v>896.13000000000045</v>
      </c>
      <c r="F178" s="2"/>
    </row>
    <row r="179" spans="1:6">
      <c r="A179" s="1">
        <v>41253</v>
      </c>
      <c r="B179">
        <v>-49</v>
      </c>
      <c r="C179" s="12"/>
      <c r="D179">
        <f>B179*0.11</f>
        <v>-5.39</v>
      </c>
      <c r="E179">
        <f t="shared" si="3"/>
        <v>890.74000000000046</v>
      </c>
      <c r="F179" s="2"/>
    </row>
    <row r="180" spans="1:6">
      <c r="A180" s="1">
        <v>41253</v>
      </c>
      <c r="B180">
        <v>20</v>
      </c>
      <c r="C180" s="12"/>
      <c r="D180">
        <f>B180*0.09</f>
        <v>1.7999999999999998</v>
      </c>
      <c r="E180">
        <f t="shared" si="3"/>
        <v>892.54000000000042</v>
      </c>
      <c r="F180" s="2"/>
    </row>
    <row r="181" spans="1:6">
      <c r="A181" s="1">
        <v>41255</v>
      </c>
      <c r="B181">
        <v>48</v>
      </c>
      <c r="C181" s="12"/>
      <c r="D181">
        <f>B181*0.11</f>
        <v>5.28</v>
      </c>
      <c r="E181">
        <f t="shared" si="3"/>
        <v>897.82000000000039</v>
      </c>
      <c r="F181" s="2"/>
    </row>
    <row r="182" spans="1:6">
      <c r="A182" s="1">
        <v>41263</v>
      </c>
      <c r="B182">
        <v>11</v>
      </c>
      <c r="C182" s="12"/>
      <c r="D182">
        <f>B182*0.11</f>
        <v>1.21</v>
      </c>
      <c r="E182">
        <f t="shared" si="3"/>
        <v>899.03000000000043</v>
      </c>
      <c r="F182" s="2"/>
    </row>
    <row r="183" spans="1:6">
      <c r="A183" s="1">
        <v>41271</v>
      </c>
      <c r="B183">
        <v>107</v>
      </c>
      <c r="D183">
        <f>B183*0.04</f>
        <v>4.28</v>
      </c>
      <c r="E183">
        <f t="shared" si="3"/>
        <v>903.3100000000004</v>
      </c>
      <c r="F183" s="2"/>
    </row>
    <row r="184" spans="1:6">
      <c r="A184" s="1">
        <v>41278</v>
      </c>
      <c r="B184">
        <v>24</v>
      </c>
      <c r="C184" s="12"/>
      <c r="D184">
        <f>B184*0.11</f>
        <v>2.64</v>
      </c>
      <c r="E184">
        <f t="shared" si="3"/>
        <v>905.95000000000039</v>
      </c>
      <c r="F184" s="2"/>
    </row>
    <row r="185" spans="1:6">
      <c r="A185" s="1">
        <v>41278</v>
      </c>
      <c r="B185">
        <v>-84</v>
      </c>
      <c r="C185" s="12"/>
      <c r="D185">
        <f>B185*0.09</f>
        <v>-7.56</v>
      </c>
      <c r="E185">
        <f t="shared" si="3"/>
        <v>898.39000000000044</v>
      </c>
      <c r="F185" s="2"/>
    </row>
    <row r="186" spans="1:6">
      <c r="A186" s="1">
        <v>41289</v>
      </c>
      <c r="B186">
        <v>91</v>
      </c>
      <c r="D186">
        <f>B186*0.09</f>
        <v>8.19</v>
      </c>
      <c r="E186">
        <f t="shared" si="3"/>
        <v>906.5800000000005</v>
      </c>
      <c r="F186" s="2"/>
    </row>
    <row r="187" spans="1:6">
      <c r="A187" s="1">
        <v>41290</v>
      </c>
      <c r="B187">
        <v>43</v>
      </c>
      <c r="C187" s="12"/>
      <c r="D187">
        <f>B187*0.11</f>
        <v>4.7300000000000004</v>
      </c>
      <c r="E187">
        <f t="shared" si="3"/>
        <v>911.31000000000051</v>
      </c>
      <c r="F187" s="2"/>
    </row>
    <row r="188" spans="1:6">
      <c r="A188" s="1">
        <v>41290</v>
      </c>
      <c r="B188">
        <v>38</v>
      </c>
      <c r="D188">
        <f>B188*0.11</f>
        <v>4.18</v>
      </c>
      <c r="E188">
        <f t="shared" si="3"/>
        <v>915.49000000000046</v>
      </c>
      <c r="F188" s="2"/>
    </row>
    <row r="189" spans="1:6">
      <c r="A189" s="1">
        <v>41302</v>
      </c>
      <c r="B189">
        <v>-133</v>
      </c>
      <c r="C189" s="12"/>
      <c r="D189">
        <f>B189*0.04</f>
        <v>-5.32</v>
      </c>
      <c r="E189">
        <f t="shared" si="3"/>
        <v>910.17000000000041</v>
      </c>
      <c r="F189" s="2"/>
    </row>
    <row r="190" spans="1:6">
      <c r="A190" s="1">
        <v>41306</v>
      </c>
      <c r="B190">
        <v>75</v>
      </c>
      <c r="D190">
        <f>B190*0.11</f>
        <v>8.25</v>
      </c>
      <c r="E190">
        <f t="shared" si="3"/>
        <v>918.42000000000041</v>
      </c>
      <c r="F190" s="2"/>
    </row>
    <row r="191" spans="1:6">
      <c r="A191" s="1">
        <v>41310</v>
      </c>
      <c r="B191">
        <v>127</v>
      </c>
      <c r="C191" s="12"/>
      <c r="D191">
        <f>B191*0.04</f>
        <v>5.08</v>
      </c>
      <c r="E191">
        <f t="shared" si="3"/>
        <v>923.50000000000045</v>
      </c>
      <c r="F191" s="2"/>
    </row>
    <row r="192" spans="1:6">
      <c r="A192" s="1">
        <v>41313</v>
      </c>
      <c r="B192">
        <v>425</v>
      </c>
      <c r="D192">
        <f>B192*0.05</f>
        <v>21.25</v>
      </c>
      <c r="E192">
        <f t="shared" si="3"/>
        <v>944.75000000000045</v>
      </c>
      <c r="F192" s="2"/>
    </row>
    <row r="193" spans="1:6">
      <c r="A193" s="1">
        <v>41313</v>
      </c>
      <c r="B193">
        <v>92</v>
      </c>
      <c r="C193" s="12"/>
      <c r="D193">
        <f>B193*0.04</f>
        <v>3.68</v>
      </c>
      <c r="E193">
        <f t="shared" si="3"/>
        <v>948.4300000000004</v>
      </c>
      <c r="F193" s="2"/>
    </row>
    <row r="194" spans="1:6">
      <c r="A194" s="1">
        <v>41318</v>
      </c>
      <c r="B194">
        <v>6</v>
      </c>
      <c r="C194" s="12"/>
      <c r="D194">
        <f>B194*0.11</f>
        <v>0.66</v>
      </c>
      <c r="E194">
        <f t="shared" si="3"/>
        <v>949.09000000000037</v>
      </c>
      <c r="F194" s="2"/>
    </row>
    <row r="195" spans="1:6">
      <c r="A195" s="1">
        <v>41318</v>
      </c>
      <c r="B195">
        <v>234</v>
      </c>
      <c r="D195">
        <f>B195*0.04</f>
        <v>9.36</v>
      </c>
      <c r="E195">
        <f t="shared" ref="E195:E258" si="4">E194+D195</f>
        <v>958.45000000000039</v>
      </c>
      <c r="F195" s="2"/>
    </row>
    <row r="196" spans="1:6">
      <c r="A196" s="1">
        <v>41320</v>
      </c>
      <c r="B196">
        <v>-41</v>
      </c>
      <c r="C196" s="12"/>
      <c r="D196">
        <f>B196*0.04</f>
        <v>-1.6400000000000001</v>
      </c>
      <c r="E196">
        <f t="shared" si="4"/>
        <v>956.8100000000004</v>
      </c>
      <c r="F196" s="2"/>
    </row>
    <row r="197" spans="1:6">
      <c r="A197" s="1">
        <v>41327</v>
      </c>
      <c r="B197">
        <v>10</v>
      </c>
      <c r="D197">
        <f>B197*0.13</f>
        <v>1.3</v>
      </c>
      <c r="E197">
        <f t="shared" si="4"/>
        <v>958.11000000000035</v>
      </c>
      <c r="F197" s="2"/>
    </row>
    <row r="198" spans="1:6">
      <c r="A198" s="1">
        <v>41327</v>
      </c>
      <c r="B198">
        <v>300</v>
      </c>
      <c r="C198" s="12"/>
      <c r="D198">
        <f>B198*0.2</f>
        <v>60</v>
      </c>
      <c r="E198">
        <f t="shared" si="4"/>
        <v>1018.1100000000004</v>
      </c>
      <c r="F198" s="2"/>
    </row>
    <row r="199" spans="1:6">
      <c r="A199" s="1">
        <v>41327</v>
      </c>
      <c r="B199">
        <v>-118</v>
      </c>
      <c r="D199">
        <f>B199*0.11</f>
        <v>-12.98</v>
      </c>
      <c r="E199">
        <f t="shared" si="4"/>
        <v>1005.1300000000003</v>
      </c>
      <c r="F199" s="2"/>
    </row>
    <row r="200" spans="1:6">
      <c r="A200" s="1">
        <v>41331</v>
      </c>
      <c r="B200">
        <v>-132</v>
      </c>
      <c r="C200" s="12"/>
      <c r="D200">
        <f>B200*0.04</f>
        <v>-5.28</v>
      </c>
      <c r="E200">
        <f t="shared" si="4"/>
        <v>999.85000000000036</v>
      </c>
      <c r="F200" s="2"/>
    </row>
    <row r="201" spans="1:6">
      <c r="A201" s="1">
        <v>41332</v>
      </c>
      <c r="B201">
        <v>142</v>
      </c>
      <c r="D201">
        <f>B201*0.04</f>
        <v>5.68</v>
      </c>
      <c r="E201">
        <f t="shared" si="4"/>
        <v>1005.5300000000003</v>
      </c>
      <c r="F201" s="2"/>
    </row>
    <row r="202" spans="1:6">
      <c r="A202" s="1">
        <v>41337</v>
      </c>
      <c r="B202">
        <v>-12</v>
      </c>
      <c r="C202" s="12"/>
      <c r="D202">
        <f>B202*0.11</f>
        <v>-1.32</v>
      </c>
      <c r="E202">
        <f t="shared" si="4"/>
        <v>1004.2100000000003</v>
      </c>
      <c r="F202" s="2"/>
    </row>
    <row r="203" spans="1:6">
      <c r="A203" s="1">
        <v>41344</v>
      </c>
      <c r="B203" s="2">
        <v>1026</v>
      </c>
      <c r="D203">
        <f>B203*0.07</f>
        <v>71.820000000000007</v>
      </c>
      <c r="E203">
        <f t="shared" si="4"/>
        <v>1076.0300000000002</v>
      </c>
      <c r="F203" s="2"/>
    </row>
    <row r="204" spans="1:6">
      <c r="A204" s="1">
        <v>41345</v>
      </c>
      <c r="B204">
        <v>155</v>
      </c>
      <c r="D204">
        <f>B204*0.13</f>
        <v>20.150000000000002</v>
      </c>
      <c r="E204">
        <f t="shared" si="4"/>
        <v>1096.1800000000003</v>
      </c>
      <c r="F204" s="2"/>
    </row>
    <row r="205" spans="1:6">
      <c r="A205" s="1">
        <v>41347</v>
      </c>
      <c r="B205">
        <v>107</v>
      </c>
      <c r="C205" s="12"/>
      <c r="D205">
        <f>B205*0.04</f>
        <v>4.28</v>
      </c>
      <c r="E205">
        <f t="shared" si="4"/>
        <v>1100.4600000000003</v>
      </c>
      <c r="F205" s="2"/>
    </row>
    <row r="206" spans="1:6">
      <c r="A206" s="1">
        <v>41351</v>
      </c>
      <c r="B206">
        <v>1</v>
      </c>
      <c r="C206" s="12"/>
      <c r="D206">
        <f>B206*0.11</f>
        <v>0.11</v>
      </c>
      <c r="E206">
        <f t="shared" si="4"/>
        <v>1100.5700000000002</v>
      </c>
      <c r="F206" s="2"/>
    </row>
    <row r="207" spans="1:6">
      <c r="A207" s="1">
        <v>41353</v>
      </c>
      <c r="B207">
        <v>22</v>
      </c>
      <c r="C207" s="12"/>
      <c r="D207">
        <f>B207*0.11</f>
        <v>2.42</v>
      </c>
      <c r="E207">
        <f t="shared" si="4"/>
        <v>1102.9900000000002</v>
      </c>
      <c r="F207" s="2"/>
    </row>
    <row r="208" spans="1:6">
      <c r="A208" s="1">
        <v>41353</v>
      </c>
      <c r="B208">
        <v>283</v>
      </c>
      <c r="D208">
        <f>B208*0.05</f>
        <v>14.15</v>
      </c>
      <c r="E208">
        <f t="shared" si="4"/>
        <v>1117.1400000000003</v>
      </c>
      <c r="F208" s="2"/>
    </row>
    <row r="209" spans="1:6">
      <c r="A209" s="1">
        <v>41366</v>
      </c>
      <c r="B209">
        <v>27</v>
      </c>
      <c r="C209" s="12"/>
      <c r="D209">
        <f>B209*0.11</f>
        <v>2.97</v>
      </c>
      <c r="E209">
        <f t="shared" si="4"/>
        <v>1120.1100000000004</v>
      </c>
      <c r="F209" s="2"/>
    </row>
    <row r="210" spans="1:6">
      <c r="A210" s="1">
        <v>41369</v>
      </c>
      <c r="B210">
        <v>-65</v>
      </c>
      <c r="D210">
        <f>B210*0.11</f>
        <v>-7.15</v>
      </c>
      <c r="E210">
        <f t="shared" si="4"/>
        <v>1112.9600000000003</v>
      </c>
      <c r="F210" s="2"/>
    </row>
    <row r="211" spans="1:6">
      <c r="A211" s="1">
        <v>41374</v>
      </c>
      <c r="B211">
        <v>84</v>
      </c>
      <c r="C211" s="12"/>
      <c r="D211">
        <f>B211*0.11</f>
        <v>9.24</v>
      </c>
      <c r="E211">
        <f t="shared" si="4"/>
        <v>1122.2000000000003</v>
      </c>
      <c r="F211" s="2"/>
    </row>
    <row r="212" spans="1:6">
      <c r="A212" s="1">
        <v>41375</v>
      </c>
      <c r="B212">
        <v>3</v>
      </c>
      <c r="D212">
        <f>B212*0.13</f>
        <v>0.39</v>
      </c>
      <c r="E212">
        <f t="shared" si="4"/>
        <v>1122.5900000000004</v>
      </c>
      <c r="F212" s="2"/>
    </row>
    <row r="213" spans="1:6">
      <c r="A213" s="1">
        <v>41386</v>
      </c>
      <c r="B213">
        <v>140</v>
      </c>
      <c r="C213" s="12"/>
      <c r="D213">
        <f>B213*0.11</f>
        <v>15.4</v>
      </c>
      <c r="E213">
        <f t="shared" si="4"/>
        <v>1137.9900000000005</v>
      </c>
      <c r="F213" s="2"/>
    </row>
    <row r="214" spans="1:6">
      <c r="A214" s="1">
        <v>41394</v>
      </c>
      <c r="B214">
        <v>163</v>
      </c>
      <c r="D214">
        <f>B214*0.07</f>
        <v>11.410000000000002</v>
      </c>
      <c r="E214">
        <f t="shared" si="4"/>
        <v>1149.4000000000005</v>
      </c>
      <c r="F214" s="2"/>
    </row>
    <row r="215" spans="1:6">
      <c r="A215" s="1">
        <v>41394</v>
      </c>
      <c r="B215">
        <v>14</v>
      </c>
      <c r="D215">
        <f>B215*0.11</f>
        <v>1.54</v>
      </c>
      <c r="E215">
        <f t="shared" si="4"/>
        <v>1150.9400000000005</v>
      </c>
      <c r="F215" s="2"/>
    </row>
    <row r="216" spans="1:6">
      <c r="A216" s="1">
        <v>41401</v>
      </c>
      <c r="B216">
        <v>147</v>
      </c>
      <c r="D216">
        <f>B216*0.13</f>
        <v>19.11</v>
      </c>
      <c r="E216">
        <f t="shared" si="4"/>
        <v>1170.0500000000004</v>
      </c>
      <c r="F216" s="2"/>
    </row>
    <row r="217" spans="1:6">
      <c r="A217" s="1">
        <v>41410</v>
      </c>
      <c r="B217">
        <v>97</v>
      </c>
      <c r="C217" s="12"/>
      <c r="D217">
        <f>B217*0.11</f>
        <v>10.67</v>
      </c>
      <c r="E217">
        <f t="shared" si="4"/>
        <v>1180.7200000000005</v>
      </c>
      <c r="F217" s="2"/>
    </row>
    <row r="218" spans="1:6">
      <c r="A218" s="1">
        <v>41416</v>
      </c>
      <c r="B218">
        <v>-132</v>
      </c>
      <c r="C218" s="12"/>
      <c r="D218">
        <f>B218*0.09</f>
        <v>-11.879999999999999</v>
      </c>
      <c r="E218">
        <f t="shared" si="4"/>
        <v>1168.8400000000004</v>
      </c>
      <c r="F218" s="2"/>
    </row>
    <row r="219" spans="1:6">
      <c r="A219" s="1">
        <v>41424</v>
      </c>
      <c r="B219">
        <v>34</v>
      </c>
      <c r="C219" s="12"/>
      <c r="D219">
        <f>B219*0.11</f>
        <v>3.74</v>
      </c>
      <c r="E219">
        <f t="shared" si="4"/>
        <v>1172.5800000000004</v>
      </c>
      <c r="F219" s="2"/>
    </row>
    <row r="220" spans="1:6">
      <c r="A220" s="1">
        <v>41429</v>
      </c>
      <c r="B220">
        <v>193</v>
      </c>
      <c r="D220">
        <f>B220*0.05</f>
        <v>9.65</v>
      </c>
      <c r="E220">
        <f t="shared" si="4"/>
        <v>1182.2300000000005</v>
      </c>
      <c r="F220" s="2"/>
    </row>
    <row r="221" spans="1:6">
      <c r="A221" s="1">
        <v>41435</v>
      </c>
      <c r="B221">
        <v>26</v>
      </c>
      <c r="C221" s="12"/>
      <c r="D221">
        <f>B221*0.11</f>
        <v>2.86</v>
      </c>
      <c r="E221">
        <f t="shared" si="4"/>
        <v>1185.0900000000004</v>
      </c>
      <c r="F221" s="2"/>
    </row>
    <row r="222" spans="1:6">
      <c r="A222" s="1">
        <v>41436</v>
      </c>
      <c r="B222">
        <v>111</v>
      </c>
      <c r="D222">
        <f>B222*0.11</f>
        <v>12.21</v>
      </c>
      <c r="E222">
        <f t="shared" si="4"/>
        <v>1197.3000000000004</v>
      </c>
      <c r="F222" s="2"/>
    </row>
    <row r="223" spans="1:6">
      <c r="A223" s="1">
        <v>41438</v>
      </c>
      <c r="B223">
        <v>998</v>
      </c>
      <c r="D223">
        <f>B223*0.09</f>
        <v>89.82</v>
      </c>
      <c r="E223">
        <f t="shared" si="4"/>
        <v>1287.1200000000003</v>
      </c>
      <c r="F223" s="2"/>
    </row>
    <row r="224" spans="1:6">
      <c r="A224" s="1">
        <v>41438</v>
      </c>
      <c r="B224">
        <v>-64</v>
      </c>
      <c r="D224">
        <f>B224*0.11</f>
        <v>-7.04</v>
      </c>
      <c r="E224">
        <f t="shared" si="4"/>
        <v>1280.0800000000004</v>
      </c>
      <c r="F224" s="2"/>
    </row>
    <row r="225" spans="1:6">
      <c r="A225" s="1">
        <v>41439</v>
      </c>
      <c r="B225">
        <v>-44</v>
      </c>
      <c r="C225" s="12"/>
      <c r="D225">
        <f>B225*0.11</f>
        <v>-4.84</v>
      </c>
      <c r="E225">
        <f t="shared" si="4"/>
        <v>1275.2400000000005</v>
      </c>
      <c r="F225" s="2"/>
    </row>
    <row r="226" spans="1:6">
      <c r="A226" s="1">
        <v>41443</v>
      </c>
      <c r="B226">
        <v>310</v>
      </c>
      <c r="D226">
        <f>B226*0.07</f>
        <v>21.700000000000003</v>
      </c>
      <c r="E226">
        <f t="shared" si="4"/>
        <v>1296.9400000000005</v>
      </c>
      <c r="F226" s="2"/>
    </row>
    <row r="227" spans="1:6">
      <c r="A227" s="1">
        <v>41445</v>
      </c>
      <c r="B227">
        <v>-43</v>
      </c>
      <c r="C227" s="12"/>
      <c r="D227">
        <f>B227*0.11</f>
        <v>-4.7300000000000004</v>
      </c>
      <c r="E227">
        <f t="shared" si="4"/>
        <v>1292.2100000000005</v>
      </c>
      <c r="F227" s="2"/>
    </row>
    <row r="228" spans="1:6">
      <c r="A228" s="1">
        <v>41451</v>
      </c>
      <c r="B228">
        <v>-5</v>
      </c>
      <c r="C228" s="12"/>
      <c r="D228">
        <f>B228*0.09</f>
        <v>-0.44999999999999996</v>
      </c>
      <c r="E228">
        <f t="shared" si="4"/>
        <v>1291.7600000000004</v>
      </c>
      <c r="F228" s="2"/>
    </row>
    <row r="229" spans="1:6">
      <c r="A229" s="1">
        <v>41451</v>
      </c>
      <c r="B229">
        <v>42</v>
      </c>
      <c r="D229">
        <f>B229*0.11</f>
        <v>4.62</v>
      </c>
      <c r="E229">
        <f t="shared" si="4"/>
        <v>1296.3800000000003</v>
      </c>
      <c r="F229" s="2"/>
    </row>
    <row r="230" spans="1:6">
      <c r="A230" s="1">
        <v>41452</v>
      </c>
      <c r="B230">
        <v>39</v>
      </c>
      <c r="C230" s="12"/>
      <c r="D230">
        <f>B230*0.04</f>
        <v>1.56</v>
      </c>
      <c r="E230">
        <f t="shared" si="4"/>
        <v>1297.9400000000003</v>
      </c>
      <c r="F230" s="2"/>
    </row>
    <row r="231" spans="1:6">
      <c r="A231" s="1">
        <v>41453</v>
      </c>
      <c r="B231">
        <v>72</v>
      </c>
      <c r="C231" s="12"/>
      <c r="D231">
        <f>B231*0.11</f>
        <v>7.92</v>
      </c>
      <c r="E231">
        <f t="shared" si="4"/>
        <v>1305.8600000000004</v>
      </c>
      <c r="F231" s="2"/>
    </row>
    <row r="232" spans="1:6">
      <c r="A232" s="1">
        <v>41453</v>
      </c>
      <c r="B232">
        <v>-37</v>
      </c>
      <c r="D232">
        <f>B232*0.11</f>
        <v>-4.07</v>
      </c>
      <c r="E232">
        <f t="shared" si="4"/>
        <v>1301.7900000000004</v>
      </c>
      <c r="F232" s="2"/>
    </row>
    <row r="233" spans="1:6">
      <c r="A233" s="1">
        <v>41456</v>
      </c>
      <c r="B233">
        <v>50</v>
      </c>
      <c r="D233">
        <f>B233*0.13</f>
        <v>6.5</v>
      </c>
      <c r="E233">
        <f t="shared" si="4"/>
        <v>1308.2900000000004</v>
      </c>
      <c r="F233" s="2"/>
    </row>
    <row r="234" spans="1:6">
      <c r="A234" s="1">
        <v>41463</v>
      </c>
      <c r="B234" s="2">
        <v>2800</v>
      </c>
      <c r="D234">
        <f>B234*0.05</f>
        <v>140</v>
      </c>
      <c r="E234">
        <f t="shared" si="4"/>
        <v>1448.2900000000004</v>
      </c>
      <c r="F234" s="2"/>
    </row>
    <row r="235" spans="1:6">
      <c r="A235" s="1">
        <v>41463</v>
      </c>
      <c r="B235">
        <v>244</v>
      </c>
      <c r="C235" s="12"/>
      <c r="D235">
        <f>B235*0.2</f>
        <v>48.800000000000004</v>
      </c>
      <c r="E235">
        <f t="shared" si="4"/>
        <v>1497.0900000000004</v>
      </c>
      <c r="F235" s="2"/>
    </row>
    <row r="236" spans="1:6">
      <c r="A236" s="1">
        <v>41464</v>
      </c>
      <c r="B236">
        <v>140</v>
      </c>
      <c r="D236">
        <f>B236*0.11</f>
        <v>15.4</v>
      </c>
      <c r="E236">
        <f t="shared" si="4"/>
        <v>1512.4900000000005</v>
      </c>
      <c r="F236" s="2"/>
    </row>
    <row r="237" spans="1:6">
      <c r="A237" s="1">
        <v>41465</v>
      </c>
      <c r="B237">
        <v>25</v>
      </c>
      <c r="C237" s="12"/>
      <c r="D237">
        <f>B237*0.11</f>
        <v>2.75</v>
      </c>
      <c r="E237">
        <f t="shared" si="4"/>
        <v>1515.2400000000005</v>
      </c>
      <c r="F237" s="2"/>
    </row>
    <row r="238" spans="1:6">
      <c r="A238" s="1">
        <v>41472</v>
      </c>
      <c r="B238">
        <v>-25</v>
      </c>
      <c r="D238">
        <f>B238*0.04</f>
        <v>-1</v>
      </c>
      <c r="E238">
        <f t="shared" si="4"/>
        <v>1514.2400000000005</v>
      </c>
      <c r="F238" s="2"/>
    </row>
    <row r="239" spans="1:6">
      <c r="A239" s="1">
        <v>41472</v>
      </c>
      <c r="B239">
        <v>261</v>
      </c>
      <c r="C239" s="12"/>
      <c r="D239">
        <f>B239*0.09</f>
        <v>23.49</v>
      </c>
      <c r="E239">
        <f t="shared" si="4"/>
        <v>1537.7300000000005</v>
      </c>
      <c r="F239" s="2"/>
    </row>
    <row r="240" spans="1:6">
      <c r="A240" s="1">
        <v>41485</v>
      </c>
      <c r="B240">
        <v>113</v>
      </c>
      <c r="D240">
        <f>B240*0.04</f>
        <v>4.5200000000000005</v>
      </c>
      <c r="E240">
        <f t="shared" si="4"/>
        <v>1542.2500000000005</v>
      </c>
      <c r="F240" s="2"/>
    </row>
    <row r="241" spans="1:6">
      <c r="A241" s="1">
        <v>41487</v>
      </c>
      <c r="B241">
        <v>36</v>
      </c>
      <c r="C241" s="12"/>
      <c r="D241">
        <f>B241*0.11</f>
        <v>3.96</v>
      </c>
      <c r="E241">
        <f t="shared" si="4"/>
        <v>1546.2100000000005</v>
      </c>
      <c r="F241" s="2"/>
    </row>
    <row r="242" spans="1:6">
      <c r="A242" s="1">
        <v>41494</v>
      </c>
      <c r="B242">
        <v>23</v>
      </c>
      <c r="D242">
        <f>B242*0.04</f>
        <v>0.92</v>
      </c>
      <c r="E242">
        <f t="shared" si="4"/>
        <v>1547.1300000000006</v>
      </c>
      <c r="F242" s="2"/>
    </row>
    <row r="243" spans="1:6">
      <c r="A243" s="1">
        <v>41495</v>
      </c>
      <c r="B243">
        <v>123</v>
      </c>
      <c r="C243" s="12"/>
      <c r="D243">
        <f>B243*0.11</f>
        <v>13.53</v>
      </c>
      <c r="E243">
        <f t="shared" si="4"/>
        <v>1560.6600000000005</v>
      </c>
      <c r="F243" s="2"/>
    </row>
    <row r="244" spans="1:6">
      <c r="A244" s="1">
        <v>41509</v>
      </c>
      <c r="B244" s="2">
        <v>2871</v>
      </c>
      <c r="C244" s="12"/>
      <c r="D244">
        <f>B244*0.04</f>
        <v>114.84</v>
      </c>
      <c r="E244">
        <f t="shared" si="4"/>
        <v>1675.5000000000005</v>
      </c>
      <c r="F244" s="2"/>
    </row>
    <row r="245" spans="1:6">
      <c r="A245" s="1">
        <v>41509</v>
      </c>
      <c r="B245">
        <v>338</v>
      </c>
      <c r="C245" s="12"/>
      <c r="D245">
        <f>B245*0.11</f>
        <v>37.18</v>
      </c>
      <c r="E245">
        <f t="shared" si="4"/>
        <v>1712.6800000000005</v>
      </c>
      <c r="F245" s="2"/>
    </row>
    <row r="246" spans="1:6">
      <c r="A246" s="1">
        <v>41513</v>
      </c>
      <c r="B246">
        <v>-33</v>
      </c>
      <c r="D246">
        <f>B246*0.05</f>
        <v>-1.6500000000000001</v>
      </c>
      <c r="E246">
        <f t="shared" si="4"/>
        <v>1711.0300000000004</v>
      </c>
      <c r="F246" s="2"/>
    </row>
    <row r="247" spans="1:6">
      <c r="A247" s="1">
        <v>41514</v>
      </c>
      <c r="B247">
        <v>-141</v>
      </c>
      <c r="C247" s="12"/>
      <c r="D247">
        <f>B247*0.04</f>
        <v>-5.64</v>
      </c>
      <c r="E247">
        <f t="shared" si="4"/>
        <v>1705.3900000000003</v>
      </c>
      <c r="F247" s="2"/>
    </row>
    <row r="248" spans="1:6">
      <c r="A248" s="1">
        <v>41520</v>
      </c>
      <c r="B248">
        <v>185</v>
      </c>
      <c r="C248" s="12"/>
      <c r="D248">
        <f>B248*0.04</f>
        <v>7.4</v>
      </c>
      <c r="E248">
        <f t="shared" si="4"/>
        <v>1712.7900000000004</v>
      </c>
      <c r="F248" s="2"/>
    </row>
    <row r="249" spans="1:6">
      <c r="A249" s="1">
        <v>41521</v>
      </c>
      <c r="B249">
        <v>42</v>
      </c>
      <c r="D249">
        <f>B249*0.11</f>
        <v>4.62</v>
      </c>
      <c r="E249">
        <f t="shared" si="4"/>
        <v>1717.4100000000003</v>
      </c>
      <c r="F249" s="2"/>
    </row>
    <row r="250" spans="1:6">
      <c r="A250" s="1">
        <v>41527</v>
      </c>
      <c r="B250">
        <v>145</v>
      </c>
      <c r="C250" s="12"/>
      <c r="D250">
        <f>B250*0.2</f>
        <v>29</v>
      </c>
      <c r="E250">
        <f t="shared" si="4"/>
        <v>1746.4100000000003</v>
      </c>
      <c r="F250" s="2"/>
    </row>
    <row r="251" spans="1:6">
      <c r="A251" s="1">
        <v>41529</v>
      </c>
      <c r="B251">
        <v>-65</v>
      </c>
      <c r="C251" s="12"/>
      <c r="D251">
        <f>B251*0.11</f>
        <v>-7.15</v>
      </c>
      <c r="E251">
        <f t="shared" si="4"/>
        <v>1739.2600000000002</v>
      </c>
      <c r="F251" s="2"/>
    </row>
    <row r="252" spans="1:6">
      <c r="A252" s="1">
        <v>41529</v>
      </c>
      <c r="B252">
        <v>126</v>
      </c>
      <c r="D252">
        <f>B252*0.11</f>
        <v>13.86</v>
      </c>
      <c r="E252">
        <f t="shared" si="4"/>
        <v>1753.1200000000001</v>
      </c>
      <c r="F252" s="2"/>
    </row>
    <row r="253" spans="1:6">
      <c r="A253" s="1">
        <v>41530</v>
      </c>
      <c r="B253">
        <v>169</v>
      </c>
      <c r="C253" s="12"/>
      <c r="D253">
        <f>B253*0.04</f>
        <v>6.76</v>
      </c>
      <c r="E253">
        <f t="shared" si="4"/>
        <v>1759.88</v>
      </c>
      <c r="F253" s="2"/>
    </row>
    <row r="254" spans="1:6">
      <c r="A254" s="1">
        <v>41533</v>
      </c>
      <c r="B254">
        <v>594</v>
      </c>
      <c r="D254">
        <f>B254*0.13</f>
        <v>77.22</v>
      </c>
      <c r="E254">
        <f t="shared" si="4"/>
        <v>1837.1000000000001</v>
      </c>
      <c r="F254" s="2"/>
    </row>
    <row r="255" spans="1:6">
      <c r="A255" s="1">
        <v>41536</v>
      </c>
      <c r="B255">
        <v>-38</v>
      </c>
      <c r="C255" s="12"/>
      <c r="D255">
        <f>B255*0.09</f>
        <v>-3.42</v>
      </c>
      <c r="E255">
        <f t="shared" si="4"/>
        <v>1833.68</v>
      </c>
      <c r="F255" s="2"/>
    </row>
    <row r="256" spans="1:6">
      <c r="A256" s="1">
        <v>41537</v>
      </c>
      <c r="B256">
        <v>447</v>
      </c>
      <c r="C256" s="12"/>
      <c r="D256">
        <f>B256*0.04</f>
        <v>17.88</v>
      </c>
      <c r="E256">
        <f t="shared" si="4"/>
        <v>1851.5600000000002</v>
      </c>
      <c r="F256" s="2"/>
    </row>
    <row r="257" spans="1:6">
      <c r="A257" s="1">
        <v>41548</v>
      </c>
      <c r="B257">
        <v>48</v>
      </c>
      <c r="C257" s="12"/>
      <c r="D257">
        <f>B257*0.11</f>
        <v>5.28</v>
      </c>
      <c r="E257">
        <f t="shared" si="4"/>
        <v>1856.8400000000001</v>
      </c>
      <c r="F257" s="2"/>
    </row>
    <row r="258" spans="1:6">
      <c r="A258" s="1">
        <v>41555</v>
      </c>
      <c r="B258">
        <v>16</v>
      </c>
      <c r="D258">
        <f>B258*0.11</f>
        <v>1.76</v>
      </c>
      <c r="E258">
        <f t="shared" si="4"/>
        <v>1858.6000000000001</v>
      </c>
      <c r="F258" s="2"/>
    </row>
    <row r="259" spans="1:6">
      <c r="A259" s="1">
        <v>41561</v>
      </c>
      <c r="B259">
        <v>-231</v>
      </c>
      <c r="D259">
        <f>B259*0.04</f>
        <v>-9.24</v>
      </c>
      <c r="E259">
        <f t="shared" ref="E259:E322" si="5">E258+D259</f>
        <v>1849.3600000000001</v>
      </c>
      <c r="F259" s="2"/>
    </row>
    <row r="260" spans="1:6">
      <c r="A260" s="1">
        <v>41562</v>
      </c>
      <c r="B260">
        <v>160</v>
      </c>
      <c r="C260" s="12"/>
      <c r="D260">
        <f>B260*0.11</f>
        <v>17.600000000000001</v>
      </c>
      <c r="E260">
        <f t="shared" si="5"/>
        <v>1866.96</v>
      </c>
      <c r="F260" s="2"/>
    </row>
    <row r="261" spans="1:6">
      <c r="A261" s="1">
        <v>41562</v>
      </c>
      <c r="B261">
        <v>31</v>
      </c>
      <c r="D261">
        <f>B261*0.11</f>
        <v>3.41</v>
      </c>
      <c r="E261">
        <f t="shared" si="5"/>
        <v>1870.3700000000001</v>
      </c>
      <c r="F261" s="2"/>
    </row>
    <row r="262" spans="1:6">
      <c r="A262" s="1">
        <v>41565</v>
      </c>
      <c r="B262">
        <v>263</v>
      </c>
      <c r="D262">
        <f>B262*0.04</f>
        <v>10.52</v>
      </c>
      <c r="E262">
        <f t="shared" si="5"/>
        <v>1880.89</v>
      </c>
      <c r="F262" s="2"/>
    </row>
    <row r="263" spans="1:6">
      <c r="A263" s="1">
        <v>41570</v>
      </c>
      <c r="B263">
        <v>273</v>
      </c>
      <c r="D263">
        <f>B263*0.13</f>
        <v>35.49</v>
      </c>
      <c r="E263">
        <f t="shared" si="5"/>
        <v>1916.38</v>
      </c>
      <c r="F263" s="2"/>
    </row>
    <row r="264" spans="1:6">
      <c r="A264" s="1">
        <v>41570</v>
      </c>
      <c r="B264">
        <v>-313</v>
      </c>
      <c r="D264">
        <f>B264*0.09</f>
        <v>-28.169999999999998</v>
      </c>
      <c r="E264">
        <f t="shared" si="5"/>
        <v>1888.21</v>
      </c>
      <c r="F264" s="2"/>
    </row>
    <row r="265" spans="1:6">
      <c r="A265" s="1">
        <v>41575</v>
      </c>
      <c r="B265">
        <v>179</v>
      </c>
      <c r="C265" s="12"/>
      <c r="D265">
        <f>B265*0.11</f>
        <v>19.690000000000001</v>
      </c>
      <c r="E265">
        <f t="shared" si="5"/>
        <v>1907.9</v>
      </c>
      <c r="F265" s="2"/>
    </row>
    <row r="266" spans="1:6">
      <c r="A266" s="1">
        <v>41575</v>
      </c>
      <c r="B266">
        <v>136</v>
      </c>
      <c r="C266" s="12"/>
      <c r="D266">
        <f>B266*0.09</f>
        <v>12.24</v>
      </c>
      <c r="E266">
        <f t="shared" si="5"/>
        <v>1920.14</v>
      </c>
      <c r="F266" s="2"/>
    </row>
    <row r="267" spans="1:6">
      <c r="A267" s="1">
        <v>41584</v>
      </c>
      <c r="B267">
        <v>145</v>
      </c>
      <c r="C267" s="12"/>
      <c r="D267">
        <f>B267*0.11</f>
        <v>15.95</v>
      </c>
      <c r="E267">
        <f t="shared" si="5"/>
        <v>1936.0900000000001</v>
      </c>
      <c r="F267" s="2"/>
    </row>
    <row r="268" spans="1:6">
      <c r="A268" s="1">
        <v>41585</v>
      </c>
      <c r="B268">
        <v>-34</v>
      </c>
      <c r="D268">
        <f>B268*0.04</f>
        <v>-1.36</v>
      </c>
      <c r="E268">
        <f t="shared" si="5"/>
        <v>1934.7300000000002</v>
      </c>
      <c r="F268" s="2"/>
    </row>
    <row r="269" spans="1:6">
      <c r="A269" s="1">
        <v>41596</v>
      </c>
      <c r="B269">
        <v>-52</v>
      </c>
      <c r="C269" s="12"/>
      <c r="D269">
        <f t="shared" ref="D269:D274" si="6">B269*0.11</f>
        <v>-5.72</v>
      </c>
      <c r="E269">
        <f t="shared" si="5"/>
        <v>1929.0100000000002</v>
      </c>
      <c r="F269" s="2"/>
    </row>
    <row r="270" spans="1:6">
      <c r="A270" s="1">
        <v>41598</v>
      </c>
      <c r="B270">
        <v>6</v>
      </c>
      <c r="D270">
        <f t="shared" si="6"/>
        <v>0.66</v>
      </c>
      <c r="E270">
        <f t="shared" si="5"/>
        <v>1929.6700000000003</v>
      </c>
      <c r="F270" s="2"/>
    </row>
    <row r="271" spans="1:6">
      <c r="A271" s="1">
        <v>41603</v>
      </c>
      <c r="B271">
        <v>106</v>
      </c>
      <c r="C271" s="12"/>
      <c r="D271">
        <f t="shared" si="6"/>
        <v>11.66</v>
      </c>
      <c r="E271">
        <f t="shared" si="5"/>
        <v>1941.3300000000004</v>
      </c>
      <c r="F271" s="2"/>
    </row>
    <row r="272" spans="1:6">
      <c r="A272" s="1">
        <v>41603</v>
      </c>
      <c r="B272">
        <v>79</v>
      </c>
      <c r="D272">
        <f t="shared" si="6"/>
        <v>8.69</v>
      </c>
      <c r="E272">
        <f t="shared" si="5"/>
        <v>1950.0200000000004</v>
      </c>
      <c r="F272" s="2"/>
    </row>
    <row r="273" spans="1:6">
      <c r="A273" s="1">
        <v>41607</v>
      </c>
      <c r="B273">
        <v>23</v>
      </c>
      <c r="D273">
        <f t="shared" si="6"/>
        <v>2.5299999999999998</v>
      </c>
      <c r="E273">
        <f t="shared" si="5"/>
        <v>1952.5500000000004</v>
      </c>
      <c r="F273" s="2"/>
    </row>
    <row r="274" spans="1:6">
      <c r="A274" s="1">
        <v>41613</v>
      </c>
      <c r="B274">
        <v>-59</v>
      </c>
      <c r="D274">
        <f t="shared" si="6"/>
        <v>-6.49</v>
      </c>
      <c r="E274">
        <f t="shared" si="5"/>
        <v>1946.0600000000004</v>
      </c>
      <c r="F274" s="2"/>
    </row>
    <row r="275" spans="1:6">
      <c r="A275" s="1">
        <v>41626</v>
      </c>
      <c r="B275">
        <v>452</v>
      </c>
      <c r="D275">
        <f>B275*0.05</f>
        <v>22.6</v>
      </c>
      <c r="E275">
        <f t="shared" si="5"/>
        <v>1968.6600000000003</v>
      </c>
      <c r="F275" s="2"/>
    </row>
    <row r="276" spans="1:6">
      <c r="A276" s="1">
        <v>41631</v>
      </c>
      <c r="B276">
        <v>394</v>
      </c>
      <c r="D276">
        <f>B276*0.05</f>
        <v>19.700000000000003</v>
      </c>
      <c r="E276">
        <f t="shared" si="5"/>
        <v>1988.3600000000004</v>
      </c>
      <c r="F276" s="2"/>
    </row>
    <row r="277" spans="1:6">
      <c r="A277" s="1">
        <v>41631</v>
      </c>
      <c r="B277">
        <v>589</v>
      </c>
      <c r="C277" s="12"/>
      <c r="D277">
        <f>B277*0.04</f>
        <v>23.56</v>
      </c>
      <c r="E277">
        <f t="shared" si="5"/>
        <v>2011.9200000000003</v>
      </c>
      <c r="F277" s="2"/>
    </row>
    <row r="278" spans="1:6">
      <c r="A278" s="1">
        <v>41634</v>
      </c>
      <c r="B278">
        <v>-41</v>
      </c>
      <c r="C278" s="12"/>
      <c r="D278">
        <f>B278*0.11</f>
        <v>-4.51</v>
      </c>
      <c r="E278">
        <f t="shared" si="5"/>
        <v>2007.4100000000003</v>
      </c>
    </row>
    <row r="279" spans="1:6">
      <c r="A279" s="1">
        <v>41638</v>
      </c>
      <c r="B279">
        <v>60</v>
      </c>
      <c r="D279">
        <f>B279*0.11</f>
        <v>6.6</v>
      </c>
      <c r="E279">
        <f t="shared" si="5"/>
        <v>2014.0100000000002</v>
      </c>
    </row>
    <row r="280" spans="1:6">
      <c r="A280" s="1">
        <v>41641</v>
      </c>
      <c r="B280">
        <v>38</v>
      </c>
      <c r="D280">
        <f>B280*0.09</f>
        <v>3.42</v>
      </c>
      <c r="E280">
        <f t="shared" si="5"/>
        <v>2017.4300000000003</v>
      </c>
    </row>
    <row r="281" spans="1:6">
      <c r="A281" s="1">
        <v>41641</v>
      </c>
      <c r="B281">
        <v>464</v>
      </c>
      <c r="C281" s="12"/>
      <c r="D281">
        <f>B281*0.2</f>
        <v>92.800000000000011</v>
      </c>
      <c r="E281">
        <f t="shared" si="5"/>
        <v>2110.2300000000005</v>
      </c>
    </row>
    <row r="282" spans="1:6">
      <c r="A282" s="1">
        <v>41653</v>
      </c>
      <c r="B282">
        <v>-89</v>
      </c>
      <c r="D282">
        <f>B282*0.11</f>
        <v>-9.7900000000000009</v>
      </c>
      <c r="E282">
        <f t="shared" si="5"/>
        <v>2100.4400000000005</v>
      </c>
    </row>
    <row r="283" spans="1:6">
      <c r="A283" s="1">
        <v>41654</v>
      </c>
      <c r="B283">
        <v>-56</v>
      </c>
      <c r="C283" s="12"/>
      <c r="D283">
        <f>B283*0.09</f>
        <v>-5.04</v>
      </c>
      <c r="E283">
        <f t="shared" si="5"/>
        <v>2095.4000000000005</v>
      </c>
    </row>
    <row r="284" spans="1:6">
      <c r="A284" s="1">
        <v>41655</v>
      </c>
      <c r="B284">
        <v>14</v>
      </c>
      <c r="D284">
        <f>B284*0.11</f>
        <v>1.54</v>
      </c>
      <c r="E284">
        <f t="shared" si="5"/>
        <v>2096.9400000000005</v>
      </c>
    </row>
    <row r="285" spans="1:6">
      <c r="A285" s="1">
        <v>41656</v>
      </c>
      <c r="B285">
        <v>50</v>
      </c>
      <c r="C285" s="12"/>
      <c r="D285">
        <f>B285*0.11</f>
        <v>5.5</v>
      </c>
      <c r="E285">
        <f t="shared" si="5"/>
        <v>2102.4400000000005</v>
      </c>
      <c r="F285" s="2"/>
    </row>
    <row r="286" spans="1:6">
      <c r="A286" s="1">
        <v>41673</v>
      </c>
      <c r="B286">
        <v>176</v>
      </c>
      <c r="C286" s="12"/>
      <c r="D286">
        <f>B286*0.11</f>
        <v>19.36</v>
      </c>
      <c r="E286">
        <f t="shared" si="5"/>
        <v>2121.8000000000006</v>
      </c>
      <c r="F286" s="2"/>
    </row>
    <row r="287" spans="1:6">
      <c r="A287" s="1">
        <v>41676</v>
      </c>
      <c r="B287">
        <v>-287</v>
      </c>
      <c r="D287">
        <f>B287*0.04</f>
        <v>-11.48</v>
      </c>
      <c r="E287">
        <f t="shared" si="5"/>
        <v>2110.3200000000006</v>
      </c>
      <c r="F287" s="2"/>
    </row>
    <row r="288" spans="1:6">
      <c r="A288" s="1">
        <v>41682</v>
      </c>
      <c r="B288">
        <v>155</v>
      </c>
      <c r="C288" s="12"/>
      <c r="D288">
        <f>B288*0.11</f>
        <v>17.05</v>
      </c>
      <c r="E288">
        <f t="shared" si="5"/>
        <v>2127.3700000000008</v>
      </c>
      <c r="F288" s="2"/>
    </row>
    <row r="289" spans="1:6">
      <c r="A289" s="1">
        <v>41701</v>
      </c>
      <c r="B289">
        <v>47</v>
      </c>
      <c r="C289" s="12"/>
      <c r="D289">
        <f>B289*0.11</f>
        <v>5.17</v>
      </c>
      <c r="E289">
        <f t="shared" si="5"/>
        <v>2132.5400000000009</v>
      </c>
      <c r="F289" s="2"/>
    </row>
    <row r="290" spans="1:6">
      <c r="A290" s="1">
        <v>41701</v>
      </c>
      <c r="B290">
        <v>-131</v>
      </c>
      <c r="D290">
        <f>B290*0.13</f>
        <v>-17.03</v>
      </c>
      <c r="E290">
        <f t="shared" si="5"/>
        <v>2115.5100000000007</v>
      </c>
      <c r="F290" s="2"/>
    </row>
    <row r="291" spans="1:6">
      <c r="A291" s="1">
        <v>41702</v>
      </c>
      <c r="B291">
        <v>-61</v>
      </c>
      <c r="D291">
        <f>B291*0.11</f>
        <v>-6.71</v>
      </c>
      <c r="E291">
        <f t="shared" si="5"/>
        <v>2108.8000000000006</v>
      </c>
      <c r="F291" s="2"/>
    </row>
    <row r="292" spans="1:6">
      <c r="A292" s="1">
        <v>41704</v>
      </c>
      <c r="B292">
        <v>-11</v>
      </c>
      <c r="C292" s="12"/>
      <c r="D292">
        <f>B292*0.04</f>
        <v>-0.44</v>
      </c>
      <c r="E292">
        <f t="shared" si="5"/>
        <v>2108.3600000000006</v>
      </c>
      <c r="F292" s="2"/>
    </row>
    <row r="293" spans="1:6">
      <c r="A293" s="1">
        <v>41705</v>
      </c>
      <c r="B293">
        <v>570</v>
      </c>
      <c r="C293" s="12"/>
      <c r="D293">
        <f>B293*0.04</f>
        <v>22.8</v>
      </c>
      <c r="E293">
        <f t="shared" si="5"/>
        <v>2131.1600000000008</v>
      </c>
      <c r="F293" s="2"/>
    </row>
    <row r="294" spans="1:6">
      <c r="A294" s="1">
        <v>41708</v>
      </c>
      <c r="B294">
        <v>-139</v>
      </c>
      <c r="D294">
        <f>B294*0.09</f>
        <v>-12.51</v>
      </c>
      <c r="E294">
        <f t="shared" si="5"/>
        <v>2118.6500000000005</v>
      </c>
      <c r="F294" s="2"/>
    </row>
    <row r="295" spans="1:6">
      <c r="A295" s="1">
        <v>41708</v>
      </c>
      <c r="B295">
        <v>117</v>
      </c>
      <c r="C295" s="12"/>
      <c r="D295">
        <f>B295*0.09</f>
        <v>10.53</v>
      </c>
      <c r="E295">
        <f t="shared" si="5"/>
        <v>2129.1800000000007</v>
      </c>
      <c r="F295" s="2"/>
    </row>
    <row r="296" spans="1:6">
      <c r="A296" s="1">
        <v>41712</v>
      </c>
      <c r="B296">
        <v>-15</v>
      </c>
      <c r="C296" s="12"/>
      <c r="D296">
        <f>B296*0.11</f>
        <v>-1.65</v>
      </c>
      <c r="E296">
        <f t="shared" si="5"/>
        <v>2127.5300000000007</v>
      </c>
      <c r="F296" s="2"/>
    </row>
    <row r="297" spans="1:6">
      <c r="A297" s="1">
        <v>41717</v>
      </c>
      <c r="B297">
        <v>121</v>
      </c>
      <c r="C297" s="12"/>
      <c r="D297">
        <f>B297*0.11</f>
        <v>13.31</v>
      </c>
      <c r="E297">
        <f t="shared" si="5"/>
        <v>2140.8400000000006</v>
      </c>
      <c r="F297" s="2"/>
    </row>
    <row r="298" spans="1:6">
      <c r="A298" s="1">
        <v>41722</v>
      </c>
      <c r="B298">
        <v>0</v>
      </c>
      <c r="D298">
        <f>B298*0.04</f>
        <v>0</v>
      </c>
      <c r="E298">
        <f t="shared" si="5"/>
        <v>2140.8400000000006</v>
      </c>
      <c r="F298" s="2"/>
    </row>
    <row r="299" spans="1:6">
      <c r="A299" s="1">
        <v>41725</v>
      </c>
      <c r="B299">
        <v>52</v>
      </c>
      <c r="C299" s="12"/>
      <c r="D299">
        <f>B299*0.09</f>
        <v>4.68</v>
      </c>
      <c r="E299">
        <f t="shared" si="5"/>
        <v>2145.5200000000004</v>
      </c>
      <c r="F299" s="2"/>
    </row>
    <row r="300" spans="1:6">
      <c r="A300" s="1">
        <v>41726</v>
      </c>
      <c r="B300">
        <v>-86</v>
      </c>
      <c r="D300">
        <f>B300*0.05</f>
        <v>-4.3</v>
      </c>
      <c r="E300">
        <f t="shared" si="5"/>
        <v>2141.2200000000003</v>
      </c>
      <c r="F300" s="2"/>
    </row>
    <row r="301" spans="1:6">
      <c r="A301" s="1">
        <v>41731</v>
      </c>
      <c r="B301">
        <v>101</v>
      </c>
      <c r="C301" s="12"/>
      <c r="D301">
        <f>B301*0.11</f>
        <v>11.11</v>
      </c>
      <c r="E301">
        <f t="shared" si="5"/>
        <v>2152.3300000000004</v>
      </c>
      <c r="F301" s="2"/>
    </row>
    <row r="302" spans="1:6">
      <c r="A302" s="1">
        <v>41733</v>
      </c>
      <c r="B302">
        <v>60</v>
      </c>
      <c r="D302">
        <f>B302*0.04</f>
        <v>2.4</v>
      </c>
      <c r="E302">
        <f t="shared" si="5"/>
        <v>2154.7300000000005</v>
      </c>
      <c r="F302" s="2"/>
    </row>
    <row r="303" spans="1:6">
      <c r="A303" s="1">
        <v>41733</v>
      </c>
      <c r="B303">
        <v>-53</v>
      </c>
      <c r="D303">
        <f>B303*0.11</f>
        <v>-5.83</v>
      </c>
      <c r="E303">
        <f t="shared" si="5"/>
        <v>2148.9000000000005</v>
      </c>
      <c r="F303" s="2"/>
    </row>
    <row r="304" spans="1:6">
      <c r="A304" s="1">
        <v>41739</v>
      </c>
      <c r="B304">
        <v>123</v>
      </c>
      <c r="C304" s="12"/>
      <c r="D304">
        <f>B304*0.04</f>
        <v>4.92</v>
      </c>
      <c r="E304">
        <f t="shared" si="5"/>
        <v>2153.8200000000006</v>
      </c>
      <c r="F304" s="2"/>
    </row>
    <row r="305" spans="1:6">
      <c r="A305" s="1">
        <v>41740</v>
      </c>
      <c r="B305">
        <v>-82</v>
      </c>
      <c r="D305">
        <f>B305*0.04</f>
        <v>-3.2800000000000002</v>
      </c>
      <c r="E305">
        <f t="shared" si="5"/>
        <v>2150.5400000000004</v>
      </c>
      <c r="F305" s="2"/>
    </row>
    <row r="306" spans="1:6">
      <c r="A306" s="1">
        <v>41745</v>
      </c>
      <c r="B306">
        <v>-199</v>
      </c>
      <c r="D306">
        <f>B306*0.11</f>
        <v>-21.89</v>
      </c>
      <c r="E306">
        <f t="shared" si="5"/>
        <v>2128.6500000000005</v>
      </c>
      <c r="F306" s="2"/>
    </row>
    <row r="307" spans="1:6">
      <c r="A307" s="1">
        <v>41746</v>
      </c>
      <c r="B307">
        <v>26</v>
      </c>
      <c r="C307" s="12"/>
      <c r="D307">
        <f>B307*0.11</f>
        <v>2.86</v>
      </c>
      <c r="E307">
        <f t="shared" si="5"/>
        <v>2131.5100000000007</v>
      </c>
      <c r="F307" s="2"/>
    </row>
    <row r="308" spans="1:6">
      <c r="A308" s="1">
        <v>41752</v>
      </c>
      <c r="B308" s="2">
        <v>1465</v>
      </c>
      <c r="D308">
        <f>B308*0.07</f>
        <v>102.55000000000001</v>
      </c>
      <c r="E308">
        <f t="shared" si="5"/>
        <v>2234.0600000000009</v>
      </c>
      <c r="F308" s="2"/>
    </row>
    <row r="309" spans="1:6">
      <c r="A309" s="1">
        <v>41754</v>
      </c>
      <c r="B309">
        <v>-79</v>
      </c>
      <c r="D309">
        <f>B309*0.04</f>
        <v>-3.16</v>
      </c>
      <c r="E309">
        <f t="shared" si="5"/>
        <v>2230.900000000001</v>
      </c>
      <c r="F309" s="2"/>
    </row>
    <row r="310" spans="1:6">
      <c r="A310" s="1">
        <v>41757</v>
      </c>
      <c r="B310">
        <v>-15</v>
      </c>
      <c r="C310" s="12"/>
      <c r="D310">
        <f>B310*0.11</f>
        <v>-1.65</v>
      </c>
      <c r="E310">
        <f t="shared" si="5"/>
        <v>2229.2500000000009</v>
      </c>
      <c r="F310" s="2"/>
    </row>
    <row r="311" spans="1:6">
      <c r="A311" s="1">
        <v>41760</v>
      </c>
      <c r="B311">
        <v>-842</v>
      </c>
      <c r="D311">
        <f>B311*0.05</f>
        <v>-42.1</v>
      </c>
      <c r="E311">
        <f t="shared" si="5"/>
        <v>2187.150000000001</v>
      </c>
      <c r="F311" s="2"/>
    </row>
    <row r="312" spans="1:6">
      <c r="A312" s="1">
        <v>41766</v>
      </c>
      <c r="B312">
        <v>7</v>
      </c>
      <c r="D312">
        <f>B312*0.13</f>
        <v>0.91</v>
      </c>
      <c r="E312">
        <f t="shared" si="5"/>
        <v>2188.0600000000009</v>
      </c>
      <c r="F312" s="2"/>
    </row>
    <row r="313" spans="1:6">
      <c r="A313" s="1">
        <v>41772</v>
      </c>
      <c r="B313">
        <v>40</v>
      </c>
      <c r="C313" s="12"/>
      <c r="D313">
        <f>B313*0.11</f>
        <v>4.4000000000000004</v>
      </c>
      <c r="E313">
        <f t="shared" si="5"/>
        <v>2192.4600000000009</v>
      </c>
      <c r="F313" s="2"/>
    </row>
    <row r="314" spans="1:6">
      <c r="A314" s="1">
        <v>41775</v>
      </c>
      <c r="B314">
        <v>-13</v>
      </c>
      <c r="D314">
        <f>B314*0.11</f>
        <v>-1.43</v>
      </c>
      <c r="E314">
        <f t="shared" si="5"/>
        <v>2191.0300000000011</v>
      </c>
      <c r="F314" s="2"/>
    </row>
    <row r="315" spans="1:6">
      <c r="A315" s="1">
        <v>41780</v>
      </c>
      <c r="B315">
        <v>69</v>
      </c>
      <c r="D315">
        <f>B315*0.13</f>
        <v>8.9700000000000006</v>
      </c>
      <c r="E315">
        <f t="shared" si="5"/>
        <v>2200.0000000000009</v>
      </c>
      <c r="F315" s="2"/>
    </row>
    <row r="316" spans="1:6">
      <c r="A316" s="1">
        <v>41782</v>
      </c>
      <c r="B316">
        <v>63</v>
      </c>
      <c r="C316" s="12"/>
      <c r="D316">
        <f>B316*0.11</f>
        <v>6.93</v>
      </c>
      <c r="E316">
        <f t="shared" si="5"/>
        <v>2206.9300000000007</v>
      </c>
      <c r="F316" s="2"/>
    </row>
    <row r="317" spans="1:6">
      <c r="A317" s="1">
        <v>41786</v>
      </c>
      <c r="B317">
        <v>5</v>
      </c>
      <c r="C317" s="12"/>
      <c r="D317">
        <f>B317*0.04</f>
        <v>0.2</v>
      </c>
      <c r="E317">
        <f t="shared" si="5"/>
        <v>2207.1300000000006</v>
      </c>
      <c r="F317" s="2"/>
    </row>
    <row r="318" spans="1:6">
      <c r="A318" s="1">
        <v>41786</v>
      </c>
      <c r="B318">
        <v>126</v>
      </c>
      <c r="D318">
        <f>B318*0.04</f>
        <v>5.04</v>
      </c>
      <c r="E318">
        <f t="shared" si="5"/>
        <v>2212.1700000000005</v>
      </c>
      <c r="F318" s="2"/>
    </row>
    <row r="319" spans="1:6">
      <c r="A319" s="1">
        <v>41789</v>
      </c>
      <c r="B319">
        <v>6</v>
      </c>
      <c r="D319">
        <f>B319*0.04</f>
        <v>0.24</v>
      </c>
      <c r="E319">
        <f t="shared" si="5"/>
        <v>2212.4100000000003</v>
      </c>
      <c r="F319" s="2"/>
    </row>
    <row r="320" spans="1:6">
      <c r="A320" s="1">
        <v>41789</v>
      </c>
      <c r="B320">
        <v>120</v>
      </c>
      <c r="D320">
        <f>B320*0.11</f>
        <v>13.2</v>
      </c>
      <c r="E320">
        <f t="shared" si="5"/>
        <v>2225.61</v>
      </c>
      <c r="F320" s="2"/>
    </row>
    <row r="321" spans="1:6">
      <c r="A321" s="1">
        <v>41799</v>
      </c>
      <c r="B321">
        <v>-9</v>
      </c>
      <c r="C321" s="12"/>
      <c r="D321">
        <f>B321*0.11</f>
        <v>-0.99</v>
      </c>
      <c r="E321">
        <f t="shared" si="5"/>
        <v>2224.6200000000003</v>
      </c>
      <c r="F321" s="2"/>
    </row>
    <row r="322" spans="1:6">
      <c r="A322" s="1">
        <v>41808</v>
      </c>
      <c r="B322">
        <v>50</v>
      </c>
      <c r="C322" s="12"/>
      <c r="D322">
        <f>B322*0.11</f>
        <v>5.5</v>
      </c>
      <c r="E322">
        <f t="shared" si="5"/>
        <v>2230.1200000000003</v>
      </c>
      <c r="F322" s="2"/>
    </row>
    <row r="323" spans="1:6">
      <c r="A323" s="1">
        <v>41822</v>
      </c>
      <c r="B323">
        <v>153</v>
      </c>
      <c r="C323" s="12"/>
      <c r="D323">
        <f>B323*0.2</f>
        <v>30.6</v>
      </c>
      <c r="E323">
        <f t="shared" ref="E323:E386" si="7">E322+D323</f>
        <v>2260.7200000000003</v>
      </c>
      <c r="F323" s="2"/>
    </row>
    <row r="324" spans="1:6">
      <c r="A324" s="1">
        <v>41823</v>
      </c>
      <c r="B324">
        <v>75</v>
      </c>
      <c r="D324">
        <f>B324*0.11</f>
        <v>8.25</v>
      </c>
      <c r="E324">
        <f t="shared" si="7"/>
        <v>2268.9700000000003</v>
      </c>
      <c r="F324" s="2"/>
    </row>
    <row r="325" spans="1:6">
      <c r="A325" s="1">
        <v>41830</v>
      </c>
      <c r="B325">
        <v>-53</v>
      </c>
      <c r="C325" s="12"/>
      <c r="D325">
        <f>B325*0.11</f>
        <v>-5.83</v>
      </c>
      <c r="E325">
        <f t="shared" si="7"/>
        <v>2263.1400000000003</v>
      </c>
      <c r="F325" s="2"/>
    </row>
    <row r="326" spans="1:6">
      <c r="A326" s="1">
        <v>41830</v>
      </c>
      <c r="B326">
        <v>244</v>
      </c>
      <c r="D326">
        <f>B326*0.07</f>
        <v>17.080000000000002</v>
      </c>
      <c r="E326">
        <f t="shared" si="7"/>
        <v>2280.2200000000003</v>
      </c>
      <c r="F326" s="2"/>
    </row>
    <row r="327" spans="1:6">
      <c r="A327" s="1">
        <v>41835</v>
      </c>
      <c r="B327">
        <v>63</v>
      </c>
      <c r="C327" s="12"/>
      <c r="D327">
        <f>B327*0.11</f>
        <v>6.93</v>
      </c>
      <c r="E327">
        <f t="shared" si="7"/>
        <v>2287.15</v>
      </c>
      <c r="F327" s="2"/>
    </row>
    <row r="328" spans="1:6">
      <c r="A328" s="1">
        <v>41837</v>
      </c>
      <c r="B328">
        <v>250</v>
      </c>
      <c r="C328" s="12"/>
      <c r="D328">
        <f>B328*0.04</f>
        <v>10</v>
      </c>
      <c r="E328">
        <f t="shared" si="7"/>
        <v>2297.15</v>
      </c>
      <c r="F328" s="2"/>
    </row>
    <row r="329" spans="1:6">
      <c r="A329" s="1">
        <v>41838</v>
      </c>
      <c r="B329">
        <v>-54</v>
      </c>
      <c r="D329">
        <f>B329*0.11</f>
        <v>-5.94</v>
      </c>
      <c r="E329">
        <f t="shared" si="7"/>
        <v>2291.21</v>
      </c>
      <c r="F329" s="2"/>
    </row>
    <row r="330" spans="1:6">
      <c r="A330" s="1">
        <v>41841</v>
      </c>
      <c r="B330">
        <v>459</v>
      </c>
      <c r="D330">
        <f>B330*0.13</f>
        <v>59.67</v>
      </c>
      <c r="E330">
        <f t="shared" si="7"/>
        <v>2350.88</v>
      </c>
      <c r="F330" s="2"/>
    </row>
    <row r="331" spans="1:6">
      <c r="A331" s="1">
        <v>41842</v>
      </c>
      <c r="B331">
        <v>113</v>
      </c>
      <c r="D331">
        <f>B331*0.04</f>
        <v>4.5200000000000005</v>
      </c>
      <c r="E331">
        <f t="shared" si="7"/>
        <v>2355.4</v>
      </c>
      <c r="F331" s="2"/>
    </row>
    <row r="332" spans="1:6">
      <c r="A332" s="1">
        <v>41850</v>
      </c>
      <c r="B332">
        <v>31</v>
      </c>
      <c r="C332" s="12"/>
      <c r="D332">
        <f>B332*0.2</f>
        <v>6.2</v>
      </c>
      <c r="E332">
        <f t="shared" si="7"/>
        <v>2361.6</v>
      </c>
      <c r="F332" s="2"/>
    </row>
    <row r="333" spans="1:6">
      <c r="A333" s="1">
        <v>41856</v>
      </c>
      <c r="B333">
        <v>-91</v>
      </c>
      <c r="D333">
        <f>B333*0.11</f>
        <v>-10.01</v>
      </c>
      <c r="E333">
        <f t="shared" si="7"/>
        <v>2351.5899999999997</v>
      </c>
      <c r="F333" s="2"/>
    </row>
    <row r="334" spans="1:6">
      <c r="A334" s="1">
        <v>41859</v>
      </c>
      <c r="B334">
        <v>145</v>
      </c>
      <c r="D334">
        <f>B334*0.05</f>
        <v>7.25</v>
      </c>
      <c r="E334">
        <f t="shared" si="7"/>
        <v>2358.8399999999997</v>
      </c>
      <c r="F334" s="2"/>
    </row>
    <row r="335" spans="1:6">
      <c r="A335" s="1">
        <v>41863</v>
      </c>
      <c r="B335">
        <v>-128</v>
      </c>
      <c r="C335" s="12"/>
      <c r="D335">
        <f>B335*0.11</f>
        <v>-14.08</v>
      </c>
      <c r="E335">
        <f t="shared" si="7"/>
        <v>2344.7599999999998</v>
      </c>
      <c r="F335" s="2"/>
    </row>
    <row r="336" spans="1:6">
      <c r="A336" s="1">
        <v>41866</v>
      </c>
      <c r="B336" s="2">
        <v>1033</v>
      </c>
      <c r="D336">
        <f>B336*0.09</f>
        <v>92.97</v>
      </c>
      <c r="E336">
        <f t="shared" si="7"/>
        <v>2437.7299999999996</v>
      </c>
      <c r="F336" s="2"/>
    </row>
    <row r="337" spans="1:6">
      <c r="A337" s="1">
        <v>41870</v>
      </c>
      <c r="B337">
        <v>-495</v>
      </c>
      <c r="D337">
        <f>B337*0.05</f>
        <v>-24.75</v>
      </c>
      <c r="E337">
        <f t="shared" si="7"/>
        <v>2412.9799999999996</v>
      </c>
      <c r="F337" s="2"/>
    </row>
    <row r="338" spans="1:6">
      <c r="A338" s="1">
        <v>41873</v>
      </c>
      <c r="B338">
        <v>6</v>
      </c>
      <c r="D338">
        <f>B338*0.07</f>
        <v>0.42000000000000004</v>
      </c>
      <c r="E338">
        <f t="shared" si="7"/>
        <v>2413.3999999999996</v>
      </c>
      <c r="F338" s="2"/>
    </row>
    <row r="339" spans="1:6">
      <c r="A339" s="1">
        <v>41873</v>
      </c>
      <c r="B339">
        <v>1</v>
      </c>
      <c r="D339">
        <f>B339*0.11</f>
        <v>0.11</v>
      </c>
      <c r="E339">
        <f t="shared" si="7"/>
        <v>2413.5099999999998</v>
      </c>
      <c r="F339" s="2"/>
    </row>
    <row r="340" spans="1:6">
      <c r="A340" s="1">
        <v>41877</v>
      </c>
      <c r="B340">
        <v>-45</v>
      </c>
      <c r="C340" s="12"/>
      <c r="D340">
        <f>B340*0.04</f>
        <v>-1.8</v>
      </c>
      <c r="E340">
        <f t="shared" si="7"/>
        <v>2411.7099999999996</v>
      </c>
      <c r="F340" s="2"/>
    </row>
    <row r="341" spans="1:6">
      <c r="A341" s="1">
        <v>41879</v>
      </c>
      <c r="B341">
        <v>-48</v>
      </c>
      <c r="C341" s="12"/>
      <c r="D341">
        <f>B341*0.09</f>
        <v>-4.32</v>
      </c>
      <c r="E341">
        <f t="shared" si="7"/>
        <v>2407.3899999999994</v>
      </c>
      <c r="F341" s="2"/>
    </row>
    <row r="342" spans="1:6">
      <c r="A342" s="1">
        <v>41885</v>
      </c>
      <c r="B342">
        <v>-22</v>
      </c>
      <c r="C342" s="12"/>
      <c r="D342">
        <f>B342*0.11</f>
        <v>-2.42</v>
      </c>
      <c r="E342">
        <f t="shared" si="7"/>
        <v>2404.9699999999993</v>
      </c>
      <c r="F342" s="2"/>
    </row>
    <row r="343" spans="1:6">
      <c r="A343" s="1">
        <v>41885</v>
      </c>
      <c r="B343">
        <v>24</v>
      </c>
      <c r="D343">
        <f>B343*0.13</f>
        <v>3.12</v>
      </c>
      <c r="E343">
        <f t="shared" si="7"/>
        <v>2408.0899999999992</v>
      </c>
      <c r="F343" s="2"/>
    </row>
    <row r="344" spans="1:6">
      <c r="A344" s="1">
        <v>41885</v>
      </c>
      <c r="B344">
        <v>-18</v>
      </c>
      <c r="D344">
        <f>B344*0.11</f>
        <v>-1.98</v>
      </c>
      <c r="E344">
        <f t="shared" si="7"/>
        <v>2406.1099999999992</v>
      </c>
      <c r="F344" s="2"/>
    </row>
    <row r="345" spans="1:6">
      <c r="A345" s="1">
        <v>41890</v>
      </c>
      <c r="B345">
        <v>37</v>
      </c>
      <c r="D345">
        <f>B345*0.11</f>
        <v>4.07</v>
      </c>
      <c r="E345">
        <f t="shared" si="7"/>
        <v>2410.1799999999994</v>
      </c>
      <c r="F345" s="2"/>
    </row>
    <row r="346" spans="1:6">
      <c r="A346" s="1">
        <v>41891</v>
      </c>
      <c r="B346">
        <v>173</v>
      </c>
      <c r="C346" s="12"/>
      <c r="D346">
        <f>B346*0.11</f>
        <v>19.03</v>
      </c>
      <c r="E346">
        <f t="shared" si="7"/>
        <v>2429.2099999999996</v>
      </c>
      <c r="F346" s="2"/>
    </row>
    <row r="347" spans="1:6">
      <c r="A347" s="1">
        <v>41892</v>
      </c>
      <c r="B347">
        <v>34</v>
      </c>
      <c r="C347" s="12"/>
      <c r="D347">
        <f>B347*0.04</f>
        <v>1.36</v>
      </c>
      <c r="E347">
        <f t="shared" si="7"/>
        <v>2430.5699999999997</v>
      </c>
      <c r="F347" s="2"/>
    </row>
    <row r="348" spans="1:6">
      <c r="A348" s="1">
        <v>41900</v>
      </c>
      <c r="B348">
        <v>30</v>
      </c>
      <c r="C348" s="12"/>
      <c r="D348">
        <f>B348*0.09</f>
        <v>2.6999999999999997</v>
      </c>
      <c r="E348">
        <f t="shared" si="7"/>
        <v>2433.2699999999995</v>
      </c>
      <c r="F348" s="2"/>
    </row>
    <row r="349" spans="1:6">
      <c r="A349" s="1">
        <v>41904</v>
      </c>
      <c r="B349">
        <v>96</v>
      </c>
      <c r="C349" s="12"/>
      <c r="D349">
        <f>B349*0.11</f>
        <v>10.56</v>
      </c>
      <c r="E349">
        <f t="shared" si="7"/>
        <v>2443.8299999999995</v>
      </c>
      <c r="F349" s="2"/>
    </row>
    <row r="350" spans="1:6">
      <c r="A350" s="1">
        <v>41907</v>
      </c>
      <c r="B350">
        <v>72</v>
      </c>
      <c r="D350">
        <f>B350*0.04</f>
        <v>2.88</v>
      </c>
      <c r="E350">
        <f t="shared" si="7"/>
        <v>2446.7099999999996</v>
      </c>
      <c r="F350" s="2"/>
    </row>
    <row r="351" spans="1:6">
      <c r="A351" s="1">
        <v>41907</v>
      </c>
      <c r="B351">
        <v>90</v>
      </c>
      <c r="D351">
        <f>B351*0.09</f>
        <v>8.1</v>
      </c>
      <c r="E351">
        <f t="shared" si="7"/>
        <v>2454.8099999999995</v>
      </c>
      <c r="F351" s="2"/>
    </row>
    <row r="352" spans="1:6">
      <c r="A352" s="1">
        <v>41911</v>
      </c>
      <c r="B352">
        <v>-114</v>
      </c>
      <c r="C352" s="12"/>
      <c r="D352">
        <f>B352*0.09</f>
        <v>-10.26</v>
      </c>
      <c r="E352">
        <f t="shared" si="7"/>
        <v>2444.5499999999993</v>
      </c>
      <c r="F352" s="2"/>
    </row>
    <row r="353" spans="1:6">
      <c r="A353" s="1">
        <v>41915</v>
      </c>
      <c r="B353">
        <v>34</v>
      </c>
      <c r="C353" s="12"/>
      <c r="D353">
        <f>B353*0.09</f>
        <v>3.06</v>
      </c>
      <c r="E353">
        <f t="shared" si="7"/>
        <v>2447.6099999999992</v>
      </c>
      <c r="F353" s="2"/>
    </row>
    <row r="354" spans="1:6">
      <c r="A354" s="1">
        <v>41925</v>
      </c>
      <c r="B354">
        <v>-216</v>
      </c>
      <c r="C354" s="12"/>
      <c r="D354">
        <f>B354*0.11</f>
        <v>-23.76</v>
      </c>
      <c r="E354">
        <f t="shared" si="7"/>
        <v>2423.849999999999</v>
      </c>
      <c r="F354" s="2"/>
    </row>
    <row r="355" spans="1:6">
      <c r="A355" s="1">
        <v>41934</v>
      </c>
      <c r="B355">
        <v>113</v>
      </c>
      <c r="C355" s="12"/>
      <c r="D355">
        <f>B355*0.11</f>
        <v>12.43</v>
      </c>
      <c r="E355">
        <f t="shared" si="7"/>
        <v>2436.2799999999988</v>
      </c>
      <c r="F355" s="2"/>
    </row>
    <row r="356" spans="1:6">
      <c r="A356" s="1">
        <v>41935</v>
      </c>
      <c r="B356">
        <v>34</v>
      </c>
      <c r="D356">
        <f>B356*0.11</f>
        <v>3.74</v>
      </c>
      <c r="E356">
        <f t="shared" si="7"/>
        <v>2440.0199999999986</v>
      </c>
      <c r="F356" s="2"/>
    </row>
    <row r="357" spans="1:6">
      <c r="A357" s="1">
        <v>41936</v>
      </c>
      <c r="B357">
        <v>232</v>
      </c>
      <c r="C357" s="12"/>
      <c r="D357">
        <f>B357*0.09</f>
        <v>20.88</v>
      </c>
      <c r="E357">
        <f t="shared" si="7"/>
        <v>2460.8999999999987</v>
      </c>
      <c r="F357" s="2"/>
    </row>
    <row r="358" spans="1:6">
      <c r="A358" s="1">
        <v>41940</v>
      </c>
      <c r="B358">
        <v>188</v>
      </c>
      <c r="D358">
        <f>B358*0.04</f>
        <v>7.5200000000000005</v>
      </c>
      <c r="E358">
        <f t="shared" si="7"/>
        <v>2468.4199999999987</v>
      </c>
      <c r="F358" s="2"/>
    </row>
    <row r="359" spans="1:6">
      <c r="A359" s="1">
        <v>41940</v>
      </c>
      <c r="B359">
        <v>-155</v>
      </c>
      <c r="D359">
        <f>B359*0.07</f>
        <v>-10.850000000000001</v>
      </c>
      <c r="E359">
        <f t="shared" si="7"/>
        <v>2457.5699999999988</v>
      </c>
    </row>
    <row r="360" spans="1:6">
      <c r="A360" s="1">
        <v>41946</v>
      </c>
      <c r="B360">
        <v>-199</v>
      </c>
      <c r="D360">
        <f>B360*0.05</f>
        <v>-9.9500000000000011</v>
      </c>
      <c r="E360">
        <f t="shared" si="7"/>
        <v>2447.619999999999</v>
      </c>
    </row>
    <row r="361" spans="1:6">
      <c r="A361" s="1">
        <v>41948</v>
      </c>
      <c r="B361">
        <v>878</v>
      </c>
      <c r="C361" s="12"/>
      <c r="D361">
        <f>B361*0.04</f>
        <v>35.119999999999997</v>
      </c>
      <c r="E361">
        <f t="shared" si="7"/>
        <v>2482.7399999999989</v>
      </c>
    </row>
    <row r="362" spans="1:6">
      <c r="A362" s="1">
        <v>41948</v>
      </c>
      <c r="B362" s="2">
        <v>1020</v>
      </c>
      <c r="D362">
        <f>B362*0.13</f>
        <v>132.6</v>
      </c>
      <c r="E362">
        <f t="shared" si="7"/>
        <v>2615.3399999999988</v>
      </c>
    </row>
    <row r="363" spans="1:6">
      <c r="A363" s="1">
        <v>41949</v>
      </c>
      <c r="B363">
        <v>99</v>
      </c>
      <c r="C363" s="12"/>
      <c r="D363">
        <f>B363*0.04</f>
        <v>3.96</v>
      </c>
      <c r="E363">
        <f t="shared" si="7"/>
        <v>2619.2999999999988</v>
      </c>
    </row>
    <row r="364" spans="1:6">
      <c r="A364" s="1">
        <v>41953</v>
      </c>
      <c r="B364">
        <v>-6</v>
      </c>
      <c r="C364" s="12"/>
      <c r="D364">
        <f>B364*0.04</f>
        <v>-0.24</v>
      </c>
      <c r="E364">
        <f t="shared" si="7"/>
        <v>2619.059999999999</v>
      </c>
    </row>
    <row r="365" spans="1:6">
      <c r="A365" s="1">
        <v>41954</v>
      </c>
      <c r="B365">
        <v>56</v>
      </c>
      <c r="C365" s="12"/>
      <c r="D365">
        <f>B365*0.09</f>
        <v>5.04</v>
      </c>
      <c r="E365">
        <f t="shared" si="7"/>
        <v>2624.099999999999</v>
      </c>
    </row>
    <row r="366" spans="1:6">
      <c r="A366" s="1">
        <v>41967</v>
      </c>
      <c r="B366">
        <v>-114</v>
      </c>
      <c r="D366">
        <f>B366*0.04</f>
        <v>-4.5600000000000005</v>
      </c>
      <c r="E366">
        <f t="shared" si="7"/>
        <v>2619.5399999999991</v>
      </c>
    </row>
    <row r="367" spans="1:6">
      <c r="A367" s="1">
        <v>41976</v>
      </c>
      <c r="B367">
        <v>44</v>
      </c>
      <c r="C367" s="12"/>
      <c r="D367">
        <f>B367*0.11</f>
        <v>4.84</v>
      </c>
      <c r="E367">
        <f t="shared" si="7"/>
        <v>2624.3799999999992</v>
      </c>
    </row>
    <row r="368" spans="1:6">
      <c r="A368" s="1">
        <v>41991</v>
      </c>
      <c r="B368">
        <v>862</v>
      </c>
      <c r="D368">
        <f>B368*0.05</f>
        <v>43.1</v>
      </c>
      <c r="E368">
        <f t="shared" si="7"/>
        <v>2667.4799999999991</v>
      </c>
    </row>
    <row r="369" spans="1:5">
      <c r="A369" s="1">
        <v>41991</v>
      </c>
      <c r="B369">
        <v>334</v>
      </c>
      <c r="D369">
        <f>B369*0.11</f>
        <v>36.74</v>
      </c>
      <c r="E369">
        <f t="shared" si="7"/>
        <v>2704.2199999999989</v>
      </c>
    </row>
    <row r="370" spans="1:5">
      <c r="A370" s="1">
        <v>41995</v>
      </c>
      <c r="B370">
        <v>25</v>
      </c>
      <c r="C370" s="12"/>
      <c r="D370">
        <f>B370*0.11</f>
        <v>2.75</v>
      </c>
      <c r="E370">
        <f t="shared" si="7"/>
        <v>2706.9699999999989</v>
      </c>
    </row>
    <row r="371" spans="1:5">
      <c r="A371" s="1">
        <v>42003</v>
      </c>
      <c r="B371">
        <v>754</v>
      </c>
      <c r="D371">
        <f>B371*0.05</f>
        <v>37.700000000000003</v>
      </c>
      <c r="E371">
        <f t="shared" si="7"/>
        <v>2744.6699999999987</v>
      </c>
    </row>
    <row r="372" spans="1:5">
      <c r="A372" s="1">
        <v>42003</v>
      </c>
      <c r="B372">
        <v>285</v>
      </c>
      <c r="D372">
        <f>B372*0.07</f>
        <v>19.950000000000003</v>
      </c>
      <c r="E372">
        <f t="shared" si="7"/>
        <v>2764.6199999999985</v>
      </c>
    </row>
    <row r="373" spans="1:5">
      <c r="A373" s="1">
        <v>42003</v>
      </c>
      <c r="B373">
        <v>844</v>
      </c>
      <c r="C373" s="12"/>
      <c r="D373">
        <f>B373*0.2</f>
        <v>168.8</v>
      </c>
      <c r="E373">
        <f t="shared" si="7"/>
        <v>2933.4199999999987</v>
      </c>
    </row>
    <row r="374" spans="1:5">
      <c r="A374" s="1">
        <v>42010</v>
      </c>
      <c r="B374">
        <v>477</v>
      </c>
      <c r="C374" s="12"/>
      <c r="D374">
        <f>B374*0.04</f>
        <v>19.080000000000002</v>
      </c>
      <c r="E374">
        <f t="shared" si="7"/>
        <v>2952.4999999999986</v>
      </c>
    </row>
    <row r="375" spans="1:5">
      <c r="A375" s="1">
        <v>42016</v>
      </c>
      <c r="B375">
        <v>69</v>
      </c>
      <c r="C375" s="12"/>
      <c r="D375">
        <f>B375*0.11</f>
        <v>7.59</v>
      </c>
      <c r="E375">
        <f t="shared" si="7"/>
        <v>2960.0899999999988</v>
      </c>
    </row>
    <row r="376" spans="1:5">
      <c r="A376" s="1">
        <v>42018</v>
      </c>
      <c r="B376">
        <v>234</v>
      </c>
      <c r="C376" s="12"/>
      <c r="D376">
        <f>B376*0.09</f>
        <v>21.06</v>
      </c>
      <c r="E376">
        <f t="shared" si="7"/>
        <v>2981.1499999999987</v>
      </c>
    </row>
    <row r="377" spans="1:5">
      <c r="A377" s="1">
        <v>42027</v>
      </c>
      <c r="B377">
        <v>114</v>
      </c>
      <c r="C377" s="12"/>
      <c r="D377">
        <f>B377*0.11</f>
        <v>12.540000000000001</v>
      </c>
      <c r="E377">
        <f t="shared" si="7"/>
        <v>2993.6899999999987</v>
      </c>
    </row>
    <row r="378" spans="1:5">
      <c r="A378" s="1">
        <v>42031</v>
      </c>
      <c r="B378">
        <v>394</v>
      </c>
      <c r="D378">
        <f>B378*0.11</f>
        <v>43.34</v>
      </c>
      <c r="E378">
        <f t="shared" si="7"/>
        <v>3037.0299999999988</v>
      </c>
    </row>
    <row r="379" spans="1:5">
      <c r="A379" s="1">
        <v>42032</v>
      </c>
      <c r="B379">
        <v>77</v>
      </c>
      <c r="D379">
        <f>B379*0.04</f>
        <v>3.08</v>
      </c>
      <c r="E379">
        <f t="shared" si="7"/>
        <v>3040.1099999999988</v>
      </c>
    </row>
    <row r="380" spans="1:5">
      <c r="A380" s="1">
        <v>42034</v>
      </c>
      <c r="B380" s="2">
        <v>1000</v>
      </c>
      <c r="C380" s="12"/>
      <c r="D380">
        <f>B380*0.04</f>
        <v>40</v>
      </c>
      <c r="E380">
        <f t="shared" si="7"/>
        <v>3080.1099999999988</v>
      </c>
    </row>
    <row r="381" spans="1:5">
      <c r="A381" s="1">
        <v>42040</v>
      </c>
      <c r="B381">
        <v>-52</v>
      </c>
      <c r="C381" s="12"/>
      <c r="D381">
        <f>B381*0.11</f>
        <v>-5.72</v>
      </c>
      <c r="E381">
        <f t="shared" si="7"/>
        <v>3074.389999999999</v>
      </c>
    </row>
    <row r="382" spans="1:5">
      <c r="A382" s="1">
        <v>42052</v>
      </c>
      <c r="B382">
        <v>-13</v>
      </c>
      <c r="D382">
        <f>B382*0.04</f>
        <v>-0.52</v>
      </c>
      <c r="E382">
        <f t="shared" si="7"/>
        <v>3073.869999999999</v>
      </c>
    </row>
    <row r="383" spans="1:5">
      <c r="A383" s="1">
        <v>42054</v>
      </c>
      <c r="B383">
        <v>326</v>
      </c>
      <c r="C383" s="12"/>
      <c r="D383">
        <f>B383*0.04</f>
        <v>13.040000000000001</v>
      </c>
      <c r="E383">
        <f t="shared" si="7"/>
        <v>3086.9099999999989</v>
      </c>
    </row>
    <row r="384" spans="1:5">
      <c r="A384" s="1">
        <v>42054</v>
      </c>
      <c r="B384">
        <v>354</v>
      </c>
      <c r="D384">
        <f>B384*0.13</f>
        <v>46.02</v>
      </c>
      <c r="E384">
        <f t="shared" si="7"/>
        <v>3132.9299999999989</v>
      </c>
    </row>
    <row r="385" spans="1:5">
      <c r="A385" s="1">
        <v>42054</v>
      </c>
      <c r="B385">
        <v>748</v>
      </c>
      <c r="D385">
        <f>B385*0.09</f>
        <v>67.319999999999993</v>
      </c>
      <c r="E385">
        <f t="shared" si="7"/>
        <v>3200.2499999999991</v>
      </c>
    </row>
    <row r="386" spans="1:5">
      <c r="A386" s="1">
        <v>42055</v>
      </c>
      <c r="B386">
        <v>149</v>
      </c>
      <c r="C386" s="12"/>
      <c r="D386">
        <f>B386*0.09</f>
        <v>13.41</v>
      </c>
      <c r="E386">
        <f t="shared" si="7"/>
        <v>3213.6599999999989</v>
      </c>
    </row>
    <row r="387" spans="1:5">
      <c r="A387" s="1">
        <v>42083</v>
      </c>
      <c r="B387">
        <v>-45</v>
      </c>
      <c r="C387" s="12"/>
      <c r="D387">
        <f>B387*0.11</f>
        <v>-4.95</v>
      </c>
      <c r="E387">
        <f t="shared" ref="E387:E450" si="8">E386+D387</f>
        <v>3208.7099999999991</v>
      </c>
    </row>
    <row r="388" spans="1:5">
      <c r="A388" s="1">
        <v>42089</v>
      </c>
      <c r="B388">
        <v>-715</v>
      </c>
      <c r="C388" s="12"/>
      <c r="D388">
        <f>B388*0.04</f>
        <v>-28.6</v>
      </c>
      <c r="E388">
        <f t="shared" si="8"/>
        <v>3180.1099999999992</v>
      </c>
    </row>
    <row r="389" spans="1:5">
      <c r="A389" s="1">
        <v>42093</v>
      </c>
      <c r="B389">
        <v>413</v>
      </c>
      <c r="D389">
        <f>B389*0.11</f>
        <v>45.43</v>
      </c>
      <c r="E389">
        <f t="shared" si="8"/>
        <v>3225.5399999999991</v>
      </c>
    </row>
    <row r="390" spans="1:5">
      <c r="A390" s="1">
        <v>42101</v>
      </c>
      <c r="B390">
        <v>221</v>
      </c>
      <c r="C390" s="12"/>
      <c r="D390">
        <f>B390*0.09</f>
        <v>19.89</v>
      </c>
      <c r="E390">
        <f t="shared" si="8"/>
        <v>3245.4299999999989</v>
      </c>
    </row>
    <row r="391" spans="1:5">
      <c r="A391" s="1">
        <v>42102</v>
      </c>
      <c r="B391">
        <v>34</v>
      </c>
      <c r="C391" s="12"/>
      <c r="D391">
        <f>B391*0.11</f>
        <v>3.74</v>
      </c>
      <c r="E391">
        <f t="shared" si="8"/>
        <v>3249.1699999999987</v>
      </c>
    </row>
    <row r="392" spans="1:5">
      <c r="A392" s="1">
        <v>42102</v>
      </c>
      <c r="B392">
        <v>27</v>
      </c>
      <c r="D392">
        <f>B392*0.04</f>
        <v>1.08</v>
      </c>
      <c r="E392">
        <f t="shared" si="8"/>
        <v>3250.2499999999986</v>
      </c>
    </row>
    <row r="393" spans="1:5">
      <c r="A393" s="1">
        <v>42110</v>
      </c>
      <c r="B393" s="2">
        <v>1966</v>
      </c>
      <c r="D393">
        <f>B393*0.05</f>
        <v>98.300000000000011</v>
      </c>
      <c r="E393">
        <f t="shared" si="8"/>
        <v>3348.5499999999988</v>
      </c>
    </row>
    <row r="394" spans="1:5">
      <c r="A394" s="1">
        <v>42114</v>
      </c>
      <c r="B394">
        <v>6</v>
      </c>
      <c r="D394">
        <f>B394*0.11</f>
        <v>0.66</v>
      </c>
      <c r="E394">
        <f t="shared" si="8"/>
        <v>3349.2099999999987</v>
      </c>
    </row>
    <row r="395" spans="1:5">
      <c r="A395" s="1">
        <v>42116</v>
      </c>
      <c r="B395">
        <v>-33</v>
      </c>
      <c r="C395" s="12"/>
      <c r="D395">
        <f>B395*0.11</f>
        <v>-3.63</v>
      </c>
      <c r="E395">
        <f t="shared" si="8"/>
        <v>3345.5799999999986</v>
      </c>
    </row>
    <row r="396" spans="1:5">
      <c r="A396" s="1">
        <v>42116</v>
      </c>
      <c r="B396">
        <v>42</v>
      </c>
      <c r="D396">
        <f>B396*0.04</f>
        <v>1.68</v>
      </c>
      <c r="E396">
        <f t="shared" si="8"/>
        <v>3347.2599999999984</v>
      </c>
    </row>
    <row r="397" spans="1:5">
      <c r="A397" s="1">
        <v>42117</v>
      </c>
      <c r="B397">
        <v>-140</v>
      </c>
      <c r="C397" s="12"/>
      <c r="D397">
        <f>B397*0.04</f>
        <v>-5.6000000000000005</v>
      </c>
      <c r="E397">
        <f t="shared" si="8"/>
        <v>3341.6599999999985</v>
      </c>
    </row>
    <row r="398" spans="1:5">
      <c r="A398" s="1">
        <v>42121</v>
      </c>
      <c r="B398">
        <v>329</v>
      </c>
      <c r="D398">
        <f>B398*0.13</f>
        <v>42.77</v>
      </c>
      <c r="E398">
        <f t="shared" si="8"/>
        <v>3384.4299999999985</v>
      </c>
    </row>
    <row r="399" spans="1:5">
      <c r="A399" s="1">
        <v>42122</v>
      </c>
      <c r="B399">
        <v>195</v>
      </c>
      <c r="C399" s="12"/>
      <c r="D399">
        <f>B399*0.2</f>
        <v>39</v>
      </c>
      <c r="E399">
        <f t="shared" si="8"/>
        <v>3423.4299999999985</v>
      </c>
    </row>
    <row r="400" spans="1:5">
      <c r="A400" s="1">
        <v>42129</v>
      </c>
      <c r="B400">
        <v>25</v>
      </c>
      <c r="C400" s="12"/>
      <c r="D400">
        <f>B400*0.04</f>
        <v>1</v>
      </c>
      <c r="E400">
        <f t="shared" si="8"/>
        <v>3424.4299999999985</v>
      </c>
    </row>
    <row r="401" spans="1:5">
      <c r="A401" s="1">
        <v>42135</v>
      </c>
      <c r="B401">
        <v>7</v>
      </c>
      <c r="D401">
        <f>B401*0.04</f>
        <v>0.28000000000000003</v>
      </c>
      <c r="E401">
        <f t="shared" si="8"/>
        <v>3424.7099999999987</v>
      </c>
    </row>
    <row r="402" spans="1:5">
      <c r="A402" s="1">
        <v>42138</v>
      </c>
      <c r="B402">
        <v>46</v>
      </c>
      <c r="C402" s="12"/>
      <c r="D402">
        <f>B402*0.11</f>
        <v>5.0599999999999996</v>
      </c>
      <c r="E402">
        <f t="shared" si="8"/>
        <v>3429.7699999999986</v>
      </c>
    </row>
    <row r="403" spans="1:5">
      <c r="A403" s="1">
        <v>42138</v>
      </c>
      <c r="B403">
        <v>-264</v>
      </c>
      <c r="D403">
        <f>B403*0.09</f>
        <v>-23.759999999999998</v>
      </c>
      <c r="E403">
        <f t="shared" si="8"/>
        <v>3406.0099999999984</v>
      </c>
    </row>
    <row r="404" spans="1:5">
      <c r="A404" s="1">
        <v>42144</v>
      </c>
      <c r="B404">
        <v>244</v>
      </c>
      <c r="C404" s="12"/>
      <c r="D404">
        <f>B404*0.09</f>
        <v>21.96</v>
      </c>
      <c r="E404">
        <f t="shared" si="8"/>
        <v>3427.9699999999984</v>
      </c>
    </row>
    <row r="405" spans="1:5">
      <c r="A405" s="1">
        <v>42150</v>
      </c>
      <c r="B405">
        <v>-43</v>
      </c>
      <c r="D405">
        <f>B405*0.11</f>
        <v>-4.7300000000000004</v>
      </c>
      <c r="E405">
        <f t="shared" si="8"/>
        <v>3423.2399999999984</v>
      </c>
    </row>
    <row r="406" spans="1:5">
      <c r="A406" s="1">
        <v>42156</v>
      </c>
      <c r="B406">
        <v>-33</v>
      </c>
      <c r="C406" s="12"/>
      <c r="D406">
        <f>B406*0.11</f>
        <v>-3.63</v>
      </c>
      <c r="E406">
        <f t="shared" si="8"/>
        <v>3419.6099999999983</v>
      </c>
    </row>
    <row r="407" spans="1:5">
      <c r="A407" s="1">
        <v>42156</v>
      </c>
      <c r="B407">
        <v>1</v>
      </c>
      <c r="D407">
        <f>B407*0.11</f>
        <v>0.11</v>
      </c>
      <c r="E407">
        <f t="shared" si="8"/>
        <v>3419.7199999999984</v>
      </c>
    </row>
    <row r="408" spans="1:5">
      <c r="A408" s="1">
        <v>42157</v>
      </c>
      <c r="B408">
        <v>-157</v>
      </c>
      <c r="C408" s="12"/>
      <c r="D408">
        <f>B408*0.04</f>
        <v>-6.28</v>
      </c>
      <c r="E408">
        <f t="shared" si="8"/>
        <v>3413.4399999999982</v>
      </c>
    </row>
    <row r="409" spans="1:5">
      <c r="A409" s="1">
        <v>42159</v>
      </c>
      <c r="B409">
        <v>-58</v>
      </c>
      <c r="C409" s="12"/>
      <c r="D409">
        <f>B409*0.11</f>
        <v>-6.38</v>
      </c>
      <c r="E409">
        <f t="shared" si="8"/>
        <v>3407.0599999999981</v>
      </c>
    </row>
    <row r="410" spans="1:5">
      <c r="A410" s="1">
        <v>42163</v>
      </c>
      <c r="B410">
        <v>230</v>
      </c>
      <c r="D410">
        <f>B410*0.05</f>
        <v>11.5</v>
      </c>
      <c r="E410">
        <f t="shared" si="8"/>
        <v>3418.5599999999981</v>
      </c>
    </row>
    <row r="411" spans="1:5">
      <c r="A411" s="1">
        <v>42170</v>
      </c>
      <c r="B411">
        <v>-86</v>
      </c>
      <c r="C411" s="12"/>
      <c r="D411">
        <f>B411*0.11</f>
        <v>-9.4600000000000009</v>
      </c>
      <c r="E411">
        <f t="shared" si="8"/>
        <v>3409.0999999999981</v>
      </c>
    </row>
    <row r="412" spans="1:5">
      <c r="A412" s="1">
        <v>42172</v>
      </c>
      <c r="B412">
        <v>138</v>
      </c>
      <c r="C412" s="12"/>
      <c r="D412">
        <f>B412*0.2</f>
        <v>27.6</v>
      </c>
      <c r="E412">
        <f t="shared" si="8"/>
        <v>3436.699999999998</v>
      </c>
    </row>
    <row r="413" spans="1:5">
      <c r="A413" s="1">
        <v>42174</v>
      </c>
      <c r="B413">
        <v>144</v>
      </c>
      <c r="C413" s="12"/>
      <c r="D413">
        <f>B413*0.11</f>
        <v>15.84</v>
      </c>
      <c r="E413">
        <f t="shared" si="8"/>
        <v>3452.5399999999981</v>
      </c>
    </row>
    <row r="414" spans="1:5">
      <c r="A414" s="1">
        <v>42178</v>
      </c>
      <c r="B414">
        <v>-160</v>
      </c>
      <c r="D414">
        <f>B414*0.09</f>
        <v>-14.399999999999999</v>
      </c>
      <c r="E414">
        <f t="shared" si="8"/>
        <v>3438.1399999999981</v>
      </c>
    </row>
    <row r="415" spans="1:5">
      <c r="A415" s="1">
        <v>42181</v>
      </c>
      <c r="B415">
        <v>235</v>
      </c>
      <c r="C415" s="12"/>
      <c r="D415">
        <f>B415*0.04</f>
        <v>9.4</v>
      </c>
      <c r="E415">
        <f t="shared" si="8"/>
        <v>3447.5399999999981</v>
      </c>
    </row>
    <row r="416" spans="1:5">
      <c r="A416" s="1">
        <v>42186</v>
      </c>
      <c r="B416">
        <v>100</v>
      </c>
      <c r="C416" s="12"/>
      <c r="D416">
        <f>B416*0.09</f>
        <v>9</v>
      </c>
      <c r="E416">
        <f t="shared" si="8"/>
        <v>3456.5399999999981</v>
      </c>
    </row>
    <row r="417" spans="1:5">
      <c r="A417" s="1">
        <v>42192</v>
      </c>
      <c r="B417">
        <v>26</v>
      </c>
      <c r="D417">
        <f>B417*0.11</f>
        <v>2.86</v>
      </c>
      <c r="E417">
        <f t="shared" si="8"/>
        <v>3459.3999999999983</v>
      </c>
    </row>
    <row r="418" spans="1:5">
      <c r="A418" s="1">
        <v>42195</v>
      </c>
      <c r="B418">
        <v>-102</v>
      </c>
      <c r="C418" s="12"/>
      <c r="D418">
        <f>B418*0.11</f>
        <v>-11.22</v>
      </c>
      <c r="E418">
        <f t="shared" si="8"/>
        <v>3448.1799999999985</v>
      </c>
    </row>
    <row r="419" spans="1:5">
      <c r="A419" s="1">
        <v>42198</v>
      </c>
      <c r="B419">
        <v>93</v>
      </c>
      <c r="D419">
        <f>B419*0.11</f>
        <v>10.23</v>
      </c>
      <c r="E419">
        <f t="shared" si="8"/>
        <v>3458.4099999999985</v>
      </c>
    </row>
    <row r="420" spans="1:5">
      <c r="A420" s="1">
        <v>42202</v>
      </c>
      <c r="B420">
        <v>792</v>
      </c>
      <c r="D420">
        <f>B420*0.07</f>
        <v>55.440000000000005</v>
      </c>
      <c r="E420">
        <f t="shared" si="8"/>
        <v>3513.8499999999985</v>
      </c>
    </row>
    <row r="421" spans="1:5">
      <c r="A421" s="1">
        <v>42206</v>
      </c>
      <c r="B421">
        <v>414</v>
      </c>
      <c r="C421" s="12"/>
      <c r="D421">
        <f>B421*0.04</f>
        <v>16.559999999999999</v>
      </c>
      <c r="E421">
        <f t="shared" si="8"/>
        <v>3530.4099999999985</v>
      </c>
    </row>
    <row r="422" spans="1:5">
      <c r="A422" s="1">
        <v>42209</v>
      </c>
      <c r="B422">
        <v>-130</v>
      </c>
      <c r="C422" s="12"/>
      <c r="D422">
        <f>B422*0.04</f>
        <v>-5.2</v>
      </c>
      <c r="E422">
        <f t="shared" si="8"/>
        <v>3525.2099999999987</v>
      </c>
    </row>
    <row r="423" spans="1:5">
      <c r="A423" s="1">
        <v>42216</v>
      </c>
      <c r="B423">
        <v>138</v>
      </c>
      <c r="C423" s="12"/>
      <c r="D423">
        <f>B423*0.11</f>
        <v>15.18</v>
      </c>
      <c r="E423">
        <f t="shared" si="8"/>
        <v>3540.3899999999985</v>
      </c>
    </row>
    <row r="424" spans="1:5">
      <c r="A424" s="1">
        <v>42223</v>
      </c>
      <c r="B424">
        <v>-182</v>
      </c>
      <c r="D424">
        <f>B424*0.11</f>
        <v>-20.02</v>
      </c>
      <c r="E424">
        <f t="shared" si="8"/>
        <v>3520.3699999999985</v>
      </c>
    </row>
    <row r="425" spans="1:5">
      <c r="A425" s="1">
        <v>42235</v>
      </c>
      <c r="B425">
        <v>-17</v>
      </c>
      <c r="C425" s="12"/>
      <c r="D425">
        <f>B425*0.11</f>
        <v>-1.87</v>
      </c>
      <c r="E425">
        <f t="shared" si="8"/>
        <v>3518.4999999999986</v>
      </c>
    </row>
    <row r="426" spans="1:5">
      <c r="A426" s="1">
        <v>42236</v>
      </c>
      <c r="B426">
        <v>-42</v>
      </c>
      <c r="D426">
        <f>B426*0.04</f>
        <v>-1.68</v>
      </c>
      <c r="E426">
        <f t="shared" si="8"/>
        <v>3516.8199999999988</v>
      </c>
    </row>
    <row r="427" spans="1:5">
      <c r="A427" s="1">
        <v>42237</v>
      </c>
      <c r="B427">
        <v>-180</v>
      </c>
      <c r="D427">
        <f>B427*0.11</f>
        <v>-19.8</v>
      </c>
      <c r="E427">
        <f t="shared" si="8"/>
        <v>3497.0199999999986</v>
      </c>
    </row>
    <row r="428" spans="1:5">
      <c r="A428" s="1">
        <v>42240</v>
      </c>
      <c r="B428">
        <v>-238</v>
      </c>
      <c r="D428">
        <f>B428*0.05</f>
        <v>-11.9</v>
      </c>
      <c r="E428">
        <f t="shared" si="8"/>
        <v>3485.1199999999985</v>
      </c>
    </row>
    <row r="429" spans="1:5">
      <c r="A429" s="1">
        <v>42247</v>
      </c>
      <c r="B429">
        <v>-156</v>
      </c>
      <c r="C429" s="12"/>
      <c r="D429">
        <f>B429*0.11</f>
        <v>-17.16</v>
      </c>
      <c r="E429">
        <f t="shared" si="8"/>
        <v>3467.9599999999987</v>
      </c>
    </row>
    <row r="430" spans="1:5">
      <c r="A430" s="1">
        <v>42250</v>
      </c>
      <c r="B430">
        <v>276</v>
      </c>
      <c r="D430">
        <f>B430*0.11</f>
        <v>30.36</v>
      </c>
      <c r="E430">
        <f t="shared" si="8"/>
        <v>3498.3199999999988</v>
      </c>
    </row>
    <row r="431" spans="1:5">
      <c r="A431" s="1">
        <v>42255</v>
      </c>
      <c r="B431">
        <v>-11</v>
      </c>
      <c r="C431" s="12"/>
      <c r="D431">
        <f>B431*0.11</f>
        <v>-1.21</v>
      </c>
      <c r="E431">
        <f t="shared" si="8"/>
        <v>3497.1099999999988</v>
      </c>
    </row>
    <row r="432" spans="1:5">
      <c r="A432" s="1">
        <v>42256</v>
      </c>
      <c r="B432">
        <v>49</v>
      </c>
      <c r="D432">
        <f>B432*0.04</f>
        <v>1.96</v>
      </c>
      <c r="E432">
        <f t="shared" si="8"/>
        <v>3499.0699999999988</v>
      </c>
    </row>
    <row r="433" spans="1:5">
      <c r="A433" s="1">
        <v>42256</v>
      </c>
      <c r="B433">
        <v>295</v>
      </c>
      <c r="C433" s="12"/>
      <c r="D433">
        <f>B433*0.2</f>
        <v>59</v>
      </c>
      <c r="E433">
        <f t="shared" si="8"/>
        <v>3558.0699999999988</v>
      </c>
    </row>
    <row r="434" spans="1:5">
      <c r="A434" s="1">
        <v>42261</v>
      </c>
      <c r="B434">
        <v>-850</v>
      </c>
      <c r="D434">
        <f>B434*0.05</f>
        <v>-42.5</v>
      </c>
      <c r="E434">
        <f t="shared" si="8"/>
        <v>3515.5699999999988</v>
      </c>
    </row>
    <row r="435" spans="1:5">
      <c r="A435" s="1">
        <v>42264</v>
      </c>
      <c r="B435">
        <v>86</v>
      </c>
      <c r="C435" s="12"/>
      <c r="D435">
        <f>B435*0.11</f>
        <v>9.4600000000000009</v>
      </c>
      <c r="E435">
        <f t="shared" si="8"/>
        <v>3525.0299999999988</v>
      </c>
    </row>
    <row r="436" spans="1:5">
      <c r="A436" s="1">
        <v>42269</v>
      </c>
      <c r="B436">
        <v>-457</v>
      </c>
      <c r="D436">
        <f>B436*0.07</f>
        <v>-31.990000000000002</v>
      </c>
      <c r="E436">
        <f t="shared" si="8"/>
        <v>3493.0399999999991</v>
      </c>
    </row>
    <row r="437" spans="1:5">
      <c r="A437" s="1">
        <v>42269</v>
      </c>
      <c r="B437">
        <v>-243</v>
      </c>
      <c r="D437">
        <f>B437*0.09</f>
        <v>-21.869999999999997</v>
      </c>
      <c r="E437">
        <f t="shared" si="8"/>
        <v>3471.1699999999992</v>
      </c>
    </row>
    <row r="438" spans="1:5">
      <c r="A438" s="1">
        <v>42270</v>
      </c>
      <c r="B438">
        <v>-913</v>
      </c>
      <c r="C438" s="12"/>
      <c r="D438">
        <f>B438*0.04</f>
        <v>-36.520000000000003</v>
      </c>
      <c r="E438">
        <f t="shared" si="8"/>
        <v>3434.6499999999992</v>
      </c>
    </row>
    <row r="439" spans="1:5">
      <c r="A439" s="1">
        <v>42275</v>
      </c>
      <c r="B439">
        <v>45</v>
      </c>
      <c r="C439" s="12"/>
      <c r="D439">
        <f>B439*0.11</f>
        <v>4.95</v>
      </c>
      <c r="E439">
        <f t="shared" si="8"/>
        <v>3439.599999999999</v>
      </c>
    </row>
    <row r="440" spans="1:5">
      <c r="A440" s="1">
        <v>42275</v>
      </c>
      <c r="B440">
        <v>-3</v>
      </c>
      <c r="C440" s="12"/>
      <c r="D440">
        <f>B440*0.09</f>
        <v>-0.27</v>
      </c>
      <c r="E440">
        <f t="shared" si="8"/>
        <v>3439.329999999999</v>
      </c>
    </row>
    <row r="441" spans="1:5">
      <c r="A441" s="1">
        <v>42279</v>
      </c>
      <c r="B441">
        <v>39</v>
      </c>
      <c r="C441" s="12"/>
      <c r="D441">
        <f>B441*0.11</f>
        <v>4.29</v>
      </c>
      <c r="E441">
        <f t="shared" si="8"/>
        <v>3443.619999999999</v>
      </c>
    </row>
    <row r="442" spans="1:5">
      <c r="A442" s="1">
        <v>42284</v>
      </c>
      <c r="B442">
        <v>560</v>
      </c>
      <c r="D442">
        <f>B442*0.13</f>
        <v>72.8</v>
      </c>
      <c r="E442">
        <f t="shared" si="8"/>
        <v>3516.4199999999992</v>
      </c>
    </row>
    <row r="443" spans="1:5">
      <c r="A443" s="1">
        <v>42284</v>
      </c>
      <c r="B443">
        <v>163</v>
      </c>
      <c r="D443">
        <f>B443*0.11</f>
        <v>17.93</v>
      </c>
      <c r="E443">
        <f t="shared" si="8"/>
        <v>3534.349999999999</v>
      </c>
    </row>
    <row r="444" spans="1:5">
      <c r="A444" s="1">
        <v>42286</v>
      </c>
      <c r="B444">
        <v>463</v>
      </c>
      <c r="C444" s="12"/>
      <c r="D444">
        <f>B444*0.04</f>
        <v>18.52</v>
      </c>
      <c r="E444">
        <f t="shared" si="8"/>
        <v>3552.869999999999</v>
      </c>
    </row>
    <row r="445" spans="1:5">
      <c r="A445" s="1">
        <v>42296</v>
      </c>
      <c r="B445">
        <v>41</v>
      </c>
      <c r="C445" s="12"/>
      <c r="D445">
        <f>B445*0.11</f>
        <v>4.51</v>
      </c>
      <c r="E445">
        <f t="shared" si="8"/>
        <v>3557.3799999999992</v>
      </c>
    </row>
    <row r="446" spans="1:5">
      <c r="A446" s="1">
        <v>42297</v>
      </c>
      <c r="B446">
        <v>128</v>
      </c>
      <c r="C446" s="12"/>
      <c r="D446">
        <f>B446*0.04</f>
        <v>5.12</v>
      </c>
      <c r="E446">
        <f t="shared" si="8"/>
        <v>3562.4999999999991</v>
      </c>
    </row>
    <row r="447" spans="1:5">
      <c r="A447" s="1">
        <v>42312</v>
      </c>
      <c r="B447">
        <v>66</v>
      </c>
      <c r="D447">
        <f>B447*0.04</f>
        <v>2.64</v>
      </c>
      <c r="E447">
        <f t="shared" si="8"/>
        <v>3565.139999999999</v>
      </c>
    </row>
    <row r="448" spans="1:5">
      <c r="A448" s="1">
        <v>42313</v>
      </c>
      <c r="B448">
        <v>156</v>
      </c>
      <c r="C448" s="12"/>
      <c r="D448">
        <f>B448*0.11</f>
        <v>17.16</v>
      </c>
      <c r="E448">
        <f t="shared" si="8"/>
        <v>3582.2999999999988</v>
      </c>
    </row>
    <row r="449" spans="1:6">
      <c r="A449" s="1">
        <v>42325</v>
      </c>
      <c r="B449">
        <v>445</v>
      </c>
      <c r="D449">
        <f>B449*0.05</f>
        <v>22.25</v>
      </c>
      <c r="E449">
        <f t="shared" si="8"/>
        <v>3604.5499999999988</v>
      </c>
    </row>
    <row r="450" spans="1:6">
      <c r="A450" s="1">
        <v>42328</v>
      </c>
      <c r="B450">
        <v>77</v>
      </c>
      <c r="C450" s="12"/>
      <c r="D450">
        <f>B450*0.11</f>
        <v>8.4700000000000006</v>
      </c>
      <c r="E450">
        <f t="shared" si="8"/>
        <v>3613.0199999999986</v>
      </c>
    </row>
    <row r="451" spans="1:6">
      <c r="A451" s="1">
        <v>42331</v>
      </c>
      <c r="B451">
        <v>-3</v>
      </c>
      <c r="D451">
        <f>B451*0.11</f>
        <v>-0.33</v>
      </c>
      <c r="E451">
        <f t="shared" ref="E451:E514" si="9">E450+D451</f>
        <v>3612.6899999999987</v>
      </c>
    </row>
    <row r="452" spans="1:6">
      <c r="A452" s="1">
        <v>42335</v>
      </c>
      <c r="B452" s="2">
        <v>1029</v>
      </c>
      <c r="C452" s="12"/>
      <c r="D452">
        <f>B452*0.2</f>
        <v>205.8</v>
      </c>
      <c r="E452">
        <f t="shared" si="9"/>
        <v>3818.4899999999989</v>
      </c>
    </row>
    <row r="453" spans="1:6">
      <c r="A453" s="1">
        <v>42342</v>
      </c>
      <c r="B453">
        <v>145</v>
      </c>
      <c r="C453" s="12"/>
      <c r="D453">
        <f>B453*0.09</f>
        <v>13.049999999999999</v>
      </c>
      <c r="E453">
        <f t="shared" si="9"/>
        <v>3831.5399999999991</v>
      </c>
    </row>
    <row r="454" spans="1:6">
      <c r="A454" s="1">
        <v>42346</v>
      </c>
      <c r="B454">
        <v>-222</v>
      </c>
      <c r="C454" s="12"/>
      <c r="D454">
        <f>B454*0.04</f>
        <v>-8.8800000000000008</v>
      </c>
      <c r="E454">
        <f t="shared" si="9"/>
        <v>3822.6599999999989</v>
      </c>
    </row>
    <row r="455" spans="1:6">
      <c r="A455" s="1">
        <v>42347</v>
      </c>
      <c r="B455">
        <v>34</v>
      </c>
      <c r="D455">
        <f>B455*0.11</f>
        <v>3.74</v>
      </c>
      <c r="E455">
        <f t="shared" si="9"/>
        <v>3826.3999999999987</v>
      </c>
    </row>
    <row r="456" spans="1:6">
      <c r="A456" s="1">
        <v>42353</v>
      </c>
      <c r="B456">
        <v>-200</v>
      </c>
      <c r="C456" s="12"/>
      <c r="D456">
        <f>B456*0.09</f>
        <v>-18</v>
      </c>
      <c r="E456">
        <f t="shared" si="9"/>
        <v>3808.3999999999987</v>
      </c>
    </row>
    <row r="457" spans="1:6">
      <c r="A457" s="1">
        <v>42354</v>
      </c>
      <c r="B457">
        <v>-137</v>
      </c>
      <c r="D457">
        <f>B457*0.05</f>
        <v>-6.8500000000000005</v>
      </c>
      <c r="E457">
        <f t="shared" si="9"/>
        <v>3801.5499999999988</v>
      </c>
    </row>
    <row r="458" spans="1:6">
      <c r="A458" s="1">
        <v>42355</v>
      </c>
      <c r="B458">
        <v>203</v>
      </c>
      <c r="C458" s="12"/>
      <c r="D458">
        <f>B458*0.11</f>
        <v>22.330000000000002</v>
      </c>
      <c r="E458">
        <f t="shared" si="9"/>
        <v>3823.8799999999987</v>
      </c>
    </row>
    <row r="459" spans="1:6">
      <c r="A459" s="1">
        <v>42361</v>
      </c>
      <c r="B459">
        <v>322</v>
      </c>
      <c r="C459" s="12"/>
      <c r="D459">
        <f>B459*0.2</f>
        <v>64.400000000000006</v>
      </c>
      <c r="E459">
        <f t="shared" si="9"/>
        <v>3888.2799999999988</v>
      </c>
    </row>
    <row r="460" spans="1:6">
      <c r="A460" s="1">
        <v>42366</v>
      </c>
      <c r="B460">
        <v>-35</v>
      </c>
      <c r="C460" s="12"/>
      <c r="D460">
        <f>B460*0.11</f>
        <v>-3.85</v>
      </c>
      <c r="E460">
        <f t="shared" si="9"/>
        <v>3884.4299999999989</v>
      </c>
    </row>
    <row r="461" spans="1:6">
      <c r="A461" s="1">
        <v>42366</v>
      </c>
      <c r="B461">
        <v>104</v>
      </c>
      <c r="D461">
        <f>B461*0.04</f>
        <v>4.16</v>
      </c>
      <c r="E461">
        <f t="shared" si="9"/>
        <v>3888.5899999999988</v>
      </c>
      <c r="F461" s="2"/>
    </row>
    <row r="462" spans="1:6">
      <c r="A462" s="1">
        <v>42367</v>
      </c>
      <c r="B462">
        <v>-40</v>
      </c>
      <c r="D462">
        <f>B462*0.11</f>
        <v>-4.4000000000000004</v>
      </c>
      <c r="E462">
        <f t="shared" si="9"/>
        <v>3884.1899999999987</v>
      </c>
      <c r="F462" s="2"/>
    </row>
    <row r="463" spans="1:6">
      <c r="A463" s="1">
        <v>42368</v>
      </c>
      <c r="B463">
        <v>371</v>
      </c>
      <c r="D463">
        <f>B463*0.07</f>
        <v>25.970000000000002</v>
      </c>
      <c r="E463">
        <f t="shared" si="9"/>
        <v>3910.1599999999985</v>
      </c>
      <c r="F463" s="2"/>
    </row>
    <row r="464" spans="1:6">
      <c r="A464" s="1">
        <v>42368</v>
      </c>
      <c r="B464">
        <v>896</v>
      </c>
      <c r="D464">
        <f>B464*0.09</f>
        <v>80.64</v>
      </c>
      <c r="E464">
        <f t="shared" si="9"/>
        <v>3990.7999999999984</v>
      </c>
      <c r="F464" s="2"/>
    </row>
    <row r="465" spans="1:6">
      <c r="A465" s="1">
        <v>42369</v>
      </c>
      <c r="B465">
        <v>-140</v>
      </c>
      <c r="D465">
        <f>B465*0.05</f>
        <v>-7</v>
      </c>
      <c r="E465">
        <f t="shared" si="9"/>
        <v>3983.7999999999984</v>
      </c>
      <c r="F465" s="2"/>
    </row>
    <row r="466" spans="1:6">
      <c r="A466" s="1">
        <v>42383</v>
      </c>
      <c r="B466">
        <v>-128</v>
      </c>
      <c r="D466">
        <f>B466*0.11</f>
        <v>-14.08</v>
      </c>
      <c r="E466">
        <f t="shared" si="9"/>
        <v>3969.7199999999984</v>
      </c>
      <c r="F466" s="2"/>
    </row>
    <row r="467" spans="1:6">
      <c r="A467" s="1">
        <v>42389</v>
      </c>
      <c r="B467">
        <v>-554</v>
      </c>
      <c r="C467" s="12"/>
      <c r="D467">
        <f>B467*0.09</f>
        <v>-49.86</v>
      </c>
      <c r="E467">
        <f t="shared" si="9"/>
        <v>3919.8599999999983</v>
      </c>
      <c r="F467" s="2"/>
    </row>
    <row r="468" spans="1:6">
      <c r="A468" s="1">
        <v>42390</v>
      </c>
      <c r="B468">
        <v>77</v>
      </c>
      <c r="D468">
        <f>B468*0.11</f>
        <v>8.4700000000000006</v>
      </c>
      <c r="E468">
        <f t="shared" si="9"/>
        <v>3928.3299999999981</v>
      </c>
      <c r="F468" s="2"/>
    </row>
    <row r="469" spans="1:6">
      <c r="A469" s="1">
        <v>42394</v>
      </c>
      <c r="B469">
        <v>159</v>
      </c>
      <c r="D469">
        <f>B469*0.04</f>
        <v>6.36</v>
      </c>
      <c r="E469">
        <f t="shared" si="9"/>
        <v>3934.6899999999982</v>
      </c>
      <c r="F469" s="2"/>
    </row>
    <row r="470" spans="1:6">
      <c r="A470" s="1">
        <v>42395</v>
      </c>
      <c r="B470">
        <v>37</v>
      </c>
      <c r="D470">
        <f>B470*0.11</f>
        <v>4.07</v>
      </c>
      <c r="E470">
        <f t="shared" si="9"/>
        <v>3938.7599999999984</v>
      </c>
      <c r="F470" s="2"/>
    </row>
    <row r="471" spans="1:6">
      <c r="A471" s="1">
        <v>42398</v>
      </c>
      <c r="B471">
        <v>236</v>
      </c>
      <c r="C471" s="12"/>
      <c r="D471">
        <f>B471*0.11</f>
        <v>25.96</v>
      </c>
      <c r="E471">
        <f t="shared" si="9"/>
        <v>3964.7199999999984</v>
      </c>
      <c r="F471" s="2"/>
    </row>
    <row r="472" spans="1:6">
      <c r="A472" s="1">
        <v>42418</v>
      </c>
      <c r="B472">
        <v>331</v>
      </c>
      <c r="C472" s="12"/>
      <c r="D472">
        <f>B472*0.11</f>
        <v>36.410000000000004</v>
      </c>
      <c r="E472">
        <f t="shared" si="9"/>
        <v>4001.1299999999983</v>
      </c>
      <c r="F472" s="2"/>
    </row>
    <row r="473" spans="1:6">
      <c r="A473" s="1">
        <v>42419</v>
      </c>
      <c r="B473">
        <v>442</v>
      </c>
      <c r="C473" s="12"/>
      <c r="D473">
        <f>B473*0.09</f>
        <v>39.78</v>
      </c>
      <c r="E473">
        <f t="shared" si="9"/>
        <v>4040.9099999999985</v>
      </c>
      <c r="F473" s="2"/>
    </row>
    <row r="474" spans="1:6">
      <c r="A474" s="1">
        <v>42419</v>
      </c>
      <c r="B474">
        <v>383</v>
      </c>
      <c r="D474">
        <f>B474*0.11</f>
        <v>42.13</v>
      </c>
      <c r="E474">
        <f t="shared" si="9"/>
        <v>4083.0399999999986</v>
      </c>
      <c r="F474" s="2"/>
    </row>
    <row r="475" spans="1:6">
      <c r="A475" s="1">
        <v>42423</v>
      </c>
      <c r="B475" s="2">
        <v>-1099</v>
      </c>
      <c r="D475">
        <f>B475*0.07</f>
        <v>-76.930000000000007</v>
      </c>
      <c r="E475">
        <f t="shared" si="9"/>
        <v>4006.1099999999988</v>
      </c>
      <c r="F475" s="2"/>
    </row>
    <row r="476" spans="1:6">
      <c r="A476" s="1">
        <v>42426</v>
      </c>
      <c r="B476">
        <v>62</v>
      </c>
      <c r="C476" s="12"/>
      <c r="D476">
        <f>B476*0.2</f>
        <v>12.4</v>
      </c>
      <c r="E476">
        <f t="shared" si="9"/>
        <v>4018.5099999999989</v>
      </c>
      <c r="F476" s="2"/>
    </row>
    <row r="477" spans="1:6">
      <c r="A477" s="1">
        <v>42433</v>
      </c>
      <c r="B477">
        <v>105</v>
      </c>
      <c r="C477" s="12"/>
      <c r="D477">
        <f>B477*0.11</f>
        <v>11.55</v>
      </c>
      <c r="E477">
        <f t="shared" si="9"/>
        <v>4030.059999999999</v>
      </c>
      <c r="F477" s="2"/>
    </row>
    <row r="478" spans="1:6">
      <c r="A478" s="1">
        <v>42433</v>
      </c>
      <c r="B478">
        <v>-733</v>
      </c>
      <c r="D478">
        <f>B478*0.13</f>
        <v>-95.29</v>
      </c>
      <c r="E478">
        <f t="shared" si="9"/>
        <v>3934.7699999999991</v>
      </c>
      <c r="F478" s="2"/>
    </row>
    <row r="479" spans="1:6">
      <c r="A479" s="1">
        <v>42437</v>
      </c>
      <c r="B479" s="2">
        <v>-2368</v>
      </c>
      <c r="C479" s="12"/>
      <c r="D479">
        <f>B479*0.04</f>
        <v>-94.72</v>
      </c>
      <c r="E479">
        <f t="shared" si="9"/>
        <v>3840.0499999999993</v>
      </c>
      <c r="F479" s="2"/>
    </row>
    <row r="480" spans="1:6">
      <c r="A480" s="1">
        <v>42438</v>
      </c>
      <c r="B480">
        <v>109</v>
      </c>
      <c r="C480" s="12"/>
      <c r="D480">
        <f>B480*0.11</f>
        <v>11.99</v>
      </c>
      <c r="E480">
        <f t="shared" si="9"/>
        <v>3852.0399999999991</v>
      </c>
      <c r="F480" s="2"/>
    </row>
    <row r="481" spans="1:6">
      <c r="A481" s="1">
        <v>42439</v>
      </c>
      <c r="B481">
        <v>-694</v>
      </c>
      <c r="C481" s="12"/>
      <c r="D481">
        <f>B481*0.04</f>
        <v>-27.76</v>
      </c>
      <c r="E481">
        <f t="shared" si="9"/>
        <v>3824.2799999999988</v>
      </c>
      <c r="F481" s="2"/>
    </row>
    <row r="482" spans="1:6">
      <c r="A482" s="1">
        <v>42445</v>
      </c>
      <c r="B482">
        <v>45</v>
      </c>
      <c r="C482" s="12"/>
      <c r="D482">
        <f>B482*0.11</f>
        <v>4.95</v>
      </c>
      <c r="E482">
        <f t="shared" si="9"/>
        <v>3829.2299999999987</v>
      </c>
      <c r="F482" s="2"/>
    </row>
    <row r="483" spans="1:6">
      <c r="A483" s="1">
        <v>42447</v>
      </c>
      <c r="B483">
        <v>213</v>
      </c>
      <c r="D483">
        <f>B483*0.11</f>
        <v>23.43</v>
      </c>
      <c r="E483">
        <f t="shared" si="9"/>
        <v>3852.6599999999985</v>
      </c>
      <c r="F483" s="2"/>
    </row>
    <row r="484" spans="1:6">
      <c r="A484" s="1">
        <v>42460</v>
      </c>
      <c r="B484">
        <v>129</v>
      </c>
      <c r="C484" s="12"/>
      <c r="D484">
        <f>B484*0.11</f>
        <v>14.19</v>
      </c>
      <c r="E484">
        <f t="shared" si="9"/>
        <v>3866.8499999999985</v>
      </c>
      <c r="F484" s="2"/>
    </row>
    <row r="485" spans="1:6">
      <c r="A485" s="1">
        <v>42460</v>
      </c>
      <c r="B485">
        <v>-23</v>
      </c>
      <c r="D485">
        <f>B485*0.11</f>
        <v>-2.5299999999999998</v>
      </c>
      <c r="E485">
        <f t="shared" si="9"/>
        <v>3864.3199999999983</v>
      </c>
      <c r="F485" s="2"/>
    </row>
    <row r="486" spans="1:6">
      <c r="A486" s="1">
        <v>42474</v>
      </c>
      <c r="B486">
        <v>-136</v>
      </c>
      <c r="D486">
        <f>B486*0.05</f>
        <v>-6.8000000000000007</v>
      </c>
      <c r="E486">
        <f t="shared" si="9"/>
        <v>3857.5199999999982</v>
      </c>
      <c r="F486" s="2"/>
    </row>
    <row r="487" spans="1:6">
      <c r="A487" s="1">
        <v>42475</v>
      </c>
      <c r="B487">
        <v>81</v>
      </c>
      <c r="C487" s="12"/>
      <c r="D487">
        <f>B487*0.11</f>
        <v>8.91</v>
      </c>
      <c r="E487">
        <f t="shared" si="9"/>
        <v>3866.429999999998</v>
      </c>
      <c r="F487" s="2"/>
    </row>
    <row r="488" spans="1:6">
      <c r="A488" s="1">
        <v>42479</v>
      </c>
      <c r="B488">
        <v>844</v>
      </c>
      <c r="D488">
        <f>B488*0.05</f>
        <v>42.2</v>
      </c>
      <c r="E488">
        <f t="shared" si="9"/>
        <v>3908.6299999999978</v>
      </c>
      <c r="F488" s="2"/>
    </row>
    <row r="489" spans="1:6">
      <c r="A489" s="1">
        <v>42479</v>
      </c>
      <c r="B489">
        <v>114</v>
      </c>
      <c r="C489" s="12"/>
      <c r="D489">
        <f>B489*0.11</f>
        <v>12.540000000000001</v>
      </c>
      <c r="E489">
        <f t="shared" si="9"/>
        <v>3921.1699999999978</v>
      </c>
      <c r="F489" s="2"/>
    </row>
    <row r="490" spans="1:6">
      <c r="A490" s="1">
        <v>42479</v>
      </c>
      <c r="B490">
        <v>92</v>
      </c>
      <c r="D490">
        <f>B490*0.11</f>
        <v>10.119999999999999</v>
      </c>
      <c r="E490">
        <f t="shared" si="9"/>
        <v>3931.2899999999977</v>
      </c>
      <c r="F490" s="2"/>
    </row>
    <row r="491" spans="1:6">
      <c r="A491" s="1">
        <v>42486</v>
      </c>
      <c r="B491">
        <v>76</v>
      </c>
      <c r="C491" s="12"/>
      <c r="D491">
        <f>B491*0.04</f>
        <v>3.04</v>
      </c>
      <c r="E491">
        <f t="shared" si="9"/>
        <v>3934.3299999999977</v>
      </c>
      <c r="F491" s="2"/>
    </row>
    <row r="492" spans="1:6">
      <c r="A492" s="1">
        <v>42500</v>
      </c>
      <c r="B492">
        <v>-193</v>
      </c>
      <c r="C492" s="12"/>
      <c r="D492">
        <f>B492*0.11</f>
        <v>-21.23</v>
      </c>
      <c r="E492">
        <f t="shared" si="9"/>
        <v>3913.0999999999976</v>
      </c>
      <c r="F492" s="2"/>
    </row>
    <row r="493" spans="1:6">
      <c r="A493" s="1">
        <v>42500</v>
      </c>
      <c r="B493">
        <v>-82</v>
      </c>
      <c r="D493">
        <f>B493*0.04</f>
        <v>-3.2800000000000002</v>
      </c>
      <c r="E493">
        <f t="shared" si="9"/>
        <v>3909.8199999999974</v>
      </c>
      <c r="F493" s="2"/>
    </row>
    <row r="494" spans="1:6">
      <c r="A494" s="1">
        <v>42503</v>
      </c>
      <c r="B494">
        <v>24</v>
      </c>
      <c r="C494" s="12"/>
      <c r="D494">
        <f>B494*0.11</f>
        <v>2.64</v>
      </c>
      <c r="E494">
        <f t="shared" si="9"/>
        <v>3912.4599999999973</v>
      </c>
      <c r="F494" s="2"/>
    </row>
    <row r="495" spans="1:6">
      <c r="A495" s="1">
        <v>42503</v>
      </c>
      <c r="B495">
        <v>-162</v>
      </c>
      <c r="D495">
        <f>B495*0.11</f>
        <v>-17.82</v>
      </c>
      <c r="E495">
        <f t="shared" si="9"/>
        <v>3894.6399999999971</v>
      </c>
      <c r="F495" s="2"/>
    </row>
    <row r="496" spans="1:6">
      <c r="A496" s="1">
        <v>42517</v>
      </c>
      <c r="B496">
        <v>144</v>
      </c>
      <c r="C496" s="12"/>
      <c r="D496">
        <f>B496*0.11</f>
        <v>15.84</v>
      </c>
      <c r="E496">
        <f t="shared" si="9"/>
        <v>3910.4799999999973</v>
      </c>
      <c r="F496" s="2"/>
    </row>
    <row r="497" spans="1:6">
      <c r="A497" s="1">
        <v>42522</v>
      </c>
      <c r="B497">
        <v>-5</v>
      </c>
      <c r="D497">
        <f>B497*0.04</f>
        <v>-0.2</v>
      </c>
      <c r="E497">
        <f t="shared" si="9"/>
        <v>3910.2799999999975</v>
      </c>
      <c r="F497" s="2"/>
    </row>
    <row r="498" spans="1:6">
      <c r="A498" s="1">
        <v>42529</v>
      </c>
      <c r="B498">
        <v>389</v>
      </c>
      <c r="C498" s="12"/>
      <c r="D498">
        <f>B498*0.04</f>
        <v>15.56</v>
      </c>
      <c r="E498">
        <f t="shared" si="9"/>
        <v>3925.8399999999974</v>
      </c>
      <c r="F498" s="2"/>
    </row>
    <row r="499" spans="1:6">
      <c r="A499" s="1">
        <v>42530</v>
      </c>
      <c r="B499">
        <v>-247</v>
      </c>
      <c r="D499">
        <f>B499*0.11</f>
        <v>-27.17</v>
      </c>
      <c r="E499">
        <f t="shared" si="9"/>
        <v>3898.6699999999973</v>
      </c>
      <c r="F499" s="2"/>
    </row>
    <row r="500" spans="1:6">
      <c r="A500" s="1">
        <v>42535</v>
      </c>
      <c r="B500">
        <v>360</v>
      </c>
      <c r="D500">
        <f>B500*0.09</f>
        <v>32.4</v>
      </c>
      <c r="E500">
        <f t="shared" si="9"/>
        <v>3931.0699999999974</v>
      </c>
      <c r="F500" s="2"/>
    </row>
    <row r="501" spans="1:6">
      <c r="A501" s="1">
        <v>42535</v>
      </c>
      <c r="B501">
        <v>140</v>
      </c>
      <c r="C501" s="12"/>
      <c r="D501">
        <f>B501*0.09</f>
        <v>12.6</v>
      </c>
      <c r="E501">
        <f t="shared" si="9"/>
        <v>3943.6699999999973</v>
      </c>
      <c r="F501" s="2"/>
    </row>
    <row r="502" spans="1:6">
      <c r="A502" s="1">
        <v>42537</v>
      </c>
      <c r="B502">
        <v>192</v>
      </c>
      <c r="C502" s="12"/>
      <c r="D502">
        <f>B502*0.04</f>
        <v>7.68</v>
      </c>
      <c r="E502">
        <f t="shared" si="9"/>
        <v>3951.3499999999972</v>
      </c>
      <c r="F502" s="2"/>
    </row>
    <row r="503" spans="1:6">
      <c r="A503" s="1">
        <v>42537</v>
      </c>
      <c r="B503">
        <v>11</v>
      </c>
      <c r="D503">
        <f>B503*0.11</f>
        <v>1.21</v>
      </c>
      <c r="E503">
        <f t="shared" si="9"/>
        <v>3952.5599999999972</v>
      </c>
      <c r="F503" s="2"/>
    </row>
    <row r="504" spans="1:6">
      <c r="A504" s="1">
        <v>42543</v>
      </c>
      <c r="B504">
        <v>3</v>
      </c>
      <c r="C504" s="12"/>
      <c r="D504">
        <f>B504*0.11</f>
        <v>0.33</v>
      </c>
      <c r="E504">
        <f t="shared" si="9"/>
        <v>3952.8899999999971</v>
      </c>
      <c r="F504" s="2"/>
    </row>
    <row r="505" spans="1:6">
      <c r="A505" s="1">
        <v>42544</v>
      </c>
      <c r="B505">
        <v>-694</v>
      </c>
      <c r="C505" s="12"/>
      <c r="D505">
        <f>B505*0.2</f>
        <v>-138.80000000000001</v>
      </c>
      <c r="E505">
        <f t="shared" si="9"/>
        <v>3814.089999999997</v>
      </c>
    </row>
    <row r="506" spans="1:6">
      <c r="A506" s="1">
        <v>42552</v>
      </c>
      <c r="B506">
        <v>284</v>
      </c>
      <c r="D506">
        <f>B506*0.11</f>
        <v>31.24</v>
      </c>
      <c r="E506">
        <f t="shared" si="9"/>
        <v>3845.3299999999967</v>
      </c>
    </row>
    <row r="507" spans="1:6">
      <c r="A507" s="1">
        <v>42557</v>
      </c>
      <c r="B507">
        <v>186</v>
      </c>
      <c r="C507" s="12"/>
      <c r="D507">
        <f>B507*0.11</f>
        <v>20.46</v>
      </c>
      <c r="E507">
        <f t="shared" si="9"/>
        <v>3865.7899999999968</v>
      </c>
    </row>
    <row r="508" spans="1:6">
      <c r="A508" s="1">
        <v>42563</v>
      </c>
      <c r="B508">
        <v>236</v>
      </c>
      <c r="C508" s="12"/>
      <c r="D508">
        <f>B508*0.04</f>
        <v>9.44</v>
      </c>
      <c r="E508">
        <f t="shared" si="9"/>
        <v>3875.2299999999968</v>
      </c>
    </row>
    <row r="509" spans="1:6">
      <c r="A509" s="1">
        <v>42566</v>
      </c>
      <c r="B509">
        <v>-258</v>
      </c>
      <c r="D509">
        <f>B509*0.05</f>
        <v>-12.9</v>
      </c>
      <c r="E509">
        <f t="shared" si="9"/>
        <v>3862.3299999999967</v>
      </c>
    </row>
    <row r="510" spans="1:6">
      <c r="A510" s="1">
        <v>42571</v>
      </c>
      <c r="B510">
        <v>256</v>
      </c>
      <c r="D510">
        <f>B510*0.07</f>
        <v>17.920000000000002</v>
      </c>
      <c r="E510">
        <f t="shared" si="9"/>
        <v>3880.2499999999968</v>
      </c>
    </row>
    <row r="511" spans="1:6">
      <c r="A511" s="1">
        <v>42572</v>
      </c>
      <c r="B511">
        <v>522</v>
      </c>
      <c r="C511" s="12"/>
      <c r="D511">
        <f>B511*0.04</f>
        <v>20.88</v>
      </c>
      <c r="E511">
        <f t="shared" si="9"/>
        <v>3901.1299999999969</v>
      </c>
    </row>
    <row r="512" spans="1:6">
      <c r="A512" s="1">
        <v>42576</v>
      </c>
      <c r="B512">
        <v>19</v>
      </c>
      <c r="C512" s="12"/>
      <c r="D512">
        <f>B512*0.04</f>
        <v>0.76</v>
      </c>
      <c r="E512">
        <f t="shared" si="9"/>
        <v>3901.8899999999971</v>
      </c>
    </row>
    <row r="513" spans="1:5">
      <c r="A513" s="1">
        <v>42578</v>
      </c>
      <c r="B513">
        <v>-49</v>
      </c>
      <c r="D513">
        <f>B513*0.04</f>
        <v>-1.96</v>
      </c>
      <c r="E513">
        <f t="shared" si="9"/>
        <v>3899.9299999999971</v>
      </c>
    </row>
    <row r="514" spans="1:5">
      <c r="A514" s="1">
        <v>42585</v>
      </c>
      <c r="B514">
        <v>-41</v>
      </c>
      <c r="C514" s="12"/>
      <c r="D514">
        <f>B514*0.04</f>
        <v>-1.6400000000000001</v>
      </c>
      <c r="E514">
        <f t="shared" si="9"/>
        <v>3898.2899999999972</v>
      </c>
    </row>
    <row r="515" spans="1:5">
      <c r="A515" s="1">
        <v>42590</v>
      </c>
      <c r="B515">
        <v>126</v>
      </c>
      <c r="C515" s="12"/>
      <c r="D515">
        <f>B515*0.11</f>
        <v>13.86</v>
      </c>
      <c r="E515">
        <f t="shared" ref="E515:E578" si="10">E514+D515</f>
        <v>3912.1499999999974</v>
      </c>
    </row>
    <row r="516" spans="1:5">
      <c r="A516" s="1">
        <v>42590</v>
      </c>
      <c r="B516">
        <v>140</v>
      </c>
      <c r="C516" s="12"/>
      <c r="D516">
        <f>B516*0.04</f>
        <v>5.6000000000000005</v>
      </c>
      <c r="E516">
        <f t="shared" si="10"/>
        <v>3917.7499999999973</v>
      </c>
    </row>
    <row r="517" spans="1:5">
      <c r="A517" s="1">
        <v>42597</v>
      </c>
      <c r="B517">
        <v>-153</v>
      </c>
      <c r="D517">
        <f>B517*0.05</f>
        <v>-7.65</v>
      </c>
      <c r="E517">
        <f t="shared" si="10"/>
        <v>3910.0999999999972</v>
      </c>
    </row>
    <row r="518" spans="1:5">
      <c r="A518" s="1">
        <v>42598</v>
      </c>
      <c r="B518">
        <v>29</v>
      </c>
      <c r="C518" s="12"/>
      <c r="D518">
        <f>B518*0.04</f>
        <v>1.1599999999999999</v>
      </c>
      <c r="E518">
        <f t="shared" si="10"/>
        <v>3911.259999999997</v>
      </c>
    </row>
    <row r="519" spans="1:5">
      <c r="A519" s="1">
        <v>42598</v>
      </c>
      <c r="B519">
        <v>-120</v>
      </c>
      <c r="C519" s="12"/>
      <c r="D519">
        <f>B519*0.2</f>
        <v>-24</v>
      </c>
      <c r="E519">
        <f t="shared" si="10"/>
        <v>3887.259999999997</v>
      </c>
    </row>
    <row r="520" spans="1:5">
      <c r="A520" s="1">
        <v>42599</v>
      </c>
      <c r="B520">
        <v>195</v>
      </c>
      <c r="C520" s="12"/>
      <c r="D520">
        <f>B520*0.04</f>
        <v>7.8</v>
      </c>
      <c r="E520">
        <f t="shared" si="10"/>
        <v>3895.0599999999972</v>
      </c>
    </row>
    <row r="521" spans="1:5">
      <c r="A521" s="1">
        <v>42600</v>
      </c>
      <c r="B521">
        <v>264</v>
      </c>
      <c r="D521">
        <f>B521*0.13</f>
        <v>34.32</v>
      </c>
      <c r="E521">
        <f t="shared" si="10"/>
        <v>3929.3799999999974</v>
      </c>
    </row>
    <row r="522" spans="1:5">
      <c r="A522" s="1">
        <v>42601</v>
      </c>
      <c r="B522">
        <v>275</v>
      </c>
      <c r="D522">
        <f>B522*0.05</f>
        <v>13.75</v>
      </c>
      <c r="E522">
        <f t="shared" si="10"/>
        <v>3943.1299999999974</v>
      </c>
    </row>
    <row r="523" spans="1:5">
      <c r="A523" s="1">
        <v>42606</v>
      </c>
      <c r="B523">
        <v>-49</v>
      </c>
      <c r="C523" s="12"/>
      <c r="D523">
        <f>B523*0.04</f>
        <v>-1.96</v>
      </c>
      <c r="E523">
        <f t="shared" si="10"/>
        <v>3941.1699999999973</v>
      </c>
    </row>
    <row r="524" spans="1:5">
      <c r="A524" s="1">
        <v>42607</v>
      </c>
      <c r="B524">
        <v>34</v>
      </c>
      <c r="C524" s="12"/>
      <c r="D524">
        <f>B524*0.11</f>
        <v>3.74</v>
      </c>
      <c r="E524">
        <f t="shared" si="10"/>
        <v>3944.9099999999971</v>
      </c>
    </row>
    <row r="525" spans="1:5">
      <c r="A525" s="1">
        <v>42607</v>
      </c>
      <c r="B525">
        <v>-108</v>
      </c>
      <c r="C525" s="12"/>
      <c r="D525">
        <f>B525*0.04</f>
        <v>-4.32</v>
      </c>
      <c r="E525">
        <f t="shared" si="10"/>
        <v>3940.589999999997</v>
      </c>
    </row>
    <row r="526" spans="1:5">
      <c r="A526" s="1">
        <v>42607</v>
      </c>
      <c r="B526">
        <v>29</v>
      </c>
      <c r="D526">
        <f>B526*0.13</f>
        <v>3.77</v>
      </c>
      <c r="E526">
        <f t="shared" si="10"/>
        <v>3944.3599999999969</v>
      </c>
    </row>
    <row r="527" spans="1:5">
      <c r="A527" s="1">
        <v>42614</v>
      </c>
      <c r="B527">
        <v>14</v>
      </c>
      <c r="C527" s="12"/>
      <c r="D527">
        <f>B527*0.04</f>
        <v>0.56000000000000005</v>
      </c>
      <c r="E527">
        <f t="shared" si="10"/>
        <v>3944.9199999999969</v>
      </c>
    </row>
    <row r="528" spans="1:5">
      <c r="A528" s="1">
        <v>42615</v>
      </c>
      <c r="B528">
        <v>73</v>
      </c>
      <c r="D528">
        <f>B528*0.13</f>
        <v>9.49</v>
      </c>
      <c r="E528">
        <f t="shared" si="10"/>
        <v>3954.4099999999967</v>
      </c>
    </row>
    <row r="529" spans="1:5">
      <c r="A529" s="1">
        <v>42620</v>
      </c>
      <c r="B529">
        <v>-170</v>
      </c>
      <c r="D529">
        <f>B529*0.04</f>
        <v>-6.8</v>
      </c>
      <c r="E529">
        <f t="shared" si="10"/>
        <v>3947.6099999999965</v>
      </c>
    </row>
    <row r="530" spans="1:5">
      <c r="A530" s="1">
        <v>42626</v>
      </c>
      <c r="B530">
        <v>-128</v>
      </c>
      <c r="C530" s="12"/>
      <c r="D530">
        <f>B530*0.11</f>
        <v>-14.08</v>
      </c>
      <c r="E530">
        <f t="shared" si="10"/>
        <v>3933.5299999999966</v>
      </c>
    </row>
    <row r="531" spans="1:5">
      <c r="A531" s="1">
        <v>42632</v>
      </c>
      <c r="B531">
        <v>97</v>
      </c>
      <c r="C531" s="12"/>
      <c r="D531">
        <f>B531*0.04</f>
        <v>3.88</v>
      </c>
      <c r="E531">
        <f t="shared" si="10"/>
        <v>3937.4099999999967</v>
      </c>
    </row>
    <row r="532" spans="1:5">
      <c r="A532" s="1">
        <v>42634</v>
      </c>
      <c r="B532">
        <v>112</v>
      </c>
      <c r="C532" s="12"/>
      <c r="D532">
        <f>B532*0.11</f>
        <v>12.32</v>
      </c>
      <c r="E532">
        <f t="shared" si="10"/>
        <v>3949.7299999999968</v>
      </c>
    </row>
    <row r="533" spans="1:5">
      <c r="A533" s="1">
        <v>42634</v>
      </c>
      <c r="B533">
        <v>-5</v>
      </c>
      <c r="C533" s="12"/>
      <c r="D533">
        <f>B533*0.04</f>
        <v>-0.2</v>
      </c>
      <c r="E533">
        <f t="shared" si="10"/>
        <v>3949.529999999997</v>
      </c>
    </row>
    <row r="534" spans="1:5">
      <c r="A534" s="1">
        <v>42634</v>
      </c>
      <c r="B534">
        <v>-355</v>
      </c>
      <c r="D534">
        <f>B534*0.05</f>
        <v>-17.75</v>
      </c>
      <c r="E534">
        <f t="shared" si="10"/>
        <v>3931.779999999997</v>
      </c>
    </row>
    <row r="535" spans="1:5">
      <c r="A535" s="1">
        <v>42640</v>
      </c>
      <c r="B535">
        <v>26</v>
      </c>
      <c r="D535">
        <f>B535*0.04</f>
        <v>1.04</v>
      </c>
      <c r="E535">
        <f t="shared" si="10"/>
        <v>3932.819999999997</v>
      </c>
    </row>
    <row r="536" spans="1:5">
      <c r="A536" s="1">
        <v>42640</v>
      </c>
      <c r="B536">
        <v>-218</v>
      </c>
      <c r="D536">
        <f>B536*0.11</f>
        <v>-23.98</v>
      </c>
      <c r="E536">
        <f t="shared" si="10"/>
        <v>3908.839999999997</v>
      </c>
    </row>
    <row r="537" spans="1:5">
      <c r="A537" s="1">
        <v>42641</v>
      </c>
      <c r="B537">
        <v>464</v>
      </c>
      <c r="D537">
        <f>B537*0.09</f>
        <v>41.76</v>
      </c>
      <c r="E537">
        <f t="shared" si="10"/>
        <v>3950.5999999999972</v>
      </c>
    </row>
    <row r="538" spans="1:5">
      <c r="A538" s="1">
        <v>42643</v>
      </c>
      <c r="B538">
        <v>-37</v>
      </c>
      <c r="C538" s="12"/>
      <c r="D538">
        <f>B538*0.09</f>
        <v>-3.33</v>
      </c>
      <c r="E538">
        <f t="shared" si="10"/>
        <v>3947.2699999999973</v>
      </c>
    </row>
    <row r="539" spans="1:5">
      <c r="A539" s="1">
        <v>42646</v>
      </c>
      <c r="B539">
        <v>63</v>
      </c>
      <c r="C539" s="12"/>
      <c r="D539">
        <f>B539*0.04</f>
        <v>2.52</v>
      </c>
      <c r="E539">
        <f t="shared" si="10"/>
        <v>3949.7899999999972</v>
      </c>
    </row>
    <row r="540" spans="1:5">
      <c r="A540" s="1">
        <v>42646</v>
      </c>
      <c r="B540">
        <v>-59</v>
      </c>
      <c r="D540">
        <f>B540*0.04</f>
        <v>-2.36</v>
      </c>
      <c r="E540">
        <f t="shared" si="10"/>
        <v>3947.4299999999971</v>
      </c>
    </row>
    <row r="541" spans="1:5">
      <c r="A541" s="1">
        <v>42648</v>
      </c>
      <c r="B541">
        <v>-12</v>
      </c>
      <c r="C541" s="12"/>
      <c r="D541">
        <f>B541*0.11</f>
        <v>-1.32</v>
      </c>
      <c r="E541">
        <f t="shared" si="10"/>
        <v>3946.1099999999969</v>
      </c>
    </row>
    <row r="542" spans="1:5">
      <c r="A542" s="1">
        <v>42650</v>
      </c>
      <c r="B542">
        <v>37</v>
      </c>
      <c r="C542" s="12"/>
      <c r="D542">
        <f>B542*0.04</f>
        <v>1.48</v>
      </c>
      <c r="E542">
        <f t="shared" si="10"/>
        <v>3947.589999999997</v>
      </c>
    </row>
    <row r="543" spans="1:5">
      <c r="A543" s="1">
        <v>42654</v>
      </c>
      <c r="B543">
        <v>4</v>
      </c>
      <c r="C543" s="12"/>
      <c r="D543">
        <f>B543*0.11</f>
        <v>0.44</v>
      </c>
      <c r="E543">
        <f t="shared" si="10"/>
        <v>3948.029999999997</v>
      </c>
    </row>
    <row r="544" spans="1:5">
      <c r="A544" s="1">
        <v>42655</v>
      </c>
      <c r="B544">
        <v>-84</v>
      </c>
      <c r="C544" s="12"/>
      <c r="D544">
        <f>B544*0.04</f>
        <v>-3.36</v>
      </c>
      <c r="E544">
        <f t="shared" si="10"/>
        <v>3944.6699999999969</v>
      </c>
    </row>
    <row r="545" spans="1:5">
      <c r="A545" s="1">
        <v>42656</v>
      </c>
      <c r="B545">
        <v>226</v>
      </c>
      <c r="D545">
        <f>B545*0.13</f>
        <v>29.380000000000003</v>
      </c>
      <c r="E545">
        <f t="shared" si="10"/>
        <v>3974.049999999997</v>
      </c>
    </row>
    <row r="546" spans="1:5">
      <c r="A546" s="1">
        <v>42662</v>
      </c>
      <c r="B546">
        <v>0</v>
      </c>
      <c r="C546" s="12"/>
      <c r="D546">
        <f>B546*0.04</f>
        <v>0</v>
      </c>
      <c r="E546">
        <f t="shared" si="10"/>
        <v>3974.049999999997</v>
      </c>
    </row>
    <row r="547" spans="1:5">
      <c r="A547" s="1">
        <v>42664</v>
      </c>
      <c r="B547">
        <v>292</v>
      </c>
      <c r="C547" s="12"/>
      <c r="D547">
        <f>B547*0.11</f>
        <v>32.119999999999997</v>
      </c>
      <c r="E547">
        <f t="shared" si="10"/>
        <v>4006.1699999999969</v>
      </c>
    </row>
    <row r="548" spans="1:5">
      <c r="A548" s="1">
        <v>42667</v>
      </c>
      <c r="B548">
        <v>205</v>
      </c>
      <c r="D548">
        <f>B548*0.13</f>
        <v>26.650000000000002</v>
      </c>
      <c r="E548">
        <f t="shared" si="10"/>
        <v>4032.819999999997</v>
      </c>
    </row>
    <row r="549" spans="1:5">
      <c r="A549" s="1">
        <v>42667</v>
      </c>
      <c r="B549">
        <v>-20</v>
      </c>
      <c r="D549">
        <f>B549*0.11</f>
        <v>-2.2000000000000002</v>
      </c>
      <c r="E549">
        <f t="shared" si="10"/>
        <v>4030.6199999999972</v>
      </c>
    </row>
    <row r="550" spans="1:5">
      <c r="A550" s="1">
        <v>42668</v>
      </c>
      <c r="B550">
        <v>-112</v>
      </c>
      <c r="C550" s="12"/>
      <c r="D550">
        <f>B550*0.04</f>
        <v>-4.4800000000000004</v>
      </c>
      <c r="E550">
        <f t="shared" si="10"/>
        <v>4026.1399999999971</v>
      </c>
    </row>
    <row r="551" spans="1:5">
      <c r="A551" s="1">
        <v>42669</v>
      </c>
      <c r="B551">
        <v>-53</v>
      </c>
      <c r="D551">
        <f>B551*0.13</f>
        <v>-6.8900000000000006</v>
      </c>
      <c r="E551">
        <f t="shared" si="10"/>
        <v>4019.2499999999973</v>
      </c>
    </row>
    <row r="552" spans="1:5">
      <c r="A552" s="1">
        <v>42670</v>
      </c>
      <c r="B552">
        <v>-103</v>
      </c>
      <c r="D552">
        <f>B552*0.09</f>
        <v>-9.27</v>
      </c>
      <c r="E552">
        <f t="shared" si="10"/>
        <v>4009.9799999999973</v>
      </c>
    </row>
    <row r="553" spans="1:5">
      <c r="A553" s="1">
        <v>42671</v>
      </c>
      <c r="B553">
        <v>56</v>
      </c>
      <c r="C553" s="12"/>
      <c r="D553">
        <f>B553*0.04</f>
        <v>2.2400000000000002</v>
      </c>
      <c r="E553">
        <f t="shared" si="10"/>
        <v>4012.2199999999971</v>
      </c>
    </row>
    <row r="554" spans="1:5">
      <c r="A554" s="1">
        <v>42671</v>
      </c>
      <c r="B554">
        <v>78</v>
      </c>
      <c r="C554" s="12"/>
      <c r="D554">
        <f>B554*0.09</f>
        <v>7.02</v>
      </c>
      <c r="E554">
        <f t="shared" si="10"/>
        <v>4019.2399999999971</v>
      </c>
    </row>
    <row r="555" spans="1:5">
      <c r="A555" s="1">
        <v>42676</v>
      </c>
      <c r="B555">
        <v>-155</v>
      </c>
      <c r="C555" s="12"/>
      <c r="D555">
        <f>B555*0.04</f>
        <v>-6.2</v>
      </c>
      <c r="E555">
        <f t="shared" si="10"/>
        <v>4013.0399999999972</v>
      </c>
    </row>
    <row r="556" spans="1:5">
      <c r="A556" s="1">
        <v>42683</v>
      </c>
      <c r="B556">
        <v>116</v>
      </c>
      <c r="C556" s="12"/>
      <c r="D556">
        <f>B556*0.04</f>
        <v>4.6399999999999997</v>
      </c>
      <c r="E556">
        <f t="shared" si="10"/>
        <v>4017.6799999999971</v>
      </c>
    </row>
    <row r="557" spans="1:5">
      <c r="A557" s="1">
        <v>42685</v>
      </c>
      <c r="B557">
        <v>109</v>
      </c>
      <c r="D557">
        <f>B557*0.11</f>
        <v>11.99</v>
      </c>
      <c r="E557">
        <f t="shared" si="10"/>
        <v>4029.6699999999969</v>
      </c>
    </row>
    <row r="558" spans="1:5">
      <c r="A558" s="1">
        <v>42688</v>
      </c>
      <c r="B558">
        <v>-51</v>
      </c>
      <c r="C558" s="12"/>
      <c r="D558">
        <f>B558*0.11</f>
        <v>-5.61</v>
      </c>
      <c r="E558">
        <f t="shared" si="10"/>
        <v>4024.0599999999968</v>
      </c>
    </row>
    <row r="559" spans="1:5">
      <c r="A559" s="1">
        <v>42691</v>
      </c>
      <c r="B559">
        <v>-260</v>
      </c>
      <c r="D559">
        <f>B559*0.13</f>
        <v>-33.800000000000004</v>
      </c>
      <c r="E559">
        <f t="shared" si="10"/>
        <v>3990.2599999999966</v>
      </c>
    </row>
    <row r="560" spans="1:5">
      <c r="A560" s="1">
        <v>42692</v>
      </c>
      <c r="B560">
        <v>-284</v>
      </c>
      <c r="D560">
        <f>B560*0.04</f>
        <v>-11.36</v>
      </c>
      <c r="E560">
        <f t="shared" si="10"/>
        <v>3978.8999999999965</v>
      </c>
    </row>
    <row r="561" spans="1:5">
      <c r="A561" s="1">
        <v>42696</v>
      </c>
      <c r="B561">
        <v>204</v>
      </c>
      <c r="C561" s="12"/>
      <c r="D561">
        <f>B561*0.11</f>
        <v>22.44</v>
      </c>
      <c r="E561">
        <f t="shared" si="10"/>
        <v>4001.3399999999965</v>
      </c>
    </row>
    <row r="562" spans="1:5">
      <c r="A562" s="1">
        <v>42696</v>
      </c>
      <c r="B562">
        <v>346</v>
      </c>
      <c r="C562" s="12"/>
      <c r="D562">
        <f>B562*0.04</f>
        <v>13.84</v>
      </c>
      <c r="E562">
        <f t="shared" si="10"/>
        <v>4015.1799999999967</v>
      </c>
    </row>
    <row r="563" spans="1:5">
      <c r="A563" s="1">
        <v>42697</v>
      </c>
      <c r="B563">
        <v>-686</v>
      </c>
      <c r="C563" s="12"/>
      <c r="D563">
        <f>B563*0.2</f>
        <v>-137.20000000000002</v>
      </c>
      <c r="E563">
        <f t="shared" si="10"/>
        <v>3877.9799999999968</v>
      </c>
    </row>
    <row r="564" spans="1:5">
      <c r="A564" s="1">
        <v>42703</v>
      </c>
      <c r="B564">
        <v>-232</v>
      </c>
      <c r="D564">
        <f>B564*0.13</f>
        <v>-30.16</v>
      </c>
      <c r="E564">
        <f t="shared" si="10"/>
        <v>3847.819999999997</v>
      </c>
    </row>
    <row r="565" spans="1:5">
      <c r="A565" s="1">
        <v>42705</v>
      </c>
      <c r="B565">
        <v>-102</v>
      </c>
      <c r="C565" s="12"/>
      <c r="D565">
        <f>B565*0.11</f>
        <v>-11.22</v>
      </c>
      <c r="E565">
        <f t="shared" si="10"/>
        <v>3836.5999999999972</v>
      </c>
    </row>
    <row r="566" spans="1:5">
      <c r="A566" s="1">
        <v>42709</v>
      </c>
      <c r="B566">
        <v>162</v>
      </c>
      <c r="D566">
        <f>B566*0.13</f>
        <v>21.060000000000002</v>
      </c>
      <c r="E566">
        <f t="shared" si="10"/>
        <v>3857.6599999999971</v>
      </c>
    </row>
    <row r="567" spans="1:5">
      <c r="A567" s="1">
        <v>42710</v>
      </c>
      <c r="B567">
        <v>62</v>
      </c>
      <c r="D567">
        <f>B567*0.11</f>
        <v>6.82</v>
      </c>
      <c r="E567">
        <f t="shared" si="10"/>
        <v>3864.4799999999973</v>
      </c>
    </row>
    <row r="568" spans="1:5">
      <c r="A568" s="1">
        <v>42712</v>
      </c>
      <c r="B568">
        <v>136</v>
      </c>
      <c r="D568">
        <f>B568*0.13</f>
        <v>17.68</v>
      </c>
      <c r="E568">
        <f t="shared" si="10"/>
        <v>3882.1599999999971</v>
      </c>
    </row>
    <row r="569" spans="1:5">
      <c r="A569" s="1">
        <v>42713</v>
      </c>
      <c r="B569">
        <v>-51</v>
      </c>
      <c r="C569" s="12"/>
      <c r="D569">
        <f>B569*0.04</f>
        <v>-2.04</v>
      </c>
      <c r="E569">
        <f t="shared" si="10"/>
        <v>3880.1199999999972</v>
      </c>
    </row>
    <row r="570" spans="1:5">
      <c r="A570" s="1">
        <v>42716</v>
      </c>
      <c r="B570">
        <v>274</v>
      </c>
      <c r="C570" s="12"/>
      <c r="D570">
        <f>B570*0.11</f>
        <v>30.14</v>
      </c>
      <c r="E570">
        <f t="shared" si="10"/>
        <v>3910.259999999997</v>
      </c>
    </row>
    <row r="571" spans="1:5">
      <c r="A571" s="1">
        <v>42719</v>
      </c>
      <c r="B571">
        <v>-243</v>
      </c>
      <c r="C571" s="12"/>
      <c r="D571">
        <f>B571*0.09</f>
        <v>-21.869999999999997</v>
      </c>
      <c r="E571">
        <f t="shared" si="10"/>
        <v>3888.3899999999971</v>
      </c>
    </row>
    <row r="572" spans="1:5">
      <c r="A572" s="1">
        <v>42723</v>
      </c>
      <c r="B572">
        <v>-119</v>
      </c>
      <c r="C572" s="12"/>
      <c r="D572">
        <f>B572*0.04</f>
        <v>-4.76</v>
      </c>
      <c r="E572">
        <f t="shared" si="10"/>
        <v>3883.6299999999969</v>
      </c>
    </row>
    <row r="573" spans="1:5">
      <c r="A573" s="1">
        <v>42731</v>
      </c>
      <c r="B573">
        <v>-21</v>
      </c>
      <c r="C573" s="12"/>
      <c r="D573">
        <f>B573*0.04</f>
        <v>-0.84</v>
      </c>
      <c r="E573">
        <f t="shared" si="10"/>
        <v>3882.7899999999968</v>
      </c>
    </row>
    <row r="574" spans="1:5">
      <c r="A574" s="1">
        <v>42733</v>
      </c>
      <c r="B574">
        <v>-67</v>
      </c>
      <c r="D574">
        <f>B574*0.13</f>
        <v>-8.7100000000000009</v>
      </c>
      <c r="E574">
        <f t="shared" si="10"/>
        <v>3874.0799999999967</v>
      </c>
    </row>
    <row r="575" spans="1:5">
      <c r="A575" s="1">
        <v>42733</v>
      </c>
      <c r="B575">
        <v>21</v>
      </c>
      <c r="D575">
        <f>B575*0.05</f>
        <v>1.05</v>
      </c>
      <c r="E575">
        <f t="shared" si="10"/>
        <v>3875.1299999999969</v>
      </c>
    </row>
    <row r="576" spans="1:5">
      <c r="A576" s="1">
        <v>42734</v>
      </c>
      <c r="B576">
        <v>3</v>
      </c>
      <c r="C576" s="12"/>
      <c r="D576">
        <f>B576*0.04</f>
        <v>0.12</v>
      </c>
      <c r="E576">
        <f t="shared" si="10"/>
        <v>3875.2499999999968</v>
      </c>
    </row>
    <row r="577" spans="1:5">
      <c r="A577" s="1">
        <v>42744</v>
      </c>
      <c r="B577">
        <v>242</v>
      </c>
      <c r="D577">
        <f>B577*0.13</f>
        <v>31.46</v>
      </c>
      <c r="E577">
        <f t="shared" si="10"/>
        <v>3906.7099999999969</v>
      </c>
    </row>
    <row r="578" spans="1:5">
      <c r="A578" s="1">
        <v>42744</v>
      </c>
      <c r="B578">
        <v>276</v>
      </c>
      <c r="C578" s="12"/>
      <c r="D578">
        <f>B578*0.2</f>
        <v>55.2</v>
      </c>
      <c r="E578">
        <f t="shared" si="10"/>
        <v>3961.9099999999967</v>
      </c>
    </row>
    <row r="579" spans="1:5">
      <c r="A579" s="1">
        <v>42744</v>
      </c>
      <c r="B579">
        <v>-75</v>
      </c>
      <c r="D579">
        <f>B579*0.11</f>
        <v>-8.25</v>
      </c>
      <c r="E579">
        <f t="shared" ref="E579:E642" si="11">E578+D579</f>
        <v>3953.6599999999967</v>
      </c>
    </row>
    <row r="580" spans="1:5">
      <c r="A580" s="1">
        <v>42748</v>
      </c>
      <c r="B580">
        <v>-34</v>
      </c>
      <c r="C580" s="12"/>
      <c r="D580">
        <f>B580*0.11</f>
        <v>-3.74</v>
      </c>
      <c r="E580">
        <f t="shared" si="11"/>
        <v>3949.9199999999969</v>
      </c>
    </row>
    <row r="581" spans="1:5">
      <c r="A581" s="1">
        <v>42755</v>
      </c>
      <c r="B581">
        <v>133</v>
      </c>
      <c r="C581" s="12"/>
      <c r="D581">
        <f>B581*0.04</f>
        <v>5.32</v>
      </c>
      <c r="E581">
        <f t="shared" si="11"/>
        <v>3955.2399999999971</v>
      </c>
    </row>
    <row r="582" spans="1:5">
      <c r="A582" s="1">
        <v>42758</v>
      </c>
      <c r="B582">
        <v>46</v>
      </c>
      <c r="C582" s="12"/>
      <c r="D582">
        <f>B582*0.11</f>
        <v>5.0599999999999996</v>
      </c>
      <c r="E582">
        <f t="shared" si="11"/>
        <v>3960.299999999997</v>
      </c>
    </row>
    <row r="583" spans="1:5">
      <c r="A583" s="1">
        <v>42760</v>
      </c>
      <c r="B583">
        <v>75</v>
      </c>
      <c r="C583" s="12"/>
      <c r="D583">
        <f>B583*0.11</f>
        <v>8.25</v>
      </c>
      <c r="E583">
        <f t="shared" si="11"/>
        <v>3968.549999999997</v>
      </c>
    </row>
    <row r="584" spans="1:5">
      <c r="A584" s="1">
        <v>42761</v>
      </c>
      <c r="B584">
        <v>77</v>
      </c>
      <c r="D584">
        <f>B584*0.11</f>
        <v>8.4700000000000006</v>
      </c>
      <c r="E584">
        <f t="shared" si="11"/>
        <v>3977.0199999999968</v>
      </c>
    </row>
    <row r="585" spans="1:5">
      <c r="A585" s="1">
        <v>42762</v>
      </c>
      <c r="B585">
        <v>250</v>
      </c>
      <c r="C585" s="12"/>
      <c r="D585">
        <f>B585*0.09</f>
        <v>22.5</v>
      </c>
      <c r="E585">
        <f t="shared" si="11"/>
        <v>3999.5199999999968</v>
      </c>
    </row>
    <row r="586" spans="1:5">
      <c r="A586" s="1">
        <v>42769</v>
      </c>
      <c r="B586">
        <v>-124</v>
      </c>
      <c r="D586">
        <f>B586*0.13</f>
        <v>-16.12</v>
      </c>
      <c r="E586">
        <f t="shared" si="11"/>
        <v>3983.3999999999969</v>
      </c>
    </row>
    <row r="587" spans="1:5">
      <c r="A587" s="1">
        <v>42769</v>
      </c>
      <c r="B587">
        <v>-224</v>
      </c>
      <c r="D587">
        <f>B587*0.09</f>
        <v>-20.16</v>
      </c>
      <c r="E587">
        <f t="shared" si="11"/>
        <v>3963.2399999999971</v>
      </c>
    </row>
    <row r="588" spans="1:5">
      <c r="A588" s="1">
        <v>42773</v>
      </c>
      <c r="B588">
        <v>306</v>
      </c>
      <c r="C588" s="12"/>
      <c r="D588">
        <f>B588*0.04</f>
        <v>12.24</v>
      </c>
      <c r="E588">
        <f t="shared" si="11"/>
        <v>3975.4799999999968</v>
      </c>
    </row>
    <row r="589" spans="1:5">
      <c r="A589" s="1">
        <v>42773</v>
      </c>
      <c r="B589">
        <v>42</v>
      </c>
      <c r="D589">
        <f>B589*0.13</f>
        <v>5.46</v>
      </c>
      <c r="E589">
        <f t="shared" si="11"/>
        <v>3980.9399999999969</v>
      </c>
    </row>
    <row r="590" spans="1:5">
      <c r="A590" s="1">
        <v>42773</v>
      </c>
      <c r="B590">
        <v>87</v>
      </c>
      <c r="C590" s="12"/>
      <c r="D590">
        <f>B590*0.09</f>
        <v>7.83</v>
      </c>
      <c r="E590">
        <f t="shared" si="11"/>
        <v>3988.7699999999968</v>
      </c>
    </row>
    <row r="591" spans="1:5">
      <c r="A591" s="1">
        <v>42779</v>
      </c>
      <c r="B591">
        <v>50</v>
      </c>
      <c r="C591" s="12"/>
      <c r="D591">
        <f>B591*0.11</f>
        <v>5.5</v>
      </c>
      <c r="E591">
        <f t="shared" si="11"/>
        <v>3994.2699999999968</v>
      </c>
    </row>
    <row r="592" spans="1:5">
      <c r="A592" s="1">
        <v>42779</v>
      </c>
      <c r="B592">
        <v>50</v>
      </c>
      <c r="D592">
        <f>B592*0.11</f>
        <v>5.5</v>
      </c>
      <c r="E592">
        <f t="shared" si="11"/>
        <v>3999.7699999999968</v>
      </c>
    </row>
    <row r="593" spans="1:5">
      <c r="A593" s="1">
        <v>42781</v>
      </c>
      <c r="B593">
        <v>82</v>
      </c>
      <c r="C593" s="12"/>
      <c r="D593">
        <f>B593*0.04</f>
        <v>3.2800000000000002</v>
      </c>
      <c r="E593">
        <f t="shared" si="11"/>
        <v>4003.049999999997</v>
      </c>
    </row>
    <row r="594" spans="1:5">
      <c r="A594" s="1">
        <v>42787</v>
      </c>
      <c r="B594">
        <v>141</v>
      </c>
      <c r="D594">
        <f>B594*0.11</f>
        <v>15.51</v>
      </c>
      <c r="E594">
        <f t="shared" si="11"/>
        <v>4018.5599999999972</v>
      </c>
    </row>
    <row r="595" spans="1:5">
      <c r="A595" s="1">
        <v>42788</v>
      </c>
      <c r="B595" s="2">
        <v>1477</v>
      </c>
      <c r="D595">
        <f>B595*0.07</f>
        <v>103.39000000000001</v>
      </c>
      <c r="E595">
        <f t="shared" si="11"/>
        <v>4121.9499999999971</v>
      </c>
    </row>
    <row r="596" spans="1:5">
      <c r="A596" s="1">
        <v>42797</v>
      </c>
      <c r="B596">
        <v>-9</v>
      </c>
      <c r="C596" s="12"/>
      <c r="D596">
        <f>B596*0.11</f>
        <v>-0.99</v>
      </c>
      <c r="E596">
        <f t="shared" si="11"/>
        <v>4120.9599999999973</v>
      </c>
    </row>
    <row r="597" spans="1:5">
      <c r="A597" s="1">
        <v>42797</v>
      </c>
      <c r="B597">
        <v>-69</v>
      </c>
      <c r="C597" s="12"/>
      <c r="D597">
        <f>B597*0.04</f>
        <v>-2.7600000000000002</v>
      </c>
      <c r="E597">
        <f t="shared" si="11"/>
        <v>4118.1999999999971</v>
      </c>
    </row>
    <row r="598" spans="1:5">
      <c r="A598" s="1">
        <v>42801</v>
      </c>
      <c r="B598">
        <v>125</v>
      </c>
      <c r="D598">
        <f>B598*0.04</f>
        <v>5</v>
      </c>
      <c r="E598">
        <f t="shared" si="11"/>
        <v>4123.1999999999971</v>
      </c>
    </row>
    <row r="599" spans="1:5">
      <c r="A599" s="1">
        <v>42803</v>
      </c>
      <c r="B599">
        <v>122</v>
      </c>
      <c r="C599" s="12"/>
      <c r="D599">
        <f>B599*0.11</f>
        <v>13.42</v>
      </c>
      <c r="E599">
        <f t="shared" si="11"/>
        <v>4136.6199999999972</v>
      </c>
    </row>
    <row r="600" spans="1:5">
      <c r="A600" s="1">
        <v>42804</v>
      </c>
      <c r="B600">
        <v>33</v>
      </c>
      <c r="C600" s="12"/>
      <c r="D600">
        <f>B600*0.04</f>
        <v>1.32</v>
      </c>
      <c r="E600">
        <f t="shared" si="11"/>
        <v>4137.9399999999969</v>
      </c>
    </row>
    <row r="601" spans="1:5">
      <c r="A601" s="1">
        <v>42808</v>
      </c>
      <c r="B601">
        <v>-48</v>
      </c>
      <c r="C601" s="12"/>
      <c r="D601">
        <f>B601*0.11</f>
        <v>-5.28</v>
      </c>
      <c r="E601">
        <f t="shared" si="11"/>
        <v>4132.6599999999971</v>
      </c>
    </row>
    <row r="602" spans="1:5">
      <c r="A602" s="1">
        <v>42814</v>
      </c>
      <c r="B602">
        <v>488</v>
      </c>
      <c r="C602" s="12"/>
      <c r="D602">
        <f>B602*0.2</f>
        <v>97.600000000000009</v>
      </c>
      <c r="E602">
        <f t="shared" si="11"/>
        <v>4230.2599999999975</v>
      </c>
    </row>
    <row r="603" spans="1:5">
      <c r="A603" s="1">
        <v>42816</v>
      </c>
      <c r="B603">
        <v>154</v>
      </c>
      <c r="D603">
        <f>B603*0.13</f>
        <v>20.02</v>
      </c>
      <c r="E603">
        <f t="shared" si="11"/>
        <v>4250.2799999999979</v>
      </c>
    </row>
    <row r="604" spans="1:5">
      <c r="A604" s="1">
        <v>42817</v>
      </c>
      <c r="B604">
        <v>3</v>
      </c>
      <c r="C604" s="12"/>
      <c r="D604">
        <f>B604*0.11</f>
        <v>0.33</v>
      </c>
      <c r="E604">
        <f t="shared" si="11"/>
        <v>4250.6099999999979</v>
      </c>
    </row>
    <row r="605" spans="1:5">
      <c r="A605" s="1">
        <v>42822</v>
      </c>
      <c r="B605">
        <v>489</v>
      </c>
      <c r="D605">
        <f>B605*0.05</f>
        <v>24.450000000000003</v>
      </c>
      <c r="E605">
        <f t="shared" si="11"/>
        <v>4275.0599999999977</v>
      </c>
    </row>
    <row r="606" spans="1:5">
      <c r="A606" s="1">
        <v>42823</v>
      </c>
      <c r="B606">
        <v>52</v>
      </c>
      <c r="C606" s="12"/>
      <c r="D606">
        <f>B606*0.04</f>
        <v>2.08</v>
      </c>
      <c r="E606">
        <f t="shared" si="11"/>
        <v>4277.1399999999976</v>
      </c>
    </row>
    <row r="607" spans="1:5">
      <c r="A607" s="1">
        <v>42823</v>
      </c>
      <c r="B607">
        <v>142</v>
      </c>
      <c r="D607">
        <f>B607*0.11</f>
        <v>15.62</v>
      </c>
      <c r="E607">
        <f t="shared" si="11"/>
        <v>4292.7599999999975</v>
      </c>
    </row>
    <row r="608" spans="1:5">
      <c r="A608" s="1">
        <v>42825</v>
      </c>
      <c r="B608">
        <v>69</v>
      </c>
      <c r="C608" s="12"/>
      <c r="D608">
        <f>B608*0.11</f>
        <v>7.59</v>
      </c>
      <c r="E608">
        <f t="shared" si="11"/>
        <v>4300.3499999999976</v>
      </c>
    </row>
    <row r="609" spans="1:5">
      <c r="A609" s="1">
        <v>42828</v>
      </c>
      <c r="B609">
        <v>16</v>
      </c>
      <c r="C609" s="12"/>
      <c r="D609">
        <f>B609*0.04</f>
        <v>0.64</v>
      </c>
      <c r="E609">
        <f t="shared" si="11"/>
        <v>4300.989999999998</v>
      </c>
    </row>
    <row r="610" spans="1:5">
      <c r="A610" s="1">
        <v>42828</v>
      </c>
      <c r="B610">
        <v>-28</v>
      </c>
      <c r="D610">
        <f>B610*0.04</f>
        <v>-1.1200000000000001</v>
      </c>
      <c r="E610">
        <f t="shared" si="11"/>
        <v>4299.8699999999981</v>
      </c>
    </row>
    <row r="611" spans="1:5">
      <c r="A611" s="1">
        <v>42829</v>
      </c>
      <c r="B611" s="2">
        <v>4194</v>
      </c>
      <c r="C611" s="12"/>
      <c r="D611">
        <f>B611*0.04</f>
        <v>167.76</v>
      </c>
      <c r="E611">
        <f t="shared" si="11"/>
        <v>4467.6299999999983</v>
      </c>
    </row>
    <row r="612" spans="1:5">
      <c r="A612" s="1">
        <v>42830</v>
      </c>
      <c r="B612">
        <v>12</v>
      </c>
      <c r="C612" s="12"/>
      <c r="D612">
        <f>B612*0.04</f>
        <v>0.48</v>
      </c>
      <c r="E612">
        <f t="shared" si="11"/>
        <v>4468.1099999999979</v>
      </c>
    </row>
    <row r="613" spans="1:5">
      <c r="A613" s="1">
        <v>42830</v>
      </c>
      <c r="B613">
        <v>94</v>
      </c>
      <c r="D613">
        <f>B613*0.13</f>
        <v>12.22</v>
      </c>
      <c r="E613">
        <f t="shared" si="11"/>
        <v>4480.3299999999981</v>
      </c>
    </row>
    <row r="614" spans="1:5">
      <c r="A614" s="1">
        <v>42832</v>
      </c>
      <c r="B614">
        <v>-3</v>
      </c>
      <c r="C614" s="12"/>
      <c r="D614">
        <f>B614*0.04</f>
        <v>-0.12</v>
      </c>
      <c r="E614">
        <f t="shared" si="11"/>
        <v>4480.2099999999982</v>
      </c>
    </row>
    <row r="615" spans="1:5">
      <c r="A615" s="1">
        <v>42835</v>
      </c>
      <c r="B615">
        <v>-38</v>
      </c>
      <c r="D615">
        <f>B615*0.04</f>
        <v>-1.52</v>
      </c>
      <c r="E615">
        <f t="shared" si="11"/>
        <v>4478.6899999999978</v>
      </c>
    </row>
    <row r="616" spans="1:5">
      <c r="A616" s="1">
        <v>42838</v>
      </c>
      <c r="B616">
        <v>-13</v>
      </c>
      <c r="C616" s="12"/>
      <c r="D616">
        <f>B616*0.11</f>
        <v>-1.43</v>
      </c>
      <c r="E616">
        <f t="shared" si="11"/>
        <v>4477.2599999999975</v>
      </c>
    </row>
    <row r="617" spans="1:5">
      <c r="A617" s="1">
        <v>42843</v>
      </c>
      <c r="B617">
        <v>102</v>
      </c>
      <c r="C617" s="12"/>
      <c r="D617">
        <f>B617*0.04</f>
        <v>4.08</v>
      </c>
      <c r="E617">
        <f t="shared" si="11"/>
        <v>4481.3399999999974</v>
      </c>
    </row>
    <row r="618" spans="1:5">
      <c r="A618" s="1">
        <v>42843</v>
      </c>
      <c r="B618">
        <v>70</v>
      </c>
      <c r="C618" s="12"/>
      <c r="D618">
        <f>B618*0.09</f>
        <v>6.3</v>
      </c>
      <c r="E618">
        <f t="shared" si="11"/>
        <v>4487.6399999999976</v>
      </c>
    </row>
    <row r="619" spans="1:5">
      <c r="A619" s="1">
        <v>42846</v>
      </c>
      <c r="B619">
        <v>290</v>
      </c>
      <c r="D619">
        <f>B619*0.13</f>
        <v>37.700000000000003</v>
      </c>
      <c r="E619">
        <f t="shared" si="11"/>
        <v>4525.3399999999974</v>
      </c>
    </row>
    <row r="620" spans="1:5">
      <c r="A620" s="1">
        <v>42846</v>
      </c>
      <c r="B620">
        <v>33</v>
      </c>
      <c r="C620" s="12"/>
      <c r="D620">
        <f>B620*0.2</f>
        <v>6.6000000000000005</v>
      </c>
      <c r="E620">
        <f t="shared" si="11"/>
        <v>4531.9399999999978</v>
      </c>
    </row>
    <row r="621" spans="1:5">
      <c r="A621" s="1">
        <v>42849</v>
      </c>
      <c r="B621">
        <v>129</v>
      </c>
      <c r="D621">
        <f>B621*0.11</f>
        <v>14.19</v>
      </c>
      <c r="E621">
        <f t="shared" si="11"/>
        <v>4546.1299999999974</v>
      </c>
    </row>
    <row r="622" spans="1:5">
      <c r="A622" s="1">
        <v>42850</v>
      </c>
      <c r="B622">
        <v>286</v>
      </c>
      <c r="C622" s="12"/>
      <c r="D622">
        <f>B622*0.11</f>
        <v>31.46</v>
      </c>
      <c r="E622">
        <f t="shared" si="11"/>
        <v>4577.5899999999974</v>
      </c>
    </row>
    <row r="623" spans="1:5">
      <c r="A623" s="1">
        <v>42857</v>
      </c>
      <c r="B623">
        <v>-31</v>
      </c>
      <c r="D623">
        <f>B623*0.05</f>
        <v>-1.55</v>
      </c>
      <c r="E623">
        <f t="shared" si="11"/>
        <v>4576.0399999999972</v>
      </c>
    </row>
    <row r="624" spans="1:5">
      <c r="A624" s="1">
        <v>42860</v>
      </c>
      <c r="B624">
        <v>151</v>
      </c>
      <c r="C624" s="12"/>
      <c r="D624">
        <f>B624*0.04</f>
        <v>6.04</v>
      </c>
      <c r="E624">
        <f t="shared" si="11"/>
        <v>4582.0799999999972</v>
      </c>
    </row>
    <row r="625" spans="1:5">
      <c r="A625" s="1">
        <v>42871</v>
      </c>
      <c r="B625">
        <v>165</v>
      </c>
      <c r="C625" s="12"/>
      <c r="D625">
        <f>B625*0.04</f>
        <v>6.6000000000000005</v>
      </c>
      <c r="E625">
        <f t="shared" si="11"/>
        <v>4588.6799999999976</v>
      </c>
    </row>
    <row r="626" spans="1:5">
      <c r="A626" s="1">
        <v>42872</v>
      </c>
      <c r="B626">
        <v>-213</v>
      </c>
      <c r="D626">
        <f>B626*0.05</f>
        <v>-10.65</v>
      </c>
      <c r="E626">
        <f t="shared" si="11"/>
        <v>4578.0299999999979</v>
      </c>
    </row>
    <row r="627" spans="1:5">
      <c r="A627" s="1">
        <v>42874</v>
      </c>
      <c r="B627">
        <v>93</v>
      </c>
      <c r="C627" s="12"/>
      <c r="D627">
        <f>B627*0.09</f>
        <v>8.3699999999999992</v>
      </c>
      <c r="E627">
        <f t="shared" si="11"/>
        <v>4586.3999999999978</v>
      </c>
    </row>
    <row r="628" spans="1:5">
      <c r="A628" s="1">
        <v>42877</v>
      </c>
      <c r="B628">
        <v>145</v>
      </c>
      <c r="D628">
        <f>B628*0.13</f>
        <v>18.850000000000001</v>
      </c>
      <c r="E628">
        <f t="shared" si="11"/>
        <v>4605.2499999999982</v>
      </c>
    </row>
    <row r="629" spans="1:5">
      <c r="A629" s="1">
        <v>42878</v>
      </c>
      <c r="B629">
        <v>143</v>
      </c>
      <c r="D629">
        <f>B629*0.11</f>
        <v>15.73</v>
      </c>
      <c r="E629">
        <f t="shared" si="11"/>
        <v>4620.9799999999977</v>
      </c>
    </row>
    <row r="630" spans="1:5">
      <c r="A630" s="1">
        <v>42880</v>
      </c>
      <c r="B630">
        <v>256</v>
      </c>
      <c r="C630" s="12"/>
      <c r="D630">
        <f>B630*0.04</f>
        <v>10.24</v>
      </c>
      <c r="E630">
        <f t="shared" si="11"/>
        <v>4631.2199999999975</v>
      </c>
    </row>
    <row r="631" spans="1:5">
      <c r="A631" s="1">
        <v>42885</v>
      </c>
      <c r="B631">
        <v>143</v>
      </c>
      <c r="C631" s="12"/>
      <c r="D631">
        <f>B631*0.11</f>
        <v>15.73</v>
      </c>
      <c r="E631">
        <f t="shared" si="11"/>
        <v>4646.9499999999971</v>
      </c>
    </row>
    <row r="632" spans="1:5">
      <c r="A632" s="1">
        <v>42887</v>
      </c>
      <c r="B632">
        <v>482</v>
      </c>
      <c r="D632">
        <f>B632*0.05</f>
        <v>24.1</v>
      </c>
      <c r="E632">
        <f t="shared" si="11"/>
        <v>4671.0499999999975</v>
      </c>
    </row>
    <row r="633" spans="1:5">
      <c r="A633" s="1">
        <v>42891</v>
      </c>
      <c r="B633">
        <v>91</v>
      </c>
      <c r="C633" s="12"/>
      <c r="D633">
        <f>B633*0.04</f>
        <v>3.64</v>
      </c>
      <c r="E633">
        <f t="shared" si="11"/>
        <v>4674.6899999999978</v>
      </c>
    </row>
    <row r="634" spans="1:5">
      <c r="A634" s="1">
        <v>42902</v>
      </c>
      <c r="B634">
        <v>-167</v>
      </c>
      <c r="D634">
        <f>B634*0.04</f>
        <v>-6.68</v>
      </c>
      <c r="E634">
        <f t="shared" si="11"/>
        <v>4668.0099999999975</v>
      </c>
    </row>
    <row r="635" spans="1:5">
      <c r="A635" s="1">
        <v>42905</v>
      </c>
      <c r="B635">
        <v>106</v>
      </c>
      <c r="C635" s="12"/>
      <c r="D635">
        <f>B635*0.04</f>
        <v>4.24</v>
      </c>
      <c r="E635">
        <f t="shared" si="11"/>
        <v>4672.2499999999973</v>
      </c>
    </row>
    <row r="636" spans="1:5">
      <c r="A636" s="1">
        <v>42907</v>
      </c>
      <c r="B636">
        <v>-70</v>
      </c>
      <c r="C636" s="12"/>
      <c r="D636">
        <f>B636*0.11</f>
        <v>-7.7</v>
      </c>
      <c r="E636">
        <f t="shared" si="11"/>
        <v>4664.5499999999975</v>
      </c>
    </row>
    <row r="637" spans="1:5">
      <c r="A637" s="1">
        <v>42908</v>
      </c>
      <c r="B637">
        <v>-12</v>
      </c>
      <c r="C637" s="12"/>
      <c r="D637">
        <f>B637*0.04</f>
        <v>-0.48</v>
      </c>
      <c r="E637">
        <f t="shared" si="11"/>
        <v>4664.0699999999979</v>
      </c>
    </row>
    <row r="638" spans="1:5">
      <c r="A638" s="1">
        <v>42912</v>
      </c>
      <c r="B638">
        <v>131</v>
      </c>
      <c r="C638" s="12"/>
      <c r="D638">
        <f>B638*0.11</f>
        <v>14.41</v>
      </c>
      <c r="E638">
        <f t="shared" si="11"/>
        <v>4678.4799999999977</v>
      </c>
    </row>
    <row r="639" spans="1:5">
      <c r="A639" s="1">
        <v>42913</v>
      </c>
      <c r="B639" s="2">
        <v>1056</v>
      </c>
      <c r="D639">
        <f>B639*0.09</f>
        <v>95.039999999999992</v>
      </c>
      <c r="E639">
        <f t="shared" si="11"/>
        <v>4773.5199999999977</v>
      </c>
    </row>
    <row r="640" spans="1:5">
      <c r="A640" s="1">
        <v>42914</v>
      </c>
      <c r="B640">
        <v>-65</v>
      </c>
      <c r="C640" s="12"/>
      <c r="D640">
        <f>B640*0.04</f>
        <v>-2.6</v>
      </c>
      <c r="E640">
        <f t="shared" si="11"/>
        <v>4770.9199999999973</v>
      </c>
    </row>
    <row r="641" spans="1:5">
      <c r="A641" s="1">
        <v>42916</v>
      </c>
      <c r="B641">
        <v>-176</v>
      </c>
      <c r="C641" s="12"/>
      <c r="D641">
        <f>B641*0.09</f>
        <v>-15.84</v>
      </c>
      <c r="E641">
        <f t="shared" si="11"/>
        <v>4755.0799999999972</v>
      </c>
    </row>
    <row r="642" spans="1:5">
      <c r="A642" s="1">
        <v>42927</v>
      </c>
      <c r="B642" s="2">
        <v>1241</v>
      </c>
      <c r="D642">
        <f>B642*0.13</f>
        <v>161.33000000000001</v>
      </c>
      <c r="E642">
        <f t="shared" si="11"/>
        <v>4916.4099999999971</v>
      </c>
    </row>
    <row r="643" spans="1:5">
      <c r="A643" s="1">
        <v>42928</v>
      </c>
      <c r="B643">
        <v>160</v>
      </c>
      <c r="C643" s="12"/>
      <c r="D643">
        <f>B643*0.04</f>
        <v>6.4</v>
      </c>
      <c r="E643">
        <f t="shared" ref="E643:E706" si="12">E642+D643</f>
        <v>4922.8099999999968</v>
      </c>
    </row>
    <row r="644" spans="1:5">
      <c r="A644" s="1">
        <v>42930</v>
      </c>
      <c r="B644">
        <v>286</v>
      </c>
      <c r="C644" s="12"/>
      <c r="D644">
        <f>B644*0.11</f>
        <v>31.46</v>
      </c>
      <c r="E644">
        <f t="shared" si="12"/>
        <v>4954.2699999999968</v>
      </c>
    </row>
    <row r="645" spans="1:5">
      <c r="A645" s="1">
        <v>42944</v>
      </c>
      <c r="B645">
        <v>190</v>
      </c>
      <c r="C645" s="12"/>
      <c r="D645">
        <f>B645*0.09</f>
        <v>17.099999999999998</v>
      </c>
      <c r="E645">
        <f t="shared" si="12"/>
        <v>4971.3699999999972</v>
      </c>
    </row>
    <row r="646" spans="1:5">
      <c r="A646" s="1">
        <v>42947</v>
      </c>
      <c r="B646">
        <v>-552</v>
      </c>
      <c r="D646">
        <f>B646*0.11</f>
        <v>-60.72</v>
      </c>
      <c r="E646">
        <f t="shared" si="12"/>
        <v>4910.6499999999969</v>
      </c>
    </row>
    <row r="647" spans="1:5">
      <c r="A647" s="1">
        <v>42948</v>
      </c>
      <c r="B647">
        <v>-20</v>
      </c>
      <c r="C647" s="12"/>
      <c r="D647">
        <f>B647*0.11</f>
        <v>-2.2000000000000002</v>
      </c>
      <c r="E647">
        <f t="shared" si="12"/>
        <v>4908.4499999999971</v>
      </c>
    </row>
    <row r="648" spans="1:5">
      <c r="A648" s="1">
        <v>42950</v>
      </c>
      <c r="B648">
        <v>348</v>
      </c>
      <c r="D648">
        <f>B648*0.04</f>
        <v>13.92</v>
      </c>
      <c r="E648">
        <f t="shared" si="12"/>
        <v>4922.3699999999972</v>
      </c>
    </row>
    <row r="649" spans="1:5">
      <c r="A649" s="1">
        <v>42951</v>
      </c>
      <c r="B649">
        <v>60</v>
      </c>
      <c r="C649" s="12"/>
      <c r="D649">
        <f>B649*0.04</f>
        <v>2.4</v>
      </c>
      <c r="E649">
        <f t="shared" si="12"/>
        <v>4924.7699999999968</v>
      </c>
    </row>
    <row r="650" spans="1:5">
      <c r="A650" s="1">
        <v>42955</v>
      </c>
      <c r="B650">
        <v>-46</v>
      </c>
      <c r="C650" s="12"/>
      <c r="D650">
        <f>B650*0.11</f>
        <v>-5.0599999999999996</v>
      </c>
      <c r="E650">
        <f t="shared" si="12"/>
        <v>4919.7099999999964</v>
      </c>
    </row>
    <row r="651" spans="1:5">
      <c r="A651" s="1">
        <v>42963</v>
      </c>
      <c r="B651">
        <v>321</v>
      </c>
      <c r="C651" s="12"/>
      <c r="D651">
        <f>B651*0.04</f>
        <v>12.84</v>
      </c>
      <c r="E651">
        <f t="shared" si="12"/>
        <v>4932.5499999999965</v>
      </c>
    </row>
    <row r="652" spans="1:5">
      <c r="A652" s="1">
        <v>42964</v>
      </c>
      <c r="B652">
        <v>133</v>
      </c>
      <c r="C652" s="12"/>
      <c r="D652">
        <f>B652*0.11</f>
        <v>14.63</v>
      </c>
      <c r="E652">
        <f t="shared" si="12"/>
        <v>4947.1799999999967</v>
      </c>
    </row>
    <row r="653" spans="1:5">
      <c r="A653" s="1">
        <v>42968</v>
      </c>
      <c r="B653">
        <v>-49</v>
      </c>
      <c r="C653" s="12"/>
      <c r="D653">
        <f>B653*0.09</f>
        <v>-4.41</v>
      </c>
      <c r="E653">
        <f t="shared" si="12"/>
        <v>4942.7699999999968</v>
      </c>
    </row>
    <row r="654" spans="1:5">
      <c r="A654" s="1">
        <v>42970</v>
      </c>
      <c r="B654">
        <v>202</v>
      </c>
      <c r="D654">
        <f>B654*0.05</f>
        <v>10.100000000000001</v>
      </c>
      <c r="E654">
        <f t="shared" si="12"/>
        <v>4952.8699999999972</v>
      </c>
    </row>
    <row r="655" spans="1:5">
      <c r="A655" s="1">
        <v>42972</v>
      </c>
      <c r="B655">
        <v>33</v>
      </c>
      <c r="C655" s="12"/>
      <c r="D655">
        <f>B655*0.04</f>
        <v>1.32</v>
      </c>
      <c r="E655">
        <f t="shared" si="12"/>
        <v>4954.1899999999969</v>
      </c>
    </row>
    <row r="656" spans="1:5">
      <c r="A656" s="1">
        <v>42975</v>
      </c>
      <c r="B656" s="2">
        <v>4937</v>
      </c>
      <c r="D656">
        <f>B656*0.05</f>
        <v>246.85000000000002</v>
      </c>
      <c r="E656">
        <f t="shared" si="12"/>
        <v>5201.0399999999972</v>
      </c>
    </row>
    <row r="657" spans="1:5">
      <c r="A657" s="1">
        <v>42976</v>
      </c>
      <c r="B657">
        <v>-71</v>
      </c>
      <c r="C657" s="12"/>
      <c r="D657">
        <f>B657*0.11</f>
        <v>-7.81</v>
      </c>
      <c r="E657">
        <f t="shared" si="12"/>
        <v>5193.2299999999968</v>
      </c>
    </row>
    <row r="658" spans="1:5">
      <c r="A658" s="1">
        <v>42978</v>
      </c>
      <c r="B658">
        <v>36</v>
      </c>
      <c r="C658" s="12"/>
      <c r="D658">
        <f>B658*0.04</f>
        <v>1.44</v>
      </c>
      <c r="E658">
        <f t="shared" si="12"/>
        <v>5194.6699999999964</v>
      </c>
    </row>
    <row r="659" spans="1:5">
      <c r="A659" s="1">
        <v>42983</v>
      </c>
      <c r="B659">
        <v>-64</v>
      </c>
      <c r="C659" s="12"/>
      <c r="D659">
        <f>B659*0.04</f>
        <v>-2.56</v>
      </c>
      <c r="E659">
        <f t="shared" si="12"/>
        <v>5192.109999999996</v>
      </c>
    </row>
    <row r="660" spans="1:5">
      <c r="A660" s="1">
        <v>42986</v>
      </c>
      <c r="B660" s="2">
        <v>5322</v>
      </c>
      <c r="C660" s="12"/>
      <c r="D660">
        <f>B660*0.04</f>
        <v>212.88</v>
      </c>
      <c r="E660">
        <f t="shared" si="12"/>
        <v>5404.9899999999961</v>
      </c>
    </row>
    <row r="661" spans="1:5">
      <c r="A661" s="1">
        <v>42990</v>
      </c>
      <c r="B661">
        <v>231</v>
      </c>
      <c r="C661" s="12"/>
      <c r="D661">
        <f>B661*0.04</f>
        <v>9.24</v>
      </c>
      <c r="E661">
        <f t="shared" si="12"/>
        <v>5414.2299999999959</v>
      </c>
    </row>
    <row r="662" spans="1:5">
      <c r="A662" s="1">
        <v>42990</v>
      </c>
      <c r="B662">
        <v>-64</v>
      </c>
      <c r="D662">
        <f>B662*0.11</f>
        <v>-7.04</v>
      </c>
      <c r="E662">
        <f t="shared" si="12"/>
        <v>5407.189999999996</v>
      </c>
    </row>
    <row r="663" spans="1:5">
      <c r="A663" s="1">
        <v>42992</v>
      </c>
      <c r="B663">
        <v>7</v>
      </c>
      <c r="C663" s="12"/>
      <c r="D663">
        <f>B663*0.11</f>
        <v>0.77</v>
      </c>
      <c r="E663">
        <f t="shared" si="12"/>
        <v>5407.9599999999964</v>
      </c>
    </row>
    <row r="664" spans="1:5">
      <c r="A664" s="1">
        <v>42993</v>
      </c>
      <c r="B664">
        <v>211</v>
      </c>
      <c r="C664" s="12"/>
      <c r="D664">
        <f>B664*0.2</f>
        <v>42.2</v>
      </c>
      <c r="E664">
        <f t="shared" si="12"/>
        <v>5450.1599999999962</v>
      </c>
    </row>
    <row r="665" spans="1:5">
      <c r="A665" s="1">
        <v>43004</v>
      </c>
      <c r="B665">
        <v>-202</v>
      </c>
      <c r="C665" s="12"/>
      <c r="D665">
        <f>B665*0.04</f>
        <v>-8.08</v>
      </c>
      <c r="E665">
        <f t="shared" si="12"/>
        <v>5442.0799999999963</v>
      </c>
    </row>
    <row r="666" spans="1:5">
      <c r="A666" s="1">
        <v>43011</v>
      </c>
      <c r="B666">
        <v>-58</v>
      </c>
      <c r="D666">
        <f>B666*0.11</f>
        <v>-6.38</v>
      </c>
      <c r="E666">
        <f t="shared" si="12"/>
        <v>5435.6999999999962</v>
      </c>
    </row>
    <row r="667" spans="1:5">
      <c r="A667" s="1">
        <v>43012</v>
      </c>
      <c r="B667">
        <v>264</v>
      </c>
      <c r="C667" s="12"/>
      <c r="D667">
        <f>B667*0.04</f>
        <v>10.56</v>
      </c>
      <c r="E667">
        <f t="shared" si="12"/>
        <v>5446.2599999999966</v>
      </c>
    </row>
    <row r="668" spans="1:5">
      <c r="A668" s="1">
        <v>43012</v>
      </c>
      <c r="B668">
        <v>162</v>
      </c>
      <c r="D668">
        <f>B668*0.04</f>
        <v>6.48</v>
      </c>
      <c r="E668">
        <f t="shared" si="12"/>
        <v>5452.7399999999961</v>
      </c>
    </row>
    <row r="669" spans="1:5">
      <c r="A669" s="1">
        <v>43013</v>
      </c>
      <c r="B669">
        <v>113</v>
      </c>
      <c r="C669" s="12"/>
      <c r="D669">
        <f>B669*0.11</f>
        <v>12.43</v>
      </c>
      <c r="E669">
        <f t="shared" si="12"/>
        <v>5465.1699999999964</v>
      </c>
    </row>
    <row r="670" spans="1:5">
      <c r="A670" s="1">
        <v>43020</v>
      </c>
      <c r="B670">
        <v>-60</v>
      </c>
      <c r="D670">
        <f>B670*0.05</f>
        <v>-3</v>
      </c>
      <c r="E670">
        <f t="shared" si="12"/>
        <v>5462.1699999999964</v>
      </c>
    </row>
    <row r="671" spans="1:5">
      <c r="A671" s="1">
        <v>43028</v>
      </c>
      <c r="B671">
        <v>-223</v>
      </c>
      <c r="C671" s="12"/>
      <c r="D671">
        <f>B671*0.09</f>
        <v>-20.07</v>
      </c>
      <c r="E671">
        <f t="shared" si="12"/>
        <v>5442.0999999999967</v>
      </c>
    </row>
    <row r="672" spans="1:5">
      <c r="A672" s="1">
        <v>43028</v>
      </c>
      <c r="B672">
        <v>-15</v>
      </c>
      <c r="D672">
        <f>B672*0.11</f>
        <v>-1.65</v>
      </c>
      <c r="E672">
        <f t="shared" si="12"/>
        <v>5440.4499999999971</v>
      </c>
    </row>
    <row r="673" spans="1:5">
      <c r="A673" s="1">
        <v>43034</v>
      </c>
      <c r="B673">
        <v>268</v>
      </c>
      <c r="C673" s="12"/>
      <c r="D673">
        <f>B673*0.04</f>
        <v>10.72</v>
      </c>
      <c r="E673">
        <f t="shared" si="12"/>
        <v>5451.1699999999973</v>
      </c>
    </row>
    <row r="674" spans="1:5">
      <c r="A674" s="1">
        <v>43042</v>
      </c>
      <c r="B674">
        <v>-34</v>
      </c>
      <c r="D674">
        <f>B674*0.11</f>
        <v>-3.74</v>
      </c>
      <c r="E674">
        <f t="shared" si="12"/>
        <v>5447.4299999999976</v>
      </c>
    </row>
    <row r="675" spans="1:5">
      <c r="A675" s="1">
        <v>43047</v>
      </c>
      <c r="B675">
        <v>-63</v>
      </c>
      <c r="C675" s="12"/>
      <c r="D675">
        <f>B675*0.11</f>
        <v>-6.93</v>
      </c>
      <c r="E675">
        <f t="shared" si="12"/>
        <v>5440.4999999999973</v>
      </c>
    </row>
    <row r="676" spans="1:5">
      <c r="A676" s="1">
        <v>43048</v>
      </c>
      <c r="B676">
        <v>121</v>
      </c>
      <c r="D676">
        <f>B676*0.11</f>
        <v>13.31</v>
      </c>
      <c r="E676">
        <f t="shared" si="12"/>
        <v>5453.8099999999977</v>
      </c>
    </row>
    <row r="677" spans="1:5">
      <c r="A677" s="1">
        <v>43049</v>
      </c>
      <c r="B677">
        <v>-32</v>
      </c>
      <c r="C677" s="12"/>
      <c r="D677">
        <f>B677*0.11</f>
        <v>-3.52</v>
      </c>
      <c r="E677">
        <f t="shared" si="12"/>
        <v>5450.2899999999972</v>
      </c>
    </row>
    <row r="678" spans="1:5">
      <c r="A678" s="1">
        <v>43054</v>
      </c>
      <c r="B678">
        <v>589</v>
      </c>
      <c r="C678" s="12"/>
      <c r="D678">
        <f>B678*0.09</f>
        <v>53.01</v>
      </c>
      <c r="E678">
        <f t="shared" si="12"/>
        <v>5503.2999999999975</v>
      </c>
    </row>
    <row r="679" spans="1:5">
      <c r="A679" s="1">
        <v>43066</v>
      </c>
      <c r="B679">
        <v>92</v>
      </c>
      <c r="C679" s="12"/>
      <c r="D679">
        <f>B679*0.04</f>
        <v>3.68</v>
      </c>
      <c r="E679">
        <f t="shared" si="12"/>
        <v>5506.9799999999977</v>
      </c>
    </row>
    <row r="680" spans="1:5">
      <c r="A680" s="1">
        <v>43068</v>
      </c>
      <c r="B680">
        <v>124</v>
      </c>
      <c r="C680" s="12"/>
      <c r="D680">
        <f>B680*0.11</f>
        <v>13.64</v>
      </c>
      <c r="E680">
        <f t="shared" si="12"/>
        <v>5520.6199999999981</v>
      </c>
    </row>
    <row r="681" spans="1:5">
      <c r="A681" s="1">
        <v>43070</v>
      </c>
      <c r="B681">
        <v>147</v>
      </c>
      <c r="D681">
        <f>B681*0.11</f>
        <v>16.170000000000002</v>
      </c>
      <c r="E681">
        <f t="shared" si="12"/>
        <v>5536.7899999999981</v>
      </c>
    </row>
    <row r="682" spans="1:5">
      <c r="A682" s="1">
        <v>43074</v>
      </c>
      <c r="B682">
        <v>-308</v>
      </c>
      <c r="C682" s="12"/>
      <c r="D682">
        <f>B682*0.11</f>
        <v>-33.880000000000003</v>
      </c>
      <c r="E682">
        <f t="shared" si="12"/>
        <v>5502.909999999998</v>
      </c>
    </row>
    <row r="683" spans="1:5">
      <c r="A683" s="1">
        <v>43076</v>
      </c>
      <c r="B683">
        <v>112</v>
      </c>
      <c r="D683">
        <f>B683*0.04</f>
        <v>4.4800000000000004</v>
      </c>
      <c r="E683">
        <f t="shared" si="12"/>
        <v>5507.3899999999976</v>
      </c>
    </row>
    <row r="684" spans="1:5">
      <c r="A684" s="1">
        <v>43081</v>
      </c>
      <c r="B684">
        <v>483</v>
      </c>
      <c r="C684" s="12"/>
      <c r="D684">
        <f>B684*0.04</f>
        <v>19.32</v>
      </c>
      <c r="E684">
        <f t="shared" si="12"/>
        <v>5526.7099999999973</v>
      </c>
    </row>
    <row r="685" spans="1:5">
      <c r="A685" s="1">
        <v>43083</v>
      </c>
      <c r="B685">
        <v>291</v>
      </c>
      <c r="C685" s="12"/>
      <c r="D685">
        <f>B685*0.11</f>
        <v>32.01</v>
      </c>
      <c r="E685">
        <f t="shared" si="12"/>
        <v>5558.7199999999975</v>
      </c>
    </row>
    <row r="686" spans="1:5">
      <c r="A686" s="1">
        <v>43098</v>
      </c>
      <c r="B686">
        <v>236</v>
      </c>
      <c r="C686" s="12"/>
      <c r="D686">
        <f>B686*0.04</f>
        <v>9.44</v>
      </c>
      <c r="E686">
        <f t="shared" si="12"/>
        <v>5568.1599999999971</v>
      </c>
    </row>
    <row r="687" spans="1:5">
      <c r="A687" s="1">
        <v>43104</v>
      </c>
      <c r="B687">
        <v>69</v>
      </c>
      <c r="C687" s="12"/>
      <c r="D687">
        <f>B687*0.11</f>
        <v>7.59</v>
      </c>
      <c r="E687">
        <f t="shared" si="12"/>
        <v>5575.7499999999973</v>
      </c>
    </row>
    <row r="688" spans="1:5">
      <c r="A688" s="1">
        <v>43105</v>
      </c>
      <c r="B688">
        <v>20</v>
      </c>
      <c r="D688">
        <f>B688*0.04</f>
        <v>0.8</v>
      </c>
      <c r="E688">
        <f t="shared" si="12"/>
        <v>5576.5499999999975</v>
      </c>
    </row>
    <row r="689" spans="1:5">
      <c r="A689" s="1">
        <v>43110</v>
      </c>
      <c r="B689">
        <v>167</v>
      </c>
      <c r="D689">
        <f>B689*0.11</f>
        <v>18.37</v>
      </c>
      <c r="E689">
        <f t="shared" si="12"/>
        <v>5594.9199999999973</v>
      </c>
    </row>
    <row r="690" spans="1:5">
      <c r="A690" s="1">
        <v>43122</v>
      </c>
      <c r="B690">
        <v>357</v>
      </c>
      <c r="D690">
        <f>B690*0.09</f>
        <v>32.129999999999995</v>
      </c>
      <c r="E690">
        <f t="shared" si="12"/>
        <v>5627.0499999999975</v>
      </c>
    </row>
    <row r="691" spans="1:5">
      <c r="A691" s="1">
        <v>43123</v>
      </c>
      <c r="B691" s="2">
        <v>1111</v>
      </c>
      <c r="D691">
        <f>B691*0.05</f>
        <v>55.550000000000004</v>
      </c>
      <c r="E691">
        <f t="shared" si="12"/>
        <v>5682.5999999999976</v>
      </c>
    </row>
    <row r="692" spans="1:5">
      <c r="A692" s="1">
        <v>43124</v>
      </c>
      <c r="B692">
        <v>429</v>
      </c>
      <c r="C692" s="12"/>
      <c r="D692">
        <f>B692*0.09</f>
        <v>38.61</v>
      </c>
      <c r="E692">
        <f t="shared" si="12"/>
        <v>5721.2099999999973</v>
      </c>
    </row>
    <row r="693" spans="1:5">
      <c r="A693" s="1">
        <v>43136</v>
      </c>
      <c r="B693">
        <v>47</v>
      </c>
      <c r="D693">
        <f>B693*0.04</f>
        <v>1.8800000000000001</v>
      </c>
      <c r="E693">
        <f t="shared" si="12"/>
        <v>5723.0899999999974</v>
      </c>
    </row>
    <row r="694" spans="1:5">
      <c r="A694" s="1">
        <v>43144</v>
      </c>
      <c r="B694">
        <v>-587</v>
      </c>
      <c r="C694" s="12"/>
      <c r="D694">
        <f>B694*0.04</f>
        <v>-23.48</v>
      </c>
      <c r="E694">
        <f t="shared" si="12"/>
        <v>5699.6099999999979</v>
      </c>
    </row>
    <row r="695" spans="1:5">
      <c r="A695" s="1">
        <v>43146</v>
      </c>
      <c r="B695">
        <v>72</v>
      </c>
      <c r="C695" s="12"/>
      <c r="D695">
        <f>B695*0.11</f>
        <v>7.92</v>
      </c>
      <c r="E695">
        <f t="shared" si="12"/>
        <v>5707.5299999999979</v>
      </c>
    </row>
    <row r="696" spans="1:5">
      <c r="A696" s="1">
        <v>43147</v>
      </c>
      <c r="B696">
        <v>401</v>
      </c>
      <c r="C696" s="12"/>
      <c r="D696">
        <f>B696*0.04</f>
        <v>16.04</v>
      </c>
      <c r="E696">
        <f t="shared" si="12"/>
        <v>5723.5699999999979</v>
      </c>
    </row>
    <row r="697" spans="1:5">
      <c r="A697" s="1">
        <v>43152</v>
      </c>
      <c r="B697">
        <v>53</v>
      </c>
      <c r="C697" s="12"/>
      <c r="D697">
        <f>B697*0.11</f>
        <v>5.83</v>
      </c>
      <c r="E697">
        <f t="shared" si="12"/>
        <v>5729.3999999999978</v>
      </c>
    </row>
    <row r="698" spans="1:5">
      <c r="A698" s="1">
        <v>43153</v>
      </c>
      <c r="B698" s="2">
        <v>1199</v>
      </c>
      <c r="C698" s="12"/>
      <c r="D698">
        <f>B698*0.2</f>
        <v>239.8</v>
      </c>
      <c r="E698">
        <f t="shared" si="12"/>
        <v>5969.199999999998</v>
      </c>
    </row>
    <row r="699" spans="1:5">
      <c r="A699" s="1">
        <v>43157</v>
      </c>
      <c r="B699">
        <v>14</v>
      </c>
      <c r="D699">
        <f>B699*0.11</f>
        <v>1.54</v>
      </c>
      <c r="E699">
        <f t="shared" si="12"/>
        <v>5970.739999999998</v>
      </c>
    </row>
    <row r="700" spans="1:5">
      <c r="A700" s="1">
        <v>43159</v>
      </c>
      <c r="B700">
        <v>-10</v>
      </c>
      <c r="D700">
        <f>B700*0.05</f>
        <v>-0.5</v>
      </c>
      <c r="E700">
        <f t="shared" si="12"/>
        <v>5970.239999999998</v>
      </c>
    </row>
    <row r="701" spans="1:5">
      <c r="A701" s="1">
        <v>43165</v>
      </c>
      <c r="B701">
        <v>60</v>
      </c>
      <c r="D701">
        <f>B701*0.04</f>
        <v>2.4</v>
      </c>
      <c r="E701">
        <f t="shared" si="12"/>
        <v>5972.6399999999976</v>
      </c>
    </row>
    <row r="702" spans="1:5">
      <c r="A702" s="1">
        <v>43165</v>
      </c>
      <c r="B702">
        <v>15</v>
      </c>
      <c r="C702" s="12"/>
      <c r="D702">
        <f>B702*0.09</f>
        <v>1.3499999999999999</v>
      </c>
      <c r="E702">
        <f t="shared" si="12"/>
        <v>5973.989999999998</v>
      </c>
    </row>
    <row r="703" spans="1:5">
      <c r="A703" s="1">
        <v>43166</v>
      </c>
      <c r="B703" s="2">
        <v>10093</v>
      </c>
      <c r="C703" s="12"/>
      <c r="D703">
        <f>B703*0.04</f>
        <v>403.72</v>
      </c>
      <c r="E703">
        <f t="shared" si="12"/>
        <v>6377.7099999999982</v>
      </c>
    </row>
    <row r="704" spans="1:5">
      <c r="A704" s="1">
        <v>43168</v>
      </c>
      <c r="B704">
        <v>38</v>
      </c>
      <c r="D704">
        <f>B704*0.11</f>
        <v>4.18</v>
      </c>
      <c r="E704">
        <f t="shared" si="12"/>
        <v>6381.8899999999985</v>
      </c>
    </row>
    <row r="705" spans="1:5">
      <c r="A705" s="1">
        <v>43172</v>
      </c>
      <c r="B705">
        <v>384</v>
      </c>
      <c r="C705" s="12"/>
      <c r="D705">
        <f>B705*0.11</f>
        <v>42.24</v>
      </c>
      <c r="E705">
        <f t="shared" si="12"/>
        <v>6424.1299999999983</v>
      </c>
    </row>
    <row r="706" spans="1:5">
      <c r="A706" s="1">
        <v>43178</v>
      </c>
      <c r="B706">
        <v>-50</v>
      </c>
      <c r="D706">
        <f>B706*0.04</f>
        <v>-2</v>
      </c>
      <c r="E706">
        <f t="shared" si="12"/>
        <v>6422.1299999999983</v>
      </c>
    </row>
    <row r="707" spans="1:5">
      <c r="A707" s="1">
        <v>43179</v>
      </c>
      <c r="B707">
        <v>-175</v>
      </c>
      <c r="C707" s="12"/>
      <c r="D707">
        <f>B707*0.09</f>
        <v>-15.75</v>
      </c>
      <c r="E707">
        <f t="shared" ref="E707:E770" si="13">E706+D707</f>
        <v>6406.3799999999983</v>
      </c>
    </row>
    <row r="708" spans="1:5">
      <c r="A708" s="1">
        <v>43181</v>
      </c>
      <c r="B708">
        <v>9</v>
      </c>
      <c r="D708">
        <f>B708*0.05</f>
        <v>0.45</v>
      </c>
      <c r="E708">
        <f t="shared" si="13"/>
        <v>6406.8299999999981</v>
      </c>
    </row>
    <row r="709" spans="1:5">
      <c r="A709" s="1">
        <v>43182</v>
      </c>
      <c r="B709" s="2">
        <v>-3250</v>
      </c>
      <c r="C709" s="12"/>
      <c r="D709">
        <f>B709*0.04</f>
        <v>-130</v>
      </c>
      <c r="E709">
        <f t="shared" si="13"/>
        <v>6276.8299999999981</v>
      </c>
    </row>
    <row r="710" spans="1:5">
      <c r="A710" s="1">
        <v>43187</v>
      </c>
      <c r="B710">
        <v>32</v>
      </c>
      <c r="C710" s="12"/>
      <c r="D710">
        <f>B710*0.11</f>
        <v>3.52</v>
      </c>
      <c r="E710">
        <f t="shared" si="13"/>
        <v>6280.3499999999985</v>
      </c>
    </row>
    <row r="711" spans="1:5">
      <c r="A711" s="1">
        <v>43188</v>
      </c>
      <c r="B711">
        <v>-558</v>
      </c>
      <c r="C711" s="12"/>
      <c r="D711">
        <f>B711*0.04</f>
        <v>-22.32</v>
      </c>
      <c r="E711">
        <f t="shared" si="13"/>
        <v>6258.0299999999988</v>
      </c>
    </row>
    <row r="712" spans="1:5">
      <c r="A712" s="1">
        <v>43193</v>
      </c>
      <c r="B712" s="2">
        <v>1822</v>
      </c>
      <c r="D712">
        <f>B712*0.13</f>
        <v>236.86</v>
      </c>
      <c r="E712">
        <f t="shared" si="13"/>
        <v>6494.8899999999985</v>
      </c>
    </row>
    <row r="713" spans="1:5">
      <c r="A713" s="1">
        <v>43199</v>
      </c>
      <c r="B713">
        <v>-19</v>
      </c>
      <c r="D713">
        <f>B713*0.04</f>
        <v>-0.76</v>
      </c>
      <c r="E713">
        <f t="shared" si="13"/>
        <v>6494.1299999999983</v>
      </c>
    </row>
    <row r="714" spans="1:5">
      <c r="A714" s="1">
        <v>43199</v>
      </c>
      <c r="B714">
        <v>215</v>
      </c>
      <c r="C714" s="12"/>
      <c r="D714">
        <f>B714*0.09</f>
        <v>19.349999999999998</v>
      </c>
      <c r="E714">
        <f t="shared" si="13"/>
        <v>6513.4799999999987</v>
      </c>
    </row>
    <row r="715" spans="1:5">
      <c r="A715" s="1">
        <v>43202</v>
      </c>
      <c r="B715">
        <v>240</v>
      </c>
      <c r="D715">
        <f>B715*0.11</f>
        <v>26.4</v>
      </c>
      <c r="E715">
        <f t="shared" si="13"/>
        <v>6539.8799999999983</v>
      </c>
    </row>
    <row r="716" spans="1:5">
      <c r="A716" s="1">
        <v>43203</v>
      </c>
      <c r="B716">
        <v>-89</v>
      </c>
      <c r="C716" s="12"/>
      <c r="D716">
        <f>B716*0.09</f>
        <v>-8.01</v>
      </c>
      <c r="E716">
        <f t="shared" si="13"/>
        <v>6531.8699999999981</v>
      </c>
    </row>
    <row r="717" spans="1:5">
      <c r="A717" s="1">
        <v>43206</v>
      </c>
      <c r="B717">
        <v>389</v>
      </c>
      <c r="C717" s="12"/>
      <c r="D717">
        <f>B717*0.11</f>
        <v>42.79</v>
      </c>
      <c r="E717">
        <f t="shared" si="13"/>
        <v>6574.659999999998</v>
      </c>
    </row>
    <row r="718" spans="1:5">
      <c r="A718" s="1">
        <v>43206</v>
      </c>
      <c r="B718">
        <v>8</v>
      </c>
      <c r="D718">
        <f>B718*0.04</f>
        <v>0.32</v>
      </c>
      <c r="E718">
        <f t="shared" si="13"/>
        <v>6574.9799999999977</v>
      </c>
    </row>
    <row r="719" spans="1:5">
      <c r="A719" s="1">
        <v>43223</v>
      </c>
      <c r="B719">
        <v>-203</v>
      </c>
      <c r="C719" s="12"/>
      <c r="D719">
        <f>B719*0.11</f>
        <v>-22.330000000000002</v>
      </c>
      <c r="E719">
        <f t="shared" si="13"/>
        <v>6552.6499999999978</v>
      </c>
    </row>
    <row r="720" spans="1:5">
      <c r="A720" s="1">
        <v>43223</v>
      </c>
      <c r="B720">
        <v>210</v>
      </c>
      <c r="C720" s="12"/>
      <c r="D720">
        <f>B720*0.2</f>
        <v>42</v>
      </c>
      <c r="E720">
        <f t="shared" si="13"/>
        <v>6594.6499999999978</v>
      </c>
    </row>
    <row r="721" spans="1:5">
      <c r="A721" s="1">
        <v>43224</v>
      </c>
      <c r="B721">
        <v>-109</v>
      </c>
      <c r="D721">
        <f>B721*0.04</f>
        <v>-4.3600000000000003</v>
      </c>
      <c r="E721">
        <f t="shared" si="13"/>
        <v>6590.2899999999981</v>
      </c>
    </row>
    <row r="722" spans="1:5">
      <c r="A722" s="1">
        <v>43227</v>
      </c>
      <c r="B722">
        <v>185</v>
      </c>
      <c r="C722" s="12"/>
      <c r="D722">
        <f>B722*0.11</f>
        <v>20.350000000000001</v>
      </c>
      <c r="E722">
        <f t="shared" si="13"/>
        <v>6610.6399999999985</v>
      </c>
    </row>
    <row r="723" spans="1:5">
      <c r="A723" s="1">
        <v>43231</v>
      </c>
      <c r="B723">
        <v>-48</v>
      </c>
      <c r="D723">
        <f>B723*0.05</f>
        <v>-2.4000000000000004</v>
      </c>
      <c r="E723">
        <f t="shared" si="13"/>
        <v>6608.2399999999989</v>
      </c>
    </row>
    <row r="724" spans="1:5">
      <c r="A724" s="1">
        <v>43235</v>
      </c>
      <c r="B724" s="2">
        <v>10334</v>
      </c>
      <c r="D724">
        <f>B724*0.05</f>
        <v>516.70000000000005</v>
      </c>
      <c r="E724">
        <f t="shared" si="13"/>
        <v>7124.9399999999987</v>
      </c>
    </row>
    <row r="725" spans="1:5">
      <c r="A725" s="1">
        <v>43243</v>
      </c>
      <c r="B725">
        <v>88</v>
      </c>
      <c r="D725">
        <f>B725*0.04</f>
        <v>3.52</v>
      </c>
      <c r="E725">
        <f t="shared" si="13"/>
        <v>7128.4599999999991</v>
      </c>
    </row>
    <row r="726" spans="1:5">
      <c r="A726" s="1">
        <v>43243</v>
      </c>
      <c r="B726">
        <v>-87</v>
      </c>
      <c r="D726">
        <f>B726*0.11</f>
        <v>-9.57</v>
      </c>
      <c r="E726">
        <f t="shared" si="13"/>
        <v>7118.8899999999994</v>
      </c>
    </row>
    <row r="727" spans="1:5">
      <c r="A727" s="1">
        <v>43249</v>
      </c>
      <c r="B727" s="2">
        <v>-2061</v>
      </c>
      <c r="D727">
        <f>B727*0.09</f>
        <v>-185.48999999999998</v>
      </c>
      <c r="E727">
        <f t="shared" si="13"/>
        <v>6933.4</v>
      </c>
    </row>
    <row r="728" spans="1:5">
      <c r="A728" s="1">
        <v>43251</v>
      </c>
      <c r="B728">
        <v>-50</v>
      </c>
      <c r="D728">
        <f>B728*0.11</f>
        <v>-5.5</v>
      </c>
      <c r="E728">
        <f t="shared" si="13"/>
        <v>6927.9</v>
      </c>
    </row>
    <row r="729" spans="1:5">
      <c r="A729" s="1">
        <v>43255</v>
      </c>
      <c r="B729">
        <v>-54</v>
      </c>
      <c r="D729">
        <f>B729*0.04</f>
        <v>-2.16</v>
      </c>
      <c r="E729">
        <f t="shared" si="13"/>
        <v>6925.74</v>
      </c>
    </row>
    <row r="730" spans="1:5">
      <c r="A730" s="1">
        <v>43256</v>
      </c>
      <c r="B730">
        <v>-15</v>
      </c>
      <c r="D730">
        <f>B730*0.11</f>
        <v>-1.65</v>
      </c>
      <c r="E730">
        <f t="shared" si="13"/>
        <v>6924.09</v>
      </c>
    </row>
    <row r="731" spans="1:5">
      <c r="A731" s="1">
        <v>43258</v>
      </c>
      <c r="B731">
        <v>220</v>
      </c>
      <c r="C731" s="12"/>
      <c r="D731">
        <f>B731*0.09</f>
        <v>19.8</v>
      </c>
      <c r="E731">
        <f t="shared" si="13"/>
        <v>6943.89</v>
      </c>
    </row>
    <row r="732" spans="1:5">
      <c r="A732" s="1">
        <v>43270</v>
      </c>
      <c r="B732">
        <v>-191</v>
      </c>
      <c r="D732">
        <f>B732*0.04</f>
        <v>-7.6400000000000006</v>
      </c>
      <c r="E732">
        <f t="shared" si="13"/>
        <v>6936.25</v>
      </c>
    </row>
    <row r="733" spans="1:5">
      <c r="A733" s="1">
        <v>43279</v>
      </c>
      <c r="B733">
        <v>-220</v>
      </c>
      <c r="C733" s="12"/>
      <c r="D733">
        <f>B733*0.11</f>
        <v>-24.2</v>
      </c>
      <c r="E733">
        <f t="shared" si="13"/>
        <v>6912.05</v>
      </c>
    </row>
    <row r="734" spans="1:5">
      <c r="A734" s="1">
        <v>43286</v>
      </c>
      <c r="B734">
        <v>57</v>
      </c>
      <c r="C734" s="12"/>
      <c r="D734">
        <f>B734*0.11</f>
        <v>6.2700000000000005</v>
      </c>
      <c r="E734">
        <f t="shared" si="13"/>
        <v>6918.3200000000006</v>
      </c>
    </row>
    <row r="735" spans="1:5">
      <c r="A735" s="1">
        <v>43287</v>
      </c>
      <c r="B735">
        <v>952</v>
      </c>
      <c r="C735" s="12"/>
      <c r="D735">
        <f>B735*0.04</f>
        <v>38.08</v>
      </c>
      <c r="E735">
        <f t="shared" si="13"/>
        <v>6956.4000000000005</v>
      </c>
    </row>
    <row r="736" spans="1:5">
      <c r="A736" s="1">
        <v>43290</v>
      </c>
      <c r="B736">
        <v>176</v>
      </c>
      <c r="C736" s="12"/>
      <c r="D736">
        <f>B736*0.11</f>
        <v>19.36</v>
      </c>
      <c r="E736">
        <f t="shared" si="13"/>
        <v>6975.76</v>
      </c>
    </row>
    <row r="737" spans="1:5">
      <c r="A737" s="1">
        <v>43294</v>
      </c>
      <c r="B737">
        <v>-528</v>
      </c>
      <c r="D737">
        <f>B737*0.05</f>
        <v>-26.400000000000002</v>
      </c>
      <c r="E737">
        <f t="shared" si="13"/>
        <v>6949.3600000000006</v>
      </c>
    </row>
    <row r="738" spans="1:5">
      <c r="A738" s="1">
        <v>43299</v>
      </c>
      <c r="B738" s="2">
        <v>2661</v>
      </c>
      <c r="C738" s="12"/>
      <c r="D738">
        <f>B738*0.04</f>
        <v>106.44</v>
      </c>
      <c r="E738">
        <f t="shared" si="13"/>
        <v>7055.8</v>
      </c>
    </row>
    <row r="739" spans="1:5">
      <c r="A739" s="1">
        <v>43301</v>
      </c>
      <c r="B739">
        <v>-586</v>
      </c>
      <c r="D739">
        <f>B739*0.11</f>
        <v>-64.459999999999994</v>
      </c>
      <c r="E739">
        <f t="shared" si="13"/>
        <v>6991.34</v>
      </c>
    </row>
    <row r="740" spans="1:5">
      <c r="A740" s="1">
        <v>43304</v>
      </c>
      <c r="B740">
        <v>85</v>
      </c>
      <c r="D740">
        <f>B740*0.04</f>
        <v>3.4</v>
      </c>
      <c r="E740">
        <f t="shared" si="13"/>
        <v>6994.74</v>
      </c>
    </row>
    <row r="741" spans="1:5">
      <c r="A741" s="1">
        <v>43305</v>
      </c>
      <c r="B741">
        <v>-535</v>
      </c>
      <c r="D741">
        <f>B741*0.11</f>
        <v>-58.85</v>
      </c>
      <c r="E741">
        <f t="shared" si="13"/>
        <v>6935.8899999999994</v>
      </c>
    </row>
    <row r="742" spans="1:5">
      <c r="A742" s="1">
        <v>43311</v>
      </c>
      <c r="B742">
        <v>465</v>
      </c>
      <c r="C742" s="12"/>
      <c r="D742">
        <f>B742*0.09</f>
        <v>41.85</v>
      </c>
      <c r="E742">
        <f t="shared" si="13"/>
        <v>6977.74</v>
      </c>
    </row>
    <row r="743" spans="1:5">
      <c r="A743" s="1">
        <v>43315</v>
      </c>
      <c r="B743">
        <v>35</v>
      </c>
      <c r="C743" s="12"/>
      <c r="D743">
        <f>B743*0.09</f>
        <v>3.15</v>
      </c>
      <c r="E743">
        <f t="shared" si="13"/>
        <v>6980.8899999999994</v>
      </c>
    </row>
    <row r="744" spans="1:5">
      <c r="A744" s="1">
        <v>43319</v>
      </c>
      <c r="B744" s="2">
        <v>1142</v>
      </c>
      <c r="D744">
        <f>B744*0.05</f>
        <v>57.1</v>
      </c>
      <c r="E744">
        <f t="shared" si="13"/>
        <v>7037.99</v>
      </c>
    </row>
    <row r="745" spans="1:5">
      <c r="A745" s="1">
        <v>43320</v>
      </c>
      <c r="B745">
        <v>28</v>
      </c>
      <c r="D745">
        <f>B745*0.04</f>
        <v>1.1200000000000001</v>
      </c>
      <c r="E745">
        <f t="shared" si="13"/>
        <v>7039.11</v>
      </c>
    </row>
    <row r="746" spans="1:5">
      <c r="A746" s="1">
        <v>43325</v>
      </c>
      <c r="B746">
        <v>308</v>
      </c>
      <c r="C746" s="12"/>
      <c r="D746">
        <f>B746*0.04</f>
        <v>12.32</v>
      </c>
      <c r="E746">
        <f t="shared" si="13"/>
        <v>7051.4299999999994</v>
      </c>
    </row>
    <row r="747" spans="1:5">
      <c r="A747" s="1">
        <v>43326</v>
      </c>
      <c r="B747">
        <v>-375</v>
      </c>
      <c r="C747" s="12"/>
      <c r="D747">
        <f>B747*0.09</f>
        <v>-33.75</v>
      </c>
      <c r="E747">
        <f t="shared" si="13"/>
        <v>7017.6799999999994</v>
      </c>
    </row>
    <row r="748" spans="1:5">
      <c r="A748" s="1">
        <v>43327</v>
      </c>
      <c r="B748" s="2">
        <v>2438</v>
      </c>
      <c r="D748">
        <f>B748*0.13</f>
        <v>316.94</v>
      </c>
      <c r="E748">
        <f t="shared" si="13"/>
        <v>7334.619999999999</v>
      </c>
    </row>
    <row r="749" spans="1:5">
      <c r="A749" s="1">
        <v>43336</v>
      </c>
      <c r="B749">
        <v>52</v>
      </c>
      <c r="C749" s="12"/>
      <c r="D749">
        <f>B749*0.11</f>
        <v>5.72</v>
      </c>
      <c r="E749">
        <f t="shared" si="13"/>
        <v>7340.3399999999992</v>
      </c>
    </row>
    <row r="750" spans="1:5">
      <c r="A750" s="1">
        <v>43339</v>
      </c>
      <c r="B750">
        <v>-558</v>
      </c>
      <c r="D750">
        <f>B750*0.05</f>
        <v>-27.900000000000002</v>
      </c>
      <c r="E750">
        <f t="shared" si="13"/>
        <v>7312.44</v>
      </c>
    </row>
    <row r="751" spans="1:5">
      <c r="A751" s="1">
        <v>43339</v>
      </c>
      <c r="B751">
        <v>-267</v>
      </c>
      <c r="C751" s="12"/>
      <c r="D751">
        <f>B751*0.09</f>
        <v>-24.029999999999998</v>
      </c>
      <c r="E751">
        <f t="shared" si="13"/>
        <v>7288.41</v>
      </c>
    </row>
    <row r="752" spans="1:5">
      <c r="A752" s="1">
        <v>43341</v>
      </c>
      <c r="B752">
        <v>185</v>
      </c>
      <c r="D752">
        <f>B752*0.04</f>
        <v>7.4</v>
      </c>
      <c r="E752">
        <f t="shared" si="13"/>
        <v>7295.8099999999995</v>
      </c>
    </row>
    <row r="753" spans="1:5">
      <c r="A753" s="1">
        <v>43343</v>
      </c>
      <c r="B753">
        <v>405</v>
      </c>
      <c r="C753" s="12"/>
      <c r="D753">
        <f>B753*0.04</f>
        <v>16.2</v>
      </c>
      <c r="E753">
        <f t="shared" si="13"/>
        <v>7312.0099999999993</v>
      </c>
    </row>
    <row r="754" spans="1:5">
      <c r="A754" s="1">
        <v>43348</v>
      </c>
      <c r="B754">
        <v>-149</v>
      </c>
      <c r="D754">
        <f>B754*0.04</f>
        <v>-5.96</v>
      </c>
      <c r="E754">
        <f t="shared" si="13"/>
        <v>7306.0499999999993</v>
      </c>
    </row>
    <row r="755" spans="1:5">
      <c r="A755" s="1">
        <v>43354</v>
      </c>
      <c r="B755">
        <v>67</v>
      </c>
      <c r="C755" s="12"/>
      <c r="D755">
        <f>B755*0.11</f>
        <v>7.37</v>
      </c>
      <c r="E755">
        <f t="shared" si="13"/>
        <v>7313.4199999999992</v>
      </c>
    </row>
    <row r="756" spans="1:5">
      <c r="A756" s="1">
        <v>43354</v>
      </c>
      <c r="B756" s="2">
        <v>1131</v>
      </c>
      <c r="D756">
        <f>B756*0.09</f>
        <v>101.78999999999999</v>
      </c>
      <c r="E756">
        <f t="shared" si="13"/>
        <v>7415.2099999999991</v>
      </c>
    </row>
    <row r="757" spans="1:5">
      <c r="A757" s="1">
        <v>43360</v>
      </c>
      <c r="B757">
        <v>-42</v>
      </c>
      <c r="D757">
        <f>B757*0.11</f>
        <v>-4.62</v>
      </c>
      <c r="E757">
        <f t="shared" si="13"/>
        <v>7410.5899999999992</v>
      </c>
    </row>
    <row r="758" spans="1:5">
      <c r="A758" s="1">
        <v>43361</v>
      </c>
      <c r="B758">
        <v>274</v>
      </c>
      <c r="C758" s="12"/>
      <c r="D758">
        <f>B758*0.04</f>
        <v>10.96</v>
      </c>
      <c r="E758">
        <f t="shared" si="13"/>
        <v>7421.5499999999993</v>
      </c>
    </row>
    <row r="759" spans="1:5">
      <c r="A759" s="1">
        <v>43361</v>
      </c>
      <c r="B759" s="2">
        <v>1510</v>
      </c>
      <c r="C759" s="12"/>
      <c r="D759">
        <f>B759*0.2</f>
        <v>302</v>
      </c>
      <c r="E759">
        <f t="shared" si="13"/>
        <v>7723.5499999999993</v>
      </c>
    </row>
    <row r="760" spans="1:5">
      <c r="A760" s="1">
        <v>43363</v>
      </c>
      <c r="B760" s="2">
        <v>1144</v>
      </c>
      <c r="C760" s="12"/>
      <c r="D760">
        <f>B760*0.04</f>
        <v>45.76</v>
      </c>
      <c r="E760">
        <f t="shared" si="13"/>
        <v>7769.3099999999995</v>
      </c>
    </row>
    <row r="761" spans="1:5">
      <c r="A761" s="1">
        <v>43364</v>
      </c>
      <c r="B761">
        <v>-74</v>
      </c>
      <c r="D761">
        <f>B761*0.04</f>
        <v>-2.96</v>
      </c>
      <c r="E761">
        <f t="shared" si="13"/>
        <v>7766.3499999999995</v>
      </c>
    </row>
    <row r="762" spans="1:5">
      <c r="A762" s="1">
        <v>43368</v>
      </c>
      <c r="B762">
        <v>-28</v>
      </c>
      <c r="C762" s="12"/>
      <c r="D762">
        <f>B762*0.09</f>
        <v>-2.52</v>
      </c>
      <c r="E762">
        <f t="shared" si="13"/>
        <v>7763.829999999999</v>
      </c>
    </row>
    <row r="763" spans="1:5">
      <c r="A763" s="1">
        <v>43388</v>
      </c>
      <c r="B763">
        <v>-47</v>
      </c>
      <c r="D763">
        <f>B763*0.04</f>
        <v>-1.8800000000000001</v>
      </c>
      <c r="E763">
        <f t="shared" si="13"/>
        <v>7761.9499999999989</v>
      </c>
    </row>
    <row r="764" spans="1:5">
      <c r="A764" s="1">
        <v>43388</v>
      </c>
      <c r="B764">
        <v>-444</v>
      </c>
      <c r="D764">
        <f>B764*0.05</f>
        <v>-22.200000000000003</v>
      </c>
      <c r="E764">
        <f t="shared" si="13"/>
        <v>7739.7499999999991</v>
      </c>
    </row>
    <row r="765" spans="1:5">
      <c r="A765" s="1">
        <v>43389</v>
      </c>
      <c r="B765" s="2">
        <v>-1157</v>
      </c>
      <c r="D765">
        <f>B765*0.13</f>
        <v>-150.41</v>
      </c>
      <c r="E765">
        <f t="shared" si="13"/>
        <v>7589.3399999999992</v>
      </c>
    </row>
    <row r="766" spans="1:5">
      <c r="A766" s="1">
        <v>43390</v>
      </c>
      <c r="B766">
        <v>201</v>
      </c>
      <c r="C766" s="12"/>
      <c r="D766">
        <f>B766*0.09</f>
        <v>18.09</v>
      </c>
      <c r="E766">
        <f t="shared" si="13"/>
        <v>7607.4299999999994</v>
      </c>
    </row>
    <row r="767" spans="1:5">
      <c r="A767" s="1">
        <v>43396</v>
      </c>
      <c r="B767">
        <v>-812</v>
      </c>
      <c r="C767" s="12"/>
      <c r="D767">
        <f>B767*0.04</f>
        <v>-32.480000000000004</v>
      </c>
      <c r="E767">
        <f t="shared" si="13"/>
        <v>7574.95</v>
      </c>
    </row>
    <row r="768" spans="1:5">
      <c r="A768" s="1">
        <v>43398</v>
      </c>
      <c r="B768">
        <v>-99</v>
      </c>
      <c r="D768">
        <f>B768*0.09</f>
        <v>-8.91</v>
      </c>
      <c r="E768">
        <f t="shared" si="13"/>
        <v>7566.04</v>
      </c>
    </row>
    <row r="769" spans="1:5">
      <c r="A769" s="1">
        <v>43410</v>
      </c>
      <c r="B769">
        <v>182</v>
      </c>
      <c r="C769" s="12"/>
      <c r="D769">
        <f>B769*0.04</f>
        <v>7.28</v>
      </c>
      <c r="E769">
        <f t="shared" si="13"/>
        <v>7573.32</v>
      </c>
    </row>
    <row r="770" spans="1:5">
      <c r="A770" s="1">
        <v>43412</v>
      </c>
      <c r="B770">
        <v>226</v>
      </c>
      <c r="C770" s="12"/>
      <c r="D770">
        <f>B770*0.04</f>
        <v>9.0400000000000009</v>
      </c>
      <c r="E770">
        <f t="shared" si="13"/>
        <v>7582.36</v>
      </c>
    </row>
    <row r="771" spans="1:5">
      <c r="A771" s="1">
        <v>43412</v>
      </c>
      <c r="B771">
        <v>161</v>
      </c>
      <c r="D771">
        <f>B771*0.04</f>
        <v>6.44</v>
      </c>
      <c r="E771">
        <f t="shared" ref="E771:E787" si="14">E770+D771</f>
        <v>7588.7999999999993</v>
      </c>
    </row>
    <row r="772" spans="1:5">
      <c r="A772" s="1">
        <v>43412</v>
      </c>
      <c r="B772">
        <v>529</v>
      </c>
      <c r="C772" s="12"/>
      <c r="D772">
        <f>B772*0.09</f>
        <v>47.61</v>
      </c>
      <c r="E772">
        <f t="shared" si="14"/>
        <v>7636.4099999999989</v>
      </c>
    </row>
    <row r="773" spans="1:5">
      <c r="A773" s="1">
        <v>43412</v>
      </c>
      <c r="B773">
        <v>-717</v>
      </c>
      <c r="C773" s="12"/>
      <c r="D773">
        <f>B773*0.2</f>
        <v>-143.4</v>
      </c>
      <c r="E773">
        <f t="shared" si="14"/>
        <v>7493.0099999999993</v>
      </c>
    </row>
    <row r="774" spans="1:5">
      <c r="A774" s="1">
        <v>43413</v>
      </c>
      <c r="B774">
        <v>-39</v>
      </c>
      <c r="C774" s="12"/>
      <c r="D774">
        <f>B774*0.11</f>
        <v>-4.29</v>
      </c>
      <c r="E774">
        <f t="shared" si="14"/>
        <v>7488.7199999999993</v>
      </c>
    </row>
    <row r="775" spans="1:5">
      <c r="A775" s="1">
        <v>43420</v>
      </c>
      <c r="B775" s="2">
        <v>-1885</v>
      </c>
      <c r="C775" s="12"/>
      <c r="D775">
        <f>B775*0.04</f>
        <v>-75.400000000000006</v>
      </c>
      <c r="E775">
        <f t="shared" si="14"/>
        <v>7413.32</v>
      </c>
    </row>
    <row r="776" spans="1:5">
      <c r="A776" s="1">
        <v>43427</v>
      </c>
      <c r="B776">
        <v>-130</v>
      </c>
      <c r="C776" s="12"/>
      <c r="D776">
        <f>B776*0.09</f>
        <v>-11.7</v>
      </c>
      <c r="E776">
        <f t="shared" si="14"/>
        <v>7401.62</v>
      </c>
    </row>
    <row r="777" spans="1:5">
      <c r="A777" s="1">
        <v>43432</v>
      </c>
      <c r="B777">
        <v>10</v>
      </c>
      <c r="C777" s="12"/>
      <c r="D777">
        <f>B777*0.09</f>
        <v>0.89999999999999991</v>
      </c>
      <c r="E777">
        <f t="shared" si="14"/>
        <v>7402.5199999999995</v>
      </c>
    </row>
    <row r="778" spans="1:5">
      <c r="A778" s="1">
        <v>43433</v>
      </c>
      <c r="B778">
        <v>278</v>
      </c>
      <c r="C778" s="12"/>
      <c r="D778">
        <f>B778*0.11</f>
        <v>30.580000000000002</v>
      </c>
      <c r="E778">
        <f t="shared" si="14"/>
        <v>7433.0999999999995</v>
      </c>
    </row>
    <row r="779" spans="1:5">
      <c r="A779" s="1">
        <v>43433</v>
      </c>
      <c r="B779">
        <v>58</v>
      </c>
      <c r="D779">
        <f>B779*0.04</f>
        <v>2.3199999999999998</v>
      </c>
      <c r="E779">
        <f t="shared" si="14"/>
        <v>7435.4199999999992</v>
      </c>
    </row>
    <row r="780" spans="1:5">
      <c r="A780" s="1">
        <v>43437</v>
      </c>
      <c r="B780">
        <v>453</v>
      </c>
      <c r="C780" s="12"/>
      <c r="D780">
        <f>B780*0.04</f>
        <v>18.12</v>
      </c>
      <c r="E780">
        <f t="shared" si="14"/>
        <v>7453.5399999999991</v>
      </c>
    </row>
    <row r="781" spans="1:5">
      <c r="A781" s="1">
        <v>43438</v>
      </c>
      <c r="B781" s="2">
        <v>5488</v>
      </c>
      <c r="D781">
        <f>B781*0.07</f>
        <v>384.16</v>
      </c>
      <c r="E781">
        <f t="shared" si="14"/>
        <v>7837.6999999999989</v>
      </c>
    </row>
    <row r="782" spans="1:5">
      <c r="A782" s="1">
        <v>43438</v>
      </c>
      <c r="B782">
        <v>508</v>
      </c>
      <c r="D782">
        <f>B782*0.05</f>
        <v>25.400000000000002</v>
      </c>
      <c r="E782">
        <f t="shared" si="14"/>
        <v>7863.0999999999985</v>
      </c>
    </row>
    <row r="783" spans="1:5">
      <c r="A783" s="1">
        <v>43441</v>
      </c>
      <c r="B783">
        <v>-19</v>
      </c>
      <c r="D783">
        <f>B783*0.04</f>
        <v>-0.76</v>
      </c>
      <c r="E783">
        <f t="shared" si="14"/>
        <v>7862.3399999999983</v>
      </c>
    </row>
    <row r="784" spans="1:5">
      <c r="A784" s="1">
        <v>43444</v>
      </c>
      <c r="B784">
        <v>-358</v>
      </c>
      <c r="C784" s="12"/>
      <c r="D784">
        <f>B784*0.11</f>
        <v>-39.380000000000003</v>
      </c>
      <c r="E784">
        <f t="shared" si="14"/>
        <v>7822.9599999999982</v>
      </c>
    </row>
    <row r="785" spans="1:5">
      <c r="A785" s="1">
        <v>43444</v>
      </c>
      <c r="B785">
        <v>853</v>
      </c>
      <c r="D785">
        <f>B785*0.11</f>
        <v>93.83</v>
      </c>
      <c r="E785">
        <f t="shared" si="14"/>
        <v>7916.7899999999981</v>
      </c>
    </row>
    <row r="786" spans="1:5">
      <c r="A786" s="1">
        <v>43445</v>
      </c>
      <c r="B786">
        <v>-358</v>
      </c>
      <c r="C786" s="12"/>
      <c r="D786">
        <f>B786*0.09</f>
        <v>-32.22</v>
      </c>
      <c r="E786">
        <f t="shared" si="14"/>
        <v>7884.5699999999979</v>
      </c>
    </row>
    <row r="787" spans="1:5">
      <c r="A787" s="1">
        <v>43446</v>
      </c>
      <c r="B787">
        <v>109</v>
      </c>
      <c r="C787" s="12"/>
      <c r="D787">
        <f>B787*0.11</f>
        <v>11.99</v>
      </c>
      <c r="E787">
        <f t="shared" si="14"/>
        <v>7896.5599999999977</v>
      </c>
    </row>
    <row r="788" spans="1:5">
      <c r="A788" t="s">
        <v>1</v>
      </c>
      <c r="B788" t="s">
        <v>4</v>
      </c>
    </row>
  </sheetData>
  <sortState ref="A1:D788">
    <sortCondition ref="A2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L1" sqref="L1:Q72"/>
    </sheetView>
  </sheetViews>
  <sheetFormatPr baseColWidth="10" defaultRowHeight="15" x14ac:dyDescent="0"/>
  <cols>
    <col min="1" max="1" width="10.6640625" bestFit="1" customWidth="1"/>
    <col min="2" max="2" width="13.6640625" bestFit="1" customWidth="1"/>
    <col min="3" max="3" width="12.83203125" bestFit="1" customWidth="1"/>
    <col min="4" max="4" width="6.33203125" bestFit="1" customWidth="1"/>
    <col min="5" max="5" width="6.6640625" bestFit="1" customWidth="1"/>
    <col min="6" max="6" width="9.33203125" bestFit="1" customWidth="1"/>
    <col min="7" max="7" width="18.6640625" bestFit="1" customWidth="1"/>
    <col min="8" max="8" width="10.1640625" bestFit="1" customWidth="1"/>
    <col min="9" max="9" width="4.83203125" bestFit="1" customWidth="1"/>
    <col min="10" max="10" width="10.6640625" bestFit="1" customWidth="1"/>
    <col min="11" max="11" width="13.6640625" bestFit="1" customWidth="1"/>
    <col min="12" max="12" width="12.83203125" bestFit="1" customWidth="1"/>
    <col min="13" max="13" width="8.6640625" bestFit="1" customWidth="1"/>
    <col min="14" max="14" width="7.33203125" bestFit="1" customWidth="1"/>
    <col min="15" max="15" width="6.6640625" bestFit="1" customWidth="1"/>
    <col min="16" max="16" width="9.33203125" bestFit="1" customWidth="1"/>
    <col min="17" max="17" width="13.1640625" bestFit="1" customWidth="1"/>
    <col min="18" max="18" width="10.1640625" bestFit="1" customWidth="1"/>
    <col min="19" max="19" width="4.83203125" bestFit="1" customWidth="1"/>
    <col min="20" max="20" width="10.33203125" bestFit="1" customWidth="1"/>
  </cols>
  <sheetData>
    <row r="1" spans="1:17">
      <c r="A1" t="s">
        <v>181</v>
      </c>
      <c r="B1" t="s">
        <v>0</v>
      </c>
      <c r="C1" t="s">
        <v>1</v>
      </c>
      <c r="D1" t="s">
        <v>188</v>
      </c>
      <c r="E1" t="s">
        <v>3</v>
      </c>
      <c r="F1" t="s">
        <v>4</v>
      </c>
      <c r="G1" t="s">
        <v>193</v>
      </c>
      <c r="J1" t="s">
        <v>8</v>
      </c>
      <c r="K1" t="s">
        <v>0</v>
      </c>
      <c r="L1" t="s">
        <v>1</v>
      </c>
      <c r="M1" t="s">
        <v>2</v>
      </c>
      <c r="N1" t="s">
        <v>188</v>
      </c>
      <c r="O1" t="s">
        <v>3</v>
      </c>
      <c r="P1" t="s">
        <v>4</v>
      </c>
      <c r="Q1" t="s">
        <v>5</v>
      </c>
    </row>
    <row r="2" spans="1:17">
      <c r="B2">
        <v>1</v>
      </c>
      <c r="C2" s="1">
        <v>40716</v>
      </c>
      <c r="D2" s="12">
        <f>$C$23/F2</f>
        <v>95.1</v>
      </c>
      <c r="E2">
        <v>100</v>
      </c>
      <c r="F2">
        <v>5</v>
      </c>
      <c r="G2">
        <v>5</v>
      </c>
      <c r="K2">
        <v>1</v>
      </c>
      <c r="L2" s="1">
        <v>40610</v>
      </c>
      <c r="M2">
        <v>1600</v>
      </c>
      <c r="N2" s="12">
        <f>$L$73/P2</f>
        <v>-34.086419753086417</v>
      </c>
      <c r="O2">
        <v>100</v>
      </c>
      <c r="P2">
        <v>-12</v>
      </c>
      <c r="Q2">
        <v>-12</v>
      </c>
    </row>
    <row r="3" spans="1:17">
      <c r="B3">
        <v>2</v>
      </c>
      <c r="C3" s="1">
        <v>40833</v>
      </c>
      <c r="D3" s="12">
        <f t="shared" ref="D3:D22" si="0">$C$23/F3</f>
        <v>3.6576923076923076</v>
      </c>
      <c r="E3">
        <v>100</v>
      </c>
      <c r="F3">
        <v>130</v>
      </c>
      <c r="G3">
        <v>135</v>
      </c>
      <c r="K3">
        <v>2</v>
      </c>
      <c r="L3" s="1">
        <v>40625</v>
      </c>
      <c r="M3">
        <v>1600</v>
      </c>
      <c r="N3" s="12">
        <f t="shared" ref="N3:N66" si="1">$L$73/P3</f>
        <v>3.0754664438874961</v>
      </c>
      <c r="O3">
        <v>100</v>
      </c>
      <c r="P3">
        <v>133</v>
      </c>
      <c r="Q3">
        <v>121</v>
      </c>
    </row>
    <row r="4" spans="1:17">
      <c r="B4">
        <v>3</v>
      </c>
      <c r="C4" s="1">
        <v>41072</v>
      </c>
      <c r="D4" s="12">
        <f t="shared" si="0"/>
        <v>0.60727969348659006</v>
      </c>
      <c r="E4">
        <v>100</v>
      </c>
      <c r="F4">
        <v>783</v>
      </c>
      <c r="G4">
        <v>918</v>
      </c>
      <c r="K4">
        <v>3</v>
      </c>
      <c r="L4" s="1">
        <v>40644</v>
      </c>
      <c r="M4">
        <v>1600</v>
      </c>
      <c r="N4" s="12">
        <f t="shared" si="1"/>
        <v>-45.44855967078189</v>
      </c>
      <c r="O4">
        <v>100</v>
      </c>
      <c r="P4">
        <v>-9</v>
      </c>
      <c r="Q4">
        <v>112</v>
      </c>
    </row>
    <row r="5" spans="1:17">
      <c r="B5">
        <v>4</v>
      </c>
      <c r="C5" s="1">
        <v>41192</v>
      </c>
      <c r="D5" s="12">
        <f t="shared" si="0"/>
        <v>-6.4256756756756754</v>
      </c>
      <c r="E5">
        <v>100</v>
      </c>
      <c r="F5">
        <v>-74</v>
      </c>
      <c r="G5">
        <v>844</v>
      </c>
      <c r="K5">
        <v>4</v>
      </c>
      <c r="L5" s="1">
        <v>40708</v>
      </c>
      <c r="M5">
        <v>1600</v>
      </c>
      <c r="N5" s="12">
        <f t="shared" si="1"/>
        <v>409.03703703703701</v>
      </c>
      <c r="O5">
        <v>100</v>
      </c>
      <c r="P5">
        <v>1</v>
      </c>
      <c r="Q5">
        <v>113</v>
      </c>
    </row>
    <row r="6" spans="1:17">
      <c r="B6">
        <v>5</v>
      </c>
      <c r="C6" s="1">
        <v>41313</v>
      </c>
      <c r="D6" s="12">
        <f t="shared" si="0"/>
        <v>1.1188235294117648</v>
      </c>
      <c r="E6">
        <v>100</v>
      </c>
      <c r="F6">
        <v>425</v>
      </c>
      <c r="G6" s="2">
        <v>1269</v>
      </c>
      <c r="K6">
        <v>5</v>
      </c>
      <c r="L6" s="1">
        <v>40764</v>
      </c>
      <c r="M6">
        <v>1600</v>
      </c>
      <c r="N6" s="12">
        <f t="shared" si="1"/>
        <v>-4.7015751383567475</v>
      </c>
      <c r="O6">
        <v>100</v>
      </c>
      <c r="P6">
        <v>-87</v>
      </c>
      <c r="Q6">
        <v>26</v>
      </c>
    </row>
    <row r="7" spans="1:17">
      <c r="B7">
        <v>6</v>
      </c>
      <c r="C7" s="1">
        <v>41463</v>
      </c>
      <c r="D7" s="12">
        <f t="shared" si="0"/>
        <v>0.16982142857142857</v>
      </c>
      <c r="E7">
        <v>100</v>
      </c>
      <c r="F7" s="2">
        <v>2800</v>
      </c>
      <c r="G7" s="2">
        <v>4069</v>
      </c>
      <c r="K7">
        <v>6</v>
      </c>
      <c r="L7" s="1">
        <v>40828</v>
      </c>
      <c r="M7">
        <v>1600</v>
      </c>
      <c r="N7" s="12">
        <f t="shared" si="1"/>
        <v>4.4460547504025758</v>
      </c>
      <c r="O7">
        <v>100</v>
      </c>
      <c r="P7">
        <v>92</v>
      </c>
      <c r="Q7">
        <v>118</v>
      </c>
    </row>
    <row r="8" spans="1:17">
      <c r="B8">
        <v>7</v>
      </c>
      <c r="C8" s="1">
        <v>41631</v>
      </c>
      <c r="D8" s="12">
        <f t="shared" si="0"/>
        <v>1.2068527918781726</v>
      </c>
      <c r="E8">
        <v>100</v>
      </c>
      <c r="F8">
        <v>394</v>
      </c>
      <c r="G8" s="2">
        <v>4463</v>
      </c>
      <c r="K8">
        <v>7</v>
      </c>
      <c r="L8" s="1">
        <v>40836</v>
      </c>
      <c r="M8">
        <v>1600</v>
      </c>
      <c r="N8" s="12">
        <f t="shared" si="1"/>
        <v>10.225925925925925</v>
      </c>
      <c r="O8">
        <v>100</v>
      </c>
      <c r="P8">
        <v>40</v>
      </c>
      <c r="Q8">
        <v>158</v>
      </c>
    </row>
    <row r="9" spans="1:17">
      <c r="B9">
        <v>8</v>
      </c>
      <c r="C9" s="1">
        <v>41760</v>
      </c>
      <c r="D9" s="12">
        <f t="shared" si="0"/>
        <v>-0.56472684085510694</v>
      </c>
      <c r="E9">
        <v>100</v>
      </c>
      <c r="F9">
        <v>-842</v>
      </c>
      <c r="G9" s="2">
        <v>3621</v>
      </c>
      <c r="H9" s="2"/>
      <c r="K9">
        <v>8</v>
      </c>
      <c r="L9" s="1">
        <v>40843</v>
      </c>
      <c r="M9">
        <v>1600</v>
      </c>
      <c r="N9" s="12">
        <f t="shared" si="1"/>
        <v>0.97855750487329429</v>
      </c>
      <c r="O9">
        <v>100</v>
      </c>
      <c r="P9">
        <v>418</v>
      </c>
      <c r="Q9">
        <v>576</v>
      </c>
    </row>
    <row r="10" spans="1:17">
      <c r="B10">
        <v>9</v>
      </c>
      <c r="C10" s="1">
        <v>41870</v>
      </c>
      <c r="D10" s="12">
        <f t="shared" si="0"/>
        <v>-0.96060606060606057</v>
      </c>
      <c r="E10">
        <v>100</v>
      </c>
      <c r="F10">
        <v>-495</v>
      </c>
      <c r="G10" s="2">
        <v>3126</v>
      </c>
      <c r="H10" s="2"/>
      <c r="K10">
        <v>9</v>
      </c>
      <c r="L10" s="1">
        <v>40856</v>
      </c>
      <c r="M10">
        <v>1600</v>
      </c>
      <c r="N10" s="12">
        <f t="shared" si="1"/>
        <v>-9.738977072310405</v>
      </c>
      <c r="O10">
        <v>100</v>
      </c>
      <c r="P10">
        <v>-42</v>
      </c>
      <c r="Q10">
        <v>534</v>
      </c>
    </row>
    <row r="11" spans="1:17">
      <c r="B11">
        <v>10</v>
      </c>
      <c r="C11" s="1">
        <v>41946</v>
      </c>
      <c r="D11" s="12">
        <f t="shared" si="0"/>
        <v>-2.3894472361809047</v>
      </c>
      <c r="E11">
        <v>100</v>
      </c>
      <c r="F11">
        <v>-199</v>
      </c>
      <c r="G11" s="2">
        <v>2927</v>
      </c>
      <c r="H11" s="2"/>
      <c r="K11">
        <v>10</v>
      </c>
      <c r="L11" s="1">
        <v>40886</v>
      </c>
      <c r="M11">
        <v>1600</v>
      </c>
      <c r="N11" s="12">
        <f t="shared" si="1"/>
        <v>0.73172994103226652</v>
      </c>
      <c r="O11">
        <v>100</v>
      </c>
      <c r="P11">
        <v>559</v>
      </c>
      <c r="Q11" s="2">
        <v>1093</v>
      </c>
    </row>
    <row r="12" spans="1:17">
      <c r="B12">
        <v>11</v>
      </c>
      <c r="C12" s="1">
        <v>42003</v>
      </c>
      <c r="D12" s="12">
        <f t="shared" si="0"/>
        <v>0.63063660477453576</v>
      </c>
      <c r="E12">
        <v>100</v>
      </c>
      <c r="F12">
        <v>754</v>
      </c>
      <c r="G12" s="2">
        <v>3681</v>
      </c>
      <c r="K12">
        <v>11</v>
      </c>
      <c r="L12" s="1">
        <v>40969</v>
      </c>
      <c r="M12">
        <v>1600</v>
      </c>
      <c r="N12" s="12">
        <f t="shared" si="1"/>
        <v>0.93815834182806657</v>
      </c>
      <c r="O12">
        <v>100</v>
      </c>
      <c r="P12">
        <v>436</v>
      </c>
      <c r="Q12" s="2">
        <v>1529</v>
      </c>
    </row>
    <row r="13" spans="1:17">
      <c r="B13">
        <v>12</v>
      </c>
      <c r="C13" s="1">
        <v>42110</v>
      </c>
      <c r="D13" s="12">
        <f t="shared" si="0"/>
        <v>0.24186164801627671</v>
      </c>
      <c r="E13">
        <v>100</v>
      </c>
      <c r="F13" s="2">
        <v>1966</v>
      </c>
      <c r="G13" s="2">
        <v>5647</v>
      </c>
      <c r="K13">
        <v>12</v>
      </c>
      <c r="L13" s="1">
        <v>40973</v>
      </c>
      <c r="M13">
        <v>1600</v>
      </c>
      <c r="N13" s="12">
        <f t="shared" si="1"/>
        <v>-34.086419753086417</v>
      </c>
      <c r="O13">
        <v>100</v>
      </c>
      <c r="P13">
        <v>-12</v>
      </c>
      <c r="Q13" s="2">
        <v>1517</v>
      </c>
    </row>
    <row r="14" spans="1:17">
      <c r="B14">
        <v>13</v>
      </c>
      <c r="C14" s="1">
        <v>42261</v>
      </c>
      <c r="D14" s="12">
        <f t="shared" si="0"/>
        <v>-0.55941176470588239</v>
      </c>
      <c r="E14">
        <v>100</v>
      </c>
      <c r="F14">
        <v>-850</v>
      </c>
      <c r="G14" s="2">
        <v>4797</v>
      </c>
      <c r="H14" s="2"/>
      <c r="K14">
        <v>13</v>
      </c>
      <c r="L14" s="1">
        <v>40980</v>
      </c>
      <c r="M14">
        <v>1600</v>
      </c>
      <c r="N14" s="12">
        <f t="shared" si="1"/>
        <v>-4.0498716538320494</v>
      </c>
      <c r="O14">
        <v>100</v>
      </c>
      <c r="P14">
        <v>-101</v>
      </c>
      <c r="Q14" s="2">
        <v>1416</v>
      </c>
    </row>
    <row r="15" spans="1:17">
      <c r="B15">
        <v>14</v>
      </c>
      <c r="C15" s="1">
        <v>42479</v>
      </c>
      <c r="D15" s="12">
        <f t="shared" si="0"/>
        <v>0.56338862559241709</v>
      </c>
      <c r="E15">
        <v>100</v>
      </c>
      <c r="F15">
        <v>844</v>
      </c>
      <c r="G15" s="2">
        <v>5641</v>
      </c>
      <c r="K15">
        <v>14</v>
      </c>
      <c r="L15" s="1">
        <v>40987</v>
      </c>
      <c r="M15">
        <v>1600</v>
      </c>
      <c r="N15" s="12">
        <f t="shared" si="1"/>
        <v>3.6521164021164019</v>
      </c>
      <c r="O15">
        <v>100</v>
      </c>
      <c r="P15">
        <v>112</v>
      </c>
      <c r="Q15" s="2">
        <v>1528</v>
      </c>
    </row>
    <row r="16" spans="1:17">
      <c r="B16">
        <v>15</v>
      </c>
      <c r="C16" s="1">
        <v>42566</v>
      </c>
      <c r="D16" s="12">
        <f t="shared" si="0"/>
        <v>-1.8430232558139534</v>
      </c>
      <c r="E16">
        <v>100</v>
      </c>
      <c r="F16">
        <v>-258</v>
      </c>
      <c r="G16" s="2">
        <v>5383</v>
      </c>
      <c r="H16" s="2"/>
      <c r="K16">
        <v>15</v>
      </c>
      <c r="L16" s="1">
        <v>40994</v>
      </c>
      <c r="M16">
        <v>1600</v>
      </c>
      <c r="N16" s="12">
        <f t="shared" si="1"/>
        <v>-40.903703703703698</v>
      </c>
      <c r="O16">
        <v>100</v>
      </c>
      <c r="P16">
        <v>-10</v>
      </c>
      <c r="Q16" s="2">
        <v>1518</v>
      </c>
    </row>
    <row r="17" spans="2:17">
      <c r="B17">
        <v>16</v>
      </c>
      <c r="C17" s="1">
        <v>42601</v>
      </c>
      <c r="D17" s="12">
        <f t="shared" si="0"/>
        <v>1.729090909090909</v>
      </c>
      <c r="E17">
        <v>100</v>
      </c>
      <c r="F17">
        <v>275</v>
      </c>
      <c r="G17" s="2">
        <v>5658</v>
      </c>
      <c r="K17">
        <v>16</v>
      </c>
      <c r="L17" s="1">
        <v>41022</v>
      </c>
      <c r="M17">
        <v>1600</v>
      </c>
      <c r="N17" s="12">
        <f t="shared" si="1"/>
        <v>-3.933048433048433</v>
      </c>
      <c r="O17">
        <v>100</v>
      </c>
      <c r="P17">
        <v>-104</v>
      </c>
      <c r="Q17" s="2">
        <v>1414</v>
      </c>
    </row>
    <row r="18" spans="2:17">
      <c r="B18">
        <v>17</v>
      </c>
      <c r="C18" s="1">
        <v>42887</v>
      </c>
      <c r="D18" s="12">
        <f t="shared" si="0"/>
        <v>0.98651452282157681</v>
      </c>
      <c r="E18">
        <v>100</v>
      </c>
      <c r="F18">
        <v>482</v>
      </c>
      <c r="G18" s="2">
        <v>6140</v>
      </c>
      <c r="K18">
        <v>17</v>
      </c>
      <c r="L18" s="1">
        <v>41026</v>
      </c>
      <c r="M18">
        <v>1600</v>
      </c>
      <c r="N18" s="12">
        <f t="shared" si="1"/>
        <v>1.8592592592592592</v>
      </c>
      <c r="O18">
        <v>100</v>
      </c>
      <c r="P18">
        <v>220</v>
      </c>
      <c r="Q18" s="2">
        <v>1634</v>
      </c>
    </row>
    <row r="19" spans="2:17">
      <c r="B19">
        <v>18</v>
      </c>
      <c r="C19" s="1">
        <v>42975</v>
      </c>
      <c r="D19" s="12">
        <f t="shared" si="0"/>
        <v>9.6313550739315371E-2</v>
      </c>
      <c r="E19">
        <v>100</v>
      </c>
      <c r="F19" s="2">
        <v>4937</v>
      </c>
      <c r="G19" s="2">
        <v>11077</v>
      </c>
      <c r="K19">
        <v>18</v>
      </c>
      <c r="L19" s="1">
        <v>41038</v>
      </c>
      <c r="M19">
        <v>1600</v>
      </c>
      <c r="N19" s="12">
        <f t="shared" si="1"/>
        <v>-3.6197967879383808</v>
      </c>
      <c r="O19">
        <v>100</v>
      </c>
      <c r="P19">
        <v>-113</v>
      </c>
      <c r="Q19" s="2">
        <v>1521</v>
      </c>
    </row>
    <row r="20" spans="2:17">
      <c r="B20">
        <v>19</v>
      </c>
      <c r="C20" s="1">
        <v>43235</v>
      </c>
      <c r="D20" s="12">
        <f t="shared" si="0"/>
        <v>4.6013160441261851E-2</v>
      </c>
      <c r="E20">
        <v>100</v>
      </c>
      <c r="F20" s="2">
        <v>10334</v>
      </c>
      <c r="G20" s="2">
        <v>21411</v>
      </c>
      <c r="K20">
        <v>19</v>
      </c>
      <c r="L20" s="1">
        <v>41046</v>
      </c>
      <c r="M20">
        <v>1600</v>
      </c>
      <c r="N20" s="12">
        <f t="shared" si="1"/>
        <v>-4.9882565492321582</v>
      </c>
      <c r="O20">
        <v>100</v>
      </c>
      <c r="P20">
        <v>-82</v>
      </c>
      <c r="Q20" s="2">
        <v>1439</v>
      </c>
    </row>
    <row r="21" spans="2:17">
      <c r="B21">
        <v>20</v>
      </c>
      <c r="C21" s="1">
        <v>43294</v>
      </c>
      <c r="D21" s="12">
        <f t="shared" si="0"/>
        <v>-0.90056818181818177</v>
      </c>
      <c r="E21">
        <v>100</v>
      </c>
      <c r="F21">
        <v>-528</v>
      </c>
      <c r="G21" s="2">
        <v>20883</v>
      </c>
      <c r="H21" s="2"/>
      <c r="K21">
        <v>20</v>
      </c>
      <c r="L21" s="1">
        <v>41061</v>
      </c>
      <c r="M21">
        <v>1600</v>
      </c>
      <c r="N21" s="12">
        <f t="shared" si="1"/>
        <v>-3.1956018518518516</v>
      </c>
      <c r="O21">
        <v>100</v>
      </c>
      <c r="P21">
        <v>-128</v>
      </c>
      <c r="Q21" s="2">
        <v>1311</v>
      </c>
    </row>
    <row r="22" spans="2:17">
      <c r="B22">
        <v>21</v>
      </c>
      <c r="C22" s="1">
        <v>43339</v>
      </c>
      <c r="D22" s="12">
        <f t="shared" si="0"/>
        <v>-0.85215053763440862</v>
      </c>
      <c r="E22">
        <v>100</v>
      </c>
      <c r="F22">
        <v>-558</v>
      </c>
      <c r="G22" s="2">
        <v>20325</v>
      </c>
      <c r="H22" s="2"/>
      <c r="K22">
        <v>21</v>
      </c>
      <c r="L22" s="1">
        <v>41067</v>
      </c>
      <c r="M22">
        <v>1600</v>
      </c>
      <c r="N22" s="12">
        <f t="shared" si="1"/>
        <v>2.5564814814814811</v>
      </c>
      <c r="O22">
        <v>100</v>
      </c>
      <c r="P22">
        <v>160</v>
      </c>
      <c r="Q22" s="2">
        <v>1471</v>
      </c>
    </row>
    <row r="23" spans="2:17">
      <c r="B23" t="s">
        <v>189</v>
      </c>
      <c r="C23">
        <f>-1*AVERAGE(F5,F9,F10,F11,F14,F16,F21,F22)</f>
        <v>475.5</v>
      </c>
      <c r="K23">
        <v>22</v>
      </c>
      <c r="L23" s="1">
        <v>41096</v>
      </c>
      <c r="M23">
        <v>1600</v>
      </c>
      <c r="N23" s="12">
        <f t="shared" si="1"/>
        <v>7.4370370370370367</v>
      </c>
      <c r="O23">
        <v>100</v>
      </c>
      <c r="P23">
        <v>55</v>
      </c>
      <c r="Q23" s="2">
        <v>1526</v>
      </c>
    </row>
    <row r="24" spans="2:17">
      <c r="B24" t="s">
        <v>187</v>
      </c>
      <c r="C24">
        <f>SUM(D2:D22)/B22</f>
        <v>4.3646990104393524</v>
      </c>
      <c r="K24">
        <v>23</v>
      </c>
      <c r="L24" s="1">
        <v>41100</v>
      </c>
      <c r="M24">
        <v>1600</v>
      </c>
      <c r="N24" s="12">
        <f t="shared" si="1"/>
        <v>7.4370370370370367</v>
      </c>
      <c r="O24">
        <v>100</v>
      </c>
      <c r="P24">
        <v>55</v>
      </c>
      <c r="Q24" s="2">
        <v>1581</v>
      </c>
    </row>
    <row r="25" spans="2:17">
      <c r="B25" t="s">
        <v>190</v>
      </c>
      <c r="C25">
        <f>C24*B22*365/(C22-C2)</f>
        <v>12.754638930620525</v>
      </c>
      <c r="K25">
        <v>24</v>
      </c>
      <c r="L25" s="1">
        <v>41127</v>
      </c>
      <c r="M25">
        <v>1600</v>
      </c>
      <c r="N25" s="12">
        <f t="shared" si="1"/>
        <v>10.225925925925925</v>
      </c>
      <c r="O25">
        <v>100</v>
      </c>
      <c r="P25">
        <v>40</v>
      </c>
      <c r="Q25" s="2">
        <v>1621</v>
      </c>
    </row>
    <row r="26" spans="2:17">
      <c r="B26" t="s">
        <v>191</v>
      </c>
      <c r="C26">
        <f>C24*SQRT(B22)/STDEV(D2:D22)</f>
        <v>0.95797437430994059</v>
      </c>
      <c r="K26">
        <v>25</v>
      </c>
      <c r="L26" s="1">
        <v>41136</v>
      </c>
      <c r="M26">
        <v>1600</v>
      </c>
      <c r="N26" s="12">
        <f t="shared" si="1"/>
        <v>58.43386243386243</v>
      </c>
      <c r="O26">
        <v>100</v>
      </c>
      <c r="P26">
        <v>7</v>
      </c>
      <c r="Q26" s="2">
        <v>1628</v>
      </c>
    </row>
    <row r="27" spans="2:17">
      <c r="K27">
        <v>26</v>
      </c>
      <c r="L27" s="1">
        <v>41138</v>
      </c>
      <c r="M27">
        <v>1600</v>
      </c>
      <c r="N27" s="12">
        <f t="shared" si="1"/>
        <v>9.738977072310405</v>
      </c>
      <c r="O27">
        <v>100</v>
      </c>
      <c r="P27">
        <v>42</v>
      </c>
      <c r="Q27" s="2">
        <v>1670</v>
      </c>
    </row>
    <row r="28" spans="2:17">
      <c r="K28">
        <v>27</v>
      </c>
      <c r="L28" s="1">
        <v>41142</v>
      </c>
      <c r="M28">
        <v>1600</v>
      </c>
      <c r="N28" s="12">
        <f t="shared" si="1"/>
        <v>13.634567901234567</v>
      </c>
      <c r="O28">
        <v>100</v>
      </c>
      <c r="P28">
        <v>30</v>
      </c>
      <c r="Q28" s="2">
        <v>1700</v>
      </c>
    </row>
    <row r="29" spans="2:17">
      <c r="K29">
        <v>28</v>
      </c>
      <c r="L29" s="1">
        <v>41152</v>
      </c>
      <c r="M29">
        <v>1600</v>
      </c>
      <c r="N29" s="12">
        <f t="shared" si="1"/>
        <v>-4.1316872427983533</v>
      </c>
      <c r="O29">
        <v>100</v>
      </c>
      <c r="P29">
        <v>-99</v>
      </c>
      <c r="Q29" s="2">
        <v>1601</v>
      </c>
    </row>
    <row r="30" spans="2:17">
      <c r="K30">
        <v>29</v>
      </c>
      <c r="L30" s="1">
        <v>41159</v>
      </c>
      <c r="M30">
        <v>1600</v>
      </c>
      <c r="N30" s="12">
        <f t="shared" si="1"/>
        <v>2.6053314460957773</v>
      </c>
      <c r="O30">
        <v>100</v>
      </c>
      <c r="P30">
        <v>157</v>
      </c>
      <c r="Q30" s="2">
        <v>1758</v>
      </c>
    </row>
    <row r="31" spans="2:17">
      <c r="K31">
        <v>30</v>
      </c>
      <c r="L31" s="1">
        <v>41192</v>
      </c>
      <c r="M31">
        <v>1600</v>
      </c>
      <c r="N31" s="12">
        <f t="shared" si="1"/>
        <v>40.903703703703698</v>
      </c>
      <c r="O31">
        <v>100</v>
      </c>
      <c r="P31">
        <v>10</v>
      </c>
      <c r="Q31" s="2">
        <v>1768</v>
      </c>
    </row>
    <row r="32" spans="2:17">
      <c r="K32">
        <v>31</v>
      </c>
      <c r="L32" s="1">
        <v>41213</v>
      </c>
      <c r="M32">
        <v>1600</v>
      </c>
      <c r="N32" s="12">
        <f t="shared" si="1"/>
        <v>21.528265107212473</v>
      </c>
      <c r="O32">
        <v>100</v>
      </c>
      <c r="P32">
        <v>19</v>
      </c>
      <c r="Q32" s="2">
        <v>1787</v>
      </c>
    </row>
    <row r="33" spans="11:18">
      <c r="K33">
        <v>32</v>
      </c>
      <c r="L33" s="1">
        <v>41246</v>
      </c>
      <c r="M33">
        <v>1600</v>
      </c>
      <c r="N33" s="12">
        <f t="shared" si="1"/>
        <v>1.0569432481577183</v>
      </c>
      <c r="O33">
        <v>100</v>
      </c>
      <c r="P33">
        <v>387</v>
      </c>
      <c r="Q33" s="2">
        <v>2174</v>
      </c>
    </row>
    <row r="34" spans="11:18">
      <c r="K34">
        <v>33</v>
      </c>
      <c r="L34" s="1">
        <v>41302</v>
      </c>
      <c r="M34">
        <v>1600</v>
      </c>
      <c r="N34" s="12">
        <f t="shared" si="1"/>
        <v>-3.0754664438874961</v>
      </c>
      <c r="O34">
        <v>100</v>
      </c>
      <c r="P34">
        <v>-133</v>
      </c>
      <c r="Q34" s="2">
        <v>2041</v>
      </c>
    </row>
    <row r="35" spans="11:18">
      <c r="K35">
        <v>34</v>
      </c>
      <c r="L35" s="1">
        <v>41310</v>
      </c>
      <c r="M35">
        <v>1600</v>
      </c>
      <c r="N35" s="12">
        <f t="shared" si="1"/>
        <v>3.2207640711577716</v>
      </c>
      <c r="O35">
        <v>100</v>
      </c>
      <c r="P35">
        <v>127</v>
      </c>
      <c r="Q35" s="2">
        <v>2168</v>
      </c>
    </row>
    <row r="36" spans="11:18">
      <c r="K36">
        <v>35</v>
      </c>
      <c r="L36" s="1">
        <v>41313</v>
      </c>
      <c r="M36">
        <v>1600</v>
      </c>
      <c r="N36" s="12">
        <f t="shared" si="1"/>
        <v>4.4460547504025758</v>
      </c>
      <c r="O36">
        <v>100</v>
      </c>
      <c r="P36">
        <v>92</v>
      </c>
      <c r="Q36" s="2">
        <v>2260</v>
      </c>
    </row>
    <row r="37" spans="11:18">
      <c r="K37">
        <v>36</v>
      </c>
      <c r="L37" s="1">
        <v>41320</v>
      </c>
      <c r="M37">
        <v>1600</v>
      </c>
      <c r="N37" s="12">
        <f t="shared" si="1"/>
        <v>-9.9765130984643164</v>
      </c>
      <c r="O37">
        <v>100</v>
      </c>
      <c r="P37">
        <v>-41</v>
      </c>
      <c r="Q37" s="2">
        <v>2219</v>
      </c>
    </row>
    <row r="38" spans="11:18">
      <c r="K38">
        <v>37</v>
      </c>
      <c r="L38" s="1">
        <v>41331</v>
      </c>
      <c r="M38">
        <v>1600</v>
      </c>
      <c r="N38" s="12">
        <f t="shared" si="1"/>
        <v>-3.0987654320987654</v>
      </c>
      <c r="O38">
        <v>100</v>
      </c>
      <c r="P38">
        <v>-132</v>
      </c>
      <c r="Q38" s="2">
        <v>2087</v>
      </c>
    </row>
    <row r="39" spans="11:18">
      <c r="K39">
        <v>38</v>
      </c>
      <c r="L39" s="1">
        <v>41509</v>
      </c>
      <c r="M39">
        <v>1600</v>
      </c>
      <c r="N39" s="12">
        <f t="shared" si="1"/>
        <v>0.1424719738895984</v>
      </c>
      <c r="O39">
        <v>100</v>
      </c>
      <c r="P39" s="2">
        <v>2871</v>
      </c>
      <c r="Q39" s="2">
        <v>4958</v>
      </c>
    </row>
    <row r="40" spans="11:18">
      <c r="K40">
        <v>39</v>
      </c>
      <c r="L40" s="1">
        <v>41514</v>
      </c>
      <c r="M40">
        <v>1600</v>
      </c>
      <c r="N40" s="12">
        <f t="shared" si="1"/>
        <v>-2.9009718938796949</v>
      </c>
      <c r="O40">
        <v>100</v>
      </c>
      <c r="P40">
        <v>-141</v>
      </c>
      <c r="Q40" s="2">
        <v>4817</v>
      </c>
    </row>
    <row r="41" spans="11:18">
      <c r="K41">
        <v>40</v>
      </c>
      <c r="L41" s="1">
        <v>41520</v>
      </c>
      <c r="M41">
        <v>1600</v>
      </c>
      <c r="N41" s="12">
        <f t="shared" si="1"/>
        <v>2.2110110110110108</v>
      </c>
      <c r="O41">
        <v>100</v>
      </c>
      <c r="P41">
        <v>185</v>
      </c>
      <c r="Q41" s="2">
        <v>5002</v>
      </c>
    </row>
    <row r="42" spans="11:18">
      <c r="K42">
        <v>41</v>
      </c>
      <c r="L42" s="1">
        <v>41530</v>
      </c>
      <c r="M42">
        <v>1600</v>
      </c>
      <c r="N42" s="12">
        <f t="shared" si="1"/>
        <v>2.420337497260574</v>
      </c>
      <c r="O42">
        <v>100</v>
      </c>
      <c r="P42">
        <v>169</v>
      </c>
      <c r="Q42" s="2">
        <v>5171</v>
      </c>
    </row>
    <row r="43" spans="11:18">
      <c r="K43">
        <v>42</v>
      </c>
      <c r="L43" s="1">
        <v>41631</v>
      </c>
      <c r="M43">
        <v>1600</v>
      </c>
      <c r="N43" s="12">
        <f t="shared" si="1"/>
        <v>0.69446016474878947</v>
      </c>
      <c r="O43">
        <v>100</v>
      </c>
      <c r="P43">
        <v>589</v>
      </c>
      <c r="Q43" s="2">
        <v>5760</v>
      </c>
    </row>
    <row r="44" spans="11:18">
      <c r="K44">
        <v>43</v>
      </c>
      <c r="L44" s="1">
        <v>41705</v>
      </c>
      <c r="M44">
        <v>1600</v>
      </c>
      <c r="N44" s="12">
        <f t="shared" si="1"/>
        <v>0.71760883690708244</v>
      </c>
      <c r="O44">
        <v>100</v>
      </c>
      <c r="P44">
        <v>570</v>
      </c>
      <c r="Q44" s="2">
        <v>6330</v>
      </c>
    </row>
    <row r="45" spans="11:18">
      <c r="K45">
        <v>44</v>
      </c>
      <c r="L45" s="1">
        <v>41739</v>
      </c>
      <c r="M45">
        <v>1600</v>
      </c>
      <c r="N45" s="12">
        <f t="shared" si="1"/>
        <v>3.3255043661547723</v>
      </c>
      <c r="O45">
        <v>100</v>
      </c>
      <c r="P45">
        <v>123</v>
      </c>
      <c r="Q45" s="2">
        <v>6453</v>
      </c>
    </row>
    <row r="46" spans="11:18">
      <c r="K46">
        <v>45</v>
      </c>
      <c r="L46" s="1">
        <v>41877</v>
      </c>
      <c r="M46">
        <v>1600</v>
      </c>
      <c r="N46" s="12">
        <f t="shared" si="1"/>
        <v>-9.0897119341563783</v>
      </c>
      <c r="O46">
        <v>100</v>
      </c>
      <c r="P46">
        <v>-45</v>
      </c>
      <c r="Q46" s="2">
        <v>6408</v>
      </c>
      <c r="R46" s="2"/>
    </row>
    <row r="47" spans="11:18">
      <c r="K47">
        <v>46</v>
      </c>
      <c r="L47" s="1">
        <v>41949</v>
      </c>
      <c r="M47">
        <v>1600</v>
      </c>
      <c r="N47" s="12">
        <f t="shared" si="1"/>
        <v>4.1316872427983533</v>
      </c>
      <c r="O47">
        <v>100</v>
      </c>
      <c r="P47">
        <v>99</v>
      </c>
      <c r="Q47" s="2">
        <v>6507</v>
      </c>
    </row>
    <row r="48" spans="11:18">
      <c r="K48">
        <v>47</v>
      </c>
      <c r="L48" s="1">
        <v>41953</v>
      </c>
      <c r="M48">
        <v>1600</v>
      </c>
      <c r="N48" s="12">
        <f t="shared" si="1"/>
        <v>-68.172839506172835</v>
      </c>
      <c r="O48">
        <v>100</v>
      </c>
      <c r="P48">
        <v>-6</v>
      </c>
      <c r="Q48" s="2">
        <v>6501</v>
      </c>
    </row>
    <row r="49" spans="11:18">
      <c r="K49">
        <v>48</v>
      </c>
      <c r="L49" s="1">
        <v>42010</v>
      </c>
      <c r="M49">
        <v>1600</v>
      </c>
      <c r="N49" s="12">
        <f t="shared" si="1"/>
        <v>0.85751999378833754</v>
      </c>
      <c r="O49">
        <v>100</v>
      </c>
      <c r="P49">
        <v>477</v>
      </c>
      <c r="Q49" s="2">
        <v>6978</v>
      </c>
    </row>
    <row r="50" spans="11:18">
      <c r="K50">
        <v>49</v>
      </c>
      <c r="L50" s="1">
        <v>42034</v>
      </c>
      <c r="M50">
        <v>1600</v>
      </c>
      <c r="N50" s="12">
        <f t="shared" si="1"/>
        <v>0.40903703703703703</v>
      </c>
      <c r="O50">
        <v>100</v>
      </c>
      <c r="P50" s="2">
        <v>1000</v>
      </c>
      <c r="Q50" s="2">
        <v>7978</v>
      </c>
    </row>
    <row r="51" spans="11:18">
      <c r="K51">
        <v>50</v>
      </c>
      <c r="L51" s="1">
        <v>42089</v>
      </c>
      <c r="M51">
        <v>1600</v>
      </c>
      <c r="N51" s="12">
        <f t="shared" si="1"/>
        <v>-0.57207977207977201</v>
      </c>
      <c r="O51">
        <v>100</v>
      </c>
      <c r="P51">
        <v>-715</v>
      </c>
      <c r="Q51" s="2">
        <v>7263</v>
      </c>
    </row>
    <row r="52" spans="11:18">
      <c r="K52">
        <v>51</v>
      </c>
      <c r="L52" s="1">
        <v>42117</v>
      </c>
      <c r="M52">
        <v>1600</v>
      </c>
      <c r="N52" s="12">
        <f t="shared" si="1"/>
        <v>-2.9216931216931217</v>
      </c>
      <c r="O52">
        <v>100</v>
      </c>
      <c r="P52">
        <v>-140</v>
      </c>
      <c r="Q52" s="2">
        <v>7123</v>
      </c>
    </row>
    <row r="53" spans="11:18">
      <c r="K53">
        <v>52</v>
      </c>
      <c r="L53" s="1">
        <v>42157</v>
      </c>
      <c r="M53">
        <v>1600</v>
      </c>
      <c r="N53" s="12">
        <f t="shared" si="1"/>
        <v>-2.6053314460957773</v>
      </c>
      <c r="O53">
        <v>100</v>
      </c>
      <c r="P53">
        <v>-157</v>
      </c>
      <c r="Q53" s="2">
        <v>6966</v>
      </c>
    </row>
    <row r="54" spans="11:18">
      <c r="K54">
        <v>53</v>
      </c>
      <c r="L54" s="1">
        <v>42181</v>
      </c>
      <c r="M54">
        <v>1600</v>
      </c>
      <c r="N54" s="12">
        <f t="shared" si="1"/>
        <v>1.740583136327817</v>
      </c>
      <c r="O54">
        <v>100</v>
      </c>
      <c r="P54">
        <v>235</v>
      </c>
      <c r="Q54" s="2">
        <v>7201</v>
      </c>
    </row>
    <row r="55" spans="11:18">
      <c r="K55">
        <v>54</v>
      </c>
      <c r="L55" s="1">
        <v>42209</v>
      </c>
      <c r="M55">
        <v>1600</v>
      </c>
      <c r="N55" s="12">
        <f t="shared" si="1"/>
        <v>-3.1464387464387462</v>
      </c>
      <c r="O55">
        <v>100</v>
      </c>
      <c r="P55">
        <v>-130</v>
      </c>
      <c r="Q55" s="2">
        <v>7071</v>
      </c>
    </row>
    <row r="56" spans="11:18">
      <c r="K56">
        <v>55</v>
      </c>
      <c r="L56" s="1">
        <v>42270</v>
      </c>
      <c r="M56">
        <v>1600</v>
      </c>
      <c r="N56" s="12">
        <f t="shared" si="1"/>
        <v>-0.44801427933958049</v>
      </c>
      <c r="O56">
        <v>100</v>
      </c>
      <c r="P56">
        <v>-913</v>
      </c>
      <c r="Q56" s="2">
        <v>6158</v>
      </c>
      <c r="R56" s="2"/>
    </row>
    <row r="57" spans="11:18">
      <c r="K57">
        <v>56</v>
      </c>
      <c r="L57" s="1">
        <v>42297</v>
      </c>
      <c r="M57">
        <v>1600</v>
      </c>
      <c r="N57" s="12">
        <f t="shared" si="1"/>
        <v>3.1956018518518516</v>
      </c>
      <c r="O57">
        <v>100</v>
      </c>
      <c r="P57">
        <v>128</v>
      </c>
      <c r="Q57" s="2">
        <v>6286</v>
      </c>
    </row>
    <row r="58" spans="11:18">
      <c r="K58">
        <v>57</v>
      </c>
      <c r="L58" s="1">
        <v>42346</v>
      </c>
      <c r="M58">
        <v>1600</v>
      </c>
      <c r="N58" s="12">
        <f t="shared" si="1"/>
        <v>-1.842509175842509</v>
      </c>
      <c r="O58">
        <v>100</v>
      </c>
      <c r="P58">
        <v>-222</v>
      </c>
      <c r="Q58" s="2">
        <v>6064</v>
      </c>
    </row>
    <row r="59" spans="11:18">
      <c r="K59">
        <v>58</v>
      </c>
      <c r="L59" s="1">
        <v>42437</v>
      </c>
      <c r="M59">
        <v>1600</v>
      </c>
      <c r="N59" s="12">
        <f t="shared" si="1"/>
        <v>-0.17273523523523523</v>
      </c>
      <c r="O59">
        <v>100</v>
      </c>
      <c r="P59" s="2">
        <v>-2368</v>
      </c>
      <c r="Q59" s="2">
        <v>3696</v>
      </c>
      <c r="R59" s="2"/>
    </row>
    <row r="60" spans="11:18">
      <c r="K60">
        <v>59</v>
      </c>
      <c r="L60" s="1">
        <v>42486</v>
      </c>
      <c r="M60">
        <v>1600</v>
      </c>
      <c r="N60" s="12">
        <f t="shared" si="1"/>
        <v>5.3820662768031182</v>
      </c>
      <c r="O60">
        <v>100</v>
      </c>
      <c r="P60">
        <v>76</v>
      </c>
      <c r="Q60" s="2">
        <v>3772</v>
      </c>
    </row>
    <row r="61" spans="11:18">
      <c r="K61">
        <v>60</v>
      </c>
      <c r="L61" s="1">
        <v>42537</v>
      </c>
      <c r="M61">
        <v>1600</v>
      </c>
      <c r="N61" s="12">
        <f t="shared" si="1"/>
        <v>2.1304012345679011</v>
      </c>
      <c r="O61">
        <v>100</v>
      </c>
      <c r="P61">
        <v>192</v>
      </c>
      <c r="Q61" s="2">
        <v>3964</v>
      </c>
    </row>
    <row r="62" spans="11:18">
      <c r="K62">
        <v>61</v>
      </c>
      <c r="L62" s="1">
        <v>42572</v>
      </c>
      <c r="M62">
        <v>1600</v>
      </c>
      <c r="N62" s="12">
        <f t="shared" si="1"/>
        <v>0.78359585639279117</v>
      </c>
      <c r="O62">
        <v>100</v>
      </c>
      <c r="P62">
        <v>522</v>
      </c>
      <c r="Q62" s="2">
        <v>4486</v>
      </c>
    </row>
    <row r="63" spans="11:18">
      <c r="K63">
        <v>62</v>
      </c>
      <c r="L63" s="1">
        <v>42599</v>
      </c>
      <c r="M63">
        <v>1600</v>
      </c>
      <c r="N63" s="12">
        <f t="shared" si="1"/>
        <v>2.097625830959164</v>
      </c>
      <c r="O63">
        <v>100</v>
      </c>
      <c r="P63">
        <v>195</v>
      </c>
      <c r="Q63" s="2">
        <v>4681</v>
      </c>
    </row>
    <row r="64" spans="11:18">
      <c r="K64">
        <v>63</v>
      </c>
      <c r="L64" s="1">
        <v>42606</v>
      </c>
      <c r="M64">
        <v>1600</v>
      </c>
      <c r="N64" s="12">
        <f t="shared" si="1"/>
        <v>-8.3476946334089188</v>
      </c>
      <c r="O64">
        <v>100</v>
      </c>
      <c r="P64">
        <v>-49</v>
      </c>
      <c r="Q64" s="2">
        <v>4632</v>
      </c>
    </row>
    <row r="65" spans="11:18">
      <c r="K65">
        <v>64</v>
      </c>
      <c r="L65" s="1">
        <v>42829</v>
      </c>
      <c r="M65">
        <v>1600</v>
      </c>
      <c r="N65" s="12">
        <f t="shared" si="1"/>
        <v>9.7529098005969719E-2</v>
      </c>
      <c r="O65">
        <v>100</v>
      </c>
      <c r="P65" s="2">
        <v>4194</v>
      </c>
      <c r="Q65" s="2">
        <v>8826</v>
      </c>
    </row>
    <row r="66" spans="11:18">
      <c r="K66">
        <v>65</v>
      </c>
      <c r="L66" s="1">
        <v>42986</v>
      </c>
      <c r="M66">
        <v>1600</v>
      </c>
      <c r="N66" s="12">
        <f t="shared" si="1"/>
        <v>7.6857767199743895E-2</v>
      </c>
      <c r="O66">
        <v>100</v>
      </c>
      <c r="P66" s="2">
        <v>5322</v>
      </c>
      <c r="Q66" s="2">
        <v>14148</v>
      </c>
    </row>
    <row r="67" spans="11:18">
      <c r="K67">
        <v>66</v>
      </c>
      <c r="L67" s="1">
        <v>43166</v>
      </c>
      <c r="M67">
        <v>1600</v>
      </c>
      <c r="N67" s="12">
        <f t="shared" ref="N67:N72" si="2">$L$73/P67</f>
        <v>4.0526804422573767E-2</v>
      </c>
      <c r="O67">
        <v>100</v>
      </c>
      <c r="P67" s="2">
        <v>10093</v>
      </c>
      <c r="Q67" s="2">
        <v>24241</v>
      </c>
    </row>
    <row r="68" spans="11:18">
      <c r="K68">
        <v>67</v>
      </c>
      <c r="L68" s="1">
        <v>43182</v>
      </c>
      <c r="M68">
        <v>1600</v>
      </c>
      <c r="N68" s="12">
        <f t="shared" si="2"/>
        <v>-0.12585754985754985</v>
      </c>
      <c r="O68">
        <v>100</v>
      </c>
      <c r="P68" s="2">
        <v>-3250</v>
      </c>
      <c r="Q68" s="2">
        <v>20991</v>
      </c>
      <c r="R68" s="2"/>
    </row>
    <row r="69" spans="11:18">
      <c r="K69">
        <v>68</v>
      </c>
      <c r="L69" s="1">
        <v>43299</v>
      </c>
      <c r="M69">
        <v>1600</v>
      </c>
      <c r="N69" s="12">
        <f t="shared" si="2"/>
        <v>0.15371553439948779</v>
      </c>
      <c r="O69">
        <v>100</v>
      </c>
      <c r="P69" s="2">
        <v>2661</v>
      </c>
      <c r="Q69" s="2">
        <v>23652</v>
      </c>
    </row>
    <row r="70" spans="11:18">
      <c r="K70">
        <v>69</v>
      </c>
      <c r="L70" s="1">
        <v>43343</v>
      </c>
      <c r="M70">
        <v>1600</v>
      </c>
      <c r="N70" s="12">
        <f t="shared" si="2"/>
        <v>1.0099679926840419</v>
      </c>
      <c r="O70">
        <v>100</v>
      </c>
      <c r="P70">
        <v>405</v>
      </c>
      <c r="Q70" s="2">
        <v>24057</v>
      </c>
      <c r="R70" s="2"/>
    </row>
    <row r="71" spans="11:18">
      <c r="K71">
        <v>70</v>
      </c>
      <c r="L71" s="1">
        <v>43363</v>
      </c>
      <c r="M71">
        <v>1600</v>
      </c>
      <c r="N71" s="12">
        <f t="shared" si="2"/>
        <v>0.35754985754985752</v>
      </c>
      <c r="O71">
        <v>100</v>
      </c>
      <c r="P71" s="2">
        <v>1144</v>
      </c>
      <c r="Q71" s="2">
        <v>25201</v>
      </c>
    </row>
    <row r="72" spans="11:18">
      <c r="K72">
        <v>71</v>
      </c>
      <c r="L72" s="1">
        <v>43420</v>
      </c>
      <c r="M72">
        <v>1600</v>
      </c>
      <c r="N72" s="12">
        <f t="shared" si="2"/>
        <v>-0.21699577561646527</v>
      </c>
      <c r="O72">
        <v>100</v>
      </c>
      <c r="P72" s="2">
        <v>-1885</v>
      </c>
      <c r="Q72" s="2">
        <v>23316</v>
      </c>
      <c r="R72" s="2"/>
    </row>
    <row r="73" spans="11:18">
      <c r="K73" t="s">
        <v>189</v>
      </c>
      <c r="L73" s="2">
        <f>-1*AVERAGE(P2,P4,P6,P10,P13,P14,P16,P17,P19,P21,P29,P34,P37,P38,P40,P46,P48,P51,P52,P53,P55,P56,P58,P59,P64,P68,P72)</f>
        <v>409.03703703703701</v>
      </c>
    </row>
    <row r="74" spans="11:18">
      <c r="K74" t="s">
        <v>187</v>
      </c>
      <c r="L74">
        <f>SUM(N2:N72)/K72</f>
        <v>4.7964419793302415</v>
      </c>
    </row>
    <row r="75" spans="11:18">
      <c r="K75" t="s">
        <v>192</v>
      </c>
      <c r="L75">
        <f>L74*K72*365/(L72-L2)</f>
        <v>44.234802097631032</v>
      </c>
    </row>
    <row r="76" spans="11:18">
      <c r="K76" t="s">
        <v>191</v>
      </c>
      <c r="L76">
        <f>L74*SQRT(K72)/STDEV(N2:N72)</f>
        <v>0.78990847499468575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K52" sqref="K52"/>
    </sheetView>
  </sheetViews>
  <sheetFormatPr baseColWidth="10" defaultRowHeight="15" x14ac:dyDescent="0"/>
  <cols>
    <col min="1" max="1" width="12" bestFit="1" customWidth="1"/>
    <col min="2" max="2" width="13.6640625" bestFit="1" customWidth="1"/>
    <col min="3" max="3" width="12.83203125" bestFit="1" customWidth="1"/>
    <col min="4" max="4" width="6.83203125" bestFit="1" customWidth="1"/>
    <col min="5" max="5" width="6.6640625" bestFit="1" customWidth="1"/>
    <col min="6" max="6" width="9.1640625" bestFit="1" customWidth="1"/>
    <col min="7" max="7" width="13.1640625" bestFit="1" customWidth="1"/>
    <col min="8" max="8" width="10.1640625" bestFit="1" customWidth="1"/>
    <col min="9" max="9" width="12.33203125" bestFit="1" customWidth="1"/>
    <col min="10" max="10" width="13.6640625" bestFit="1" customWidth="1"/>
    <col min="11" max="11" width="12.83203125" bestFit="1" customWidth="1"/>
    <col min="12" max="12" width="8.83203125" bestFit="1" customWidth="1"/>
    <col min="13" max="13" width="6.83203125" bestFit="1" customWidth="1"/>
    <col min="14" max="14" width="6.6640625" bestFit="1" customWidth="1"/>
    <col min="15" max="15" width="9.1640625" bestFit="1" customWidth="1"/>
    <col min="16" max="17" width="13.1640625" bestFit="1" customWidth="1"/>
    <col min="18" max="18" width="10.1640625" bestFit="1" customWidth="1"/>
    <col min="19" max="19" width="4.83203125" bestFit="1" customWidth="1"/>
    <col min="20" max="20" width="12" bestFit="1" customWidth="1"/>
  </cols>
  <sheetData>
    <row r="1" spans="1:16">
      <c r="A1" t="s">
        <v>9</v>
      </c>
      <c r="B1" t="s">
        <v>0</v>
      </c>
      <c r="C1" t="s">
        <v>1</v>
      </c>
      <c r="D1" t="s">
        <v>188</v>
      </c>
      <c r="E1" t="s">
        <v>3</v>
      </c>
      <c r="F1" t="s">
        <v>4</v>
      </c>
      <c r="G1" t="s">
        <v>5</v>
      </c>
      <c r="I1" t="s">
        <v>180</v>
      </c>
      <c r="J1" t="s">
        <v>0</v>
      </c>
      <c r="K1" t="s">
        <v>1</v>
      </c>
      <c r="M1" s="12" t="s">
        <v>188</v>
      </c>
      <c r="N1" t="s">
        <v>3</v>
      </c>
      <c r="O1" t="s">
        <v>4</v>
      </c>
      <c r="P1" t="s">
        <v>5</v>
      </c>
    </row>
    <row r="2" spans="1:16">
      <c r="B2">
        <v>1</v>
      </c>
      <c r="C2" s="1">
        <v>40709</v>
      </c>
      <c r="D2" s="12">
        <f t="shared" ref="D2:D31" si="0">$C$32/F2</f>
        <v>0.45353894820086993</v>
      </c>
      <c r="E2">
        <v>100</v>
      </c>
      <c r="F2">
        <v>562</v>
      </c>
      <c r="G2">
        <v>562</v>
      </c>
      <c r="J2">
        <v>1</v>
      </c>
      <c r="K2" s="1">
        <v>40724</v>
      </c>
      <c r="M2" s="12">
        <f t="shared" ref="M2:M33" si="1">$K$51/O2</f>
        <v>0.90190067443286326</v>
      </c>
      <c r="N2">
        <v>100</v>
      </c>
      <c r="O2">
        <v>233</v>
      </c>
      <c r="P2">
        <v>233</v>
      </c>
    </row>
    <row r="3" spans="1:16">
      <c r="B3">
        <v>2</v>
      </c>
      <c r="C3" s="1">
        <v>40785</v>
      </c>
      <c r="D3" s="12">
        <f t="shared" si="0"/>
        <v>-0.53774027191748708</v>
      </c>
      <c r="E3">
        <v>100</v>
      </c>
      <c r="F3">
        <v>-474</v>
      </c>
      <c r="G3">
        <v>88</v>
      </c>
      <c r="H3" s="2"/>
      <c r="J3">
        <v>2</v>
      </c>
      <c r="K3" s="1">
        <v>40802</v>
      </c>
      <c r="M3" s="12">
        <f t="shared" si="1"/>
        <v>0.39352594970572496</v>
      </c>
      <c r="N3">
        <v>100</v>
      </c>
      <c r="O3">
        <v>534</v>
      </c>
      <c r="P3">
        <v>767</v>
      </c>
    </row>
    <row r="4" spans="1:16">
      <c r="B4">
        <v>3</v>
      </c>
      <c r="C4" s="1">
        <v>40833</v>
      </c>
      <c r="D4" s="12">
        <f t="shared" si="0"/>
        <v>1.0446265938069217</v>
      </c>
      <c r="E4">
        <v>100</v>
      </c>
      <c r="F4">
        <v>244</v>
      </c>
      <c r="G4">
        <v>332</v>
      </c>
      <c r="J4">
        <v>3</v>
      </c>
      <c r="K4" s="1">
        <v>40855</v>
      </c>
      <c r="M4" s="12">
        <f t="shared" si="1"/>
        <v>-35.023809523809526</v>
      </c>
      <c r="N4">
        <v>100</v>
      </c>
      <c r="O4">
        <v>-6</v>
      </c>
      <c r="P4">
        <v>761</v>
      </c>
    </row>
    <row r="5" spans="1:16">
      <c r="B5">
        <v>4</v>
      </c>
      <c r="C5" s="1">
        <v>40883</v>
      </c>
      <c r="D5" s="12">
        <f t="shared" si="0"/>
        <v>-127.44444444444444</v>
      </c>
      <c r="E5">
        <v>100</v>
      </c>
      <c r="F5">
        <v>-2</v>
      </c>
      <c r="G5">
        <v>330</v>
      </c>
      <c r="J5">
        <v>4</v>
      </c>
      <c r="K5" s="1">
        <v>40893</v>
      </c>
      <c r="M5" s="12">
        <f t="shared" si="1"/>
        <v>0.46906887755102039</v>
      </c>
      <c r="N5">
        <v>100</v>
      </c>
      <c r="O5">
        <v>448</v>
      </c>
      <c r="P5" s="2">
        <v>1209</v>
      </c>
    </row>
    <row r="6" spans="1:16">
      <c r="B6">
        <v>5</v>
      </c>
      <c r="C6" s="1">
        <v>40953</v>
      </c>
      <c r="D6" s="12">
        <f t="shared" si="0"/>
        <v>0.46854575163398693</v>
      </c>
      <c r="E6">
        <v>100</v>
      </c>
      <c r="F6">
        <v>544</v>
      </c>
      <c r="G6">
        <v>874</v>
      </c>
      <c r="J6">
        <v>5</v>
      </c>
      <c r="K6" s="1">
        <v>40961</v>
      </c>
      <c r="M6" s="12">
        <f t="shared" si="1"/>
        <v>30.020408163265305</v>
      </c>
      <c r="N6">
        <v>100</v>
      </c>
      <c r="O6">
        <v>7</v>
      </c>
      <c r="P6" s="2">
        <v>1216</v>
      </c>
    </row>
    <row r="7" spans="1:16">
      <c r="B7">
        <v>6</v>
      </c>
      <c r="C7" s="1">
        <v>41143</v>
      </c>
      <c r="D7" s="12">
        <f t="shared" si="0"/>
        <v>-1.583160800552105</v>
      </c>
      <c r="E7">
        <v>100</v>
      </c>
      <c r="F7">
        <v>-161</v>
      </c>
      <c r="G7">
        <v>713</v>
      </c>
      <c r="J7">
        <v>6</v>
      </c>
      <c r="K7" s="1">
        <v>41075</v>
      </c>
      <c r="M7" s="12">
        <f t="shared" si="1"/>
        <v>0.4341794569067296</v>
      </c>
      <c r="N7">
        <v>100</v>
      </c>
      <c r="O7">
        <v>484</v>
      </c>
      <c r="P7" s="2">
        <v>1700</v>
      </c>
    </row>
    <row r="8" spans="1:16">
      <c r="B8">
        <v>7</v>
      </c>
      <c r="C8" s="1">
        <v>41254</v>
      </c>
      <c r="D8" s="12">
        <f t="shared" si="0"/>
        <v>-4.1785063752276868</v>
      </c>
      <c r="E8">
        <v>100</v>
      </c>
      <c r="F8">
        <v>-61</v>
      </c>
      <c r="G8">
        <v>652</v>
      </c>
      <c r="J8">
        <v>7</v>
      </c>
      <c r="K8" s="1">
        <v>41158</v>
      </c>
      <c r="M8" s="12">
        <f t="shared" si="1"/>
        <v>11.674603174603174</v>
      </c>
      <c r="N8">
        <v>100</v>
      </c>
      <c r="O8">
        <v>18</v>
      </c>
      <c r="P8" s="2">
        <v>1718</v>
      </c>
    </row>
    <row r="9" spans="1:16">
      <c r="B9">
        <v>8</v>
      </c>
      <c r="C9" s="1">
        <v>41292</v>
      </c>
      <c r="D9" s="12">
        <f t="shared" si="0"/>
        <v>9.8034188034188041</v>
      </c>
      <c r="E9">
        <v>100</v>
      </c>
      <c r="F9">
        <v>26</v>
      </c>
      <c r="G9">
        <v>678</v>
      </c>
      <c r="J9">
        <v>8</v>
      </c>
      <c r="K9" s="1">
        <v>41264</v>
      </c>
      <c r="M9" s="12">
        <f t="shared" si="1"/>
        <v>0.90578817733990147</v>
      </c>
      <c r="N9">
        <v>100</v>
      </c>
      <c r="O9">
        <v>232</v>
      </c>
      <c r="P9" s="2">
        <v>1950</v>
      </c>
    </row>
    <row r="10" spans="1:16">
      <c r="B10">
        <v>9</v>
      </c>
      <c r="C10" s="1">
        <v>41351</v>
      </c>
      <c r="D10" s="12">
        <f t="shared" si="0"/>
        <v>-1.7700617283950617</v>
      </c>
      <c r="E10">
        <v>100</v>
      </c>
      <c r="F10">
        <v>-144</v>
      </c>
      <c r="G10">
        <v>534</v>
      </c>
      <c r="J10">
        <v>9</v>
      </c>
      <c r="K10" s="1">
        <v>41312</v>
      </c>
      <c r="M10" s="12">
        <f t="shared" si="1"/>
        <v>0.56038095238095242</v>
      </c>
      <c r="N10">
        <v>100</v>
      </c>
      <c r="O10">
        <v>375</v>
      </c>
      <c r="P10" s="2">
        <v>2325</v>
      </c>
    </row>
    <row r="11" spans="1:16">
      <c r="B11">
        <v>10</v>
      </c>
      <c r="C11" s="1">
        <v>41407</v>
      </c>
      <c r="D11" s="12">
        <f t="shared" si="0"/>
        <v>3.7483660130718954</v>
      </c>
      <c r="E11">
        <v>100</v>
      </c>
      <c r="F11">
        <v>68</v>
      </c>
      <c r="G11">
        <v>602</v>
      </c>
      <c r="J11">
        <v>10</v>
      </c>
      <c r="K11" s="1">
        <v>41368</v>
      </c>
      <c r="M11" s="12">
        <f t="shared" si="1"/>
        <v>0.27045412759698473</v>
      </c>
      <c r="N11">
        <v>100</v>
      </c>
      <c r="O11">
        <v>777</v>
      </c>
      <c r="P11" s="2">
        <v>3102</v>
      </c>
    </row>
    <row r="12" spans="1:16">
      <c r="B12">
        <v>11</v>
      </c>
      <c r="C12" s="1">
        <v>41528</v>
      </c>
      <c r="D12" s="12">
        <f t="shared" si="0"/>
        <v>0.2040743706075972</v>
      </c>
      <c r="E12">
        <v>100</v>
      </c>
      <c r="F12" s="2">
        <v>1249</v>
      </c>
      <c r="G12" s="2">
        <v>1851</v>
      </c>
      <c r="J12">
        <v>11</v>
      </c>
      <c r="K12" s="1">
        <v>41423</v>
      </c>
      <c r="M12" s="12">
        <f t="shared" si="1"/>
        <v>1.4103547459252157</v>
      </c>
      <c r="N12">
        <v>100</v>
      </c>
      <c r="O12">
        <v>149</v>
      </c>
      <c r="P12" s="2">
        <v>3251</v>
      </c>
    </row>
    <row r="13" spans="1:16">
      <c r="B13">
        <v>12</v>
      </c>
      <c r="C13" s="1">
        <v>41590</v>
      </c>
      <c r="D13" s="12">
        <f t="shared" si="0"/>
        <v>-0.5517075517075517</v>
      </c>
      <c r="E13">
        <v>100</v>
      </c>
      <c r="F13">
        <v>-462</v>
      </c>
      <c r="G13" s="2">
        <v>1389</v>
      </c>
      <c r="J13">
        <v>12</v>
      </c>
      <c r="K13" s="1">
        <v>41535</v>
      </c>
      <c r="M13" s="12">
        <f t="shared" si="1"/>
        <v>-105.07142857142857</v>
      </c>
      <c r="N13">
        <v>100</v>
      </c>
      <c r="O13">
        <v>-2</v>
      </c>
      <c r="P13" s="2">
        <v>3249</v>
      </c>
    </row>
    <row r="14" spans="1:16">
      <c r="B14">
        <v>13</v>
      </c>
      <c r="C14" s="1">
        <v>41635</v>
      </c>
      <c r="D14" s="12">
        <f t="shared" si="0"/>
        <v>2.9638242894056845</v>
      </c>
      <c r="E14">
        <v>100</v>
      </c>
      <c r="F14">
        <v>86</v>
      </c>
      <c r="G14" s="2">
        <v>1475</v>
      </c>
      <c r="J14">
        <v>13</v>
      </c>
      <c r="K14" s="1">
        <v>41607</v>
      </c>
      <c r="M14" s="12">
        <f t="shared" si="1"/>
        <v>2.8786692759295498</v>
      </c>
      <c r="N14">
        <v>100</v>
      </c>
      <c r="O14">
        <v>73</v>
      </c>
      <c r="P14" s="2">
        <v>3322</v>
      </c>
    </row>
    <row r="15" spans="1:16">
      <c r="B15">
        <v>14</v>
      </c>
      <c r="C15" s="1">
        <v>41695</v>
      </c>
      <c r="D15" s="12">
        <f t="shared" si="0"/>
        <v>1.9457167090754877</v>
      </c>
      <c r="E15">
        <v>100</v>
      </c>
      <c r="F15">
        <v>131</v>
      </c>
      <c r="G15" s="2">
        <v>1606</v>
      </c>
      <c r="J15">
        <v>14</v>
      </c>
      <c r="K15" s="1">
        <v>41703</v>
      </c>
      <c r="M15" s="12">
        <f t="shared" si="1"/>
        <v>0.28056456227350751</v>
      </c>
      <c r="N15">
        <v>100</v>
      </c>
      <c r="O15">
        <v>749</v>
      </c>
      <c r="P15" s="2">
        <v>4071</v>
      </c>
    </row>
    <row r="16" spans="1:16">
      <c r="B16">
        <v>15</v>
      </c>
      <c r="C16" s="1">
        <v>41772</v>
      </c>
      <c r="D16" s="12">
        <f t="shared" si="0"/>
        <v>1.2373247033441208</v>
      </c>
      <c r="E16">
        <v>100</v>
      </c>
      <c r="F16">
        <v>206</v>
      </c>
      <c r="G16" s="2">
        <v>1812</v>
      </c>
      <c r="J16">
        <v>15</v>
      </c>
      <c r="K16" s="1">
        <v>41793</v>
      </c>
      <c r="M16" s="12">
        <f t="shared" si="1"/>
        <v>0.51759324419422936</v>
      </c>
      <c r="N16">
        <v>100</v>
      </c>
      <c r="O16">
        <v>406</v>
      </c>
      <c r="P16" s="2">
        <v>4477</v>
      </c>
    </row>
    <row r="17" spans="2:18">
      <c r="B17">
        <v>16</v>
      </c>
      <c r="C17" s="1">
        <v>41873</v>
      </c>
      <c r="D17" s="12">
        <f t="shared" si="0"/>
        <v>0.52446273433927759</v>
      </c>
      <c r="E17">
        <v>100</v>
      </c>
      <c r="F17">
        <v>486</v>
      </c>
      <c r="G17" s="2">
        <v>2298</v>
      </c>
      <c r="J17">
        <v>16</v>
      </c>
      <c r="K17" s="1">
        <v>41891</v>
      </c>
      <c r="M17" s="12">
        <f t="shared" si="1"/>
        <v>0.41530208921513267</v>
      </c>
      <c r="N17">
        <v>100</v>
      </c>
      <c r="O17">
        <v>506</v>
      </c>
      <c r="P17" s="2">
        <v>4983</v>
      </c>
    </row>
    <row r="18" spans="2:18">
      <c r="B18">
        <v>17</v>
      </c>
      <c r="C18" s="1">
        <v>41939</v>
      </c>
      <c r="D18" s="12">
        <f t="shared" si="0"/>
        <v>0.54814814814814816</v>
      </c>
      <c r="E18">
        <v>100</v>
      </c>
      <c r="F18">
        <v>465</v>
      </c>
      <c r="G18" s="2">
        <v>2763</v>
      </c>
      <c r="J18">
        <v>17</v>
      </c>
      <c r="K18" s="1">
        <v>41942</v>
      </c>
      <c r="M18" s="12">
        <f t="shared" si="1"/>
        <v>0.2862981704943558</v>
      </c>
      <c r="N18">
        <v>100</v>
      </c>
      <c r="O18">
        <v>734</v>
      </c>
      <c r="P18" s="2">
        <v>5717</v>
      </c>
    </row>
    <row r="19" spans="2:18">
      <c r="B19">
        <v>18</v>
      </c>
      <c r="C19" s="1">
        <v>42152</v>
      </c>
      <c r="D19" s="12">
        <f t="shared" si="0"/>
        <v>9.6512263873112042E-2</v>
      </c>
      <c r="E19">
        <v>100</v>
      </c>
      <c r="F19" s="2">
        <v>2641</v>
      </c>
      <c r="G19" s="2">
        <v>5404</v>
      </c>
      <c r="J19">
        <v>18</v>
      </c>
      <c r="K19" s="1">
        <v>42160</v>
      </c>
      <c r="M19" s="12">
        <f t="shared" si="1"/>
        <v>0.79902227050516017</v>
      </c>
      <c r="N19">
        <v>100</v>
      </c>
      <c r="O19">
        <v>263</v>
      </c>
      <c r="P19" s="2">
        <v>5980</v>
      </c>
    </row>
    <row r="20" spans="2:18">
      <c r="B20">
        <v>19</v>
      </c>
      <c r="C20" s="1">
        <v>42178</v>
      </c>
      <c r="D20" s="12">
        <f t="shared" si="0"/>
        <v>3.07095046854083</v>
      </c>
      <c r="E20">
        <v>100</v>
      </c>
      <c r="F20">
        <v>83</v>
      </c>
      <c r="G20" s="2">
        <v>5487</v>
      </c>
      <c r="J20">
        <v>19</v>
      </c>
      <c r="K20" s="1">
        <v>42226</v>
      </c>
      <c r="M20" s="12">
        <f t="shared" si="1"/>
        <v>2.8397683397683395</v>
      </c>
      <c r="N20">
        <v>100</v>
      </c>
      <c r="O20">
        <v>74</v>
      </c>
      <c r="P20" s="2">
        <v>6054</v>
      </c>
    </row>
    <row r="21" spans="2:18">
      <c r="B21">
        <v>20</v>
      </c>
      <c r="C21" s="1">
        <v>42227</v>
      </c>
      <c r="D21" s="12">
        <f t="shared" si="0"/>
        <v>-2.2164251207729468</v>
      </c>
      <c r="E21">
        <v>100</v>
      </c>
      <c r="F21">
        <v>-115</v>
      </c>
      <c r="G21" s="2">
        <v>5372</v>
      </c>
      <c r="J21">
        <v>20</v>
      </c>
      <c r="K21" s="1">
        <v>42235</v>
      </c>
      <c r="M21" s="12">
        <f t="shared" si="1"/>
        <v>0.50759144237405107</v>
      </c>
      <c r="N21">
        <v>100</v>
      </c>
      <c r="O21">
        <v>414</v>
      </c>
      <c r="P21" s="2">
        <v>6468</v>
      </c>
    </row>
    <row r="22" spans="2:18">
      <c r="B22">
        <v>21</v>
      </c>
      <c r="C22" s="1">
        <v>42296</v>
      </c>
      <c r="D22" s="12">
        <f t="shared" si="0"/>
        <v>-1.0620370370370371</v>
      </c>
      <c r="E22">
        <v>100</v>
      </c>
      <c r="F22">
        <v>-240</v>
      </c>
      <c r="G22" s="2">
        <v>5132</v>
      </c>
      <c r="H22" s="2"/>
      <c r="J22">
        <v>21</v>
      </c>
      <c r="K22" s="1">
        <v>42269</v>
      </c>
      <c r="M22" s="12">
        <f t="shared" si="1"/>
        <v>0.24898442789438049</v>
      </c>
      <c r="N22">
        <v>100</v>
      </c>
      <c r="O22">
        <v>844</v>
      </c>
      <c r="P22" s="2">
        <v>7312</v>
      </c>
    </row>
    <row r="23" spans="2:18">
      <c r="B23">
        <v>22</v>
      </c>
      <c r="C23" s="1">
        <v>42397</v>
      </c>
      <c r="D23" s="12">
        <f t="shared" si="0"/>
        <v>-0.40139982502187227</v>
      </c>
      <c r="E23">
        <v>100</v>
      </c>
      <c r="F23">
        <v>-635</v>
      </c>
      <c r="G23" s="2">
        <v>4497</v>
      </c>
      <c r="H23" s="2"/>
      <c r="J23">
        <v>22</v>
      </c>
      <c r="K23" s="1">
        <v>42297</v>
      </c>
      <c r="M23" s="12">
        <f t="shared" si="1"/>
        <v>0.45192012288786482</v>
      </c>
      <c r="N23">
        <v>100</v>
      </c>
      <c r="O23">
        <v>465</v>
      </c>
      <c r="P23" s="2">
        <v>7777</v>
      </c>
    </row>
    <row r="24" spans="2:18">
      <c r="B24">
        <v>23</v>
      </c>
      <c r="C24" s="1">
        <v>42521</v>
      </c>
      <c r="D24" s="12">
        <f t="shared" si="0"/>
        <v>0.16465690496698249</v>
      </c>
      <c r="E24">
        <v>100</v>
      </c>
      <c r="F24" s="2">
        <v>1548</v>
      </c>
      <c r="G24" s="2">
        <v>6045</v>
      </c>
      <c r="J24">
        <v>23</v>
      </c>
      <c r="K24" s="1">
        <v>42347</v>
      </c>
      <c r="M24" s="12">
        <f t="shared" si="1"/>
        <v>5.0034013605442178</v>
      </c>
      <c r="N24">
        <v>100</v>
      </c>
      <c r="O24">
        <v>42</v>
      </c>
      <c r="P24" s="2">
        <v>7819</v>
      </c>
    </row>
    <row r="25" spans="2:18">
      <c r="B25">
        <v>24</v>
      </c>
      <c r="C25" s="1">
        <v>42635</v>
      </c>
      <c r="D25" s="12">
        <f t="shared" si="0"/>
        <v>1.7106636838180462</v>
      </c>
      <c r="E25">
        <v>100</v>
      </c>
      <c r="F25">
        <v>149</v>
      </c>
      <c r="G25" s="2">
        <v>6194</v>
      </c>
      <c r="J25">
        <v>24</v>
      </c>
      <c r="K25" s="1">
        <v>42408</v>
      </c>
      <c r="M25" s="12">
        <f t="shared" si="1"/>
        <v>15.010204081632653</v>
      </c>
      <c r="N25">
        <v>100</v>
      </c>
      <c r="O25">
        <v>14</v>
      </c>
      <c r="P25" s="2">
        <v>7833</v>
      </c>
    </row>
    <row r="26" spans="2:18">
      <c r="B26">
        <v>25</v>
      </c>
      <c r="C26" s="1">
        <v>42668</v>
      </c>
      <c r="D26" s="12">
        <f t="shared" si="0"/>
        <v>0.41177526476395621</v>
      </c>
      <c r="E26">
        <v>100</v>
      </c>
      <c r="F26">
        <v>619</v>
      </c>
      <c r="G26" s="2">
        <v>6813</v>
      </c>
      <c r="J26">
        <v>25</v>
      </c>
      <c r="K26" s="1">
        <v>42517</v>
      </c>
      <c r="M26" s="12">
        <f t="shared" si="1"/>
        <v>0.5430047988187523</v>
      </c>
      <c r="N26">
        <v>100</v>
      </c>
      <c r="O26">
        <v>387</v>
      </c>
      <c r="P26" s="2">
        <v>8220</v>
      </c>
    </row>
    <row r="27" spans="2:18">
      <c r="B27">
        <v>26</v>
      </c>
      <c r="C27" s="1">
        <v>42768</v>
      </c>
      <c r="D27" s="12">
        <f t="shared" si="0"/>
        <v>0.10846335697399527</v>
      </c>
      <c r="E27">
        <v>100</v>
      </c>
      <c r="F27" s="2">
        <v>2350</v>
      </c>
      <c r="G27" s="2">
        <v>9163</v>
      </c>
      <c r="J27">
        <v>26</v>
      </c>
      <c r="K27" s="1">
        <v>42636</v>
      </c>
      <c r="M27" s="12">
        <f t="shared" si="1"/>
        <v>-1.0832106038291605</v>
      </c>
      <c r="N27">
        <v>100</v>
      </c>
      <c r="O27">
        <v>-194</v>
      </c>
      <c r="P27" s="2">
        <v>8026</v>
      </c>
      <c r="R27" s="2"/>
    </row>
    <row r="28" spans="2:18">
      <c r="B28">
        <v>27</v>
      </c>
      <c r="C28" s="1">
        <v>42888</v>
      </c>
      <c r="D28" s="12">
        <f t="shared" si="0"/>
        <v>0.12183981304440196</v>
      </c>
      <c r="E28">
        <v>100</v>
      </c>
      <c r="F28" s="2">
        <v>2092</v>
      </c>
      <c r="G28" s="2">
        <v>11255</v>
      </c>
      <c r="J28">
        <v>27</v>
      </c>
      <c r="K28" s="1">
        <v>42639</v>
      </c>
      <c r="M28" s="12">
        <f t="shared" si="1"/>
        <v>-1.568230277185501</v>
      </c>
      <c r="N28">
        <v>100</v>
      </c>
      <c r="O28">
        <v>-134</v>
      </c>
      <c r="P28" s="2">
        <v>7892</v>
      </c>
    </row>
    <row r="29" spans="2:18">
      <c r="B29">
        <v>28</v>
      </c>
      <c r="C29" s="1">
        <v>43017</v>
      </c>
      <c r="D29" s="12">
        <f t="shared" si="0"/>
        <v>0.1592060517731973</v>
      </c>
      <c r="E29">
        <v>100</v>
      </c>
      <c r="F29" s="2">
        <v>1601</v>
      </c>
      <c r="G29" s="2">
        <v>12856</v>
      </c>
      <c r="J29">
        <v>28</v>
      </c>
      <c r="K29" s="1">
        <v>42664</v>
      </c>
      <c r="M29" s="12">
        <f t="shared" si="1"/>
        <v>0.21867102720380555</v>
      </c>
      <c r="N29">
        <v>100</v>
      </c>
      <c r="O29">
        <v>961</v>
      </c>
      <c r="P29" s="2">
        <v>8853</v>
      </c>
    </row>
    <row r="30" spans="2:18">
      <c r="B30">
        <v>29</v>
      </c>
      <c r="C30" s="1">
        <v>43201</v>
      </c>
      <c r="D30" s="12">
        <f t="shared" si="0"/>
        <v>0.12738075406741073</v>
      </c>
      <c r="E30">
        <v>100</v>
      </c>
      <c r="F30" s="2">
        <v>2001</v>
      </c>
      <c r="G30" s="2">
        <v>14857</v>
      </c>
      <c r="J30">
        <v>29</v>
      </c>
      <c r="K30" s="1">
        <v>42685</v>
      </c>
      <c r="M30" s="12">
        <f t="shared" si="1"/>
        <v>0.39205756929637525</v>
      </c>
      <c r="N30">
        <v>100</v>
      </c>
      <c r="O30">
        <v>536</v>
      </c>
      <c r="P30" s="2">
        <v>9389</v>
      </c>
    </row>
    <row r="31" spans="2:18">
      <c r="B31">
        <v>30</v>
      </c>
      <c r="C31" s="1">
        <v>43294</v>
      </c>
      <c r="D31" s="12">
        <f t="shared" si="0"/>
        <v>0.12531410466513712</v>
      </c>
      <c r="E31">
        <v>100</v>
      </c>
      <c r="F31" s="2">
        <v>2034</v>
      </c>
      <c r="G31" s="2">
        <v>16891</v>
      </c>
      <c r="J31">
        <v>30</v>
      </c>
      <c r="K31" s="1">
        <v>42766</v>
      </c>
      <c r="M31" s="12">
        <f t="shared" si="1"/>
        <v>0.70047619047619047</v>
      </c>
      <c r="N31">
        <v>100</v>
      </c>
      <c r="O31">
        <v>300</v>
      </c>
      <c r="P31" s="2">
        <v>9689</v>
      </c>
    </row>
    <row r="32" spans="2:18">
      <c r="B32" t="s">
        <v>189</v>
      </c>
      <c r="C32">
        <f>-1*AVERAGE(F23,F22,F21,F13,F10,F8,F7,F5,F3)</f>
        <v>254.88888888888889</v>
      </c>
      <c r="J32">
        <v>31</v>
      </c>
      <c r="K32" s="1">
        <v>42783</v>
      </c>
      <c r="M32" s="12">
        <f t="shared" si="1"/>
        <v>-1.568230277185501</v>
      </c>
      <c r="N32">
        <v>100</v>
      </c>
      <c r="O32">
        <v>-134</v>
      </c>
      <c r="P32" s="2">
        <v>9555</v>
      </c>
    </row>
    <row r="33" spans="2:18">
      <c r="B33" t="s">
        <v>187</v>
      </c>
      <c r="C33">
        <f>SUM(D2:D31)/B31</f>
        <v>-3.6902224474512115</v>
      </c>
      <c r="J33">
        <v>32</v>
      </c>
      <c r="K33" s="1">
        <v>42795</v>
      </c>
      <c r="M33" s="12">
        <f t="shared" si="1"/>
        <v>0.36169166461765428</v>
      </c>
      <c r="N33">
        <v>100</v>
      </c>
      <c r="O33">
        <v>581</v>
      </c>
      <c r="P33" s="2">
        <v>10136</v>
      </c>
    </row>
    <row r="34" spans="2:18">
      <c r="B34" t="s">
        <v>190</v>
      </c>
      <c r="C34">
        <f>C33*B31*365/(C31-C2)</f>
        <v>-15.631696634271089</v>
      </c>
      <c r="J34">
        <v>33</v>
      </c>
      <c r="K34" s="1">
        <v>42845</v>
      </c>
      <c r="M34" s="12">
        <f t="shared" ref="M34:M50" si="2">$K$51/O34</f>
        <v>0.42539039907460957</v>
      </c>
      <c r="N34">
        <v>100</v>
      </c>
      <c r="O34">
        <v>494</v>
      </c>
      <c r="P34" s="2">
        <v>10630</v>
      </c>
    </row>
    <row r="35" spans="2:18">
      <c r="B35" t="s">
        <v>191</v>
      </c>
      <c r="C35">
        <f>C33*SQRT(B31)/STDEV(D2:D31)</f>
        <v>-0.8604357015757067</v>
      </c>
      <c r="J35">
        <v>34</v>
      </c>
      <c r="K35" s="1">
        <v>42878</v>
      </c>
      <c r="M35" s="12">
        <f t="shared" si="2"/>
        <v>0.33948765289637661</v>
      </c>
      <c r="N35">
        <v>100</v>
      </c>
      <c r="O35">
        <v>619</v>
      </c>
      <c r="P35" s="2">
        <v>11249</v>
      </c>
    </row>
    <row r="36" spans="2:18">
      <c r="J36">
        <v>35</v>
      </c>
      <c r="K36" s="1">
        <v>43012</v>
      </c>
      <c r="M36" s="12">
        <f t="shared" si="2"/>
        <v>0.36483134920634919</v>
      </c>
      <c r="N36">
        <v>100</v>
      </c>
      <c r="O36">
        <v>576</v>
      </c>
      <c r="P36" s="2">
        <v>11825</v>
      </c>
    </row>
    <row r="37" spans="2:18">
      <c r="J37">
        <v>36</v>
      </c>
      <c r="K37" s="1">
        <v>43027</v>
      </c>
      <c r="M37" s="12">
        <f t="shared" si="2"/>
        <v>0.20090139306200491</v>
      </c>
      <c r="N37">
        <v>100</v>
      </c>
      <c r="O37" s="2">
        <v>1046</v>
      </c>
      <c r="P37" s="2">
        <v>12871</v>
      </c>
    </row>
    <row r="38" spans="2:18">
      <c r="J38">
        <v>37</v>
      </c>
      <c r="K38" s="1">
        <v>43160</v>
      </c>
      <c r="M38" s="12">
        <f t="shared" si="2"/>
        <v>0.62356930902924967</v>
      </c>
      <c r="N38">
        <v>100</v>
      </c>
      <c r="O38">
        <v>337</v>
      </c>
      <c r="P38" s="2">
        <v>13208</v>
      </c>
      <c r="R38" s="2"/>
    </row>
    <row r="39" spans="2:18">
      <c r="J39">
        <v>38</v>
      </c>
      <c r="K39" s="1">
        <v>43178</v>
      </c>
      <c r="M39" s="12">
        <f t="shared" si="2"/>
        <v>0.5125435540069686</v>
      </c>
      <c r="N39">
        <v>100</v>
      </c>
      <c r="O39">
        <v>410</v>
      </c>
      <c r="P39" s="2">
        <v>13618</v>
      </c>
    </row>
    <row r="40" spans="2:18">
      <c r="J40">
        <v>39</v>
      </c>
      <c r="K40" s="1">
        <v>43199</v>
      </c>
      <c r="M40" s="12">
        <f t="shared" si="2"/>
        <v>0.21377706728673157</v>
      </c>
      <c r="N40">
        <v>100</v>
      </c>
      <c r="O40">
        <v>983</v>
      </c>
      <c r="P40" s="2">
        <v>14601</v>
      </c>
    </row>
    <row r="41" spans="2:18">
      <c r="J41">
        <v>40</v>
      </c>
      <c r="K41" s="1">
        <v>43291</v>
      </c>
      <c r="M41" s="12">
        <f t="shared" si="2"/>
        <v>0.22644704433497537</v>
      </c>
      <c r="N41">
        <v>100</v>
      </c>
      <c r="O41">
        <v>928</v>
      </c>
      <c r="P41" s="2">
        <v>15529</v>
      </c>
    </row>
    <row r="42" spans="2:18">
      <c r="J42">
        <v>41</v>
      </c>
      <c r="K42" s="1">
        <v>43301</v>
      </c>
      <c r="M42" s="12">
        <f t="shared" si="2"/>
        <v>-0.50636833046471597</v>
      </c>
      <c r="N42">
        <v>100</v>
      </c>
      <c r="O42">
        <v>-415</v>
      </c>
      <c r="P42" s="2">
        <v>15114</v>
      </c>
    </row>
    <row r="43" spans="2:18">
      <c r="J43">
        <v>42</v>
      </c>
      <c r="K43" s="1">
        <v>43361</v>
      </c>
      <c r="M43" s="12">
        <f t="shared" si="2"/>
        <v>1.1610102604577743</v>
      </c>
      <c r="N43">
        <v>100</v>
      </c>
      <c r="O43">
        <v>181</v>
      </c>
      <c r="P43" s="2">
        <v>15295</v>
      </c>
    </row>
    <row r="44" spans="2:18">
      <c r="J44">
        <v>43</v>
      </c>
      <c r="K44" s="1">
        <v>43364</v>
      </c>
      <c r="M44" s="12">
        <f t="shared" si="2"/>
        <v>1.2892199824715163</v>
      </c>
      <c r="N44">
        <v>100</v>
      </c>
      <c r="O44">
        <v>163</v>
      </c>
      <c r="P44" s="2">
        <v>15458</v>
      </c>
    </row>
    <row r="45" spans="2:18">
      <c r="J45">
        <v>44</v>
      </c>
      <c r="K45" s="1">
        <v>43375</v>
      </c>
      <c r="M45" s="12">
        <f t="shared" si="2"/>
        <v>0.35023809523809524</v>
      </c>
      <c r="N45">
        <v>100</v>
      </c>
      <c r="O45">
        <v>600</v>
      </c>
      <c r="P45" s="2">
        <v>16058</v>
      </c>
    </row>
    <row r="46" spans="2:18">
      <c r="J46">
        <v>45</v>
      </c>
      <c r="K46" s="1">
        <v>43391</v>
      </c>
      <c r="M46" s="12">
        <f t="shared" si="2"/>
        <v>0.27469654528478055</v>
      </c>
      <c r="N46">
        <v>100</v>
      </c>
      <c r="O46">
        <v>765</v>
      </c>
      <c r="P46" s="2">
        <v>16823</v>
      </c>
    </row>
    <row r="47" spans="2:18">
      <c r="J47">
        <v>46</v>
      </c>
      <c r="K47" s="1">
        <v>43412</v>
      </c>
      <c r="M47" s="12">
        <f t="shared" si="2"/>
        <v>0.12908037908037909</v>
      </c>
      <c r="N47">
        <v>100</v>
      </c>
      <c r="O47" s="2">
        <v>1628</v>
      </c>
      <c r="P47" s="2">
        <v>18451</v>
      </c>
    </row>
    <row r="48" spans="2:18">
      <c r="J48">
        <v>47</v>
      </c>
      <c r="K48" s="1">
        <v>43424</v>
      </c>
      <c r="M48" s="12">
        <f t="shared" si="2"/>
        <v>-0.35860555826426133</v>
      </c>
      <c r="N48">
        <v>100</v>
      </c>
      <c r="O48">
        <v>-586</v>
      </c>
      <c r="P48" s="2">
        <v>17865</v>
      </c>
    </row>
    <row r="49" spans="10:16">
      <c r="J49">
        <v>48</v>
      </c>
      <c r="K49" s="1">
        <v>43433</v>
      </c>
      <c r="M49" s="12">
        <f t="shared" si="2"/>
        <v>0.10285993986434515</v>
      </c>
      <c r="N49">
        <v>100</v>
      </c>
      <c r="O49" s="2">
        <v>2043</v>
      </c>
      <c r="P49" s="2">
        <v>19908</v>
      </c>
    </row>
    <row r="50" spans="10:16">
      <c r="J50">
        <v>49</v>
      </c>
      <c r="K50" s="1">
        <v>43448</v>
      </c>
      <c r="M50" s="12">
        <f t="shared" si="2"/>
        <v>2.6941391941391939</v>
      </c>
      <c r="N50">
        <v>100</v>
      </c>
      <c r="O50">
        <v>78</v>
      </c>
      <c r="P50" s="2">
        <v>19986</v>
      </c>
    </row>
    <row r="51" spans="10:16">
      <c r="J51" t="s">
        <v>189</v>
      </c>
      <c r="K51">
        <f>-1*AVERAGE(O4,O13,O27,O28,O32,O42,O48)</f>
        <v>210.14285714285714</v>
      </c>
    </row>
    <row r="52" spans="10:16">
      <c r="J52" t="s">
        <v>187</v>
      </c>
      <c r="K52">
        <f>SUM(M2:M50)/J50</f>
        <v>-1.1790980824265256</v>
      </c>
    </row>
    <row r="53" spans="10:16">
      <c r="J53" t="s">
        <v>190</v>
      </c>
      <c r="K53">
        <f>K52*J50*365/(K50-K2)</f>
        <v>-7.7416186505867879</v>
      </c>
    </row>
    <row r="54" spans="10:16">
      <c r="J54" t="s">
        <v>191</v>
      </c>
      <c r="K54">
        <f>K52*SQRT(J50)/STDEV(M2:M50)</f>
        <v>-0.49163782437028797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workbookViewId="0">
      <selection activeCell="C2" sqref="C2:H185"/>
    </sheetView>
  </sheetViews>
  <sheetFormatPr baseColWidth="10" defaultRowHeight="15" x14ac:dyDescent="0"/>
  <cols>
    <col min="1" max="1" width="16.33203125" bestFit="1" customWidth="1"/>
    <col min="2" max="2" width="13.6640625" bestFit="1" customWidth="1"/>
    <col min="3" max="3" width="12.83203125" bestFit="1" customWidth="1"/>
    <col min="4" max="4" width="8.6640625" bestFit="1" customWidth="1"/>
    <col min="5" max="5" width="6.33203125" bestFit="1" customWidth="1"/>
    <col min="6" max="6" width="6.6640625" bestFit="1" customWidth="1"/>
    <col min="7" max="7" width="9.1640625" bestFit="1" customWidth="1"/>
    <col min="8" max="8" width="13.1640625" bestFit="1" customWidth="1"/>
    <col min="9" max="9" width="10.1640625" bestFit="1" customWidth="1"/>
    <col min="10" max="10" width="16" bestFit="1" customWidth="1"/>
    <col min="11" max="11" width="13.6640625" bestFit="1" customWidth="1"/>
    <col min="12" max="12" width="12.83203125" bestFit="1" customWidth="1"/>
    <col min="13" max="13" width="6.83203125" bestFit="1" customWidth="1"/>
    <col min="14" max="14" width="6.6640625" bestFit="1" customWidth="1"/>
    <col min="15" max="15" width="9.1640625" bestFit="1" customWidth="1"/>
    <col min="16" max="16" width="13.1640625" bestFit="1" customWidth="1"/>
  </cols>
  <sheetData>
    <row r="1" spans="1:16">
      <c r="A1" t="s">
        <v>179</v>
      </c>
      <c r="B1" t="s">
        <v>0</v>
      </c>
      <c r="C1" t="s">
        <v>1</v>
      </c>
      <c r="E1" t="s">
        <v>188</v>
      </c>
      <c r="F1" t="s">
        <v>3</v>
      </c>
      <c r="G1" t="s">
        <v>4</v>
      </c>
      <c r="H1" t="s">
        <v>5</v>
      </c>
      <c r="J1" t="s">
        <v>165</v>
      </c>
      <c r="K1" t="s">
        <v>0</v>
      </c>
      <c r="L1" t="s">
        <v>1</v>
      </c>
      <c r="M1" t="s">
        <v>188</v>
      </c>
      <c r="N1" t="s">
        <v>3</v>
      </c>
      <c r="O1" t="s">
        <v>4</v>
      </c>
      <c r="P1" t="s">
        <v>5</v>
      </c>
    </row>
    <row r="2" spans="1:16">
      <c r="B2">
        <v>1</v>
      </c>
      <c r="C2" s="1">
        <v>40634</v>
      </c>
      <c r="E2" s="12">
        <f t="shared" ref="E2:E33" si="0">$C$186/G2</f>
        <v>-10.887755102040815</v>
      </c>
      <c r="F2">
        <v>100</v>
      </c>
      <c r="G2">
        <v>-7</v>
      </c>
      <c r="H2">
        <v>-7</v>
      </c>
      <c r="K2">
        <v>1</v>
      </c>
      <c r="L2" s="1">
        <v>40672</v>
      </c>
      <c r="M2" s="12">
        <f t="shared" ref="M2:M30" si="1">$L$31/O2</f>
        <v>-4.5058275058275052</v>
      </c>
      <c r="N2">
        <v>100</v>
      </c>
      <c r="O2">
        <v>-39</v>
      </c>
      <c r="P2">
        <v>-39</v>
      </c>
    </row>
    <row r="3" spans="1:16">
      <c r="B3">
        <v>2</v>
      </c>
      <c r="C3" s="1">
        <v>40639</v>
      </c>
      <c r="E3" s="12">
        <f t="shared" si="0"/>
        <v>1.4380053908355794</v>
      </c>
      <c r="F3">
        <v>100</v>
      </c>
      <c r="G3">
        <v>53</v>
      </c>
      <c r="H3">
        <v>46</v>
      </c>
      <c r="K3">
        <v>2</v>
      </c>
      <c r="L3" s="1">
        <v>40833</v>
      </c>
      <c r="M3" s="12">
        <f t="shared" si="1"/>
        <v>3.1379870129870127</v>
      </c>
      <c r="N3">
        <v>100</v>
      </c>
      <c r="O3">
        <v>56</v>
      </c>
      <c r="P3">
        <v>17</v>
      </c>
    </row>
    <row r="4" spans="1:16">
      <c r="B4">
        <v>3</v>
      </c>
      <c r="C4" s="1">
        <v>40658</v>
      </c>
      <c r="E4" s="12">
        <f t="shared" si="0"/>
        <v>5.4438775510204076</v>
      </c>
      <c r="F4">
        <v>100</v>
      </c>
      <c r="G4">
        <v>14</v>
      </c>
      <c r="H4">
        <v>60</v>
      </c>
      <c r="K4">
        <v>3</v>
      </c>
      <c r="L4" s="1">
        <v>40883</v>
      </c>
      <c r="M4" s="12">
        <f t="shared" si="1"/>
        <v>-1.3113975576662142</v>
      </c>
      <c r="N4">
        <v>100</v>
      </c>
      <c r="O4">
        <v>-134</v>
      </c>
      <c r="P4">
        <v>-117</v>
      </c>
    </row>
    <row r="5" spans="1:16">
      <c r="B5">
        <v>4</v>
      </c>
      <c r="C5" s="1">
        <v>40694</v>
      </c>
      <c r="E5" s="12">
        <f t="shared" si="0"/>
        <v>-0.85634028892455849</v>
      </c>
      <c r="F5">
        <v>100</v>
      </c>
      <c r="G5">
        <v>-89</v>
      </c>
      <c r="H5">
        <v>-29</v>
      </c>
      <c r="K5">
        <v>4</v>
      </c>
      <c r="L5" s="1">
        <v>41024</v>
      </c>
      <c r="M5" s="12">
        <f t="shared" si="1"/>
        <v>0.28997899789978998</v>
      </c>
      <c r="N5">
        <v>100</v>
      </c>
      <c r="O5">
        <v>606</v>
      </c>
      <c r="P5">
        <v>489</v>
      </c>
    </row>
    <row r="6" spans="1:16">
      <c r="B6">
        <v>5</v>
      </c>
      <c r="C6" s="1">
        <v>40709</v>
      </c>
      <c r="E6" s="12">
        <f t="shared" si="0"/>
        <v>6.9285714285714279</v>
      </c>
      <c r="F6">
        <v>100</v>
      </c>
      <c r="G6">
        <v>11</v>
      </c>
      <c r="H6">
        <v>-18</v>
      </c>
      <c r="K6">
        <v>5</v>
      </c>
      <c r="L6" s="1">
        <v>41072</v>
      </c>
      <c r="M6" s="12">
        <f t="shared" si="1"/>
        <v>-0.63211249182472207</v>
      </c>
      <c r="N6">
        <v>100</v>
      </c>
      <c r="O6">
        <v>-278</v>
      </c>
      <c r="P6">
        <v>211</v>
      </c>
    </row>
    <row r="7" spans="1:16">
      <c r="B7">
        <v>6</v>
      </c>
      <c r="C7" s="1">
        <v>40715</v>
      </c>
      <c r="E7" s="12">
        <f t="shared" si="0"/>
        <v>2.5404761904761903</v>
      </c>
      <c r="F7">
        <v>100</v>
      </c>
      <c r="G7">
        <v>30</v>
      </c>
      <c r="H7">
        <v>12</v>
      </c>
      <c r="K7">
        <v>6</v>
      </c>
      <c r="L7" s="1">
        <v>41220</v>
      </c>
      <c r="M7" s="12">
        <f t="shared" si="1"/>
        <v>-2.282172373081464</v>
      </c>
      <c r="N7">
        <v>100</v>
      </c>
      <c r="O7">
        <v>-77</v>
      </c>
      <c r="P7">
        <v>134</v>
      </c>
    </row>
    <row r="8" spans="1:16">
      <c r="B8">
        <v>7</v>
      </c>
      <c r="C8" s="1">
        <v>40723</v>
      </c>
      <c r="E8" s="12">
        <f t="shared" si="0"/>
        <v>1.8588850174216027</v>
      </c>
      <c r="F8">
        <v>100</v>
      </c>
      <c r="G8">
        <v>41</v>
      </c>
      <c r="H8">
        <v>53</v>
      </c>
      <c r="K8">
        <v>7</v>
      </c>
      <c r="L8" s="1">
        <v>41292</v>
      </c>
      <c r="M8" s="12">
        <f t="shared" si="1"/>
        <v>-175.72727272727272</v>
      </c>
      <c r="N8">
        <v>100</v>
      </c>
      <c r="O8">
        <v>-1</v>
      </c>
      <c r="P8">
        <v>133</v>
      </c>
    </row>
    <row r="9" spans="1:16">
      <c r="B9">
        <v>8</v>
      </c>
      <c r="C9" s="1">
        <v>40744</v>
      </c>
      <c r="E9" s="12">
        <f t="shared" si="0"/>
        <v>1.1725274725274724</v>
      </c>
      <c r="F9">
        <v>100</v>
      </c>
      <c r="G9">
        <v>65</v>
      </c>
      <c r="H9">
        <v>118</v>
      </c>
      <c r="K9">
        <v>8</v>
      </c>
      <c r="L9" s="1">
        <v>41305</v>
      </c>
      <c r="M9" s="12">
        <f t="shared" si="1"/>
        <v>-7.9876033057851235</v>
      </c>
      <c r="N9">
        <v>100</v>
      </c>
      <c r="O9">
        <v>-22</v>
      </c>
      <c r="P9">
        <v>111</v>
      </c>
    </row>
    <row r="10" spans="1:16">
      <c r="B10">
        <v>9</v>
      </c>
      <c r="C10" s="1">
        <v>40771</v>
      </c>
      <c r="E10" s="12">
        <f t="shared" si="0"/>
        <v>-0.47338065661047024</v>
      </c>
      <c r="F10">
        <v>100</v>
      </c>
      <c r="G10">
        <v>-161</v>
      </c>
      <c r="H10">
        <v>-43</v>
      </c>
      <c r="K10">
        <v>9</v>
      </c>
      <c r="L10" s="1">
        <v>41326</v>
      </c>
      <c r="M10" s="12">
        <f t="shared" si="1"/>
        <v>25.103896103896101</v>
      </c>
      <c r="N10">
        <v>100</v>
      </c>
      <c r="O10">
        <v>7</v>
      </c>
      <c r="P10">
        <v>118</v>
      </c>
    </row>
    <row r="11" spans="1:16">
      <c r="B11">
        <v>10</v>
      </c>
      <c r="C11" s="1">
        <v>40781</v>
      </c>
      <c r="E11" s="12">
        <f t="shared" si="0"/>
        <v>7.621428571428571</v>
      </c>
      <c r="F11">
        <v>100</v>
      </c>
      <c r="G11">
        <v>10</v>
      </c>
      <c r="H11">
        <v>-33</v>
      </c>
      <c r="K11">
        <v>10</v>
      </c>
      <c r="L11" s="1">
        <v>41471</v>
      </c>
      <c r="M11" s="12">
        <f t="shared" si="1"/>
        <v>0.22243958573072495</v>
      </c>
      <c r="N11">
        <v>100</v>
      </c>
      <c r="O11">
        <v>790</v>
      </c>
      <c r="P11">
        <v>908</v>
      </c>
    </row>
    <row r="12" spans="1:16">
      <c r="B12">
        <v>11</v>
      </c>
      <c r="C12" s="1">
        <v>40798</v>
      </c>
      <c r="E12" s="12">
        <f t="shared" si="0"/>
        <v>-3.0485714285714285</v>
      </c>
      <c r="F12">
        <v>100</v>
      </c>
      <c r="G12">
        <v>-25</v>
      </c>
      <c r="H12">
        <v>-58</v>
      </c>
      <c r="K12">
        <v>11</v>
      </c>
      <c r="L12" s="1">
        <v>41499</v>
      </c>
      <c r="M12" s="12">
        <f t="shared" si="1"/>
        <v>-0.54743698668932317</v>
      </c>
      <c r="N12">
        <v>100</v>
      </c>
      <c r="O12">
        <v>-321</v>
      </c>
      <c r="P12">
        <v>587</v>
      </c>
    </row>
    <row r="13" spans="1:16">
      <c r="B13">
        <v>12</v>
      </c>
      <c r="C13" s="1">
        <v>40801</v>
      </c>
      <c r="E13" s="12">
        <f t="shared" si="0"/>
        <v>0.94091710758377423</v>
      </c>
      <c r="F13">
        <v>100</v>
      </c>
      <c r="G13">
        <v>81</v>
      </c>
      <c r="H13">
        <v>23</v>
      </c>
      <c r="K13">
        <v>12</v>
      </c>
      <c r="L13" s="1">
        <v>41537</v>
      </c>
      <c r="M13" s="12">
        <f t="shared" si="1"/>
        <v>87.86363636363636</v>
      </c>
      <c r="N13">
        <v>100</v>
      </c>
      <c r="O13">
        <v>2</v>
      </c>
      <c r="P13">
        <v>589</v>
      </c>
    </row>
    <row r="14" spans="1:16">
      <c r="B14">
        <v>13</v>
      </c>
      <c r="C14" s="1">
        <v>40816</v>
      </c>
      <c r="E14" s="12">
        <f t="shared" si="0"/>
        <v>3.0485714285714285</v>
      </c>
      <c r="F14">
        <v>100</v>
      </c>
      <c r="G14">
        <v>25</v>
      </c>
      <c r="H14">
        <v>48</v>
      </c>
      <c r="K14">
        <v>13</v>
      </c>
      <c r="L14" s="1">
        <v>41613</v>
      </c>
      <c r="M14" s="12">
        <f t="shared" si="1"/>
        <v>0.31950413223140495</v>
      </c>
      <c r="N14">
        <v>100</v>
      </c>
      <c r="O14">
        <v>550</v>
      </c>
      <c r="P14" s="2">
        <v>1139</v>
      </c>
    </row>
    <row r="15" spans="1:16">
      <c r="B15">
        <v>14</v>
      </c>
      <c r="C15" s="1">
        <v>40823</v>
      </c>
      <c r="E15" s="12">
        <f t="shared" si="0"/>
        <v>0.37359943977591031</v>
      </c>
      <c r="F15">
        <v>100</v>
      </c>
      <c r="G15">
        <v>204</v>
      </c>
      <c r="H15">
        <v>252</v>
      </c>
      <c r="K15">
        <v>14</v>
      </c>
      <c r="L15" s="1">
        <v>41666</v>
      </c>
      <c r="M15" s="12">
        <f t="shared" si="1"/>
        <v>-1.1337243401759531</v>
      </c>
      <c r="N15">
        <v>100</v>
      </c>
      <c r="O15">
        <v>-155</v>
      </c>
      <c r="P15">
        <v>984</v>
      </c>
    </row>
    <row r="16" spans="1:16">
      <c r="B16">
        <v>15</v>
      </c>
      <c r="C16" s="1">
        <v>40847</v>
      </c>
      <c r="E16" s="12">
        <f t="shared" si="0"/>
        <v>-2.3816964285714284</v>
      </c>
      <c r="F16">
        <v>100</v>
      </c>
      <c r="G16">
        <v>-32</v>
      </c>
      <c r="H16">
        <v>220</v>
      </c>
      <c r="K16">
        <v>15</v>
      </c>
      <c r="L16" s="1">
        <v>41789</v>
      </c>
      <c r="M16" s="12">
        <f t="shared" si="1"/>
        <v>0.50496342737722044</v>
      </c>
      <c r="N16">
        <v>100</v>
      </c>
      <c r="O16">
        <v>348</v>
      </c>
      <c r="P16" s="2">
        <v>1332</v>
      </c>
    </row>
    <row r="17" spans="2:16">
      <c r="B17">
        <v>16</v>
      </c>
      <c r="C17" s="1">
        <v>40856</v>
      </c>
      <c r="E17" s="12">
        <f t="shared" si="0"/>
        <v>1.9053571428571427</v>
      </c>
      <c r="F17">
        <v>100</v>
      </c>
      <c r="G17">
        <v>40</v>
      </c>
      <c r="H17">
        <v>260</v>
      </c>
      <c r="K17">
        <v>16</v>
      </c>
      <c r="L17" s="1">
        <v>41876</v>
      </c>
      <c r="M17" s="12">
        <f t="shared" si="1"/>
        <v>0.33858819407952356</v>
      </c>
      <c r="N17">
        <v>100</v>
      </c>
      <c r="O17">
        <v>519</v>
      </c>
      <c r="P17" s="2">
        <v>1851</v>
      </c>
    </row>
    <row r="18" spans="2:16">
      <c r="B18">
        <v>17</v>
      </c>
      <c r="C18" s="1">
        <v>40878</v>
      </c>
      <c r="E18" s="12">
        <f t="shared" si="0"/>
        <v>-1.6936507936507934</v>
      </c>
      <c r="F18">
        <v>100</v>
      </c>
      <c r="G18">
        <v>-45</v>
      </c>
      <c r="H18">
        <v>215</v>
      </c>
      <c r="K18">
        <v>17</v>
      </c>
      <c r="L18" s="1">
        <v>41941</v>
      </c>
      <c r="M18" s="12">
        <f t="shared" si="1"/>
        <v>1.5551086082059533</v>
      </c>
      <c r="N18">
        <v>100</v>
      </c>
      <c r="O18">
        <v>113</v>
      </c>
      <c r="P18" s="2">
        <v>1964</v>
      </c>
    </row>
    <row r="19" spans="2:16">
      <c r="B19">
        <v>18</v>
      </c>
      <c r="C19" s="1">
        <v>40892</v>
      </c>
      <c r="E19" s="12">
        <f t="shared" si="0"/>
        <v>3.8107142857142855</v>
      </c>
      <c r="F19">
        <v>100</v>
      </c>
      <c r="G19">
        <v>20</v>
      </c>
      <c r="H19">
        <v>235</v>
      </c>
      <c r="K19">
        <v>18</v>
      </c>
      <c r="L19" s="1">
        <v>42058</v>
      </c>
      <c r="M19" s="12">
        <f t="shared" si="1"/>
        <v>-0.34388898772460413</v>
      </c>
      <c r="N19">
        <v>100</v>
      </c>
      <c r="O19">
        <v>-511</v>
      </c>
      <c r="P19" s="2">
        <v>1453</v>
      </c>
    </row>
    <row r="20" spans="2:16">
      <c r="B20">
        <v>19</v>
      </c>
      <c r="C20" s="1">
        <v>40941</v>
      </c>
      <c r="E20" s="12">
        <f t="shared" si="0"/>
        <v>3.1755952380952377</v>
      </c>
      <c r="F20">
        <v>100</v>
      </c>
      <c r="G20">
        <v>24</v>
      </c>
      <c r="H20">
        <v>259</v>
      </c>
      <c r="K20">
        <v>19</v>
      </c>
      <c r="L20" s="1">
        <v>42118</v>
      </c>
      <c r="M20" s="12">
        <f t="shared" si="1"/>
        <v>0.883051621745089</v>
      </c>
      <c r="N20">
        <v>100</v>
      </c>
      <c r="O20">
        <v>199</v>
      </c>
      <c r="P20" s="2">
        <v>1652</v>
      </c>
    </row>
    <row r="21" spans="2:16">
      <c r="B21">
        <v>20</v>
      </c>
      <c r="C21" s="1">
        <v>40960</v>
      </c>
      <c r="E21" s="12">
        <f t="shared" si="0"/>
        <v>0.8760262725779967</v>
      </c>
      <c r="F21">
        <v>100</v>
      </c>
      <c r="G21">
        <v>87</v>
      </c>
      <c r="H21">
        <v>346</v>
      </c>
      <c r="K21">
        <v>20</v>
      </c>
      <c r="L21" s="1">
        <v>42202</v>
      </c>
      <c r="M21" s="12">
        <f t="shared" si="1"/>
        <v>-0.96553446553446554</v>
      </c>
      <c r="N21">
        <v>100</v>
      </c>
      <c r="O21">
        <v>-182</v>
      </c>
      <c r="P21" s="2">
        <v>1470</v>
      </c>
    </row>
    <row r="22" spans="2:16">
      <c r="B22">
        <v>21</v>
      </c>
      <c r="C22" s="1">
        <v>40980</v>
      </c>
      <c r="E22" s="12">
        <f t="shared" si="0"/>
        <v>-10.887755102040815</v>
      </c>
      <c r="F22">
        <v>100</v>
      </c>
      <c r="G22">
        <v>-7</v>
      </c>
      <c r="H22">
        <v>339</v>
      </c>
      <c r="K22">
        <v>21</v>
      </c>
      <c r="L22" s="1">
        <v>42271</v>
      </c>
      <c r="M22" s="12">
        <f t="shared" si="1"/>
        <v>-0.82501067008109263</v>
      </c>
      <c r="N22">
        <v>100</v>
      </c>
      <c r="O22">
        <v>-213</v>
      </c>
      <c r="P22" s="2">
        <v>1257</v>
      </c>
    </row>
    <row r="23" spans="2:16">
      <c r="B23">
        <v>22</v>
      </c>
      <c r="C23" s="1">
        <v>40996</v>
      </c>
      <c r="E23" s="12">
        <f t="shared" si="0"/>
        <v>1.3609693877551019</v>
      </c>
      <c r="F23">
        <v>100</v>
      </c>
      <c r="G23">
        <v>56</v>
      </c>
      <c r="H23">
        <v>395</v>
      </c>
      <c r="K23">
        <v>22</v>
      </c>
      <c r="L23" s="1">
        <v>42423</v>
      </c>
      <c r="M23" s="12">
        <f t="shared" si="1"/>
        <v>0.30402642340358604</v>
      </c>
      <c r="N23">
        <v>100</v>
      </c>
      <c r="O23">
        <v>578</v>
      </c>
      <c r="P23" s="2">
        <v>1835</v>
      </c>
    </row>
    <row r="24" spans="2:16">
      <c r="B24">
        <v>23</v>
      </c>
      <c r="C24" s="1">
        <v>41002</v>
      </c>
      <c r="E24" s="12">
        <f t="shared" si="0"/>
        <v>-12.702380952380951</v>
      </c>
      <c r="F24">
        <v>100</v>
      </c>
      <c r="G24">
        <v>-6</v>
      </c>
      <c r="H24">
        <v>389</v>
      </c>
      <c r="K24">
        <v>23</v>
      </c>
      <c r="L24" s="1">
        <v>42697</v>
      </c>
      <c r="M24" s="12">
        <f t="shared" si="1"/>
        <v>0.20409671629183823</v>
      </c>
      <c r="N24">
        <v>100</v>
      </c>
      <c r="O24">
        <v>861</v>
      </c>
      <c r="P24" s="2">
        <v>2696</v>
      </c>
    </row>
    <row r="25" spans="2:16">
      <c r="B25">
        <v>24</v>
      </c>
      <c r="C25" s="1">
        <v>41016</v>
      </c>
      <c r="E25" s="12">
        <f t="shared" si="0"/>
        <v>-1.9542124542124542</v>
      </c>
      <c r="F25">
        <v>100</v>
      </c>
      <c r="G25">
        <v>-39</v>
      </c>
      <c r="H25">
        <v>350</v>
      </c>
      <c r="K25">
        <v>24</v>
      </c>
      <c r="L25" s="1">
        <v>42788</v>
      </c>
      <c r="M25" s="12">
        <f t="shared" si="1"/>
        <v>0.43604782314459734</v>
      </c>
      <c r="N25">
        <v>100</v>
      </c>
      <c r="O25">
        <v>403</v>
      </c>
      <c r="P25" s="2">
        <v>3099</v>
      </c>
    </row>
    <row r="26" spans="2:16">
      <c r="B26">
        <v>25</v>
      </c>
      <c r="C26" s="1">
        <v>41044</v>
      </c>
      <c r="E26" s="12">
        <f t="shared" si="0"/>
        <v>-0.54052684903748727</v>
      </c>
      <c r="F26">
        <v>100</v>
      </c>
      <c r="G26">
        <v>-141</v>
      </c>
      <c r="H26">
        <v>209</v>
      </c>
      <c r="K26">
        <v>25</v>
      </c>
      <c r="L26" s="1">
        <v>42964</v>
      </c>
      <c r="M26" s="12">
        <f t="shared" si="1"/>
        <v>0.18324011754668687</v>
      </c>
      <c r="N26">
        <v>100</v>
      </c>
      <c r="O26">
        <v>959</v>
      </c>
      <c r="P26" s="2">
        <v>4058</v>
      </c>
    </row>
    <row r="27" spans="2:16">
      <c r="B27">
        <v>26</v>
      </c>
      <c r="C27" s="1">
        <v>41060</v>
      </c>
      <c r="E27" s="12">
        <f t="shared" si="0"/>
        <v>-1.1045548654244306</v>
      </c>
      <c r="F27">
        <v>100</v>
      </c>
      <c r="G27">
        <v>-69</v>
      </c>
      <c r="H27">
        <v>140</v>
      </c>
      <c r="K27">
        <v>26</v>
      </c>
      <c r="L27" s="1">
        <v>43014</v>
      </c>
      <c r="M27" s="12">
        <f t="shared" si="1"/>
        <v>0.75419430355052675</v>
      </c>
      <c r="N27">
        <v>100</v>
      </c>
      <c r="O27">
        <v>233</v>
      </c>
      <c r="P27" s="2">
        <v>4291</v>
      </c>
    </row>
    <row r="28" spans="2:16">
      <c r="B28">
        <v>27</v>
      </c>
      <c r="C28" s="1">
        <v>41068</v>
      </c>
      <c r="E28" s="12">
        <f t="shared" si="0"/>
        <v>1.6936507936507934</v>
      </c>
      <c r="F28">
        <v>100</v>
      </c>
      <c r="G28">
        <v>45</v>
      </c>
      <c r="H28">
        <v>185</v>
      </c>
      <c r="K28">
        <v>27</v>
      </c>
      <c r="L28" s="1">
        <v>43153</v>
      </c>
      <c r="M28" s="12">
        <f t="shared" si="1"/>
        <v>0.12220255405234542</v>
      </c>
      <c r="N28">
        <v>100</v>
      </c>
      <c r="O28" s="2">
        <v>1438</v>
      </c>
      <c r="P28" s="2">
        <v>5729</v>
      </c>
    </row>
    <row r="29" spans="2:16">
      <c r="B29">
        <v>28</v>
      </c>
      <c r="C29" s="1">
        <v>41078</v>
      </c>
      <c r="E29" s="12">
        <f t="shared" si="0"/>
        <v>1.1547619047619047</v>
      </c>
      <c r="F29">
        <v>100</v>
      </c>
      <c r="G29">
        <v>66</v>
      </c>
      <c r="H29">
        <v>251</v>
      </c>
      <c r="K29">
        <v>28</v>
      </c>
      <c r="L29" s="1">
        <v>43294</v>
      </c>
      <c r="M29" s="12">
        <f t="shared" si="1"/>
        <v>0.21020008699434536</v>
      </c>
      <c r="N29">
        <v>100</v>
      </c>
      <c r="O29">
        <v>836</v>
      </c>
      <c r="P29" s="2">
        <v>6565</v>
      </c>
    </row>
    <row r="30" spans="2:16">
      <c r="B30">
        <v>29</v>
      </c>
      <c r="C30" s="1">
        <v>41093</v>
      </c>
      <c r="E30" s="12">
        <f t="shared" si="0"/>
        <v>3.3136645962732918</v>
      </c>
      <c r="F30">
        <v>100</v>
      </c>
      <c r="G30">
        <v>23</v>
      </c>
      <c r="H30">
        <v>274</v>
      </c>
      <c r="K30">
        <v>29</v>
      </c>
      <c r="L30" s="1">
        <v>43438</v>
      </c>
      <c r="M30" s="12">
        <f t="shared" si="1"/>
        <v>0.29287878787878785</v>
      </c>
      <c r="N30">
        <v>100</v>
      </c>
      <c r="O30">
        <v>600</v>
      </c>
      <c r="P30" s="2">
        <v>7165</v>
      </c>
    </row>
    <row r="31" spans="2:16">
      <c r="B31">
        <v>30</v>
      </c>
      <c r="C31" s="1">
        <v>41109</v>
      </c>
      <c r="E31" s="12">
        <f t="shared" si="0"/>
        <v>1.772425249169435</v>
      </c>
      <c r="F31">
        <v>100</v>
      </c>
      <c r="G31">
        <v>43</v>
      </c>
      <c r="H31">
        <v>317</v>
      </c>
      <c r="K31" t="s">
        <v>189</v>
      </c>
      <c r="L31">
        <f>-1*AVERAGE(O2,O4,O6,O7,O8,O9,O12,O15,O19,O21,O22)</f>
        <v>175.72727272727272</v>
      </c>
    </row>
    <row r="32" spans="2:16">
      <c r="B32">
        <v>31</v>
      </c>
      <c r="C32" s="1">
        <v>41122</v>
      </c>
      <c r="E32" s="12">
        <f t="shared" si="0"/>
        <v>2.177551020408163</v>
      </c>
      <c r="F32">
        <v>100</v>
      </c>
      <c r="G32">
        <v>35</v>
      </c>
      <c r="H32">
        <v>352</v>
      </c>
      <c r="K32" t="s">
        <v>187</v>
      </c>
      <c r="L32">
        <f>SUM(M2:M30)/K30</f>
        <v>-2.5357220879659081</v>
      </c>
    </row>
    <row r="33" spans="2:12">
      <c r="B33">
        <v>32</v>
      </c>
      <c r="C33" s="1">
        <v>41128</v>
      </c>
      <c r="E33" s="12">
        <f t="shared" si="0"/>
        <v>1.4113756613756612</v>
      </c>
      <c r="F33">
        <v>100</v>
      </c>
      <c r="G33">
        <v>54</v>
      </c>
      <c r="H33">
        <v>406</v>
      </c>
      <c r="K33" t="s">
        <v>190</v>
      </c>
      <c r="L33">
        <f>L32*K30*365/(L30-L2)</f>
        <v>-9.7037665586114024</v>
      </c>
    </row>
    <row r="34" spans="2:12">
      <c r="B34">
        <v>33</v>
      </c>
      <c r="C34" s="1">
        <v>41141</v>
      </c>
      <c r="E34" s="12">
        <f t="shared" ref="E34:E65" si="2">$C$186/G34</f>
        <v>1.6568322981366459</v>
      </c>
      <c r="F34">
        <v>100</v>
      </c>
      <c r="G34">
        <v>46</v>
      </c>
      <c r="H34">
        <v>452</v>
      </c>
      <c r="K34" t="s">
        <v>191</v>
      </c>
      <c r="L34">
        <f>L32*SQRT(K30)/STDEV(M2:M30)</f>
        <v>-0.36517031987371545</v>
      </c>
    </row>
    <row r="35" spans="2:12">
      <c r="B35">
        <v>34</v>
      </c>
      <c r="C35" s="1">
        <v>41150</v>
      </c>
      <c r="E35" s="12">
        <f t="shared" si="2"/>
        <v>1.9053571428571427</v>
      </c>
      <c r="F35">
        <v>100</v>
      </c>
      <c r="G35">
        <v>40</v>
      </c>
      <c r="H35">
        <v>492</v>
      </c>
    </row>
    <row r="36" spans="2:12">
      <c r="B36">
        <v>35</v>
      </c>
      <c r="C36" s="1">
        <v>41162</v>
      </c>
      <c r="E36" s="12">
        <f t="shared" si="2"/>
        <v>2.0056390977443606</v>
      </c>
      <c r="F36">
        <v>100</v>
      </c>
      <c r="G36">
        <v>38</v>
      </c>
      <c r="H36">
        <v>530</v>
      </c>
    </row>
    <row r="37" spans="2:12">
      <c r="B37">
        <v>36</v>
      </c>
      <c r="C37" s="1">
        <v>41176</v>
      </c>
      <c r="E37" s="12">
        <f t="shared" si="2"/>
        <v>-1.772425249169435</v>
      </c>
      <c r="F37">
        <v>100</v>
      </c>
      <c r="G37">
        <v>-43</v>
      </c>
      <c r="H37">
        <v>487</v>
      </c>
    </row>
    <row r="38" spans="2:12">
      <c r="B38">
        <v>37</v>
      </c>
      <c r="C38" s="1">
        <v>41190</v>
      </c>
      <c r="E38" s="12">
        <f t="shared" si="2"/>
        <v>-1.1908482142857142</v>
      </c>
      <c r="F38">
        <v>100</v>
      </c>
      <c r="G38">
        <v>-64</v>
      </c>
      <c r="H38">
        <v>423</v>
      </c>
    </row>
    <row r="39" spans="2:12">
      <c r="B39">
        <v>38</v>
      </c>
      <c r="C39" s="1">
        <v>41199</v>
      </c>
      <c r="E39" s="12">
        <f t="shared" si="2"/>
        <v>5.0809523809523807</v>
      </c>
      <c r="F39">
        <v>100</v>
      </c>
      <c r="G39">
        <v>15</v>
      </c>
      <c r="H39">
        <v>438</v>
      </c>
    </row>
    <row r="40" spans="2:12">
      <c r="B40">
        <v>39</v>
      </c>
      <c r="C40" s="1">
        <v>41215</v>
      </c>
      <c r="E40" s="12">
        <f t="shared" si="2"/>
        <v>0.41875981161695441</v>
      </c>
      <c r="F40">
        <v>100</v>
      </c>
      <c r="G40">
        <v>182</v>
      </c>
      <c r="H40">
        <v>620</v>
      </c>
    </row>
    <row r="41" spans="2:12">
      <c r="B41">
        <v>40</v>
      </c>
      <c r="C41" s="1">
        <v>41239</v>
      </c>
      <c r="E41" s="12">
        <f t="shared" si="2"/>
        <v>-0.54438775510204074</v>
      </c>
      <c r="F41">
        <v>100</v>
      </c>
      <c r="G41">
        <v>-140</v>
      </c>
      <c r="H41">
        <v>480</v>
      </c>
    </row>
    <row r="42" spans="2:12">
      <c r="B42">
        <v>41</v>
      </c>
      <c r="C42" s="1">
        <v>41253</v>
      </c>
      <c r="E42" s="12">
        <f t="shared" si="2"/>
        <v>-1.5553935860058308</v>
      </c>
      <c r="F42">
        <v>100</v>
      </c>
      <c r="G42">
        <v>-49</v>
      </c>
      <c r="H42">
        <v>431</v>
      </c>
    </row>
    <row r="43" spans="2:12">
      <c r="B43">
        <v>42</v>
      </c>
      <c r="C43" s="1">
        <v>41255</v>
      </c>
      <c r="E43" s="12">
        <f t="shared" si="2"/>
        <v>1.5877976190476188</v>
      </c>
      <c r="F43">
        <v>100</v>
      </c>
      <c r="G43">
        <v>48</v>
      </c>
      <c r="H43">
        <v>479</v>
      </c>
    </row>
    <row r="44" spans="2:12">
      <c r="B44">
        <v>43</v>
      </c>
      <c r="C44" s="1">
        <v>41263</v>
      </c>
      <c r="E44" s="12">
        <f t="shared" si="2"/>
        <v>6.9285714285714279</v>
      </c>
      <c r="F44">
        <v>100</v>
      </c>
      <c r="G44">
        <v>11</v>
      </c>
      <c r="H44">
        <v>490</v>
      </c>
    </row>
    <row r="45" spans="2:12">
      <c r="B45">
        <v>44</v>
      </c>
      <c r="C45" s="1">
        <v>41278</v>
      </c>
      <c r="E45" s="12">
        <f t="shared" si="2"/>
        <v>3.1755952380952377</v>
      </c>
      <c r="F45">
        <v>100</v>
      </c>
      <c r="G45">
        <v>24</v>
      </c>
      <c r="H45">
        <v>514</v>
      </c>
    </row>
    <row r="46" spans="2:12">
      <c r="B46">
        <v>45</v>
      </c>
      <c r="C46" s="1">
        <v>41290</v>
      </c>
      <c r="E46" s="12">
        <f t="shared" si="2"/>
        <v>1.772425249169435</v>
      </c>
      <c r="F46">
        <v>100</v>
      </c>
      <c r="G46">
        <v>43</v>
      </c>
      <c r="H46">
        <v>557</v>
      </c>
    </row>
    <row r="47" spans="2:12">
      <c r="B47">
        <v>46</v>
      </c>
      <c r="C47" s="1">
        <v>41318</v>
      </c>
      <c r="E47" s="12">
        <f t="shared" si="2"/>
        <v>12.702380952380951</v>
      </c>
      <c r="F47">
        <v>100</v>
      </c>
      <c r="G47">
        <v>6</v>
      </c>
      <c r="H47">
        <v>563</v>
      </c>
    </row>
    <row r="48" spans="2:12">
      <c r="B48">
        <v>47</v>
      </c>
      <c r="C48" s="1">
        <v>41337</v>
      </c>
      <c r="E48" s="12">
        <f t="shared" si="2"/>
        <v>-6.3511904761904754</v>
      </c>
      <c r="F48">
        <v>100</v>
      </c>
      <c r="G48">
        <v>-12</v>
      </c>
      <c r="H48">
        <v>551</v>
      </c>
    </row>
    <row r="49" spans="2:8">
      <c r="B49">
        <v>48</v>
      </c>
      <c r="C49" s="1">
        <v>41351</v>
      </c>
      <c r="E49" s="12">
        <f t="shared" si="2"/>
        <v>76.214285714285708</v>
      </c>
      <c r="F49">
        <v>100</v>
      </c>
      <c r="G49">
        <v>1</v>
      </c>
      <c r="H49">
        <v>552</v>
      </c>
    </row>
    <row r="50" spans="2:8">
      <c r="B50">
        <v>49</v>
      </c>
      <c r="C50" s="1">
        <v>41353</v>
      </c>
      <c r="E50" s="12">
        <f t="shared" si="2"/>
        <v>3.464285714285714</v>
      </c>
      <c r="F50">
        <v>100</v>
      </c>
      <c r="G50">
        <v>22</v>
      </c>
      <c r="H50">
        <v>574</v>
      </c>
    </row>
    <row r="51" spans="2:8">
      <c r="B51">
        <v>50</v>
      </c>
      <c r="C51" s="1">
        <v>41366</v>
      </c>
      <c r="E51" s="12">
        <f t="shared" si="2"/>
        <v>2.8227513227513223</v>
      </c>
      <c r="F51">
        <v>100</v>
      </c>
      <c r="G51">
        <v>27</v>
      </c>
      <c r="H51">
        <v>601</v>
      </c>
    </row>
    <row r="52" spans="2:8">
      <c r="B52">
        <v>51</v>
      </c>
      <c r="C52" s="1">
        <v>41374</v>
      </c>
      <c r="E52" s="12">
        <f t="shared" si="2"/>
        <v>0.90731292517006801</v>
      </c>
      <c r="F52">
        <v>100</v>
      </c>
      <c r="G52">
        <v>84</v>
      </c>
      <c r="H52">
        <v>685</v>
      </c>
    </row>
    <row r="53" spans="2:8">
      <c r="B53">
        <v>52</v>
      </c>
      <c r="C53" s="1">
        <v>41386</v>
      </c>
      <c r="E53" s="12">
        <f t="shared" si="2"/>
        <v>0.54438775510204074</v>
      </c>
      <c r="F53">
        <v>100</v>
      </c>
      <c r="G53">
        <v>140</v>
      </c>
      <c r="H53">
        <v>825</v>
      </c>
    </row>
    <row r="54" spans="2:8">
      <c r="B54">
        <v>53</v>
      </c>
      <c r="C54" s="1">
        <v>41410</v>
      </c>
      <c r="E54" s="12">
        <f t="shared" si="2"/>
        <v>0.7857142857142857</v>
      </c>
      <c r="F54">
        <v>100</v>
      </c>
      <c r="G54">
        <v>97</v>
      </c>
      <c r="H54">
        <v>922</v>
      </c>
    </row>
    <row r="55" spans="2:8">
      <c r="B55">
        <v>54</v>
      </c>
      <c r="C55" s="1">
        <v>41424</v>
      </c>
      <c r="E55" s="12">
        <f t="shared" si="2"/>
        <v>2.2415966386554622</v>
      </c>
      <c r="F55">
        <v>100</v>
      </c>
      <c r="G55">
        <v>34</v>
      </c>
      <c r="H55">
        <v>956</v>
      </c>
    </row>
    <row r="56" spans="2:8">
      <c r="B56">
        <v>55</v>
      </c>
      <c r="C56" s="1">
        <v>41435</v>
      </c>
      <c r="E56" s="12">
        <f t="shared" si="2"/>
        <v>2.9313186813186811</v>
      </c>
      <c r="F56">
        <v>100</v>
      </c>
      <c r="G56">
        <v>26</v>
      </c>
      <c r="H56">
        <v>982</v>
      </c>
    </row>
    <row r="57" spans="2:8">
      <c r="B57">
        <v>56</v>
      </c>
      <c r="C57" s="1">
        <v>41439</v>
      </c>
      <c r="E57" s="12">
        <f t="shared" si="2"/>
        <v>-1.732142857142857</v>
      </c>
      <c r="F57">
        <v>100</v>
      </c>
      <c r="G57">
        <v>-44</v>
      </c>
      <c r="H57">
        <v>938</v>
      </c>
    </row>
    <row r="58" spans="2:8">
      <c r="B58">
        <v>57</v>
      </c>
      <c r="C58" s="1">
        <v>41445</v>
      </c>
      <c r="E58" s="12">
        <f t="shared" si="2"/>
        <v>-1.772425249169435</v>
      </c>
      <c r="F58">
        <v>100</v>
      </c>
      <c r="G58">
        <v>-43</v>
      </c>
      <c r="H58">
        <v>895</v>
      </c>
    </row>
    <row r="59" spans="2:8">
      <c r="B59">
        <v>58</v>
      </c>
      <c r="C59" s="1">
        <v>41453</v>
      </c>
      <c r="E59" s="12">
        <f t="shared" si="2"/>
        <v>1.058531746031746</v>
      </c>
      <c r="F59">
        <v>100</v>
      </c>
      <c r="G59">
        <v>72</v>
      </c>
      <c r="H59">
        <v>967</v>
      </c>
    </row>
    <row r="60" spans="2:8">
      <c r="B60">
        <v>59</v>
      </c>
      <c r="C60" s="1">
        <v>41465</v>
      </c>
      <c r="E60" s="12">
        <f t="shared" si="2"/>
        <v>3.0485714285714285</v>
      </c>
      <c r="F60">
        <v>100</v>
      </c>
      <c r="G60">
        <v>25</v>
      </c>
      <c r="H60">
        <v>992</v>
      </c>
    </row>
    <row r="61" spans="2:8">
      <c r="B61">
        <v>60</v>
      </c>
      <c r="C61" s="1">
        <v>41487</v>
      </c>
      <c r="E61" s="12">
        <f t="shared" si="2"/>
        <v>2.1170634920634921</v>
      </c>
      <c r="F61">
        <v>100</v>
      </c>
      <c r="G61">
        <v>36</v>
      </c>
      <c r="H61" s="2">
        <v>1028</v>
      </c>
    </row>
    <row r="62" spans="2:8">
      <c r="B62">
        <v>61</v>
      </c>
      <c r="C62" s="1">
        <v>41495</v>
      </c>
      <c r="E62" s="12">
        <f t="shared" si="2"/>
        <v>0.61962833914053417</v>
      </c>
      <c r="F62">
        <v>100</v>
      </c>
      <c r="G62">
        <v>123</v>
      </c>
      <c r="H62" s="2">
        <v>1151</v>
      </c>
    </row>
    <row r="63" spans="2:8">
      <c r="B63">
        <v>62</v>
      </c>
      <c r="C63" s="1">
        <v>41509</v>
      </c>
      <c r="E63" s="12">
        <f t="shared" si="2"/>
        <v>0.22548605240912931</v>
      </c>
      <c r="F63">
        <v>100</v>
      </c>
      <c r="G63">
        <v>338</v>
      </c>
      <c r="H63" s="2">
        <v>1489</v>
      </c>
    </row>
    <row r="64" spans="2:8">
      <c r="B64">
        <v>63</v>
      </c>
      <c r="C64" s="1">
        <v>41529</v>
      </c>
      <c r="E64" s="12">
        <f t="shared" si="2"/>
        <v>-1.1725274725274724</v>
      </c>
      <c r="F64">
        <v>100</v>
      </c>
      <c r="G64">
        <v>-65</v>
      </c>
      <c r="H64" s="2">
        <v>1424</v>
      </c>
    </row>
    <row r="65" spans="2:8">
      <c r="B65">
        <v>64</v>
      </c>
      <c r="C65" s="1">
        <v>41548</v>
      </c>
      <c r="E65" s="12">
        <f t="shared" si="2"/>
        <v>1.5877976190476188</v>
      </c>
      <c r="F65">
        <v>100</v>
      </c>
      <c r="G65">
        <v>48</v>
      </c>
      <c r="H65" s="2">
        <v>1472</v>
      </c>
    </row>
    <row r="66" spans="2:8">
      <c r="B66">
        <v>65</v>
      </c>
      <c r="C66" s="1">
        <v>41562</v>
      </c>
      <c r="E66" s="12">
        <f t="shared" ref="E66:E97" si="3">$C$186/G66</f>
        <v>0.47633928571428569</v>
      </c>
      <c r="F66">
        <v>100</v>
      </c>
      <c r="G66">
        <v>160</v>
      </c>
      <c r="H66" s="2">
        <v>1632</v>
      </c>
    </row>
    <row r="67" spans="2:8">
      <c r="B67">
        <v>66</v>
      </c>
      <c r="C67" s="1">
        <v>41575</v>
      </c>
      <c r="E67" s="12">
        <f t="shared" si="3"/>
        <v>0.42577813248204305</v>
      </c>
      <c r="F67">
        <v>100</v>
      </c>
      <c r="G67">
        <v>179</v>
      </c>
      <c r="H67" s="2">
        <v>1811</v>
      </c>
    </row>
    <row r="68" spans="2:8">
      <c r="B68">
        <v>67</v>
      </c>
      <c r="C68" s="1">
        <v>41584</v>
      </c>
      <c r="E68" s="12">
        <f t="shared" si="3"/>
        <v>0.52561576354679795</v>
      </c>
      <c r="F68">
        <v>100</v>
      </c>
      <c r="G68">
        <v>145</v>
      </c>
      <c r="H68" s="2">
        <v>1956</v>
      </c>
    </row>
    <row r="69" spans="2:8">
      <c r="B69">
        <v>68</v>
      </c>
      <c r="C69" s="1">
        <v>41596</v>
      </c>
      <c r="E69" s="12">
        <f t="shared" si="3"/>
        <v>-1.4656593406593406</v>
      </c>
      <c r="F69">
        <v>100</v>
      </c>
      <c r="G69">
        <v>-52</v>
      </c>
      <c r="H69" s="2">
        <v>1904</v>
      </c>
    </row>
    <row r="70" spans="2:8">
      <c r="B70">
        <v>69</v>
      </c>
      <c r="C70" s="1">
        <v>41603</v>
      </c>
      <c r="E70" s="12">
        <f t="shared" si="3"/>
        <v>0.71900269541778972</v>
      </c>
      <c r="F70">
        <v>100</v>
      </c>
      <c r="G70">
        <v>106</v>
      </c>
      <c r="H70" s="2">
        <v>2010</v>
      </c>
    </row>
    <row r="71" spans="2:8">
      <c r="B71">
        <v>70</v>
      </c>
      <c r="C71" s="1">
        <v>41634</v>
      </c>
      <c r="E71" s="12">
        <f t="shared" si="3"/>
        <v>-1.8588850174216027</v>
      </c>
      <c r="F71">
        <v>100</v>
      </c>
      <c r="G71">
        <v>-41</v>
      </c>
      <c r="H71" s="2">
        <v>1969</v>
      </c>
    </row>
    <row r="72" spans="2:8">
      <c r="B72">
        <v>71</v>
      </c>
      <c r="C72" s="1">
        <v>41656</v>
      </c>
      <c r="E72" s="12">
        <f t="shared" si="3"/>
        <v>1.5242857142857142</v>
      </c>
      <c r="F72">
        <v>100</v>
      </c>
      <c r="G72">
        <v>50</v>
      </c>
      <c r="H72" s="2">
        <v>2019</v>
      </c>
    </row>
    <row r="73" spans="2:8">
      <c r="B73">
        <v>72</v>
      </c>
      <c r="C73" s="1">
        <v>41673</v>
      </c>
      <c r="E73" s="12">
        <f t="shared" si="3"/>
        <v>0.43303571428571425</v>
      </c>
      <c r="F73">
        <v>100</v>
      </c>
      <c r="G73">
        <v>176</v>
      </c>
      <c r="H73" s="2">
        <v>2195</v>
      </c>
    </row>
    <row r="74" spans="2:8">
      <c r="B74">
        <v>73</v>
      </c>
      <c r="C74" s="1">
        <v>41682</v>
      </c>
      <c r="E74" s="12">
        <f t="shared" si="3"/>
        <v>0.49170506912442391</v>
      </c>
      <c r="F74">
        <v>100</v>
      </c>
      <c r="G74">
        <v>155</v>
      </c>
      <c r="H74" s="2">
        <v>2350</v>
      </c>
    </row>
    <row r="75" spans="2:8">
      <c r="B75">
        <v>74</v>
      </c>
      <c r="C75" s="1">
        <v>41701</v>
      </c>
      <c r="E75" s="12">
        <f t="shared" si="3"/>
        <v>1.6215805471124618</v>
      </c>
      <c r="F75">
        <v>100</v>
      </c>
      <c r="G75">
        <v>47</v>
      </c>
      <c r="H75" s="2">
        <v>2397</v>
      </c>
    </row>
    <row r="76" spans="2:8">
      <c r="B76">
        <v>75</v>
      </c>
      <c r="C76" s="1">
        <v>41712</v>
      </c>
      <c r="E76" s="12">
        <f t="shared" si="3"/>
        <v>-5.0809523809523807</v>
      </c>
      <c r="F76">
        <v>100</v>
      </c>
      <c r="G76">
        <v>-15</v>
      </c>
      <c r="H76" s="2">
        <v>2382</v>
      </c>
    </row>
    <row r="77" spans="2:8">
      <c r="B77">
        <v>76</v>
      </c>
      <c r="C77" s="1">
        <v>41717</v>
      </c>
      <c r="E77" s="12">
        <f t="shared" si="3"/>
        <v>0.6298701298701298</v>
      </c>
      <c r="F77">
        <v>100</v>
      </c>
      <c r="G77">
        <v>121</v>
      </c>
      <c r="H77" s="2">
        <v>2503</v>
      </c>
    </row>
    <row r="78" spans="2:8">
      <c r="B78">
        <v>77</v>
      </c>
      <c r="C78" s="1">
        <v>41731</v>
      </c>
      <c r="E78" s="12">
        <f t="shared" si="3"/>
        <v>0.75459688826025451</v>
      </c>
      <c r="F78">
        <v>100</v>
      </c>
      <c r="G78">
        <v>101</v>
      </c>
      <c r="H78" s="2">
        <v>2604</v>
      </c>
    </row>
    <row r="79" spans="2:8">
      <c r="B79">
        <v>78</v>
      </c>
      <c r="C79" s="1">
        <v>41746</v>
      </c>
      <c r="E79" s="12">
        <f t="shared" si="3"/>
        <v>2.9313186813186811</v>
      </c>
      <c r="F79">
        <v>100</v>
      </c>
      <c r="G79">
        <v>26</v>
      </c>
      <c r="H79" s="2">
        <v>2630</v>
      </c>
    </row>
    <row r="80" spans="2:8">
      <c r="B80">
        <v>79</v>
      </c>
      <c r="C80" s="1">
        <v>41757</v>
      </c>
      <c r="E80" s="12">
        <f t="shared" si="3"/>
        <v>-5.0809523809523807</v>
      </c>
      <c r="F80">
        <v>100</v>
      </c>
      <c r="G80">
        <v>-15</v>
      </c>
      <c r="H80" s="2">
        <v>2615</v>
      </c>
    </row>
    <row r="81" spans="2:8">
      <c r="B81">
        <v>80</v>
      </c>
      <c r="C81" s="1">
        <v>41772</v>
      </c>
      <c r="E81" s="12">
        <f t="shared" si="3"/>
        <v>1.9053571428571427</v>
      </c>
      <c r="F81">
        <v>100</v>
      </c>
      <c r="G81">
        <v>40</v>
      </c>
      <c r="H81" s="2">
        <v>2655</v>
      </c>
    </row>
    <row r="82" spans="2:8">
      <c r="B82">
        <v>81</v>
      </c>
      <c r="C82" s="1">
        <v>41782</v>
      </c>
      <c r="E82" s="12">
        <f t="shared" si="3"/>
        <v>1.2097505668934239</v>
      </c>
      <c r="F82">
        <v>100</v>
      </c>
      <c r="G82">
        <v>63</v>
      </c>
      <c r="H82" s="2">
        <v>2718</v>
      </c>
    </row>
    <row r="83" spans="2:8">
      <c r="B83">
        <v>82</v>
      </c>
      <c r="C83" s="1">
        <v>41799</v>
      </c>
      <c r="E83" s="12">
        <f t="shared" si="3"/>
        <v>-8.4682539682539684</v>
      </c>
      <c r="F83">
        <v>100</v>
      </c>
      <c r="G83">
        <v>-9</v>
      </c>
      <c r="H83" s="2">
        <v>2709</v>
      </c>
    </row>
    <row r="84" spans="2:8">
      <c r="B84">
        <v>83</v>
      </c>
      <c r="C84" s="1">
        <v>41808</v>
      </c>
      <c r="E84" s="12">
        <f t="shared" si="3"/>
        <v>1.5242857142857142</v>
      </c>
      <c r="F84">
        <v>100</v>
      </c>
      <c r="G84">
        <v>50</v>
      </c>
      <c r="H84" s="2">
        <v>2759</v>
      </c>
    </row>
    <row r="85" spans="2:8">
      <c r="B85">
        <v>84</v>
      </c>
      <c r="C85" s="1">
        <v>41830</v>
      </c>
      <c r="E85" s="12">
        <f t="shared" si="3"/>
        <v>-1.4380053908355794</v>
      </c>
      <c r="F85">
        <v>100</v>
      </c>
      <c r="G85">
        <v>-53</v>
      </c>
      <c r="H85" s="2">
        <v>2706</v>
      </c>
    </row>
    <row r="86" spans="2:8">
      <c r="B86">
        <v>85</v>
      </c>
      <c r="C86" s="1">
        <v>41835</v>
      </c>
      <c r="E86" s="12">
        <f t="shared" si="3"/>
        <v>1.2097505668934239</v>
      </c>
      <c r="F86">
        <v>100</v>
      </c>
      <c r="G86">
        <v>63</v>
      </c>
      <c r="H86" s="2">
        <v>2769</v>
      </c>
    </row>
    <row r="87" spans="2:8">
      <c r="B87">
        <v>86</v>
      </c>
      <c r="C87" s="1">
        <v>41863</v>
      </c>
      <c r="E87" s="12">
        <f t="shared" si="3"/>
        <v>-0.5954241071428571</v>
      </c>
      <c r="F87">
        <v>100</v>
      </c>
      <c r="G87">
        <v>-128</v>
      </c>
      <c r="H87" s="2">
        <v>2641</v>
      </c>
    </row>
    <row r="88" spans="2:8">
      <c r="B88">
        <v>87</v>
      </c>
      <c r="C88" s="1">
        <v>41885</v>
      </c>
      <c r="E88" s="12">
        <f t="shared" si="3"/>
        <v>-3.464285714285714</v>
      </c>
      <c r="F88">
        <v>100</v>
      </c>
      <c r="G88">
        <v>-22</v>
      </c>
      <c r="H88" s="2">
        <v>2619</v>
      </c>
    </row>
    <row r="89" spans="2:8">
      <c r="B89">
        <v>88</v>
      </c>
      <c r="C89" s="1">
        <v>41891</v>
      </c>
      <c r="E89" s="12">
        <f t="shared" si="3"/>
        <v>0.44054500412881914</v>
      </c>
      <c r="F89">
        <v>100</v>
      </c>
      <c r="G89">
        <v>173</v>
      </c>
      <c r="H89" s="2">
        <v>2792</v>
      </c>
    </row>
    <row r="90" spans="2:8">
      <c r="B90">
        <v>89</v>
      </c>
      <c r="C90" s="1">
        <v>41904</v>
      </c>
      <c r="E90" s="12">
        <f t="shared" si="3"/>
        <v>0.79389880952380942</v>
      </c>
      <c r="F90">
        <v>100</v>
      </c>
      <c r="G90">
        <v>96</v>
      </c>
      <c r="H90" s="2">
        <v>2888</v>
      </c>
    </row>
    <row r="91" spans="2:8">
      <c r="B91">
        <v>90</v>
      </c>
      <c r="C91" s="1">
        <v>41925</v>
      </c>
      <c r="E91" s="12">
        <f t="shared" si="3"/>
        <v>-0.35284391534391529</v>
      </c>
      <c r="F91">
        <v>100</v>
      </c>
      <c r="G91">
        <v>-216</v>
      </c>
      <c r="H91" s="2">
        <v>2672</v>
      </c>
    </row>
    <row r="92" spans="2:8">
      <c r="B92">
        <v>91</v>
      </c>
      <c r="C92" s="1">
        <v>41934</v>
      </c>
      <c r="E92" s="12">
        <f t="shared" si="3"/>
        <v>0.67446270543615672</v>
      </c>
      <c r="F92">
        <v>100</v>
      </c>
      <c r="G92">
        <v>113</v>
      </c>
      <c r="H92" s="2">
        <v>2785</v>
      </c>
    </row>
    <row r="93" spans="2:8">
      <c r="B93">
        <v>92</v>
      </c>
      <c r="C93" s="1">
        <v>41976</v>
      </c>
      <c r="E93" s="12">
        <f t="shared" si="3"/>
        <v>1.732142857142857</v>
      </c>
      <c r="F93">
        <v>100</v>
      </c>
      <c r="G93">
        <v>44</v>
      </c>
      <c r="H93" s="2">
        <v>2829</v>
      </c>
    </row>
    <row r="94" spans="2:8">
      <c r="B94">
        <v>93</v>
      </c>
      <c r="C94" s="1">
        <v>41995</v>
      </c>
      <c r="E94" s="12">
        <f t="shared" si="3"/>
        <v>3.0485714285714285</v>
      </c>
      <c r="F94">
        <v>100</v>
      </c>
      <c r="G94">
        <v>25</v>
      </c>
      <c r="H94" s="2">
        <v>2854</v>
      </c>
    </row>
    <row r="95" spans="2:8">
      <c r="B95">
        <v>94</v>
      </c>
      <c r="C95" s="1">
        <v>42016</v>
      </c>
      <c r="E95" s="12">
        <f t="shared" si="3"/>
        <v>1.1045548654244306</v>
      </c>
      <c r="F95">
        <v>100</v>
      </c>
      <c r="G95">
        <v>69</v>
      </c>
      <c r="H95" s="2">
        <v>2923</v>
      </c>
    </row>
    <row r="96" spans="2:8">
      <c r="B96">
        <v>95</v>
      </c>
      <c r="C96" s="1">
        <v>42027</v>
      </c>
      <c r="E96" s="12">
        <f t="shared" si="3"/>
        <v>0.66854636591478689</v>
      </c>
      <c r="F96">
        <v>100</v>
      </c>
      <c r="G96">
        <v>114</v>
      </c>
      <c r="H96" s="2">
        <v>3037</v>
      </c>
    </row>
    <row r="97" spans="2:8">
      <c r="B97">
        <v>96</v>
      </c>
      <c r="C97" s="1">
        <v>42040</v>
      </c>
      <c r="E97" s="12">
        <f t="shared" si="3"/>
        <v>-1.4656593406593406</v>
      </c>
      <c r="F97">
        <v>100</v>
      </c>
      <c r="G97">
        <v>-52</v>
      </c>
      <c r="H97" s="2">
        <v>2985</v>
      </c>
    </row>
    <row r="98" spans="2:8">
      <c r="B98">
        <v>97</v>
      </c>
      <c r="C98" s="1">
        <v>42083</v>
      </c>
      <c r="E98" s="12">
        <f t="shared" ref="E98:E129" si="4">$C$186/G98</f>
        <v>-1.6936507936507934</v>
      </c>
      <c r="F98">
        <v>100</v>
      </c>
      <c r="G98">
        <v>-45</v>
      </c>
      <c r="H98" s="2">
        <v>2940</v>
      </c>
    </row>
    <row r="99" spans="2:8">
      <c r="B99">
        <v>98</v>
      </c>
      <c r="C99" s="1">
        <v>42102</v>
      </c>
      <c r="E99" s="12">
        <f t="shared" si="4"/>
        <v>2.2415966386554622</v>
      </c>
      <c r="F99">
        <v>100</v>
      </c>
      <c r="G99">
        <v>34</v>
      </c>
      <c r="H99" s="2">
        <v>2974</v>
      </c>
    </row>
    <row r="100" spans="2:8">
      <c r="B100">
        <v>99</v>
      </c>
      <c r="C100" s="1">
        <v>42116</v>
      </c>
      <c r="E100" s="12">
        <f t="shared" si="4"/>
        <v>-2.3095238095238093</v>
      </c>
      <c r="F100">
        <v>100</v>
      </c>
      <c r="G100">
        <v>-33</v>
      </c>
      <c r="H100" s="2">
        <v>2941</v>
      </c>
    </row>
    <row r="101" spans="2:8">
      <c r="B101">
        <v>100</v>
      </c>
      <c r="C101" s="1">
        <v>42138</v>
      </c>
      <c r="E101" s="12">
        <f t="shared" si="4"/>
        <v>1.6568322981366459</v>
      </c>
      <c r="F101">
        <v>100</v>
      </c>
      <c r="G101">
        <v>46</v>
      </c>
      <c r="H101" s="2">
        <v>2987</v>
      </c>
    </row>
    <row r="102" spans="2:8">
      <c r="B102">
        <v>101</v>
      </c>
      <c r="C102" s="1">
        <v>42156</v>
      </c>
      <c r="E102" s="12">
        <f t="shared" si="4"/>
        <v>-2.3095238095238093</v>
      </c>
      <c r="F102">
        <v>100</v>
      </c>
      <c r="G102">
        <v>-33</v>
      </c>
      <c r="H102" s="2">
        <v>2954</v>
      </c>
    </row>
    <row r="103" spans="2:8">
      <c r="B103">
        <v>102</v>
      </c>
      <c r="C103" s="1">
        <v>42159</v>
      </c>
      <c r="E103" s="12">
        <f t="shared" si="4"/>
        <v>-1.3140394088669949</v>
      </c>
      <c r="F103">
        <v>100</v>
      </c>
      <c r="G103">
        <v>-58</v>
      </c>
      <c r="H103" s="2">
        <v>2896</v>
      </c>
    </row>
    <row r="104" spans="2:8">
      <c r="B104">
        <v>103</v>
      </c>
      <c r="C104" s="1">
        <v>42170</v>
      </c>
      <c r="E104" s="12">
        <f t="shared" si="4"/>
        <v>-0.8862126245847175</v>
      </c>
      <c r="F104">
        <v>100</v>
      </c>
      <c r="G104">
        <v>-86</v>
      </c>
      <c r="H104" s="2">
        <v>2810</v>
      </c>
    </row>
    <row r="105" spans="2:8">
      <c r="B105">
        <v>104</v>
      </c>
      <c r="C105" s="1">
        <v>42174</v>
      </c>
      <c r="E105" s="12">
        <f t="shared" si="4"/>
        <v>0.52926587301587302</v>
      </c>
      <c r="F105">
        <v>100</v>
      </c>
      <c r="G105">
        <v>144</v>
      </c>
      <c r="H105" s="2">
        <v>2954</v>
      </c>
    </row>
    <row r="106" spans="2:8">
      <c r="B106">
        <v>105</v>
      </c>
      <c r="C106" s="1">
        <v>42195</v>
      </c>
      <c r="E106" s="12">
        <f t="shared" si="4"/>
        <v>-0.74719887955182063</v>
      </c>
      <c r="F106">
        <v>100</v>
      </c>
      <c r="G106">
        <v>-102</v>
      </c>
      <c r="H106" s="2">
        <v>2852</v>
      </c>
    </row>
    <row r="107" spans="2:8">
      <c r="B107">
        <v>106</v>
      </c>
      <c r="C107" s="1">
        <v>42216</v>
      </c>
      <c r="E107" s="12">
        <f t="shared" si="4"/>
        <v>0.5522774327122153</v>
      </c>
      <c r="F107">
        <v>100</v>
      </c>
      <c r="G107">
        <v>138</v>
      </c>
      <c r="H107" s="2">
        <v>2990</v>
      </c>
    </row>
    <row r="108" spans="2:8">
      <c r="B108">
        <v>107</v>
      </c>
      <c r="C108" s="1">
        <v>42235</v>
      </c>
      <c r="E108" s="12">
        <f t="shared" si="4"/>
        <v>-4.4831932773109244</v>
      </c>
      <c r="F108">
        <v>100</v>
      </c>
      <c r="G108">
        <v>-17</v>
      </c>
      <c r="H108" s="2">
        <v>2973</v>
      </c>
    </row>
    <row r="109" spans="2:8">
      <c r="B109">
        <v>108</v>
      </c>
      <c r="C109" s="1">
        <v>42247</v>
      </c>
      <c r="E109" s="12">
        <f t="shared" si="4"/>
        <v>-0.48855311355311354</v>
      </c>
      <c r="F109">
        <v>100</v>
      </c>
      <c r="G109">
        <v>-156</v>
      </c>
      <c r="H109" s="2">
        <v>2817</v>
      </c>
    </row>
    <row r="110" spans="2:8">
      <c r="B110">
        <v>109</v>
      </c>
      <c r="C110" s="1">
        <v>42255</v>
      </c>
      <c r="E110" s="12">
        <f t="shared" si="4"/>
        <v>-6.9285714285714279</v>
      </c>
      <c r="F110">
        <v>100</v>
      </c>
      <c r="G110">
        <v>-11</v>
      </c>
      <c r="H110" s="2">
        <v>2806</v>
      </c>
    </row>
    <row r="111" spans="2:8">
      <c r="B111">
        <v>110</v>
      </c>
      <c r="C111" s="1">
        <v>42264</v>
      </c>
      <c r="E111" s="12">
        <f t="shared" si="4"/>
        <v>0.8862126245847175</v>
      </c>
      <c r="F111">
        <v>100</v>
      </c>
      <c r="G111">
        <v>86</v>
      </c>
      <c r="H111" s="2">
        <v>2892</v>
      </c>
    </row>
    <row r="112" spans="2:8">
      <c r="B112">
        <v>111</v>
      </c>
      <c r="C112" s="1">
        <v>42275</v>
      </c>
      <c r="E112" s="12">
        <f t="shared" si="4"/>
        <v>1.6936507936507934</v>
      </c>
      <c r="F112">
        <v>100</v>
      </c>
      <c r="G112">
        <v>45</v>
      </c>
      <c r="H112" s="2">
        <v>2937</v>
      </c>
    </row>
    <row r="113" spans="2:8">
      <c r="B113">
        <v>112</v>
      </c>
      <c r="C113" s="1">
        <v>42279</v>
      </c>
      <c r="E113" s="12">
        <f t="shared" si="4"/>
        <v>1.9542124542124542</v>
      </c>
      <c r="F113">
        <v>100</v>
      </c>
      <c r="G113">
        <v>39</v>
      </c>
      <c r="H113" s="2">
        <v>2976</v>
      </c>
    </row>
    <row r="114" spans="2:8">
      <c r="B114">
        <v>113</v>
      </c>
      <c r="C114" s="1">
        <v>42296</v>
      </c>
      <c r="E114" s="12">
        <f t="shared" si="4"/>
        <v>1.8588850174216027</v>
      </c>
      <c r="F114">
        <v>100</v>
      </c>
      <c r="G114">
        <v>41</v>
      </c>
      <c r="H114" s="2">
        <v>3017</v>
      </c>
    </row>
    <row r="115" spans="2:8">
      <c r="B115">
        <v>114</v>
      </c>
      <c r="C115" s="1">
        <v>42313</v>
      </c>
      <c r="E115" s="12">
        <f t="shared" si="4"/>
        <v>0.48855311355311354</v>
      </c>
      <c r="F115">
        <v>100</v>
      </c>
      <c r="G115">
        <v>156</v>
      </c>
      <c r="H115" s="2">
        <v>3173</v>
      </c>
    </row>
    <row r="116" spans="2:8">
      <c r="B116">
        <v>115</v>
      </c>
      <c r="C116" s="1">
        <v>42328</v>
      </c>
      <c r="E116" s="12">
        <f t="shared" si="4"/>
        <v>0.98979591836734682</v>
      </c>
      <c r="F116">
        <v>100</v>
      </c>
      <c r="G116">
        <v>77</v>
      </c>
      <c r="H116" s="2">
        <v>3250</v>
      </c>
    </row>
    <row r="117" spans="2:8">
      <c r="B117">
        <v>116</v>
      </c>
      <c r="C117" s="1">
        <v>42355</v>
      </c>
      <c r="E117" s="12">
        <f t="shared" si="4"/>
        <v>0.37543983110485568</v>
      </c>
      <c r="F117">
        <v>100</v>
      </c>
      <c r="G117">
        <v>203</v>
      </c>
      <c r="H117" s="2">
        <v>3453</v>
      </c>
    </row>
    <row r="118" spans="2:8">
      <c r="B118">
        <v>117</v>
      </c>
      <c r="C118" s="1">
        <v>42366</v>
      </c>
      <c r="E118" s="12">
        <f t="shared" si="4"/>
        <v>-2.177551020408163</v>
      </c>
      <c r="F118">
        <v>100</v>
      </c>
      <c r="G118">
        <v>-35</v>
      </c>
      <c r="H118" s="2">
        <v>3418</v>
      </c>
    </row>
    <row r="119" spans="2:8">
      <c r="B119">
        <v>118</v>
      </c>
      <c r="C119" s="1">
        <v>42398</v>
      </c>
      <c r="E119" s="12">
        <f t="shared" si="4"/>
        <v>0.32294188861985468</v>
      </c>
      <c r="F119">
        <v>100</v>
      </c>
      <c r="G119">
        <v>236</v>
      </c>
      <c r="H119" s="2">
        <v>3654</v>
      </c>
    </row>
    <row r="120" spans="2:8">
      <c r="B120">
        <v>119</v>
      </c>
      <c r="C120" s="1">
        <v>42418</v>
      </c>
      <c r="E120" s="12">
        <f t="shared" si="4"/>
        <v>0.23025463962019851</v>
      </c>
      <c r="F120">
        <v>100</v>
      </c>
      <c r="G120">
        <v>331</v>
      </c>
      <c r="H120" s="2">
        <v>3985</v>
      </c>
    </row>
    <row r="121" spans="2:8">
      <c r="B121">
        <v>120</v>
      </c>
      <c r="C121" s="1">
        <v>42433</v>
      </c>
      <c r="E121" s="12">
        <f t="shared" si="4"/>
        <v>0.72585034013605432</v>
      </c>
      <c r="F121">
        <v>100</v>
      </c>
      <c r="G121">
        <v>105</v>
      </c>
      <c r="H121" s="2">
        <v>4090</v>
      </c>
    </row>
    <row r="122" spans="2:8">
      <c r="B122">
        <v>121</v>
      </c>
      <c r="C122" s="1">
        <v>42438</v>
      </c>
      <c r="E122" s="12">
        <f t="shared" si="4"/>
        <v>0.69921363040629092</v>
      </c>
      <c r="F122">
        <v>100</v>
      </c>
      <c r="G122">
        <v>109</v>
      </c>
      <c r="H122" s="2">
        <v>4199</v>
      </c>
    </row>
    <row r="123" spans="2:8">
      <c r="B123">
        <v>122</v>
      </c>
      <c r="C123" s="1">
        <v>42445</v>
      </c>
      <c r="E123" s="12">
        <f t="shared" si="4"/>
        <v>1.6936507936507934</v>
      </c>
      <c r="F123">
        <v>100</v>
      </c>
      <c r="G123">
        <v>45</v>
      </c>
      <c r="H123" s="2">
        <v>4244</v>
      </c>
    </row>
    <row r="124" spans="2:8">
      <c r="B124">
        <v>123</v>
      </c>
      <c r="C124" s="1">
        <v>42460</v>
      </c>
      <c r="E124" s="12">
        <f t="shared" si="4"/>
        <v>0.59080841638981174</v>
      </c>
      <c r="F124">
        <v>100</v>
      </c>
      <c r="G124">
        <v>129</v>
      </c>
      <c r="H124" s="2">
        <v>4373</v>
      </c>
    </row>
    <row r="125" spans="2:8">
      <c r="B125">
        <v>124</v>
      </c>
      <c r="C125" s="1">
        <v>42475</v>
      </c>
      <c r="E125" s="12">
        <f t="shared" si="4"/>
        <v>0.94091710758377423</v>
      </c>
      <c r="F125">
        <v>100</v>
      </c>
      <c r="G125">
        <v>81</v>
      </c>
      <c r="H125" s="2">
        <v>4454</v>
      </c>
    </row>
    <row r="126" spans="2:8">
      <c r="B126">
        <v>125</v>
      </c>
      <c r="C126" s="1">
        <v>42479</v>
      </c>
      <c r="E126" s="12">
        <f t="shared" si="4"/>
        <v>0.66854636591478689</v>
      </c>
      <c r="F126">
        <v>100</v>
      </c>
      <c r="G126">
        <v>114</v>
      </c>
      <c r="H126" s="2">
        <v>4568</v>
      </c>
    </row>
    <row r="127" spans="2:8">
      <c r="B127">
        <v>126</v>
      </c>
      <c r="C127" s="1">
        <v>42500</v>
      </c>
      <c r="E127" s="12">
        <f t="shared" si="4"/>
        <v>-0.3948926720947446</v>
      </c>
      <c r="F127">
        <v>100</v>
      </c>
      <c r="G127">
        <v>-193</v>
      </c>
      <c r="H127" s="2">
        <v>4375</v>
      </c>
    </row>
    <row r="128" spans="2:8">
      <c r="B128">
        <v>127</v>
      </c>
      <c r="C128" s="1">
        <v>42503</v>
      </c>
      <c r="E128" s="12">
        <f t="shared" si="4"/>
        <v>3.1755952380952377</v>
      </c>
      <c r="F128">
        <v>100</v>
      </c>
      <c r="G128">
        <v>24</v>
      </c>
      <c r="H128" s="2">
        <v>4399</v>
      </c>
    </row>
    <row r="129" spans="2:8">
      <c r="B129">
        <v>128</v>
      </c>
      <c r="C129" s="1">
        <v>42517</v>
      </c>
      <c r="E129" s="12">
        <f t="shared" si="4"/>
        <v>0.52926587301587302</v>
      </c>
      <c r="F129">
        <v>100</v>
      </c>
      <c r="G129">
        <v>144</v>
      </c>
      <c r="H129" s="2">
        <v>4543</v>
      </c>
    </row>
    <row r="130" spans="2:8">
      <c r="B130">
        <v>129</v>
      </c>
      <c r="C130" s="1">
        <v>42543</v>
      </c>
      <c r="E130" s="12">
        <f t="shared" ref="E130:E161" si="5">$C$186/G130</f>
        <v>25.404761904761902</v>
      </c>
      <c r="F130">
        <v>100</v>
      </c>
      <c r="G130">
        <v>3</v>
      </c>
      <c r="H130" s="2">
        <v>4546</v>
      </c>
    </row>
    <row r="131" spans="2:8">
      <c r="B131">
        <v>130</v>
      </c>
      <c r="C131" s="1">
        <v>42557</v>
      </c>
      <c r="E131" s="12">
        <f t="shared" si="5"/>
        <v>0.4097542242703533</v>
      </c>
      <c r="F131">
        <v>100</v>
      </c>
      <c r="G131">
        <v>186</v>
      </c>
      <c r="H131" s="2">
        <v>4732</v>
      </c>
    </row>
    <row r="132" spans="2:8">
      <c r="B132">
        <v>131</v>
      </c>
      <c r="C132" s="1">
        <v>42590</v>
      </c>
      <c r="E132" s="12">
        <f t="shared" si="5"/>
        <v>0.60487528344671193</v>
      </c>
      <c r="F132">
        <v>100</v>
      </c>
      <c r="G132">
        <v>126</v>
      </c>
      <c r="H132" s="2">
        <v>4858</v>
      </c>
    </row>
    <row r="133" spans="2:8">
      <c r="B133">
        <v>132</v>
      </c>
      <c r="C133" s="1">
        <v>42607</v>
      </c>
      <c r="E133" s="12">
        <f t="shared" si="5"/>
        <v>2.2415966386554622</v>
      </c>
      <c r="F133">
        <v>100</v>
      </c>
      <c r="G133">
        <v>34</v>
      </c>
      <c r="H133" s="2">
        <v>4892</v>
      </c>
    </row>
    <row r="134" spans="2:8">
      <c r="B134">
        <v>133</v>
      </c>
      <c r="C134" s="1">
        <v>42626</v>
      </c>
      <c r="E134" s="12">
        <f t="shared" si="5"/>
        <v>-0.5954241071428571</v>
      </c>
      <c r="F134">
        <v>100</v>
      </c>
      <c r="G134">
        <v>-128</v>
      </c>
      <c r="H134" s="2">
        <v>4764</v>
      </c>
    </row>
    <row r="135" spans="2:8">
      <c r="B135">
        <v>134</v>
      </c>
      <c r="C135" s="1">
        <v>42634</v>
      </c>
      <c r="E135" s="12">
        <f t="shared" si="5"/>
        <v>0.68048469387755095</v>
      </c>
      <c r="F135">
        <v>100</v>
      </c>
      <c r="G135">
        <v>112</v>
      </c>
      <c r="H135" s="2">
        <v>4876</v>
      </c>
    </row>
    <row r="136" spans="2:8">
      <c r="B136">
        <v>135</v>
      </c>
      <c r="C136" s="1">
        <v>42648</v>
      </c>
      <c r="E136" s="12">
        <f t="shared" si="5"/>
        <v>-6.3511904761904754</v>
      </c>
      <c r="F136">
        <v>100</v>
      </c>
      <c r="G136">
        <v>-12</v>
      </c>
      <c r="H136" s="2">
        <v>4864</v>
      </c>
    </row>
    <row r="137" spans="2:8">
      <c r="B137">
        <v>136</v>
      </c>
      <c r="C137" s="1">
        <v>42654</v>
      </c>
      <c r="E137" s="12">
        <f t="shared" si="5"/>
        <v>19.053571428571427</v>
      </c>
      <c r="F137">
        <v>100</v>
      </c>
      <c r="G137">
        <v>4</v>
      </c>
      <c r="H137" s="2">
        <v>4868</v>
      </c>
    </row>
    <row r="138" spans="2:8">
      <c r="B138">
        <v>137</v>
      </c>
      <c r="C138" s="1">
        <v>42664</v>
      </c>
      <c r="E138" s="12">
        <f t="shared" si="5"/>
        <v>0.26100782778864967</v>
      </c>
      <c r="F138">
        <v>100</v>
      </c>
      <c r="G138">
        <v>292</v>
      </c>
      <c r="H138" s="2">
        <v>5160</v>
      </c>
    </row>
    <row r="139" spans="2:8">
      <c r="B139">
        <v>138</v>
      </c>
      <c r="C139" s="1">
        <v>42688</v>
      </c>
      <c r="E139" s="12">
        <f t="shared" si="5"/>
        <v>-1.4943977591036413</v>
      </c>
      <c r="F139">
        <v>100</v>
      </c>
      <c r="G139">
        <v>-51</v>
      </c>
      <c r="H139" s="2">
        <v>5109</v>
      </c>
    </row>
    <row r="140" spans="2:8">
      <c r="B140">
        <v>139</v>
      </c>
      <c r="C140" s="1">
        <v>42696</v>
      </c>
      <c r="E140" s="12">
        <f t="shared" si="5"/>
        <v>0.37359943977591031</v>
      </c>
      <c r="F140">
        <v>100</v>
      </c>
      <c r="G140">
        <v>204</v>
      </c>
      <c r="H140" s="2">
        <v>5313</v>
      </c>
    </row>
    <row r="141" spans="2:8">
      <c r="B141">
        <v>140</v>
      </c>
      <c r="C141" s="1">
        <v>42705</v>
      </c>
      <c r="E141" s="12">
        <f t="shared" si="5"/>
        <v>-0.74719887955182063</v>
      </c>
      <c r="F141">
        <v>100</v>
      </c>
      <c r="G141">
        <v>-102</v>
      </c>
      <c r="H141" s="2">
        <v>5211</v>
      </c>
    </row>
    <row r="142" spans="2:8">
      <c r="B142">
        <v>141</v>
      </c>
      <c r="C142" s="1">
        <v>42716</v>
      </c>
      <c r="E142" s="12">
        <f t="shared" si="5"/>
        <v>0.27815432742440038</v>
      </c>
      <c r="F142">
        <v>100</v>
      </c>
      <c r="G142">
        <v>274</v>
      </c>
      <c r="H142" s="2">
        <v>5485</v>
      </c>
    </row>
    <row r="143" spans="2:8">
      <c r="B143">
        <v>142</v>
      </c>
      <c r="C143" s="1">
        <v>42748</v>
      </c>
      <c r="E143" s="12">
        <f t="shared" si="5"/>
        <v>-2.2415966386554622</v>
      </c>
      <c r="F143">
        <v>100</v>
      </c>
      <c r="G143">
        <v>-34</v>
      </c>
      <c r="H143" s="2">
        <v>5451</v>
      </c>
    </row>
    <row r="144" spans="2:8">
      <c r="B144">
        <v>143</v>
      </c>
      <c r="C144" s="1">
        <v>42758</v>
      </c>
      <c r="E144" s="12">
        <f t="shared" si="5"/>
        <v>1.6568322981366459</v>
      </c>
      <c r="F144">
        <v>100</v>
      </c>
      <c r="G144">
        <v>46</v>
      </c>
      <c r="H144" s="2">
        <v>5497</v>
      </c>
    </row>
    <row r="145" spans="2:8">
      <c r="B145">
        <v>144</v>
      </c>
      <c r="C145" s="1">
        <v>42760</v>
      </c>
      <c r="E145" s="12">
        <f t="shared" si="5"/>
        <v>1.0161904761904761</v>
      </c>
      <c r="F145">
        <v>100</v>
      </c>
      <c r="G145">
        <v>75</v>
      </c>
      <c r="H145" s="2">
        <v>5572</v>
      </c>
    </row>
    <row r="146" spans="2:8">
      <c r="B146">
        <v>145</v>
      </c>
      <c r="C146" s="1">
        <v>42779</v>
      </c>
      <c r="E146" s="12">
        <f t="shared" si="5"/>
        <v>1.5242857142857142</v>
      </c>
      <c r="F146">
        <v>100</v>
      </c>
      <c r="G146">
        <v>50</v>
      </c>
      <c r="H146" s="2">
        <v>5622</v>
      </c>
    </row>
    <row r="147" spans="2:8">
      <c r="B147">
        <v>146</v>
      </c>
      <c r="C147" s="1">
        <v>42797</v>
      </c>
      <c r="E147" s="12">
        <f t="shared" si="5"/>
        <v>-8.4682539682539684</v>
      </c>
      <c r="F147">
        <v>100</v>
      </c>
      <c r="G147">
        <v>-9</v>
      </c>
      <c r="H147" s="2">
        <v>5613</v>
      </c>
    </row>
    <row r="148" spans="2:8">
      <c r="B148">
        <v>147</v>
      </c>
      <c r="C148" s="1">
        <v>42803</v>
      </c>
      <c r="E148" s="12">
        <f t="shared" si="5"/>
        <v>0.62470725995316156</v>
      </c>
      <c r="F148">
        <v>100</v>
      </c>
      <c r="G148">
        <v>122</v>
      </c>
      <c r="H148" s="2">
        <v>5735</v>
      </c>
    </row>
    <row r="149" spans="2:8">
      <c r="B149">
        <v>148</v>
      </c>
      <c r="C149" s="1">
        <v>42808</v>
      </c>
      <c r="E149" s="12">
        <f t="shared" si="5"/>
        <v>-1.5877976190476188</v>
      </c>
      <c r="F149">
        <v>100</v>
      </c>
      <c r="G149">
        <v>-48</v>
      </c>
      <c r="H149" s="2">
        <v>5687</v>
      </c>
    </row>
    <row r="150" spans="2:8">
      <c r="B150">
        <v>149</v>
      </c>
      <c r="C150" s="1">
        <v>42817</v>
      </c>
      <c r="E150" s="12">
        <f t="shared" si="5"/>
        <v>25.404761904761902</v>
      </c>
      <c r="F150">
        <v>100</v>
      </c>
      <c r="G150">
        <v>3</v>
      </c>
      <c r="H150" s="2">
        <v>5690</v>
      </c>
    </row>
    <row r="151" spans="2:8">
      <c r="B151">
        <v>150</v>
      </c>
      <c r="C151" s="1">
        <v>42825</v>
      </c>
      <c r="E151" s="12">
        <f t="shared" si="5"/>
        <v>1.1045548654244306</v>
      </c>
      <c r="F151">
        <v>100</v>
      </c>
      <c r="G151">
        <v>69</v>
      </c>
      <c r="H151" s="2">
        <v>5759</v>
      </c>
    </row>
    <row r="152" spans="2:8">
      <c r="B152">
        <v>151</v>
      </c>
      <c r="C152" s="1">
        <v>42838</v>
      </c>
      <c r="E152" s="12">
        <f t="shared" si="5"/>
        <v>-5.8626373626373622</v>
      </c>
      <c r="F152">
        <v>100</v>
      </c>
      <c r="G152">
        <v>-13</v>
      </c>
      <c r="H152" s="2">
        <v>5746</v>
      </c>
    </row>
    <row r="153" spans="2:8">
      <c r="B153">
        <v>152</v>
      </c>
      <c r="C153" s="1">
        <v>42850</v>
      </c>
      <c r="E153" s="12">
        <f t="shared" si="5"/>
        <v>0.26648351648351648</v>
      </c>
      <c r="F153">
        <v>100</v>
      </c>
      <c r="G153">
        <v>286</v>
      </c>
      <c r="H153" s="2">
        <v>6032</v>
      </c>
    </row>
    <row r="154" spans="2:8">
      <c r="B154">
        <v>153</v>
      </c>
      <c r="C154" s="1">
        <v>42885</v>
      </c>
      <c r="E154" s="12">
        <f t="shared" si="5"/>
        <v>0.53296703296703296</v>
      </c>
      <c r="F154">
        <v>100</v>
      </c>
      <c r="G154">
        <v>143</v>
      </c>
      <c r="H154" s="2">
        <v>6175</v>
      </c>
    </row>
    <row r="155" spans="2:8">
      <c r="B155">
        <v>154</v>
      </c>
      <c r="C155" s="1">
        <v>42907</v>
      </c>
      <c r="E155" s="12">
        <f t="shared" si="5"/>
        <v>-1.0887755102040815</v>
      </c>
      <c r="F155">
        <v>100</v>
      </c>
      <c r="G155">
        <v>-70</v>
      </c>
      <c r="H155" s="2">
        <v>6105</v>
      </c>
    </row>
    <row r="156" spans="2:8">
      <c r="B156">
        <v>155</v>
      </c>
      <c r="C156" s="1">
        <v>42912</v>
      </c>
      <c r="E156" s="12">
        <f t="shared" si="5"/>
        <v>0.58178844056706647</v>
      </c>
      <c r="F156">
        <v>100</v>
      </c>
      <c r="G156">
        <v>131</v>
      </c>
      <c r="H156" s="2">
        <v>6236</v>
      </c>
    </row>
    <row r="157" spans="2:8">
      <c r="B157">
        <v>156</v>
      </c>
      <c r="C157" s="1">
        <v>42930</v>
      </c>
      <c r="E157" s="12">
        <f t="shared" si="5"/>
        <v>0.26648351648351648</v>
      </c>
      <c r="F157">
        <v>100</v>
      </c>
      <c r="G157">
        <v>286</v>
      </c>
      <c r="H157" s="2">
        <v>6522</v>
      </c>
    </row>
    <row r="158" spans="2:8">
      <c r="B158">
        <v>157</v>
      </c>
      <c r="C158" s="1">
        <v>42948</v>
      </c>
      <c r="E158" s="12">
        <f t="shared" si="5"/>
        <v>-3.8107142857142855</v>
      </c>
      <c r="F158">
        <v>100</v>
      </c>
      <c r="G158">
        <v>-20</v>
      </c>
      <c r="H158" s="2">
        <v>6502</v>
      </c>
    </row>
    <row r="159" spans="2:8">
      <c r="B159">
        <v>158</v>
      </c>
      <c r="C159" s="1">
        <v>42955</v>
      </c>
      <c r="E159" s="12">
        <f t="shared" si="5"/>
        <v>-1.6568322981366459</v>
      </c>
      <c r="F159">
        <v>100</v>
      </c>
      <c r="G159">
        <v>-46</v>
      </c>
      <c r="H159" s="2">
        <v>6456</v>
      </c>
    </row>
    <row r="160" spans="2:8">
      <c r="B160">
        <v>159</v>
      </c>
      <c r="C160" s="1">
        <v>42964</v>
      </c>
      <c r="E160" s="12">
        <f t="shared" si="5"/>
        <v>0.57303974221267451</v>
      </c>
      <c r="F160">
        <v>100</v>
      </c>
      <c r="G160">
        <v>133</v>
      </c>
      <c r="H160" s="2">
        <v>6589</v>
      </c>
    </row>
    <row r="161" spans="2:8">
      <c r="B161">
        <v>160</v>
      </c>
      <c r="C161" s="1">
        <v>42976</v>
      </c>
      <c r="E161" s="12">
        <f t="shared" si="5"/>
        <v>-1.0734406438631789</v>
      </c>
      <c r="F161">
        <v>100</v>
      </c>
      <c r="G161">
        <v>-71</v>
      </c>
      <c r="H161" s="2">
        <v>6518</v>
      </c>
    </row>
    <row r="162" spans="2:8">
      <c r="B162">
        <v>161</v>
      </c>
      <c r="C162" s="1">
        <v>42992</v>
      </c>
      <c r="E162" s="12">
        <f t="shared" ref="E162:E185" si="6">$C$186/G162</f>
        <v>10.887755102040815</v>
      </c>
      <c r="F162">
        <v>100</v>
      </c>
      <c r="G162">
        <v>7</v>
      </c>
      <c r="H162" s="2">
        <v>6525</v>
      </c>
    </row>
    <row r="163" spans="2:8">
      <c r="B163">
        <v>162</v>
      </c>
      <c r="C163" s="1">
        <v>43013</v>
      </c>
      <c r="E163" s="12">
        <f t="shared" si="6"/>
        <v>0.67446270543615672</v>
      </c>
      <c r="F163">
        <v>100</v>
      </c>
      <c r="G163">
        <v>113</v>
      </c>
      <c r="H163" s="2">
        <v>6638</v>
      </c>
    </row>
    <row r="164" spans="2:8">
      <c r="B164">
        <v>163</v>
      </c>
      <c r="C164" s="1">
        <v>43047</v>
      </c>
      <c r="E164" s="12">
        <f t="shared" si="6"/>
        <v>-1.2097505668934239</v>
      </c>
      <c r="F164">
        <v>100</v>
      </c>
      <c r="G164">
        <v>-63</v>
      </c>
      <c r="H164" s="2">
        <v>6575</v>
      </c>
    </row>
    <row r="165" spans="2:8">
      <c r="B165">
        <v>164</v>
      </c>
      <c r="C165" s="1">
        <v>43049</v>
      </c>
      <c r="E165" s="12">
        <f t="shared" si="6"/>
        <v>-2.3816964285714284</v>
      </c>
      <c r="F165">
        <v>100</v>
      </c>
      <c r="G165">
        <v>-32</v>
      </c>
      <c r="H165" s="2">
        <v>6543</v>
      </c>
    </row>
    <row r="166" spans="2:8">
      <c r="B166">
        <v>165</v>
      </c>
      <c r="C166" s="1">
        <v>43068</v>
      </c>
      <c r="E166" s="12">
        <f t="shared" si="6"/>
        <v>0.61463133640552992</v>
      </c>
      <c r="F166">
        <v>100</v>
      </c>
      <c r="G166">
        <v>124</v>
      </c>
      <c r="H166" s="2">
        <v>6667</v>
      </c>
    </row>
    <row r="167" spans="2:8">
      <c r="B167">
        <v>166</v>
      </c>
      <c r="C167" s="1">
        <v>43074</v>
      </c>
      <c r="E167" s="12">
        <f t="shared" si="6"/>
        <v>-0.2474489795918367</v>
      </c>
      <c r="F167">
        <v>100</v>
      </c>
      <c r="G167">
        <v>-308</v>
      </c>
      <c r="H167" s="2">
        <v>6359</v>
      </c>
    </row>
    <row r="168" spans="2:8">
      <c r="B168">
        <v>167</v>
      </c>
      <c r="C168" s="1">
        <v>43083</v>
      </c>
      <c r="E168" s="12">
        <f t="shared" si="6"/>
        <v>0.26190476190476186</v>
      </c>
      <c r="F168">
        <v>100</v>
      </c>
      <c r="G168">
        <v>291</v>
      </c>
      <c r="H168" s="2">
        <v>6650</v>
      </c>
    </row>
    <row r="169" spans="2:8">
      <c r="B169">
        <v>168</v>
      </c>
      <c r="C169" s="1">
        <v>43104</v>
      </c>
      <c r="E169" s="12">
        <f t="shared" si="6"/>
        <v>1.1045548654244306</v>
      </c>
      <c r="F169">
        <v>100</v>
      </c>
      <c r="G169">
        <v>69</v>
      </c>
      <c r="H169" s="2">
        <v>6719</v>
      </c>
    </row>
    <row r="170" spans="2:8">
      <c r="B170">
        <v>169</v>
      </c>
      <c r="C170" s="1">
        <v>43146</v>
      </c>
      <c r="E170" s="12">
        <f t="shared" si="6"/>
        <v>1.058531746031746</v>
      </c>
      <c r="F170">
        <v>100</v>
      </c>
      <c r="G170">
        <v>72</v>
      </c>
      <c r="H170" s="2">
        <v>6791</v>
      </c>
    </row>
    <row r="171" spans="2:8">
      <c r="B171">
        <v>170</v>
      </c>
      <c r="C171" s="1">
        <v>43152</v>
      </c>
      <c r="E171" s="12">
        <f t="shared" si="6"/>
        <v>1.4380053908355794</v>
      </c>
      <c r="F171">
        <v>100</v>
      </c>
      <c r="G171">
        <v>53</v>
      </c>
      <c r="H171" s="2">
        <v>6844</v>
      </c>
    </row>
    <row r="172" spans="2:8">
      <c r="B172">
        <v>171</v>
      </c>
      <c r="C172" s="1">
        <v>43172</v>
      </c>
      <c r="E172" s="12">
        <f t="shared" si="6"/>
        <v>0.19847470238095236</v>
      </c>
      <c r="F172">
        <v>100</v>
      </c>
      <c r="G172">
        <v>384</v>
      </c>
      <c r="H172" s="2">
        <v>7228</v>
      </c>
    </row>
    <row r="173" spans="2:8">
      <c r="B173">
        <v>172</v>
      </c>
      <c r="C173" s="1">
        <v>43187</v>
      </c>
      <c r="E173" s="12">
        <f t="shared" si="6"/>
        <v>2.3816964285714284</v>
      </c>
      <c r="F173">
        <v>100</v>
      </c>
      <c r="G173">
        <v>32</v>
      </c>
      <c r="H173" s="2">
        <v>7260</v>
      </c>
    </row>
    <row r="174" spans="2:8">
      <c r="B174">
        <v>173</v>
      </c>
      <c r="C174" s="1">
        <v>43206</v>
      </c>
      <c r="E174" s="12">
        <f t="shared" si="6"/>
        <v>0.19592361366140285</v>
      </c>
      <c r="F174">
        <v>100</v>
      </c>
      <c r="G174">
        <v>389</v>
      </c>
      <c r="H174" s="2">
        <v>7649</v>
      </c>
    </row>
    <row r="175" spans="2:8">
      <c r="B175">
        <v>174</v>
      </c>
      <c r="C175" s="1">
        <v>43223</v>
      </c>
      <c r="E175" s="12">
        <f t="shared" si="6"/>
        <v>-0.37543983110485568</v>
      </c>
      <c r="F175">
        <v>100</v>
      </c>
      <c r="G175">
        <v>-203</v>
      </c>
      <c r="H175" s="2">
        <v>7446</v>
      </c>
    </row>
    <row r="176" spans="2:8">
      <c r="B176">
        <v>175</v>
      </c>
      <c r="C176" s="1">
        <v>43227</v>
      </c>
      <c r="E176" s="12">
        <f t="shared" si="6"/>
        <v>0.41196911196911196</v>
      </c>
      <c r="F176">
        <v>100</v>
      </c>
      <c r="G176">
        <v>185</v>
      </c>
      <c r="H176" s="2">
        <v>7631</v>
      </c>
    </row>
    <row r="177" spans="2:9">
      <c r="B177">
        <v>176</v>
      </c>
      <c r="C177" s="1">
        <v>43279</v>
      </c>
      <c r="E177" s="12">
        <f t="shared" si="6"/>
        <v>-0.34642857142857142</v>
      </c>
      <c r="F177">
        <v>100</v>
      </c>
      <c r="G177">
        <v>-220</v>
      </c>
      <c r="H177" s="2">
        <v>7411</v>
      </c>
    </row>
    <row r="178" spans="2:9">
      <c r="B178">
        <v>177</v>
      </c>
      <c r="C178" s="1">
        <v>43286</v>
      </c>
      <c r="E178" s="12">
        <f t="shared" si="6"/>
        <v>1.3370927318295738</v>
      </c>
      <c r="F178">
        <v>100</v>
      </c>
      <c r="G178">
        <v>57</v>
      </c>
      <c r="H178" s="2">
        <v>7468</v>
      </c>
    </row>
    <row r="179" spans="2:9">
      <c r="B179">
        <v>178</v>
      </c>
      <c r="C179" s="1">
        <v>43290</v>
      </c>
      <c r="E179" s="12">
        <f t="shared" si="6"/>
        <v>0.43303571428571425</v>
      </c>
      <c r="F179">
        <v>100</v>
      </c>
      <c r="G179">
        <v>176</v>
      </c>
      <c r="H179" s="2">
        <v>7644</v>
      </c>
    </row>
    <row r="180" spans="2:9">
      <c r="B180">
        <v>179</v>
      </c>
      <c r="C180" s="1">
        <v>43336</v>
      </c>
      <c r="E180" s="12">
        <f t="shared" si="6"/>
        <v>1.4656593406593406</v>
      </c>
      <c r="F180">
        <v>100</v>
      </c>
      <c r="G180">
        <v>52</v>
      </c>
      <c r="H180" s="2">
        <v>7696</v>
      </c>
    </row>
    <row r="181" spans="2:9">
      <c r="B181">
        <v>180</v>
      </c>
      <c r="C181" s="1">
        <v>43354</v>
      </c>
      <c r="E181" s="12">
        <f t="shared" si="6"/>
        <v>1.1375266524520256</v>
      </c>
      <c r="F181">
        <v>100</v>
      </c>
      <c r="G181">
        <v>67</v>
      </c>
      <c r="H181" s="2">
        <v>7763</v>
      </c>
    </row>
    <row r="182" spans="2:9">
      <c r="B182">
        <v>181</v>
      </c>
      <c r="C182" s="1">
        <v>43413</v>
      </c>
      <c r="E182" s="12">
        <f t="shared" si="6"/>
        <v>-1.9542124542124542</v>
      </c>
      <c r="F182">
        <v>100</v>
      </c>
      <c r="G182">
        <v>-39</v>
      </c>
      <c r="H182" s="2">
        <v>7724</v>
      </c>
      <c r="I182" s="2"/>
    </row>
    <row r="183" spans="2:9">
      <c r="B183">
        <v>182</v>
      </c>
      <c r="C183" s="1">
        <v>43433</v>
      </c>
      <c r="E183" s="12">
        <f t="shared" si="6"/>
        <v>0.27415210688591979</v>
      </c>
      <c r="F183">
        <v>100</v>
      </c>
      <c r="G183">
        <v>278</v>
      </c>
      <c r="H183" s="2">
        <v>8002</v>
      </c>
    </row>
    <row r="184" spans="2:9">
      <c r="B184">
        <v>183</v>
      </c>
      <c r="C184" s="1">
        <v>43444</v>
      </c>
      <c r="E184" s="12">
        <f t="shared" si="6"/>
        <v>-0.21288906624102152</v>
      </c>
      <c r="F184">
        <v>100</v>
      </c>
      <c r="G184">
        <v>-358</v>
      </c>
      <c r="H184" s="2">
        <v>7644</v>
      </c>
    </row>
    <row r="185" spans="2:9">
      <c r="B185">
        <v>184</v>
      </c>
      <c r="C185" s="1">
        <v>43446</v>
      </c>
      <c r="E185" s="12">
        <f t="shared" si="6"/>
        <v>0.69921363040629092</v>
      </c>
      <c r="F185">
        <v>100</v>
      </c>
      <c r="G185">
        <v>109</v>
      </c>
      <c r="H185" s="2">
        <v>7753</v>
      </c>
    </row>
    <row r="186" spans="2:9">
      <c r="B186" t="s">
        <v>189</v>
      </c>
      <c r="C186">
        <f>-1*AVERAGE(G2,G5,G10,G12,G16,G18,G22,G24,G25,G26,G27+G37,G38,G41,G42,G48,G57,G58,G64,G69,G71,G76,G80,G83,G85,G87,G88,G91,G97,G98,G100,G102,G103,G104,G106,G108,G109,G110+G118,G127,G134,G139,G141,G143,G147,G149,G152,G155,G158,G159,G161,G164,G165,G167,G175,G177,G182,G184)</f>
        <v>76.214285714285708</v>
      </c>
    </row>
    <row r="187" spans="2:9">
      <c r="B187" t="s">
        <v>187</v>
      </c>
      <c r="C187" s="12">
        <f>SUM(E2:E185)/184</f>
        <v>1.0194191406346567</v>
      </c>
    </row>
    <row r="188" spans="2:9">
      <c r="B188" t="s">
        <v>190</v>
      </c>
      <c r="C188">
        <f>C187*B185*365/(C185-C2)</f>
        <v>24.347151310463563</v>
      </c>
    </row>
    <row r="189" spans="2:9">
      <c r="B189" t="s">
        <v>191</v>
      </c>
      <c r="C189">
        <f>C187*SQRT(B185)/STDEV(E2:E185)</f>
        <v>1.9794940475703457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workbookViewId="0">
      <selection activeCell="C2" sqref="C2:H82"/>
    </sheetView>
  </sheetViews>
  <sheetFormatPr baseColWidth="10" defaultRowHeight="15" x14ac:dyDescent="0"/>
  <cols>
    <col min="1" max="1" width="9.6640625" bestFit="1" customWidth="1"/>
    <col min="2" max="2" width="13.6640625" bestFit="1" customWidth="1"/>
    <col min="3" max="3" width="12.83203125" bestFit="1" customWidth="1"/>
    <col min="4" max="4" width="8.6640625" bestFit="1" customWidth="1"/>
    <col min="5" max="5" width="7.5" bestFit="1" customWidth="1"/>
    <col min="6" max="6" width="6.6640625" bestFit="1" customWidth="1"/>
    <col min="7" max="7" width="9.1640625" bestFit="1" customWidth="1"/>
    <col min="8" max="8" width="13.1640625" bestFit="1" customWidth="1"/>
    <col min="9" max="9" width="10.1640625" bestFit="1" customWidth="1"/>
    <col min="10" max="10" width="9.1640625" bestFit="1" customWidth="1"/>
    <col min="11" max="11" width="13.6640625" bestFit="1" customWidth="1"/>
    <col min="12" max="12" width="12.83203125" bestFit="1" customWidth="1"/>
    <col min="13" max="13" width="8.83203125" bestFit="1" customWidth="1"/>
    <col min="14" max="14" width="5.83203125" bestFit="1" customWidth="1"/>
    <col min="15" max="15" width="6.6640625" bestFit="1" customWidth="1"/>
    <col min="16" max="16" width="9.1640625" bestFit="1" customWidth="1"/>
    <col min="17" max="18" width="13.1640625" bestFit="1" customWidth="1"/>
    <col min="19" max="19" width="10.1640625" bestFit="1" customWidth="1"/>
    <col min="20" max="20" width="4.83203125" bestFit="1" customWidth="1"/>
    <col min="21" max="21" width="9.6640625" bestFit="1" customWidth="1"/>
  </cols>
  <sheetData>
    <row r="1" spans="1:20">
      <c r="A1" s="11" t="s">
        <v>186</v>
      </c>
      <c r="B1" t="s">
        <v>0</v>
      </c>
      <c r="C1" t="s">
        <v>1</v>
      </c>
      <c r="E1" t="s">
        <v>188</v>
      </c>
      <c r="F1" t="s">
        <v>3</v>
      </c>
      <c r="G1" t="s">
        <v>4</v>
      </c>
      <c r="H1" t="s">
        <v>5</v>
      </c>
      <c r="J1" t="s">
        <v>166</v>
      </c>
      <c r="K1" s="11" t="s">
        <v>0</v>
      </c>
      <c r="L1" s="11" t="s">
        <v>1</v>
      </c>
      <c r="M1" s="11"/>
      <c r="N1" s="11" t="s">
        <v>188</v>
      </c>
      <c r="O1" s="11" t="s">
        <v>3</v>
      </c>
      <c r="P1" s="11" t="s">
        <v>4</v>
      </c>
      <c r="Q1" s="11" t="s">
        <v>5</v>
      </c>
      <c r="S1" s="11"/>
      <c r="T1" s="11"/>
    </row>
    <row r="2" spans="1:20">
      <c r="B2">
        <v>1</v>
      </c>
      <c r="C2" s="1">
        <v>40646</v>
      </c>
      <c r="E2" s="12">
        <f>$C$83/G2</f>
        <v>1.3571942446043166</v>
      </c>
      <c r="F2">
        <v>100</v>
      </c>
      <c r="G2">
        <v>139</v>
      </c>
      <c r="H2">
        <v>139</v>
      </c>
      <c r="K2">
        <v>1</v>
      </c>
      <c r="L2" s="1">
        <v>40666</v>
      </c>
      <c r="N2" s="12">
        <f t="shared" ref="N2:N30" si="0">$L$31/P2</f>
        <v>1.440359477124183</v>
      </c>
      <c r="O2">
        <v>100</v>
      </c>
      <c r="P2">
        <v>102</v>
      </c>
      <c r="Q2">
        <v>102</v>
      </c>
    </row>
    <row r="3" spans="1:20">
      <c r="B3">
        <v>2</v>
      </c>
      <c r="C3" s="1">
        <v>40736</v>
      </c>
      <c r="E3" s="12">
        <f t="shared" ref="E3:E66" si="1">$C$83/G3</f>
        <v>0.57166666666666666</v>
      </c>
      <c r="F3">
        <v>100</v>
      </c>
      <c r="G3">
        <v>330</v>
      </c>
      <c r="H3">
        <v>469</v>
      </c>
      <c r="K3">
        <v>2</v>
      </c>
      <c r="L3" s="1">
        <v>40785</v>
      </c>
      <c r="N3" s="12">
        <f t="shared" si="0"/>
        <v>-1.0062785388127853</v>
      </c>
      <c r="O3">
        <v>100</v>
      </c>
      <c r="P3">
        <v>-146</v>
      </c>
      <c r="Q3">
        <v>-44</v>
      </c>
    </row>
    <row r="4" spans="1:20">
      <c r="B4">
        <v>3</v>
      </c>
      <c r="C4" s="1">
        <v>40800</v>
      </c>
      <c r="E4" s="12">
        <f t="shared" si="1"/>
        <v>3.7730000000000001</v>
      </c>
      <c r="F4">
        <v>100</v>
      </c>
      <c r="G4">
        <v>50</v>
      </c>
      <c r="H4">
        <v>519</v>
      </c>
      <c r="K4">
        <v>3</v>
      </c>
      <c r="L4" s="1">
        <v>40807</v>
      </c>
      <c r="N4" s="12">
        <f t="shared" si="0"/>
        <v>4.1976190476190469</v>
      </c>
      <c r="O4">
        <v>100</v>
      </c>
      <c r="P4">
        <v>35</v>
      </c>
      <c r="Q4">
        <v>-9</v>
      </c>
    </row>
    <row r="5" spans="1:20">
      <c r="B5">
        <v>4</v>
      </c>
      <c r="C5" s="1">
        <v>41082</v>
      </c>
      <c r="E5" s="12">
        <f t="shared" si="1"/>
        <v>1.3974074074074074</v>
      </c>
      <c r="F5">
        <v>100</v>
      </c>
      <c r="G5">
        <v>135</v>
      </c>
      <c r="H5">
        <v>654</v>
      </c>
      <c r="K5">
        <v>4</v>
      </c>
      <c r="L5" s="1">
        <v>40840</v>
      </c>
      <c r="N5" s="12">
        <f t="shared" si="0"/>
        <v>3.2648148148148146</v>
      </c>
      <c r="O5">
        <v>100</v>
      </c>
      <c r="P5">
        <v>45</v>
      </c>
      <c r="Q5">
        <v>36</v>
      </c>
    </row>
    <row r="6" spans="1:20">
      <c r="B6">
        <v>5</v>
      </c>
      <c r="C6" s="1">
        <v>41172</v>
      </c>
      <c r="E6" s="12">
        <f t="shared" si="1"/>
        <v>3.1974576271186441</v>
      </c>
      <c r="F6">
        <v>100</v>
      </c>
      <c r="G6">
        <v>59</v>
      </c>
      <c r="H6">
        <v>713</v>
      </c>
      <c r="K6">
        <v>5</v>
      </c>
      <c r="L6" s="1">
        <v>40889</v>
      </c>
      <c r="N6" s="12">
        <f t="shared" si="0"/>
        <v>1.0882716049382715</v>
      </c>
      <c r="O6">
        <v>100</v>
      </c>
      <c r="P6">
        <v>135</v>
      </c>
      <c r="Q6">
        <v>171</v>
      </c>
    </row>
    <row r="7" spans="1:20">
      <c r="B7">
        <v>6</v>
      </c>
      <c r="C7" s="1">
        <v>41347</v>
      </c>
      <c r="E7" s="12">
        <f t="shared" si="1"/>
        <v>1.7630841121495329</v>
      </c>
      <c r="F7">
        <v>100</v>
      </c>
      <c r="G7">
        <v>107</v>
      </c>
      <c r="H7">
        <v>820</v>
      </c>
      <c r="K7">
        <v>6</v>
      </c>
      <c r="L7" s="1">
        <v>41019</v>
      </c>
      <c r="N7" s="12">
        <f t="shared" si="0"/>
        <v>-7.3458333333333332</v>
      </c>
      <c r="O7">
        <v>100</v>
      </c>
      <c r="P7">
        <v>-20</v>
      </c>
      <c r="Q7">
        <v>151</v>
      </c>
    </row>
    <row r="8" spans="1:20">
      <c r="B8">
        <v>7</v>
      </c>
      <c r="C8" s="1">
        <v>41452</v>
      </c>
      <c r="E8" s="12">
        <f t="shared" si="1"/>
        <v>4.8371794871794878</v>
      </c>
      <c r="F8">
        <v>100</v>
      </c>
      <c r="G8">
        <v>39</v>
      </c>
      <c r="H8">
        <v>859</v>
      </c>
      <c r="K8">
        <v>7</v>
      </c>
      <c r="L8" s="1">
        <v>41163</v>
      </c>
      <c r="N8" s="12">
        <f t="shared" si="0"/>
        <v>0.37962962962962959</v>
      </c>
      <c r="O8">
        <v>100</v>
      </c>
      <c r="P8">
        <v>387</v>
      </c>
      <c r="Q8">
        <v>538</v>
      </c>
    </row>
    <row r="9" spans="1:20">
      <c r="B9">
        <v>8</v>
      </c>
      <c r="C9" s="1">
        <v>41537</v>
      </c>
      <c r="E9" s="12">
        <f t="shared" si="1"/>
        <v>0.42203579418344522</v>
      </c>
      <c r="F9">
        <v>100</v>
      </c>
      <c r="G9">
        <v>447</v>
      </c>
      <c r="H9" s="2">
        <v>1306</v>
      </c>
      <c r="K9">
        <v>8</v>
      </c>
      <c r="L9" s="1">
        <v>41249</v>
      </c>
      <c r="N9" s="12">
        <f t="shared" si="0"/>
        <v>-0.86421568627450973</v>
      </c>
      <c r="O9">
        <v>100</v>
      </c>
      <c r="P9">
        <v>-170</v>
      </c>
      <c r="Q9">
        <v>368</v>
      </c>
    </row>
    <row r="10" spans="1:20">
      <c r="B10">
        <v>9</v>
      </c>
      <c r="C10" s="1">
        <v>41704</v>
      </c>
      <c r="E10" s="12">
        <f t="shared" si="1"/>
        <v>-17.150000000000002</v>
      </c>
      <c r="F10">
        <v>100</v>
      </c>
      <c r="G10">
        <v>-11</v>
      </c>
      <c r="H10" s="2">
        <v>1295</v>
      </c>
      <c r="K10">
        <v>9</v>
      </c>
      <c r="L10" s="1">
        <v>41277</v>
      </c>
      <c r="N10" s="12">
        <f t="shared" si="0"/>
        <v>-36.729166666666664</v>
      </c>
      <c r="O10">
        <v>100</v>
      </c>
      <c r="P10">
        <v>-4</v>
      </c>
      <c r="Q10">
        <v>364</v>
      </c>
    </row>
    <row r="11" spans="1:20">
      <c r="B11">
        <v>10</v>
      </c>
      <c r="C11" s="1">
        <v>41786</v>
      </c>
      <c r="E11" s="12">
        <f t="shared" si="1"/>
        <v>37.730000000000004</v>
      </c>
      <c r="F11">
        <v>100</v>
      </c>
      <c r="G11">
        <v>5</v>
      </c>
      <c r="H11" s="2">
        <v>1300</v>
      </c>
      <c r="K11">
        <v>10</v>
      </c>
      <c r="L11" s="1">
        <v>41467</v>
      </c>
      <c r="N11" s="12">
        <f t="shared" si="0"/>
        <v>0.21108716475095785</v>
      </c>
      <c r="O11">
        <v>100</v>
      </c>
      <c r="P11">
        <v>696</v>
      </c>
      <c r="Q11" s="2">
        <v>1060</v>
      </c>
    </row>
    <row r="12" spans="1:20">
      <c r="B12">
        <v>11</v>
      </c>
      <c r="C12" s="1">
        <v>41837</v>
      </c>
      <c r="E12" s="12">
        <f t="shared" si="1"/>
        <v>0.75460000000000005</v>
      </c>
      <c r="F12">
        <v>100</v>
      </c>
      <c r="G12">
        <v>250</v>
      </c>
      <c r="H12" s="2">
        <v>1550</v>
      </c>
      <c r="K12">
        <v>11</v>
      </c>
      <c r="L12" s="1">
        <v>41642</v>
      </c>
      <c r="N12" s="12">
        <f t="shared" si="0"/>
        <v>0.90689300411522633</v>
      </c>
      <c r="O12">
        <v>100</v>
      </c>
      <c r="P12">
        <v>162</v>
      </c>
      <c r="Q12" s="2">
        <v>1222</v>
      </c>
    </row>
    <row r="13" spans="1:20">
      <c r="B13">
        <v>12</v>
      </c>
      <c r="C13" s="1">
        <v>41892</v>
      </c>
      <c r="E13" s="12">
        <f t="shared" si="1"/>
        <v>5.5485294117647062</v>
      </c>
      <c r="F13">
        <v>100</v>
      </c>
      <c r="G13">
        <v>34</v>
      </c>
      <c r="H13" s="2">
        <v>1584</v>
      </c>
      <c r="K13">
        <v>12</v>
      </c>
      <c r="L13" s="1">
        <v>41732</v>
      </c>
      <c r="N13" s="12">
        <f t="shared" si="0"/>
        <v>3.6729166666666666</v>
      </c>
      <c r="O13">
        <v>100</v>
      </c>
      <c r="P13">
        <v>40</v>
      </c>
      <c r="Q13" s="2">
        <v>1262</v>
      </c>
    </row>
    <row r="14" spans="1:20">
      <c r="B14">
        <v>13</v>
      </c>
      <c r="C14" s="1">
        <v>41948</v>
      </c>
      <c r="E14" s="12">
        <f t="shared" si="1"/>
        <v>0.21486332574031891</v>
      </c>
      <c r="F14">
        <v>100</v>
      </c>
      <c r="G14">
        <v>878</v>
      </c>
      <c r="H14" s="2">
        <v>2462</v>
      </c>
      <c r="K14">
        <v>13</v>
      </c>
      <c r="L14" s="1">
        <v>41778</v>
      </c>
      <c r="N14" s="12">
        <f t="shared" si="0"/>
        <v>1.6886973180076628</v>
      </c>
      <c r="O14">
        <v>100</v>
      </c>
      <c r="P14">
        <v>87</v>
      </c>
      <c r="Q14" s="2">
        <v>1349</v>
      </c>
    </row>
    <row r="15" spans="1:20">
      <c r="B15">
        <v>14</v>
      </c>
      <c r="C15" s="1">
        <v>42054</v>
      </c>
      <c r="E15" s="12">
        <f t="shared" si="1"/>
        <v>0.57868098159509207</v>
      </c>
      <c r="F15">
        <v>100</v>
      </c>
      <c r="G15">
        <v>326</v>
      </c>
      <c r="H15" s="2">
        <v>2788</v>
      </c>
      <c r="K15">
        <v>14</v>
      </c>
      <c r="L15" s="1">
        <v>41908</v>
      </c>
      <c r="N15" s="12">
        <f t="shared" si="0"/>
        <v>2.1927860696517412</v>
      </c>
      <c r="O15">
        <v>100</v>
      </c>
      <c r="P15">
        <v>67</v>
      </c>
      <c r="Q15" s="2">
        <v>1416</v>
      </c>
    </row>
    <row r="16" spans="1:20">
      <c r="B16">
        <v>15</v>
      </c>
      <c r="C16" s="1">
        <v>42129</v>
      </c>
      <c r="E16" s="12">
        <f t="shared" si="1"/>
        <v>7.5460000000000003</v>
      </c>
      <c r="F16">
        <v>100</v>
      </c>
      <c r="G16">
        <v>25</v>
      </c>
      <c r="H16" s="2">
        <v>2813</v>
      </c>
      <c r="K16">
        <v>15</v>
      </c>
      <c r="L16" s="1">
        <v>42002</v>
      </c>
      <c r="N16" s="12">
        <f t="shared" si="0"/>
        <v>-0.97944444444444434</v>
      </c>
      <c r="O16">
        <v>100</v>
      </c>
      <c r="P16">
        <v>-150</v>
      </c>
      <c r="Q16" s="2">
        <v>1266</v>
      </c>
    </row>
    <row r="17" spans="2:17">
      <c r="B17">
        <v>16</v>
      </c>
      <c r="C17" s="1">
        <v>42206</v>
      </c>
      <c r="E17" s="12">
        <f t="shared" si="1"/>
        <v>0.45567632850241546</v>
      </c>
      <c r="F17">
        <v>100</v>
      </c>
      <c r="G17">
        <v>414</v>
      </c>
      <c r="H17" s="2">
        <v>3227</v>
      </c>
      <c r="K17">
        <v>16</v>
      </c>
      <c r="L17" s="1">
        <v>42086</v>
      </c>
      <c r="N17" s="12">
        <f t="shared" si="0"/>
        <v>0.960239651416122</v>
      </c>
      <c r="O17">
        <v>100</v>
      </c>
      <c r="P17">
        <v>153</v>
      </c>
      <c r="Q17" s="2">
        <v>1419</v>
      </c>
    </row>
    <row r="18" spans="2:17">
      <c r="B18">
        <v>17</v>
      </c>
      <c r="C18" s="1">
        <v>42286</v>
      </c>
      <c r="E18" s="12">
        <f t="shared" si="1"/>
        <v>0.40745140388768902</v>
      </c>
      <c r="F18">
        <v>100</v>
      </c>
      <c r="G18">
        <v>463</v>
      </c>
      <c r="H18" s="2">
        <v>3690</v>
      </c>
      <c r="K18">
        <v>17</v>
      </c>
      <c r="L18" s="1">
        <v>42230</v>
      </c>
      <c r="N18" s="12">
        <f t="shared" si="0"/>
        <v>-1.3001474926253687</v>
      </c>
      <c r="O18">
        <v>100</v>
      </c>
      <c r="P18">
        <v>-113</v>
      </c>
      <c r="Q18" s="2">
        <v>1306</v>
      </c>
    </row>
    <row r="19" spans="2:17">
      <c r="B19">
        <v>18</v>
      </c>
      <c r="C19" s="1">
        <v>42439</v>
      </c>
      <c r="E19" s="12">
        <f t="shared" si="1"/>
        <v>-0.27182997118155622</v>
      </c>
      <c r="F19">
        <v>100</v>
      </c>
      <c r="G19">
        <v>-694</v>
      </c>
      <c r="H19" s="2">
        <v>2996</v>
      </c>
      <c r="I19" s="2"/>
      <c r="K19">
        <v>18</v>
      </c>
      <c r="L19" s="1">
        <v>42298</v>
      </c>
      <c r="N19" s="12">
        <f t="shared" si="0"/>
        <v>-0.91252587991718426</v>
      </c>
      <c r="O19">
        <v>100</v>
      </c>
      <c r="P19">
        <v>-161</v>
      </c>
      <c r="Q19" s="2">
        <v>1145</v>
      </c>
    </row>
    <row r="20" spans="2:17">
      <c r="B20">
        <v>19</v>
      </c>
      <c r="C20" s="1">
        <v>42529</v>
      </c>
      <c r="E20" s="12">
        <f t="shared" si="1"/>
        <v>0.48496143958868898</v>
      </c>
      <c r="F20">
        <v>100</v>
      </c>
      <c r="G20">
        <v>389</v>
      </c>
      <c r="H20" s="2">
        <v>3385</v>
      </c>
      <c r="K20">
        <v>19</v>
      </c>
      <c r="L20" s="1">
        <v>42527</v>
      </c>
      <c r="N20" s="12">
        <f t="shared" si="0"/>
        <v>0.23927795874049945</v>
      </c>
      <c r="O20">
        <v>100</v>
      </c>
      <c r="P20">
        <v>614</v>
      </c>
      <c r="Q20" s="2">
        <v>1759</v>
      </c>
    </row>
    <row r="21" spans="2:17">
      <c r="B21">
        <v>20</v>
      </c>
      <c r="C21" s="1">
        <v>42563</v>
      </c>
      <c r="E21" s="12">
        <f t="shared" si="1"/>
        <v>0.79936440677966103</v>
      </c>
      <c r="F21">
        <v>100</v>
      </c>
      <c r="G21">
        <v>236</v>
      </c>
      <c r="H21" s="2">
        <v>3621</v>
      </c>
      <c r="K21">
        <v>20</v>
      </c>
      <c r="L21" s="1">
        <v>42622</v>
      </c>
      <c r="N21" s="12">
        <f t="shared" si="0"/>
        <v>-4.8972222222222221</v>
      </c>
      <c r="O21">
        <v>100</v>
      </c>
      <c r="P21">
        <v>-30</v>
      </c>
      <c r="Q21" s="2">
        <v>1729</v>
      </c>
    </row>
    <row r="22" spans="2:17">
      <c r="B22">
        <v>21</v>
      </c>
      <c r="C22" s="1">
        <v>42576</v>
      </c>
      <c r="E22" s="12">
        <f t="shared" si="1"/>
        <v>9.9289473684210527</v>
      </c>
      <c r="F22">
        <v>100</v>
      </c>
      <c r="G22">
        <v>19</v>
      </c>
      <c r="H22" s="2">
        <v>3640</v>
      </c>
      <c r="K22">
        <v>21</v>
      </c>
      <c r="L22" s="1">
        <v>42891</v>
      </c>
      <c r="N22" s="12">
        <f t="shared" si="0"/>
        <v>-0.40472910927456379</v>
      </c>
      <c r="O22">
        <v>100</v>
      </c>
      <c r="P22">
        <v>-363</v>
      </c>
      <c r="Q22" s="2">
        <v>1366</v>
      </c>
    </row>
    <row r="23" spans="2:17">
      <c r="B23">
        <v>22</v>
      </c>
      <c r="C23" s="1">
        <v>42585</v>
      </c>
      <c r="E23" s="12">
        <f t="shared" si="1"/>
        <v>-4.6012195121951223</v>
      </c>
      <c r="F23">
        <v>100</v>
      </c>
      <c r="G23">
        <v>-41</v>
      </c>
      <c r="H23" s="2">
        <v>3599</v>
      </c>
      <c r="K23">
        <v>22</v>
      </c>
      <c r="L23" s="1">
        <v>42943</v>
      </c>
      <c r="N23" s="12">
        <f t="shared" si="0"/>
        <v>-3.9707207207207205</v>
      </c>
      <c r="O23">
        <v>100</v>
      </c>
      <c r="P23">
        <v>-37</v>
      </c>
      <c r="Q23" s="2">
        <v>1329</v>
      </c>
    </row>
    <row r="24" spans="2:17">
      <c r="B24">
        <v>23</v>
      </c>
      <c r="C24" s="1">
        <v>42590</v>
      </c>
      <c r="E24" s="12">
        <f t="shared" si="1"/>
        <v>1.3475000000000001</v>
      </c>
      <c r="F24">
        <v>100</v>
      </c>
      <c r="G24">
        <v>140</v>
      </c>
      <c r="H24" s="2">
        <v>3739</v>
      </c>
      <c r="K24">
        <v>23</v>
      </c>
      <c r="L24" s="1">
        <v>43003</v>
      </c>
      <c r="N24" s="12">
        <f t="shared" si="0"/>
        <v>0.82537453183520593</v>
      </c>
      <c r="O24">
        <v>100</v>
      </c>
      <c r="P24">
        <v>178</v>
      </c>
      <c r="Q24" s="2">
        <v>1507</v>
      </c>
    </row>
    <row r="25" spans="2:17">
      <c r="B25">
        <v>24</v>
      </c>
      <c r="C25" s="1">
        <v>42598</v>
      </c>
      <c r="E25" s="12">
        <f t="shared" si="1"/>
        <v>6.5051724137931037</v>
      </c>
      <c r="F25">
        <v>100</v>
      </c>
      <c r="G25">
        <v>29</v>
      </c>
      <c r="H25" s="2">
        <v>3768</v>
      </c>
      <c r="K25">
        <v>24</v>
      </c>
      <c r="L25" s="1">
        <v>43032</v>
      </c>
      <c r="N25" s="12">
        <f t="shared" si="0"/>
        <v>-6.3876811594202891</v>
      </c>
      <c r="O25">
        <v>100</v>
      </c>
      <c r="P25">
        <v>-23</v>
      </c>
      <c r="Q25" s="2">
        <v>1484</v>
      </c>
    </row>
    <row r="26" spans="2:17">
      <c r="B26">
        <v>25</v>
      </c>
      <c r="C26" s="1">
        <v>42607</v>
      </c>
      <c r="E26" s="12">
        <f t="shared" si="1"/>
        <v>-1.7467592592592593</v>
      </c>
      <c r="F26">
        <v>100</v>
      </c>
      <c r="G26">
        <v>-108</v>
      </c>
      <c r="H26" s="2">
        <v>3660</v>
      </c>
      <c r="K26">
        <v>25</v>
      </c>
      <c r="L26" s="1">
        <v>43126</v>
      </c>
      <c r="N26" s="12">
        <f t="shared" si="0"/>
        <v>0.3825954861111111</v>
      </c>
      <c r="O26">
        <v>100</v>
      </c>
      <c r="P26">
        <v>384</v>
      </c>
      <c r="Q26" s="2">
        <v>1868</v>
      </c>
    </row>
    <row r="27" spans="2:17">
      <c r="B27">
        <v>26</v>
      </c>
      <c r="C27" s="1">
        <v>42614</v>
      </c>
      <c r="E27" s="12">
        <f t="shared" si="1"/>
        <v>13.475</v>
      </c>
      <c r="F27">
        <v>100</v>
      </c>
      <c r="G27">
        <v>14</v>
      </c>
      <c r="H27" s="2">
        <v>3674</v>
      </c>
      <c r="K27">
        <v>26</v>
      </c>
      <c r="L27" s="1">
        <v>43171</v>
      </c>
      <c r="N27" s="12">
        <f t="shared" si="0"/>
        <v>-0.26907814407814407</v>
      </c>
      <c r="O27">
        <v>100</v>
      </c>
      <c r="P27">
        <v>-546</v>
      </c>
      <c r="Q27" s="2">
        <v>1322</v>
      </c>
    </row>
    <row r="28" spans="2:17">
      <c r="B28">
        <v>27</v>
      </c>
      <c r="C28" s="1">
        <v>42632</v>
      </c>
      <c r="E28" s="12">
        <f t="shared" si="1"/>
        <v>1.9448453608247422</v>
      </c>
      <c r="F28">
        <v>100</v>
      </c>
      <c r="G28">
        <v>97</v>
      </c>
      <c r="H28" s="2">
        <v>3771</v>
      </c>
      <c r="K28">
        <v>27</v>
      </c>
      <c r="L28" s="1">
        <v>43245</v>
      </c>
      <c r="N28" s="12">
        <f t="shared" si="0"/>
        <v>5.2470238095238093</v>
      </c>
      <c r="O28">
        <v>100</v>
      </c>
      <c r="P28">
        <v>28</v>
      </c>
      <c r="Q28" s="2">
        <v>1350</v>
      </c>
    </row>
    <row r="29" spans="2:17">
      <c r="B29">
        <v>28</v>
      </c>
      <c r="C29" s="1">
        <v>42634</v>
      </c>
      <c r="E29" s="12">
        <f t="shared" si="1"/>
        <v>-37.730000000000004</v>
      </c>
      <c r="F29">
        <v>100</v>
      </c>
      <c r="G29">
        <v>-5</v>
      </c>
      <c r="H29" s="2">
        <v>3766</v>
      </c>
      <c r="K29">
        <v>28</v>
      </c>
      <c r="L29" s="1">
        <v>43273</v>
      </c>
      <c r="N29" s="12">
        <f t="shared" si="0"/>
        <v>1.3730529595015575</v>
      </c>
      <c r="O29">
        <v>100</v>
      </c>
      <c r="P29">
        <v>107</v>
      </c>
      <c r="Q29" s="2">
        <v>1457</v>
      </c>
    </row>
    <row r="30" spans="2:17">
      <c r="B30">
        <v>29</v>
      </c>
      <c r="C30" s="1">
        <v>42646</v>
      </c>
      <c r="E30" s="12">
        <f t="shared" si="1"/>
        <v>2.9944444444444445</v>
      </c>
      <c r="F30">
        <v>100</v>
      </c>
      <c r="G30">
        <v>63</v>
      </c>
      <c r="H30" s="2">
        <v>3829</v>
      </c>
      <c r="K30">
        <v>29</v>
      </c>
      <c r="L30" s="1">
        <v>43361</v>
      </c>
      <c r="N30" s="12">
        <f t="shared" si="0"/>
        <v>0.28198976327575176</v>
      </c>
      <c r="O30">
        <v>100</v>
      </c>
      <c r="P30">
        <v>521</v>
      </c>
      <c r="Q30" s="2">
        <v>1978</v>
      </c>
    </row>
    <row r="31" spans="2:17">
      <c r="B31">
        <v>30</v>
      </c>
      <c r="C31" s="1">
        <v>42650</v>
      </c>
      <c r="E31" s="12">
        <f t="shared" si="1"/>
        <v>5.0986486486486484</v>
      </c>
      <c r="F31">
        <v>100</v>
      </c>
      <c r="G31">
        <v>37</v>
      </c>
      <c r="H31" s="2">
        <v>3866</v>
      </c>
      <c r="K31" t="s">
        <v>189</v>
      </c>
      <c r="L31">
        <f>-1*AVERAGE(P3,P7,P9,P10,P16,P18,P19,P21,P22,P23,P25,P27)</f>
        <v>146.91666666666666</v>
      </c>
    </row>
    <row r="32" spans="2:17">
      <c r="B32">
        <v>31</v>
      </c>
      <c r="C32" s="1">
        <v>42655</v>
      </c>
      <c r="E32" s="12">
        <f t="shared" si="1"/>
        <v>-2.2458333333333336</v>
      </c>
      <c r="F32">
        <v>100</v>
      </c>
      <c r="G32">
        <v>-84</v>
      </c>
      <c r="H32" s="2">
        <v>3782</v>
      </c>
      <c r="K32" t="s">
        <v>187</v>
      </c>
      <c r="L32">
        <f>SUM(N2:N30)/K30</f>
        <v>-1.2660142910368264</v>
      </c>
    </row>
    <row r="33" spans="2:12">
      <c r="B33">
        <v>32</v>
      </c>
      <c r="C33" s="1">
        <v>42662</v>
      </c>
      <c r="E33" s="12" t="e">
        <f t="shared" si="1"/>
        <v>#DIV/0!</v>
      </c>
      <c r="F33">
        <v>100</v>
      </c>
      <c r="G33">
        <v>0</v>
      </c>
      <c r="H33" s="2">
        <v>3782</v>
      </c>
      <c r="K33" t="s">
        <v>190</v>
      </c>
      <c r="L33">
        <f>L32*K30*365/(L30-L2)</f>
        <v>-4.972453161641857</v>
      </c>
    </row>
    <row r="34" spans="2:12">
      <c r="B34">
        <v>33</v>
      </c>
      <c r="C34" s="1">
        <v>42668</v>
      </c>
      <c r="E34" s="12">
        <f t="shared" si="1"/>
        <v>-1.684375</v>
      </c>
      <c r="F34">
        <v>100</v>
      </c>
      <c r="G34">
        <v>-112</v>
      </c>
      <c r="H34" s="2">
        <v>3670</v>
      </c>
      <c r="K34" t="s">
        <v>191</v>
      </c>
      <c r="L34">
        <f>L32*SQRT(K30)/STDEV(N2:N30)</f>
        <v>-0.92303826695072011</v>
      </c>
    </row>
    <row r="35" spans="2:12">
      <c r="B35">
        <v>34</v>
      </c>
      <c r="C35" s="1">
        <v>42671</v>
      </c>
      <c r="E35" s="12">
        <f t="shared" si="1"/>
        <v>3.3687499999999999</v>
      </c>
      <c r="F35">
        <v>100</v>
      </c>
      <c r="G35">
        <v>56</v>
      </c>
      <c r="H35" s="2">
        <v>3726</v>
      </c>
    </row>
    <row r="36" spans="2:12">
      <c r="B36">
        <v>35</v>
      </c>
      <c r="C36" s="1">
        <v>42676</v>
      </c>
      <c r="E36" s="12">
        <f t="shared" si="1"/>
        <v>-1.2170967741935483</v>
      </c>
      <c r="F36">
        <v>100</v>
      </c>
      <c r="G36">
        <v>-155</v>
      </c>
      <c r="H36" s="2">
        <v>3571</v>
      </c>
    </row>
    <row r="37" spans="2:12">
      <c r="B37">
        <v>36</v>
      </c>
      <c r="C37" s="1">
        <v>42683</v>
      </c>
      <c r="E37" s="12">
        <f t="shared" si="1"/>
        <v>1.6262931034482759</v>
      </c>
      <c r="F37">
        <v>100</v>
      </c>
      <c r="G37">
        <v>116</v>
      </c>
      <c r="H37" s="2">
        <v>3687</v>
      </c>
    </row>
    <row r="38" spans="2:12">
      <c r="B38">
        <v>37</v>
      </c>
      <c r="C38" s="1">
        <v>42696</v>
      </c>
      <c r="E38" s="12">
        <f t="shared" si="1"/>
        <v>0.54523121387283235</v>
      </c>
      <c r="F38">
        <v>100</v>
      </c>
      <c r="G38">
        <v>346</v>
      </c>
      <c r="H38" s="2">
        <v>4033</v>
      </c>
    </row>
    <row r="39" spans="2:12">
      <c r="B39">
        <v>38</v>
      </c>
      <c r="C39" s="1">
        <v>42713</v>
      </c>
      <c r="E39" s="12">
        <f t="shared" si="1"/>
        <v>-3.6990196078431374</v>
      </c>
      <c r="F39">
        <v>100</v>
      </c>
      <c r="G39">
        <v>-51</v>
      </c>
      <c r="H39" s="2">
        <v>3982</v>
      </c>
    </row>
    <row r="40" spans="2:12">
      <c r="B40">
        <v>39</v>
      </c>
      <c r="C40" s="1">
        <v>42723</v>
      </c>
      <c r="E40" s="12">
        <f t="shared" si="1"/>
        <v>-1.585294117647059</v>
      </c>
      <c r="F40">
        <v>100</v>
      </c>
      <c r="G40">
        <v>-119</v>
      </c>
      <c r="H40" s="2">
        <v>3863</v>
      </c>
    </row>
    <row r="41" spans="2:12">
      <c r="B41">
        <v>40</v>
      </c>
      <c r="C41" s="1">
        <v>42731</v>
      </c>
      <c r="E41" s="12">
        <f t="shared" si="1"/>
        <v>-8.9833333333333343</v>
      </c>
      <c r="F41">
        <v>100</v>
      </c>
      <c r="G41">
        <v>-21</v>
      </c>
      <c r="H41" s="2">
        <v>3842</v>
      </c>
    </row>
    <row r="42" spans="2:12">
      <c r="B42">
        <v>41</v>
      </c>
      <c r="C42" s="1">
        <v>42734</v>
      </c>
      <c r="E42" s="12">
        <f t="shared" si="1"/>
        <v>62.883333333333333</v>
      </c>
      <c r="F42">
        <v>100</v>
      </c>
      <c r="G42">
        <v>3</v>
      </c>
      <c r="H42" s="2">
        <v>3845</v>
      </c>
    </row>
    <row r="43" spans="2:12">
      <c r="B43">
        <v>42</v>
      </c>
      <c r="C43" s="1">
        <v>42755</v>
      </c>
      <c r="E43" s="12">
        <f t="shared" si="1"/>
        <v>1.418421052631579</v>
      </c>
      <c r="F43">
        <v>100</v>
      </c>
      <c r="G43">
        <v>133</v>
      </c>
      <c r="H43" s="2">
        <v>3978</v>
      </c>
    </row>
    <row r="44" spans="2:12">
      <c r="B44">
        <v>43</v>
      </c>
      <c r="C44" s="1">
        <v>42773</v>
      </c>
      <c r="E44" s="12">
        <f t="shared" si="1"/>
        <v>0.61650326797385624</v>
      </c>
      <c r="F44">
        <v>100</v>
      </c>
      <c r="G44">
        <v>306</v>
      </c>
      <c r="H44" s="2">
        <v>4284</v>
      </c>
    </row>
    <row r="45" spans="2:12">
      <c r="B45">
        <v>44</v>
      </c>
      <c r="C45" s="1">
        <v>42781</v>
      </c>
      <c r="E45" s="12">
        <f t="shared" si="1"/>
        <v>2.3006097560975611</v>
      </c>
      <c r="F45">
        <v>100</v>
      </c>
      <c r="G45">
        <v>82</v>
      </c>
      <c r="H45" s="2">
        <v>4366</v>
      </c>
    </row>
    <row r="46" spans="2:12">
      <c r="B46">
        <v>45</v>
      </c>
      <c r="C46" s="1">
        <v>42797</v>
      </c>
      <c r="E46" s="12">
        <f t="shared" si="1"/>
        <v>-2.7340579710144928</v>
      </c>
      <c r="F46">
        <v>100</v>
      </c>
      <c r="G46">
        <v>-69</v>
      </c>
      <c r="H46" s="2">
        <v>4297</v>
      </c>
    </row>
    <row r="47" spans="2:12">
      <c r="B47">
        <v>46</v>
      </c>
      <c r="C47" s="1">
        <v>42804</v>
      </c>
      <c r="E47" s="12">
        <f t="shared" si="1"/>
        <v>5.7166666666666668</v>
      </c>
      <c r="F47">
        <v>100</v>
      </c>
      <c r="G47">
        <v>33</v>
      </c>
      <c r="H47" s="2">
        <v>4330</v>
      </c>
    </row>
    <row r="48" spans="2:12">
      <c r="B48">
        <v>47</v>
      </c>
      <c r="C48" s="1">
        <v>42823</v>
      </c>
      <c r="E48" s="12">
        <f t="shared" si="1"/>
        <v>3.6278846153846156</v>
      </c>
      <c r="F48">
        <v>100</v>
      </c>
      <c r="G48">
        <v>52</v>
      </c>
      <c r="H48" s="2">
        <v>4382</v>
      </c>
    </row>
    <row r="49" spans="2:8">
      <c r="B49">
        <v>48</v>
      </c>
      <c r="C49" s="1">
        <v>42828</v>
      </c>
      <c r="E49" s="12">
        <f t="shared" si="1"/>
        <v>11.790625</v>
      </c>
      <c r="F49">
        <v>100</v>
      </c>
      <c r="G49">
        <v>16</v>
      </c>
      <c r="H49" s="2">
        <v>4398</v>
      </c>
    </row>
    <row r="50" spans="2:8">
      <c r="B50">
        <v>49</v>
      </c>
      <c r="C50" s="1">
        <v>42830</v>
      </c>
      <c r="E50" s="12">
        <f t="shared" si="1"/>
        <v>15.720833333333333</v>
      </c>
      <c r="F50">
        <v>100</v>
      </c>
      <c r="G50">
        <v>12</v>
      </c>
      <c r="H50" s="2">
        <v>4410</v>
      </c>
    </row>
    <row r="51" spans="2:8">
      <c r="B51">
        <v>50</v>
      </c>
      <c r="C51" s="1">
        <v>42832</v>
      </c>
      <c r="E51" s="12">
        <f t="shared" si="1"/>
        <v>-62.883333333333333</v>
      </c>
      <c r="F51">
        <v>100</v>
      </c>
      <c r="G51">
        <v>-3</v>
      </c>
      <c r="H51" s="2">
        <v>4407</v>
      </c>
    </row>
    <row r="52" spans="2:8">
      <c r="B52">
        <v>51</v>
      </c>
      <c r="C52" s="1">
        <v>42843</v>
      </c>
      <c r="E52" s="12">
        <f t="shared" si="1"/>
        <v>1.8495098039215687</v>
      </c>
      <c r="F52">
        <v>100</v>
      </c>
      <c r="G52">
        <v>102</v>
      </c>
      <c r="H52" s="2">
        <v>4509</v>
      </c>
    </row>
    <row r="53" spans="2:8">
      <c r="B53">
        <v>52</v>
      </c>
      <c r="C53" s="1">
        <v>42860</v>
      </c>
      <c r="E53" s="12">
        <f t="shared" si="1"/>
        <v>1.2493377483443708</v>
      </c>
      <c r="F53">
        <v>100</v>
      </c>
      <c r="G53">
        <v>151</v>
      </c>
      <c r="H53" s="2">
        <v>4660</v>
      </c>
    </row>
    <row r="54" spans="2:8">
      <c r="B54">
        <v>53</v>
      </c>
      <c r="C54" s="1">
        <v>42871</v>
      </c>
      <c r="E54" s="12">
        <f t="shared" si="1"/>
        <v>1.1433333333333333</v>
      </c>
      <c r="F54">
        <v>100</v>
      </c>
      <c r="G54">
        <v>165</v>
      </c>
      <c r="H54" s="2">
        <v>4825</v>
      </c>
    </row>
    <row r="55" spans="2:8">
      <c r="B55">
        <v>54</v>
      </c>
      <c r="C55" s="1">
        <v>42880</v>
      </c>
      <c r="E55" s="12">
        <f t="shared" si="1"/>
        <v>0.73691406250000002</v>
      </c>
      <c r="F55">
        <v>100</v>
      </c>
      <c r="G55">
        <v>256</v>
      </c>
      <c r="H55" s="2">
        <v>5081</v>
      </c>
    </row>
    <row r="56" spans="2:8">
      <c r="B56">
        <v>55</v>
      </c>
      <c r="C56" s="1">
        <v>42891</v>
      </c>
      <c r="E56" s="12">
        <f t="shared" si="1"/>
        <v>2.0730769230769233</v>
      </c>
      <c r="F56">
        <v>100</v>
      </c>
      <c r="G56">
        <v>91</v>
      </c>
      <c r="H56" s="2">
        <v>5172</v>
      </c>
    </row>
    <row r="57" spans="2:8">
      <c r="B57">
        <v>56</v>
      </c>
      <c r="C57" s="1">
        <v>42905</v>
      </c>
      <c r="E57" s="12">
        <f t="shared" si="1"/>
        <v>1.7797169811320754</v>
      </c>
      <c r="F57">
        <v>100</v>
      </c>
      <c r="G57">
        <v>106</v>
      </c>
      <c r="H57" s="2">
        <v>5278</v>
      </c>
    </row>
    <row r="58" spans="2:8">
      <c r="B58">
        <v>57</v>
      </c>
      <c r="C58" s="1">
        <v>42908</v>
      </c>
      <c r="E58" s="12">
        <f t="shared" si="1"/>
        <v>-15.720833333333333</v>
      </c>
      <c r="F58">
        <v>100</v>
      </c>
      <c r="G58">
        <v>-12</v>
      </c>
      <c r="H58" s="2">
        <v>5266</v>
      </c>
    </row>
    <row r="59" spans="2:8">
      <c r="B59">
        <v>58</v>
      </c>
      <c r="C59" s="1">
        <v>42914</v>
      </c>
      <c r="E59" s="12">
        <f t="shared" si="1"/>
        <v>-2.9023076923076925</v>
      </c>
      <c r="F59">
        <v>100</v>
      </c>
      <c r="G59">
        <v>-65</v>
      </c>
      <c r="H59" s="2">
        <v>5201</v>
      </c>
    </row>
    <row r="60" spans="2:8">
      <c r="B60">
        <v>59</v>
      </c>
      <c r="C60" s="1">
        <v>42928</v>
      </c>
      <c r="E60" s="12">
        <f t="shared" si="1"/>
        <v>1.1790625000000001</v>
      </c>
      <c r="F60">
        <v>100</v>
      </c>
      <c r="G60">
        <v>160</v>
      </c>
      <c r="H60" s="2">
        <v>5361</v>
      </c>
    </row>
    <row r="61" spans="2:8">
      <c r="B61">
        <v>60</v>
      </c>
      <c r="C61" s="1">
        <v>42951</v>
      </c>
      <c r="E61" s="12">
        <f t="shared" si="1"/>
        <v>3.1441666666666666</v>
      </c>
      <c r="F61">
        <v>100</v>
      </c>
      <c r="G61">
        <v>60</v>
      </c>
      <c r="H61" s="2">
        <v>5421</v>
      </c>
    </row>
    <row r="62" spans="2:8">
      <c r="B62">
        <v>61</v>
      </c>
      <c r="C62" s="1">
        <v>42963</v>
      </c>
      <c r="E62" s="12">
        <f t="shared" si="1"/>
        <v>0.58769470404984425</v>
      </c>
      <c r="F62">
        <v>100</v>
      </c>
      <c r="G62">
        <v>321</v>
      </c>
      <c r="H62" s="2">
        <v>5742</v>
      </c>
    </row>
    <row r="63" spans="2:8">
      <c r="B63">
        <v>62</v>
      </c>
      <c r="C63" s="1">
        <v>42972</v>
      </c>
      <c r="E63" s="12">
        <f t="shared" si="1"/>
        <v>5.7166666666666668</v>
      </c>
      <c r="F63">
        <v>100</v>
      </c>
      <c r="G63">
        <v>33</v>
      </c>
      <c r="H63" s="2">
        <v>5775</v>
      </c>
    </row>
    <row r="64" spans="2:8">
      <c r="B64">
        <v>63</v>
      </c>
      <c r="C64" s="1">
        <v>42978</v>
      </c>
      <c r="E64" s="12">
        <f t="shared" si="1"/>
        <v>5.240277777777778</v>
      </c>
      <c r="F64">
        <v>100</v>
      </c>
      <c r="G64">
        <v>36</v>
      </c>
      <c r="H64" s="2">
        <v>5811</v>
      </c>
    </row>
    <row r="65" spans="2:9">
      <c r="B65">
        <v>64</v>
      </c>
      <c r="C65" s="1">
        <v>42983</v>
      </c>
      <c r="E65" s="12">
        <f t="shared" si="1"/>
        <v>-2.9476562500000001</v>
      </c>
      <c r="F65">
        <v>100</v>
      </c>
      <c r="G65">
        <v>-64</v>
      </c>
      <c r="H65" s="2">
        <v>5747</v>
      </c>
    </row>
    <row r="66" spans="2:9">
      <c r="B66">
        <v>65</v>
      </c>
      <c r="C66" s="1">
        <v>42990</v>
      </c>
      <c r="E66" s="12">
        <f t="shared" si="1"/>
        <v>0.81666666666666665</v>
      </c>
      <c r="F66">
        <v>100</v>
      </c>
      <c r="G66">
        <v>231</v>
      </c>
      <c r="H66" s="2">
        <v>5978</v>
      </c>
    </row>
    <row r="67" spans="2:9">
      <c r="B67">
        <v>66</v>
      </c>
      <c r="C67" s="1">
        <v>43004</v>
      </c>
      <c r="E67" s="12">
        <f t="shared" ref="E67:E82" si="2">$C$83/G67</f>
        <v>-0.93391089108910896</v>
      </c>
      <c r="F67">
        <v>100</v>
      </c>
      <c r="G67">
        <v>-202</v>
      </c>
      <c r="H67" s="2">
        <v>5776</v>
      </c>
    </row>
    <row r="68" spans="2:9">
      <c r="B68">
        <v>67</v>
      </c>
      <c r="C68" s="1">
        <v>43012</v>
      </c>
      <c r="E68" s="12">
        <f t="shared" si="2"/>
        <v>0.71458333333333335</v>
      </c>
      <c r="F68">
        <v>100</v>
      </c>
      <c r="G68">
        <v>264</v>
      </c>
      <c r="H68" s="2">
        <v>6040</v>
      </c>
    </row>
    <row r="69" spans="2:9">
      <c r="B69">
        <v>68</v>
      </c>
      <c r="C69" s="1">
        <v>43034</v>
      </c>
      <c r="E69" s="12">
        <f t="shared" si="2"/>
        <v>0.7039179104477612</v>
      </c>
      <c r="F69">
        <v>100</v>
      </c>
      <c r="G69">
        <v>268</v>
      </c>
      <c r="H69" s="2">
        <v>6308</v>
      </c>
    </row>
    <row r="70" spans="2:9">
      <c r="B70">
        <v>69</v>
      </c>
      <c r="C70" s="1">
        <v>43066</v>
      </c>
      <c r="E70" s="12">
        <f t="shared" si="2"/>
        <v>2.0505434782608698</v>
      </c>
      <c r="F70">
        <v>100</v>
      </c>
      <c r="G70">
        <v>92</v>
      </c>
      <c r="H70" s="2">
        <v>6400</v>
      </c>
    </row>
    <row r="71" spans="2:9">
      <c r="B71">
        <v>70</v>
      </c>
      <c r="C71" s="1">
        <v>43081</v>
      </c>
      <c r="E71" s="12">
        <f t="shared" si="2"/>
        <v>0.39057971014492754</v>
      </c>
      <c r="F71">
        <v>100</v>
      </c>
      <c r="G71">
        <v>483</v>
      </c>
      <c r="H71" s="2">
        <v>6883</v>
      </c>
    </row>
    <row r="72" spans="2:9">
      <c r="B72">
        <v>71</v>
      </c>
      <c r="C72" s="1">
        <v>43098</v>
      </c>
      <c r="E72" s="12">
        <f t="shared" si="2"/>
        <v>0.79936440677966103</v>
      </c>
      <c r="F72">
        <v>100</v>
      </c>
      <c r="G72">
        <v>236</v>
      </c>
      <c r="H72" s="2">
        <v>7119</v>
      </c>
    </row>
    <row r="73" spans="2:9">
      <c r="B73">
        <v>72</v>
      </c>
      <c r="C73" s="1">
        <v>43144</v>
      </c>
      <c r="E73" s="12">
        <f t="shared" si="2"/>
        <v>-0.32137989778534926</v>
      </c>
      <c r="F73">
        <v>100</v>
      </c>
      <c r="G73">
        <v>-587</v>
      </c>
      <c r="H73" s="2">
        <v>6532</v>
      </c>
      <c r="I73" s="2"/>
    </row>
    <row r="74" spans="2:9">
      <c r="B74">
        <v>73</v>
      </c>
      <c r="C74" s="1">
        <v>43147</v>
      </c>
      <c r="E74" s="12">
        <f t="shared" si="2"/>
        <v>0.47044887780548628</v>
      </c>
      <c r="F74">
        <v>100</v>
      </c>
      <c r="G74">
        <v>401</v>
      </c>
      <c r="H74" s="2">
        <v>6933</v>
      </c>
    </row>
    <row r="75" spans="2:9">
      <c r="B75">
        <v>74</v>
      </c>
      <c r="C75" s="1">
        <v>43188</v>
      </c>
      <c r="E75" s="12">
        <f t="shared" si="2"/>
        <v>-0.33808243727598569</v>
      </c>
      <c r="F75">
        <v>100</v>
      </c>
      <c r="G75">
        <v>-558</v>
      </c>
      <c r="H75" s="2">
        <v>6375</v>
      </c>
    </row>
    <row r="76" spans="2:9">
      <c r="B76">
        <v>75</v>
      </c>
      <c r="C76" s="1">
        <v>43287</v>
      </c>
      <c r="E76" s="12">
        <f t="shared" si="2"/>
        <v>0.19816176470588237</v>
      </c>
      <c r="F76">
        <v>100</v>
      </c>
      <c r="G76">
        <v>952</v>
      </c>
      <c r="H76" s="2">
        <v>7327</v>
      </c>
    </row>
    <row r="77" spans="2:9">
      <c r="B77">
        <v>76</v>
      </c>
      <c r="C77" s="1">
        <v>43325</v>
      </c>
      <c r="E77" s="12">
        <f t="shared" si="2"/>
        <v>0.61250000000000004</v>
      </c>
      <c r="F77">
        <v>100</v>
      </c>
      <c r="G77">
        <v>308</v>
      </c>
      <c r="H77" s="2">
        <v>7635</v>
      </c>
    </row>
    <row r="78" spans="2:9">
      <c r="B78">
        <v>77</v>
      </c>
      <c r="C78" s="1">
        <v>43361</v>
      </c>
      <c r="E78" s="12">
        <f t="shared" si="2"/>
        <v>0.68850364963503652</v>
      </c>
      <c r="F78">
        <v>100</v>
      </c>
      <c r="G78">
        <v>274</v>
      </c>
      <c r="H78" s="2">
        <v>7909</v>
      </c>
    </row>
    <row r="79" spans="2:9">
      <c r="B79">
        <v>78</v>
      </c>
      <c r="C79" s="1">
        <v>43396</v>
      </c>
      <c r="E79" s="12">
        <f t="shared" si="2"/>
        <v>-0.23232758620689656</v>
      </c>
      <c r="F79">
        <v>100</v>
      </c>
      <c r="G79">
        <v>-812</v>
      </c>
      <c r="H79" s="2">
        <v>7097</v>
      </c>
      <c r="I79" s="2"/>
    </row>
    <row r="80" spans="2:9">
      <c r="B80">
        <v>79</v>
      </c>
      <c r="C80" s="1">
        <v>43410</v>
      </c>
      <c r="E80" s="12">
        <f t="shared" si="2"/>
        <v>1.0365384615384616</v>
      </c>
      <c r="F80">
        <v>100</v>
      </c>
      <c r="G80">
        <v>182</v>
      </c>
      <c r="H80" s="2">
        <v>7279</v>
      </c>
    </row>
    <row r="81" spans="2:9">
      <c r="B81">
        <v>80</v>
      </c>
      <c r="C81" s="1">
        <v>43412</v>
      </c>
      <c r="E81" s="12">
        <f t="shared" si="2"/>
        <v>0.83473451327433634</v>
      </c>
      <c r="F81">
        <v>100</v>
      </c>
      <c r="G81">
        <v>226</v>
      </c>
      <c r="H81" s="2">
        <v>7505</v>
      </c>
    </row>
    <row r="82" spans="2:9">
      <c r="B82">
        <v>81</v>
      </c>
      <c r="C82" s="1">
        <v>43437</v>
      </c>
      <c r="E82" s="12">
        <f t="shared" si="2"/>
        <v>0.41644591611479032</v>
      </c>
      <c r="F82">
        <v>100</v>
      </c>
      <c r="G82">
        <v>453</v>
      </c>
      <c r="H82" s="2">
        <v>7958</v>
      </c>
      <c r="I82" s="2"/>
    </row>
    <row r="83" spans="2:9">
      <c r="B83" t="s">
        <v>189</v>
      </c>
      <c r="C83">
        <f>-1*AVERAGE(G10,G19,G23,G26,G29,G32,G34,G36,G39,G40,G41,G46,G51,G58,G59,G65,G67,G73,G75,G79)</f>
        <v>188.65</v>
      </c>
    </row>
    <row r="84" spans="2:9">
      <c r="B84" t="s">
        <v>187</v>
      </c>
      <c r="C84" s="12">
        <f>SUM(E34:E82,E2:E32)/81</f>
        <v>1.0771970095171113</v>
      </c>
    </row>
    <row r="85" spans="2:9">
      <c r="B85" t="s">
        <v>190</v>
      </c>
      <c r="C85">
        <f>C84*B82*365/(C82-C2)</f>
        <v>11.410723606726405</v>
      </c>
    </row>
    <row r="86" spans="2:9">
      <c r="B86" t="s">
        <v>191</v>
      </c>
      <c r="C86">
        <f>C84*SQRT(B82)/STDEV(E34:E82,E2:E32)</f>
        <v>0.77331835211237698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L78" sqref="L2:P78"/>
    </sheetView>
  </sheetViews>
  <sheetFormatPr baseColWidth="10" defaultRowHeight="15" x14ac:dyDescent="0"/>
  <cols>
    <col min="1" max="1" width="10.5" bestFit="1" customWidth="1"/>
    <col min="2" max="2" width="13.6640625" bestFit="1" customWidth="1"/>
    <col min="3" max="3" width="12.83203125" bestFit="1" customWidth="1"/>
    <col min="4" max="4" width="7.83203125" bestFit="1" customWidth="1"/>
    <col min="5" max="5" width="5.83203125" bestFit="1" customWidth="1"/>
    <col min="6" max="6" width="6.6640625" bestFit="1" customWidth="1"/>
    <col min="7" max="7" width="9.1640625" bestFit="1" customWidth="1"/>
    <col min="8" max="8" width="13.1640625" bestFit="1" customWidth="1"/>
    <col min="9" max="9" width="4.83203125" bestFit="1" customWidth="1"/>
    <col min="10" max="10" width="10.1640625" bestFit="1" customWidth="1"/>
    <col min="11" max="11" width="13.6640625" bestFit="1" customWidth="1"/>
    <col min="12" max="12" width="12.83203125" bestFit="1" customWidth="1"/>
    <col min="13" max="13" width="8.6640625" bestFit="1" customWidth="1"/>
    <col min="14" max="14" width="12.83203125" bestFit="1" customWidth="1"/>
    <col min="15" max="15" width="6.6640625" bestFit="1" customWidth="1"/>
    <col min="16" max="16" width="9.1640625" bestFit="1" customWidth="1"/>
    <col min="17" max="17" width="13.1640625" bestFit="1" customWidth="1"/>
    <col min="18" max="18" width="10.1640625" bestFit="1" customWidth="1"/>
    <col min="19" max="19" width="4.83203125" bestFit="1" customWidth="1"/>
    <col min="20" max="20" width="10.1640625" bestFit="1" customWidth="1"/>
  </cols>
  <sheetData>
    <row r="1" spans="1:16">
      <c r="A1" t="s">
        <v>178</v>
      </c>
      <c r="B1" t="s">
        <v>0</v>
      </c>
      <c r="C1" t="s">
        <v>1</v>
      </c>
      <c r="E1" t="s">
        <v>188</v>
      </c>
      <c r="F1" t="s">
        <v>3</v>
      </c>
      <c r="G1" t="s">
        <v>4</v>
      </c>
      <c r="H1" t="s">
        <v>5</v>
      </c>
      <c r="J1" t="s">
        <v>167</v>
      </c>
      <c r="K1" t="s">
        <v>0</v>
      </c>
      <c r="L1" t="s">
        <v>1</v>
      </c>
      <c r="M1" t="s">
        <v>188</v>
      </c>
      <c r="N1" t="s">
        <v>3</v>
      </c>
      <c r="O1" t="s">
        <v>4</v>
      </c>
      <c r="P1" t="s">
        <v>5</v>
      </c>
    </row>
    <row r="2" spans="1:16">
      <c r="B2">
        <v>1</v>
      </c>
      <c r="C2" s="1">
        <v>40666</v>
      </c>
      <c r="E2" s="12">
        <f t="shared" ref="E2:E30" si="0">$C$31/G2</f>
        <v>1.5445632798573974</v>
      </c>
      <c r="F2">
        <v>100</v>
      </c>
      <c r="G2">
        <v>102</v>
      </c>
      <c r="H2">
        <v>102</v>
      </c>
      <c r="K2">
        <v>1</v>
      </c>
      <c r="L2" s="1">
        <v>40620</v>
      </c>
      <c r="M2">
        <f>$L$79/O2</f>
        <v>1.0973333333333333</v>
      </c>
      <c r="N2">
        <v>100</v>
      </c>
      <c r="O2">
        <v>75</v>
      </c>
      <c r="P2">
        <v>75</v>
      </c>
    </row>
    <row r="3" spans="1:16">
      <c r="B3">
        <v>2</v>
      </c>
      <c r="C3" s="1">
        <v>40785</v>
      </c>
      <c r="E3" s="12">
        <f t="shared" si="0"/>
        <v>-1.0790784557907844</v>
      </c>
      <c r="F3">
        <v>100</v>
      </c>
      <c r="G3">
        <v>-146</v>
      </c>
      <c r="H3">
        <v>-44</v>
      </c>
      <c r="K3">
        <v>2</v>
      </c>
      <c r="L3" s="1">
        <v>40637</v>
      </c>
      <c r="M3">
        <f t="shared" ref="M3:M66" si="1">$L$79/O3</f>
        <v>0.41565656565656567</v>
      </c>
      <c r="N3">
        <v>100</v>
      </c>
      <c r="O3">
        <v>198</v>
      </c>
      <c r="P3">
        <v>273</v>
      </c>
    </row>
    <row r="4" spans="1:16">
      <c r="B4">
        <v>3</v>
      </c>
      <c r="C4" s="1">
        <v>40807</v>
      </c>
      <c r="E4" s="12">
        <f t="shared" si="0"/>
        <v>4.5012987012987011</v>
      </c>
      <c r="F4">
        <v>100</v>
      </c>
      <c r="G4">
        <v>35</v>
      </c>
      <c r="H4">
        <v>-9</v>
      </c>
      <c r="K4">
        <v>3</v>
      </c>
      <c r="L4" s="1">
        <v>40745</v>
      </c>
      <c r="M4">
        <f t="shared" si="1"/>
        <v>1.3274193548387097</v>
      </c>
      <c r="N4">
        <v>100</v>
      </c>
      <c r="O4">
        <v>62</v>
      </c>
      <c r="P4">
        <v>335</v>
      </c>
    </row>
    <row r="5" spans="1:16">
      <c r="B5">
        <v>4</v>
      </c>
      <c r="C5" s="1">
        <v>40840</v>
      </c>
      <c r="E5" s="12">
        <f t="shared" si="0"/>
        <v>3.5010101010101007</v>
      </c>
      <c r="F5">
        <v>100</v>
      </c>
      <c r="G5">
        <v>45</v>
      </c>
      <c r="H5">
        <v>36</v>
      </c>
      <c r="K5">
        <v>4</v>
      </c>
      <c r="L5" s="1">
        <v>40808</v>
      </c>
      <c r="M5">
        <f t="shared" si="1"/>
        <v>1.3716666666666666</v>
      </c>
      <c r="N5">
        <v>100</v>
      </c>
      <c r="O5">
        <v>60</v>
      </c>
      <c r="P5">
        <v>395</v>
      </c>
    </row>
    <row r="6" spans="1:16">
      <c r="B6">
        <v>5</v>
      </c>
      <c r="C6" s="1">
        <v>40889</v>
      </c>
      <c r="E6" s="12">
        <f t="shared" si="0"/>
        <v>1.1670033670033668</v>
      </c>
      <c r="F6">
        <v>100</v>
      </c>
      <c r="G6">
        <v>135</v>
      </c>
      <c r="H6">
        <v>171</v>
      </c>
      <c r="K6">
        <v>5</v>
      </c>
      <c r="L6" s="1">
        <v>40830</v>
      </c>
      <c r="M6">
        <f t="shared" si="1"/>
        <v>1.0828947368421051</v>
      </c>
      <c r="N6">
        <v>100</v>
      </c>
      <c r="O6">
        <v>76</v>
      </c>
      <c r="P6">
        <v>471</v>
      </c>
    </row>
    <row r="7" spans="1:16">
      <c r="B7">
        <v>6</v>
      </c>
      <c r="C7" s="1">
        <v>41019</v>
      </c>
      <c r="E7" s="12">
        <f t="shared" si="0"/>
        <v>-7.877272727272727</v>
      </c>
      <c r="F7">
        <v>100</v>
      </c>
      <c r="G7">
        <v>-20</v>
      </c>
      <c r="H7">
        <v>151</v>
      </c>
      <c r="K7">
        <v>6</v>
      </c>
      <c r="L7" s="1">
        <v>40836</v>
      </c>
      <c r="M7">
        <f t="shared" si="1"/>
        <v>-2.0073170731707317</v>
      </c>
      <c r="N7">
        <v>100</v>
      </c>
      <c r="O7">
        <v>-41</v>
      </c>
      <c r="P7">
        <v>430</v>
      </c>
    </row>
    <row r="8" spans="1:16">
      <c r="B8">
        <v>7</v>
      </c>
      <c r="C8" s="1">
        <v>41163</v>
      </c>
      <c r="E8" s="12">
        <f t="shared" si="0"/>
        <v>0.40709419779187217</v>
      </c>
      <c r="F8">
        <v>100</v>
      </c>
      <c r="G8">
        <v>387</v>
      </c>
      <c r="H8">
        <v>538</v>
      </c>
      <c r="K8">
        <v>7</v>
      </c>
      <c r="L8" s="1">
        <v>40864</v>
      </c>
      <c r="M8">
        <f t="shared" si="1"/>
        <v>-2.6548387096774193</v>
      </c>
      <c r="N8">
        <v>100</v>
      </c>
      <c r="O8">
        <v>-31</v>
      </c>
      <c r="P8">
        <v>399</v>
      </c>
    </row>
    <row r="9" spans="1:16">
      <c r="B9">
        <v>8</v>
      </c>
      <c r="C9" s="1">
        <v>41249</v>
      </c>
      <c r="E9" s="12">
        <f t="shared" si="0"/>
        <v>-0.92673796791443841</v>
      </c>
      <c r="F9">
        <v>100</v>
      </c>
      <c r="G9">
        <v>-170</v>
      </c>
      <c r="H9">
        <v>368</v>
      </c>
      <c r="K9">
        <v>8</v>
      </c>
      <c r="L9" s="1">
        <v>40885</v>
      </c>
      <c r="M9">
        <f t="shared" si="1"/>
        <v>1.5240740740740739</v>
      </c>
      <c r="N9">
        <v>100</v>
      </c>
      <c r="O9">
        <v>54</v>
      </c>
      <c r="P9">
        <v>453</v>
      </c>
    </row>
    <row r="10" spans="1:16">
      <c r="B10">
        <v>9</v>
      </c>
      <c r="C10" s="1">
        <v>41277</v>
      </c>
      <c r="E10" s="12">
        <f t="shared" si="0"/>
        <v>-39.386363636363633</v>
      </c>
      <c r="F10">
        <v>100</v>
      </c>
      <c r="G10">
        <v>-4</v>
      </c>
      <c r="H10">
        <v>364</v>
      </c>
      <c r="K10">
        <v>9</v>
      </c>
      <c r="L10" s="1">
        <v>40890</v>
      </c>
      <c r="M10">
        <f t="shared" si="1"/>
        <v>2.4939393939393937</v>
      </c>
      <c r="N10">
        <v>100</v>
      </c>
      <c r="O10">
        <v>33</v>
      </c>
      <c r="P10">
        <v>486</v>
      </c>
    </row>
    <row r="11" spans="1:16">
      <c r="B11">
        <v>10</v>
      </c>
      <c r="C11" s="1">
        <v>41467</v>
      </c>
      <c r="E11" s="12">
        <f t="shared" si="0"/>
        <v>0.22635841170323928</v>
      </c>
      <c r="F11">
        <v>100</v>
      </c>
      <c r="G11">
        <v>696</v>
      </c>
      <c r="H11" s="2">
        <v>1060</v>
      </c>
      <c r="K11">
        <v>10</v>
      </c>
      <c r="L11" s="1">
        <v>40896</v>
      </c>
      <c r="M11">
        <f t="shared" si="1"/>
        <v>2.4939393939393937</v>
      </c>
      <c r="N11">
        <v>100</v>
      </c>
      <c r="O11">
        <v>33</v>
      </c>
      <c r="P11">
        <v>519</v>
      </c>
    </row>
    <row r="12" spans="1:16">
      <c r="B12">
        <v>11</v>
      </c>
      <c r="C12" s="1">
        <v>41642</v>
      </c>
      <c r="E12" s="12">
        <f t="shared" si="0"/>
        <v>0.97250280583613913</v>
      </c>
      <c r="F12">
        <v>100</v>
      </c>
      <c r="G12">
        <v>162</v>
      </c>
      <c r="H12" s="2">
        <v>1222</v>
      </c>
      <c r="K12">
        <v>11</v>
      </c>
      <c r="L12" s="1">
        <v>40981</v>
      </c>
      <c r="M12">
        <f t="shared" si="1"/>
        <v>0.60072992700729921</v>
      </c>
      <c r="N12">
        <v>100</v>
      </c>
      <c r="O12">
        <v>137</v>
      </c>
      <c r="P12">
        <v>656</v>
      </c>
    </row>
    <row r="13" spans="1:16">
      <c r="B13">
        <v>12</v>
      </c>
      <c r="C13" s="1">
        <v>41732</v>
      </c>
      <c r="E13" s="12">
        <f t="shared" si="0"/>
        <v>3.9386363636363635</v>
      </c>
      <c r="F13">
        <v>100</v>
      </c>
      <c r="G13">
        <v>40</v>
      </c>
      <c r="H13" s="2">
        <v>1262</v>
      </c>
      <c r="K13">
        <v>12</v>
      </c>
      <c r="L13" s="1">
        <v>41044</v>
      </c>
      <c r="M13">
        <f t="shared" si="1"/>
        <v>0.36415929203539821</v>
      </c>
      <c r="N13">
        <v>100</v>
      </c>
      <c r="O13">
        <v>226</v>
      </c>
      <c r="P13">
        <v>882</v>
      </c>
    </row>
    <row r="14" spans="1:16">
      <c r="B14">
        <v>13</v>
      </c>
      <c r="C14" s="1">
        <v>41778</v>
      </c>
      <c r="E14" s="12">
        <f t="shared" si="0"/>
        <v>1.8108672936259143</v>
      </c>
      <c r="F14">
        <v>100</v>
      </c>
      <c r="G14">
        <v>87</v>
      </c>
      <c r="H14" s="2">
        <v>1349</v>
      </c>
      <c r="K14">
        <v>13</v>
      </c>
      <c r="L14" s="1">
        <v>41144</v>
      </c>
      <c r="M14">
        <f t="shared" si="1"/>
        <v>-0.59208633093525176</v>
      </c>
      <c r="N14">
        <v>100</v>
      </c>
      <c r="O14">
        <v>-139</v>
      </c>
      <c r="P14">
        <v>743</v>
      </c>
    </row>
    <row r="15" spans="1:16">
      <c r="B15">
        <v>14</v>
      </c>
      <c r="C15" s="1">
        <v>41908</v>
      </c>
      <c r="E15" s="12">
        <f t="shared" si="0"/>
        <v>2.3514246947082764</v>
      </c>
      <c r="F15">
        <v>100</v>
      </c>
      <c r="G15">
        <v>67</v>
      </c>
      <c r="H15" s="2">
        <v>1416</v>
      </c>
      <c r="K15">
        <v>14</v>
      </c>
      <c r="L15" s="1">
        <v>41185</v>
      </c>
      <c r="M15">
        <f t="shared" si="1"/>
        <v>0.21830238726790449</v>
      </c>
      <c r="N15">
        <v>100</v>
      </c>
      <c r="O15">
        <v>377</v>
      </c>
      <c r="P15" s="2">
        <v>1120</v>
      </c>
    </row>
    <row r="16" spans="1:16">
      <c r="B16">
        <v>15</v>
      </c>
      <c r="C16" s="1">
        <v>42002</v>
      </c>
      <c r="E16" s="12">
        <f t="shared" si="0"/>
        <v>-1.0503030303030303</v>
      </c>
      <c r="F16">
        <v>100</v>
      </c>
      <c r="G16">
        <v>-150</v>
      </c>
      <c r="H16" s="2">
        <v>1266</v>
      </c>
      <c r="K16">
        <v>15</v>
      </c>
      <c r="L16" s="1">
        <v>41271</v>
      </c>
      <c r="M16">
        <f t="shared" si="1"/>
        <v>0.7691588785046729</v>
      </c>
      <c r="N16">
        <v>100</v>
      </c>
      <c r="O16">
        <v>107</v>
      </c>
      <c r="P16" s="2">
        <v>1227</v>
      </c>
    </row>
    <row r="17" spans="2:16">
      <c r="B17">
        <v>16</v>
      </c>
      <c r="C17" s="1">
        <v>42086</v>
      </c>
      <c r="E17" s="12">
        <f t="shared" si="0"/>
        <v>1.029708853238265</v>
      </c>
      <c r="F17">
        <v>100</v>
      </c>
      <c r="G17">
        <v>153</v>
      </c>
      <c r="H17" s="2">
        <v>1419</v>
      </c>
      <c r="K17">
        <v>16</v>
      </c>
      <c r="L17" s="1">
        <v>41318</v>
      </c>
      <c r="M17">
        <f t="shared" si="1"/>
        <v>0.35170940170940168</v>
      </c>
      <c r="N17">
        <v>100</v>
      </c>
      <c r="O17">
        <v>234</v>
      </c>
      <c r="P17" s="2">
        <v>1461</v>
      </c>
    </row>
    <row r="18" spans="2:16">
      <c r="B18">
        <v>17</v>
      </c>
      <c r="C18" s="1">
        <v>42230</v>
      </c>
      <c r="E18" s="12">
        <f t="shared" si="0"/>
        <v>-1.3942075623491552</v>
      </c>
      <c r="F18">
        <v>100</v>
      </c>
      <c r="G18">
        <v>-113</v>
      </c>
      <c r="H18" s="2">
        <v>1306</v>
      </c>
      <c r="K18">
        <v>17</v>
      </c>
      <c r="L18" s="1">
        <v>41332</v>
      </c>
      <c r="M18">
        <f t="shared" si="1"/>
        <v>0.5795774647887324</v>
      </c>
      <c r="N18">
        <v>100</v>
      </c>
      <c r="O18">
        <v>142</v>
      </c>
      <c r="P18" s="2">
        <v>1603</v>
      </c>
    </row>
    <row r="19" spans="2:16">
      <c r="B19">
        <v>18</v>
      </c>
      <c r="C19" s="1">
        <v>42298</v>
      </c>
      <c r="E19" s="12">
        <f t="shared" si="0"/>
        <v>-0.97854319593450023</v>
      </c>
      <c r="F19">
        <v>100</v>
      </c>
      <c r="G19">
        <v>-161</v>
      </c>
      <c r="H19" s="2">
        <v>1145</v>
      </c>
      <c r="K19">
        <v>18</v>
      </c>
      <c r="L19" s="1">
        <v>41472</v>
      </c>
      <c r="M19">
        <f t="shared" si="1"/>
        <v>-3.2919999999999998</v>
      </c>
      <c r="N19">
        <v>100</v>
      </c>
      <c r="O19">
        <v>-25</v>
      </c>
      <c r="P19" s="2">
        <v>1578</v>
      </c>
    </row>
    <row r="20" spans="2:16">
      <c r="B20">
        <v>19</v>
      </c>
      <c r="C20" s="1">
        <v>42527</v>
      </c>
      <c r="E20" s="12">
        <f t="shared" si="0"/>
        <v>0.25658868818477937</v>
      </c>
      <c r="F20">
        <v>100</v>
      </c>
      <c r="G20">
        <v>614</v>
      </c>
      <c r="H20" s="2">
        <v>1759</v>
      </c>
      <c r="K20">
        <v>19</v>
      </c>
      <c r="L20" s="1">
        <v>41485</v>
      </c>
      <c r="M20">
        <f t="shared" si="1"/>
        <v>0.72831858407079642</v>
      </c>
      <c r="N20">
        <v>100</v>
      </c>
      <c r="O20">
        <v>113</v>
      </c>
      <c r="P20" s="2">
        <v>1691</v>
      </c>
    </row>
    <row r="21" spans="2:16">
      <c r="B21">
        <v>20</v>
      </c>
      <c r="C21" s="1">
        <v>42622</v>
      </c>
      <c r="E21" s="12">
        <f t="shared" si="0"/>
        <v>-5.251515151515151</v>
      </c>
      <c r="F21">
        <v>100</v>
      </c>
      <c r="G21">
        <v>-30</v>
      </c>
      <c r="H21" s="2">
        <v>1729</v>
      </c>
      <c r="K21">
        <v>20</v>
      </c>
      <c r="L21" s="1">
        <v>41494</v>
      </c>
      <c r="M21">
        <f t="shared" si="1"/>
        <v>3.5782608695652174</v>
      </c>
      <c r="N21">
        <v>100</v>
      </c>
      <c r="O21">
        <v>23</v>
      </c>
      <c r="P21" s="2">
        <v>1714</v>
      </c>
    </row>
    <row r="22" spans="2:16">
      <c r="B22">
        <v>21</v>
      </c>
      <c r="C22" s="1">
        <v>42891</v>
      </c>
      <c r="E22" s="12">
        <f t="shared" si="0"/>
        <v>-0.43400951665414472</v>
      </c>
      <c r="F22">
        <v>100</v>
      </c>
      <c r="G22">
        <v>-363</v>
      </c>
      <c r="H22" s="2">
        <v>1366</v>
      </c>
      <c r="K22">
        <v>21</v>
      </c>
      <c r="L22" s="1">
        <v>41561</v>
      </c>
      <c r="M22">
        <f t="shared" si="1"/>
        <v>-0.35627705627705625</v>
      </c>
      <c r="N22">
        <v>100</v>
      </c>
      <c r="O22">
        <v>-231</v>
      </c>
      <c r="P22" s="2">
        <v>1483</v>
      </c>
    </row>
    <row r="23" spans="2:16">
      <c r="B23">
        <v>22</v>
      </c>
      <c r="C23" s="1">
        <v>42943</v>
      </c>
      <c r="E23" s="12">
        <f t="shared" si="0"/>
        <v>-4.2579852579852577</v>
      </c>
      <c r="F23">
        <v>100</v>
      </c>
      <c r="G23">
        <v>-37</v>
      </c>
      <c r="H23" s="2">
        <v>1329</v>
      </c>
      <c r="K23">
        <v>22</v>
      </c>
      <c r="L23" s="1">
        <v>41565</v>
      </c>
      <c r="M23">
        <f t="shared" si="1"/>
        <v>0.31292775665399236</v>
      </c>
      <c r="N23">
        <v>100</v>
      </c>
      <c r="O23">
        <v>263</v>
      </c>
      <c r="P23" s="2">
        <v>1746</v>
      </c>
    </row>
    <row r="24" spans="2:16">
      <c r="B24">
        <v>23</v>
      </c>
      <c r="C24" s="1">
        <v>43003</v>
      </c>
      <c r="E24" s="12">
        <f t="shared" si="0"/>
        <v>0.8850868232890704</v>
      </c>
      <c r="F24">
        <v>100</v>
      </c>
      <c r="G24">
        <v>178</v>
      </c>
      <c r="H24" s="2">
        <v>1507</v>
      </c>
      <c r="K24">
        <v>23</v>
      </c>
      <c r="L24" s="1">
        <v>41585</v>
      </c>
      <c r="M24">
        <f t="shared" si="1"/>
        <v>-2.4205882352941175</v>
      </c>
      <c r="N24">
        <v>100</v>
      </c>
      <c r="O24">
        <v>-34</v>
      </c>
      <c r="P24" s="2">
        <v>1712</v>
      </c>
    </row>
    <row r="25" spans="2:16">
      <c r="B25">
        <v>24</v>
      </c>
      <c r="C25" s="1">
        <v>43032</v>
      </c>
      <c r="E25" s="12">
        <f t="shared" si="0"/>
        <v>-6.8498023715415011</v>
      </c>
      <c r="F25">
        <v>100</v>
      </c>
      <c r="G25">
        <v>-23</v>
      </c>
      <c r="H25" s="2">
        <v>1484</v>
      </c>
      <c r="K25">
        <v>24</v>
      </c>
      <c r="L25" s="1">
        <v>41676</v>
      </c>
      <c r="M25">
        <f t="shared" si="1"/>
        <v>-0.28675958188153311</v>
      </c>
      <c r="N25">
        <v>100</v>
      </c>
      <c r="O25">
        <v>-287</v>
      </c>
      <c r="P25" s="2">
        <v>1425</v>
      </c>
    </row>
    <row r="26" spans="2:16">
      <c r="B26">
        <v>25</v>
      </c>
      <c r="C26" s="1">
        <v>43126</v>
      </c>
      <c r="E26" s="12">
        <f t="shared" si="0"/>
        <v>0.41027462121212116</v>
      </c>
      <c r="F26">
        <v>100</v>
      </c>
      <c r="G26">
        <v>384</v>
      </c>
      <c r="H26" s="2">
        <v>1868</v>
      </c>
      <c r="K26">
        <v>25</v>
      </c>
      <c r="L26" s="1">
        <v>41722</v>
      </c>
      <c r="M26" t="e">
        <f t="shared" si="1"/>
        <v>#DIV/0!</v>
      </c>
      <c r="N26">
        <v>100</v>
      </c>
      <c r="O26">
        <v>0</v>
      </c>
      <c r="P26" s="2">
        <v>1425</v>
      </c>
    </row>
    <row r="27" spans="2:16">
      <c r="B27">
        <v>26</v>
      </c>
      <c r="C27" s="1">
        <v>43171</v>
      </c>
      <c r="E27" s="12">
        <f t="shared" si="0"/>
        <v>-0.28854478854478854</v>
      </c>
      <c r="F27">
        <v>100</v>
      </c>
      <c r="G27">
        <v>-546</v>
      </c>
      <c r="H27" s="2">
        <v>1322</v>
      </c>
      <c r="K27">
        <v>26</v>
      </c>
      <c r="L27" s="1">
        <v>41733</v>
      </c>
      <c r="M27">
        <f t="shared" si="1"/>
        <v>1.3716666666666666</v>
      </c>
      <c r="N27">
        <v>100</v>
      </c>
      <c r="O27">
        <v>60</v>
      </c>
      <c r="P27" s="2">
        <v>1485</v>
      </c>
    </row>
    <row r="28" spans="2:16">
      <c r="B28">
        <v>27</v>
      </c>
      <c r="C28" s="1">
        <v>43245</v>
      </c>
      <c r="E28" s="12">
        <f t="shared" si="0"/>
        <v>5.6266233766233764</v>
      </c>
      <c r="F28">
        <v>100</v>
      </c>
      <c r="G28">
        <v>28</v>
      </c>
      <c r="H28" s="2">
        <v>1350</v>
      </c>
      <c r="K28">
        <v>27</v>
      </c>
      <c r="L28" s="1">
        <v>41740</v>
      </c>
      <c r="M28">
        <f t="shared" si="1"/>
        <v>-1.0036585365853659</v>
      </c>
      <c r="N28">
        <v>100</v>
      </c>
      <c r="O28">
        <v>-82</v>
      </c>
      <c r="P28" s="2">
        <v>1403</v>
      </c>
    </row>
    <row r="29" spans="2:16">
      <c r="B29">
        <v>28</v>
      </c>
      <c r="C29" s="1">
        <v>43273</v>
      </c>
      <c r="E29" s="12">
        <f t="shared" si="0"/>
        <v>1.4723874256584535</v>
      </c>
      <c r="F29">
        <v>100</v>
      </c>
      <c r="G29">
        <v>107</v>
      </c>
      <c r="H29" s="2">
        <v>1457</v>
      </c>
      <c r="K29">
        <v>28</v>
      </c>
      <c r="L29" s="1">
        <v>41754</v>
      </c>
      <c r="M29">
        <f t="shared" si="1"/>
        <v>-1.0417721518987342</v>
      </c>
      <c r="N29">
        <v>100</v>
      </c>
      <c r="O29">
        <v>-79</v>
      </c>
      <c r="P29" s="2">
        <v>1324</v>
      </c>
    </row>
    <row r="30" spans="2:16">
      <c r="B30">
        <v>29</v>
      </c>
      <c r="C30" s="1">
        <v>43361</v>
      </c>
      <c r="E30" s="12">
        <f t="shared" si="0"/>
        <v>0.30239050776478799</v>
      </c>
      <c r="F30">
        <v>100</v>
      </c>
      <c r="G30">
        <v>521</v>
      </c>
      <c r="H30" s="2">
        <v>1978</v>
      </c>
      <c r="K30">
        <v>29</v>
      </c>
      <c r="L30" s="1">
        <v>41786</v>
      </c>
      <c r="M30">
        <f t="shared" si="1"/>
        <v>0.65317460317460319</v>
      </c>
      <c r="N30">
        <v>100</v>
      </c>
      <c r="O30">
        <v>126</v>
      </c>
      <c r="P30" s="2">
        <v>1450</v>
      </c>
    </row>
    <row r="31" spans="2:16">
      <c r="B31" t="s">
        <v>189</v>
      </c>
      <c r="C31">
        <f>-1*AVERAGE(G3,G7,G9,G10,G16,G18,G19,G22,G23,G25,G27)</f>
        <v>157.54545454545453</v>
      </c>
      <c r="K31">
        <v>30</v>
      </c>
      <c r="L31" s="1">
        <v>41789</v>
      </c>
      <c r="M31">
        <f t="shared" si="1"/>
        <v>13.716666666666667</v>
      </c>
      <c r="N31">
        <v>100</v>
      </c>
      <c r="O31">
        <v>6</v>
      </c>
      <c r="P31" s="2">
        <v>1456</v>
      </c>
    </row>
    <row r="32" spans="2:16">
      <c r="B32" t="s">
        <v>187</v>
      </c>
      <c r="C32">
        <f>SUM(E2:E30)/B30</f>
        <v>-1.3576049706802371</v>
      </c>
      <c r="K32">
        <v>31</v>
      </c>
      <c r="L32" s="1">
        <v>41842</v>
      </c>
      <c r="M32">
        <f t="shared" si="1"/>
        <v>0.72831858407079642</v>
      </c>
      <c r="N32">
        <v>100</v>
      </c>
      <c r="O32">
        <v>113</v>
      </c>
      <c r="P32" s="2">
        <v>1569</v>
      </c>
    </row>
    <row r="33" spans="2:16">
      <c r="B33" t="s">
        <v>190</v>
      </c>
      <c r="C33">
        <f>C32*B30*365/(C30-C2)</f>
        <v>-5.3321887252876845</v>
      </c>
      <c r="K33">
        <v>32</v>
      </c>
      <c r="L33" s="1">
        <v>41907</v>
      </c>
      <c r="M33">
        <f t="shared" si="1"/>
        <v>1.1430555555555555</v>
      </c>
      <c r="N33">
        <v>100</v>
      </c>
      <c r="O33">
        <v>72</v>
      </c>
      <c r="P33" s="2">
        <v>1641</v>
      </c>
    </row>
    <row r="34" spans="2:16">
      <c r="B34" t="s">
        <v>191</v>
      </c>
      <c r="C34">
        <f>C32*SQRT(B30)/STDEV(E2:E30)</f>
        <v>-0.92303826695071989</v>
      </c>
      <c r="K34">
        <v>33</v>
      </c>
      <c r="L34" s="1">
        <v>41940</v>
      </c>
      <c r="M34">
        <f t="shared" si="1"/>
        <v>0.43776595744680852</v>
      </c>
      <c r="N34">
        <v>100</v>
      </c>
      <c r="O34">
        <v>188</v>
      </c>
      <c r="P34" s="2">
        <v>1829</v>
      </c>
    </row>
    <row r="35" spans="2:16">
      <c r="K35">
        <v>34</v>
      </c>
      <c r="L35" s="1">
        <v>41967</v>
      </c>
      <c r="M35">
        <f t="shared" si="1"/>
        <v>-0.72192982456140353</v>
      </c>
      <c r="N35">
        <v>100</v>
      </c>
      <c r="O35">
        <v>-114</v>
      </c>
      <c r="P35" s="2">
        <v>1715</v>
      </c>
    </row>
    <row r="36" spans="2:16">
      <c r="K36">
        <v>35</v>
      </c>
      <c r="L36" s="1">
        <v>42032</v>
      </c>
      <c r="M36">
        <f t="shared" si="1"/>
        <v>1.0688311688311687</v>
      </c>
      <c r="N36">
        <v>100</v>
      </c>
      <c r="O36">
        <v>77</v>
      </c>
      <c r="P36" s="2">
        <v>1792</v>
      </c>
    </row>
    <row r="37" spans="2:16">
      <c r="K37">
        <v>36</v>
      </c>
      <c r="L37" s="1">
        <v>42052</v>
      </c>
      <c r="M37">
        <f t="shared" si="1"/>
        <v>-6.3307692307692305</v>
      </c>
      <c r="N37">
        <v>100</v>
      </c>
      <c r="O37">
        <v>-13</v>
      </c>
      <c r="P37" s="2">
        <v>1779</v>
      </c>
    </row>
    <row r="38" spans="2:16">
      <c r="K38">
        <v>37</v>
      </c>
      <c r="L38" s="1">
        <v>42102</v>
      </c>
      <c r="M38">
        <f t="shared" si="1"/>
        <v>3.0481481481481478</v>
      </c>
      <c r="N38">
        <v>100</v>
      </c>
      <c r="O38">
        <v>27</v>
      </c>
      <c r="P38" s="2">
        <v>1806</v>
      </c>
    </row>
    <row r="39" spans="2:16">
      <c r="K39">
        <v>38</v>
      </c>
      <c r="L39" s="1">
        <v>42116</v>
      </c>
      <c r="M39">
        <f t="shared" si="1"/>
        <v>1.9595238095238094</v>
      </c>
      <c r="N39">
        <v>100</v>
      </c>
      <c r="O39">
        <v>42</v>
      </c>
      <c r="P39" s="2">
        <v>1848</v>
      </c>
    </row>
    <row r="40" spans="2:16">
      <c r="K40">
        <v>39</v>
      </c>
      <c r="L40" s="1">
        <v>42135</v>
      </c>
      <c r="M40">
        <f t="shared" si="1"/>
        <v>11.757142857142856</v>
      </c>
      <c r="N40">
        <v>100</v>
      </c>
      <c r="O40">
        <v>7</v>
      </c>
      <c r="P40" s="2">
        <v>1855</v>
      </c>
    </row>
    <row r="41" spans="2:16">
      <c r="K41">
        <v>40</v>
      </c>
      <c r="L41" s="1">
        <v>42236</v>
      </c>
      <c r="M41">
        <f t="shared" si="1"/>
        <v>-1.9595238095238094</v>
      </c>
      <c r="N41">
        <v>100</v>
      </c>
      <c r="O41">
        <v>-42</v>
      </c>
      <c r="P41" s="2">
        <v>1813</v>
      </c>
    </row>
    <row r="42" spans="2:16">
      <c r="K42">
        <v>41</v>
      </c>
      <c r="L42" s="1">
        <v>42256</v>
      </c>
      <c r="M42">
        <f t="shared" si="1"/>
        <v>1.6795918367346938</v>
      </c>
      <c r="N42">
        <v>100</v>
      </c>
      <c r="O42">
        <v>49</v>
      </c>
      <c r="P42" s="2">
        <v>1862</v>
      </c>
    </row>
    <row r="43" spans="2:16">
      <c r="K43">
        <v>42</v>
      </c>
      <c r="L43" s="1">
        <v>42312</v>
      </c>
      <c r="M43">
        <f t="shared" si="1"/>
        <v>1.2469696969696968</v>
      </c>
      <c r="N43">
        <v>100</v>
      </c>
      <c r="O43">
        <v>66</v>
      </c>
      <c r="P43" s="2">
        <v>1928</v>
      </c>
    </row>
    <row r="44" spans="2:16">
      <c r="K44">
        <v>43</v>
      </c>
      <c r="L44" s="1">
        <v>42366</v>
      </c>
      <c r="M44">
        <f t="shared" si="1"/>
        <v>0.79134615384615381</v>
      </c>
      <c r="N44">
        <v>100</v>
      </c>
      <c r="O44">
        <v>104</v>
      </c>
      <c r="P44" s="2">
        <v>2032</v>
      </c>
    </row>
    <row r="45" spans="2:16">
      <c r="K45">
        <v>44</v>
      </c>
      <c r="L45" s="1">
        <v>42394</v>
      </c>
      <c r="M45">
        <f t="shared" si="1"/>
        <v>0.51761006289308176</v>
      </c>
      <c r="N45">
        <v>100</v>
      </c>
      <c r="O45">
        <v>159</v>
      </c>
      <c r="P45" s="2">
        <v>2191</v>
      </c>
    </row>
    <row r="46" spans="2:16">
      <c r="K46">
        <v>45</v>
      </c>
      <c r="L46" s="1">
        <v>42500</v>
      </c>
      <c r="M46">
        <f t="shared" si="1"/>
        <v>-1.0036585365853659</v>
      </c>
      <c r="N46">
        <v>100</v>
      </c>
      <c r="O46">
        <v>-82</v>
      </c>
      <c r="P46" s="2">
        <v>2109</v>
      </c>
    </row>
    <row r="47" spans="2:16">
      <c r="K47">
        <v>46</v>
      </c>
      <c r="L47" s="1">
        <v>42522</v>
      </c>
      <c r="M47">
        <f t="shared" si="1"/>
        <v>-16.46</v>
      </c>
      <c r="N47">
        <v>100</v>
      </c>
      <c r="O47">
        <v>-5</v>
      </c>
      <c r="P47" s="2">
        <v>2104</v>
      </c>
    </row>
    <row r="48" spans="2:16">
      <c r="K48">
        <v>47</v>
      </c>
      <c r="L48" s="1">
        <v>42578</v>
      </c>
      <c r="M48">
        <f t="shared" si="1"/>
        <v>-1.6795918367346938</v>
      </c>
      <c r="N48">
        <v>100</v>
      </c>
      <c r="O48">
        <v>-49</v>
      </c>
      <c r="P48" s="2">
        <v>2055</v>
      </c>
    </row>
    <row r="49" spans="11:16">
      <c r="K49">
        <v>48</v>
      </c>
      <c r="L49" s="1">
        <v>42620</v>
      </c>
      <c r="M49">
        <f t="shared" si="1"/>
        <v>-0.48411764705882349</v>
      </c>
      <c r="N49">
        <v>100</v>
      </c>
      <c r="O49">
        <v>-170</v>
      </c>
      <c r="P49" s="2">
        <v>1885</v>
      </c>
    </row>
    <row r="50" spans="11:16">
      <c r="K50">
        <v>49</v>
      </c>
      <c r="L50" s="1">
        <v>42640</v>
      </c>
      <c r="M50">
        <f t="shared" si="1"/>
        <v>3.1653846153846152</v>
      </c>
      <c r="N50">
        <v>100</v>
      </c>
      <c r="O50">
        <v>26</v>
      </c>
      <c r="P50" s="2">
        <v>1911</v>
      </c>
    </row>
    <row r="51" spans="11:16">
      <c r="K51">
        <v>50</v>
      </c>
      <c r="L51" s="1">
        <v>42646</v>
      </c>
      <c r="M51">
        <f t="shared" si="1"/>
        <v>-1.394915254237288</v>
      </c>
      <c r="N51">
        <v>100</v>
      </c>
      <c r="O51">
        <v>-59</v>
      </c>
      <c r="P51" s="2">
        <v>1852</v>
      </c>
    </row>
    <row r="52" spans="11:16">
      <c r="K52">
        <v>51</v>
      </c>
      <c r="L52" s="1">
        <v>42692</v>
      </c>
      <c r="M52">
        <f t="shared" si="1"/>
        <v>-0.2897887323943662</v>
      </c>
      <c r="N52">
        <v>100</v>
      </c>
      <c r="O52">
        <v>-284</v>
      </c>
      <c r="P52" s="2">
        <v>1568</v>
      </c>
    </row>
    <row r="53" spans="11:16">
      <c r="K53">
        <v>52</v>
      </c>
      <c r="L53" s="1">
        <v>42801</v>
      </c>
      <c r="M53">
        <f t="shared" si="1"/>
        <v>0.65839999999999999</v>
      </c>
      <c r="N53">
        <v>100</v>
      </c>
      <c r="O53">
        <v>125</v>
      </c>
      <c r="P53" s="2">
        <v>1693</v>
      </c>
    </row>
    <row r="54" spans="11:16">
      <c r="K54">
        <v>53</v>
      </c>
      <c r="L54" s="1">
        <v>42828</v>
      </c>
      <c r="M54">
        <f t="shared" si="1"/>
        <v>-2.9392857142857141</v>
      </c>
      <c r="N54">
        <v>100</v>
      </c>
      <c r="O54">
        <v>-28</v>
      </c>
      <c r="P54" s="2">
        <v>1665</v>
      </c>
    </row>
    <row r="55" spans="11:16">
      <c r="K55">
        <v>54</v>
      </c>
      <c r="L55" s="1">
        <v>42835</v>
      </c>
      <c r="M55">
        <f t="shared" si="1"/>
        <v>-2.1657894736842103</v>
      </c>
      <c r="N55">
        <v>100</v>
      </c>
      <c r="O55">
        <v>-38</v>
      </c>
      <c r="P55" s="2">
        <v>1627</v>
      </c>
    </row>
    <row r="56" spans="11:16">
      <c r="K56">
        <v>55</v>
      </c>
      <c r="L56" s="1">
        <v>42902</v>
      </c>
      <c r="M56">
        <f t="shared" si="1"/>
        <v>-0.49281437125748501</v>
      </c>
      <c r="N56">
        <v>100</v>
      </c>
      <c r="O56">
        <v>-167</v>
      </c>
      <c r="P56" s="2">
        <v>1460</v>
      </c>
    </row>
    <row r="57" spans="11:16">
      <c r="K57">
        <v>56</v>
      </c>
      <c r="L57" s="1">
        <v>42950</v>
      </c>
      <c r="M57">
        <f t="shared" si="1"/>
        <v>0.23649425287356321</v>
      </c>
      <c r="N57">
        <v>100</v>
      </c>
      <c r="O57">
        <v>348</v>
      </c>
      <c r="P57" s="2">
        <v>1808</v>
      </c>
    </row>
    <row r="58" spans="11:16">
      <c r="K58">
        <v>57</v>
      </c>
      <c r="L58" s="1">
        <v>43012</v>
      </c>
      <c r="M58">
        <f t="shared" si="1"/>
        <v>0.50802469135802464</v>
      </c>
      <c r="N58">
        <v>100</v>
      </c>
      <c r="O58">
        <v>162</v>
      </c>
      <c r="P58" s="2">
        <v>1970</v>
      </c>
    </row>
    <row r="59" spans="11:16">
      <c r="K59">
        <v>58</v>
      </c>
      <c r="L59" s="1">
        <v>43076</v>
      </c>
      <c r="M59">
        <f t="shared" si="1"/>
        <v>0.73482142857142851</v>
      </c>
      <c r="N59">
        <v>100</v>
      </c>
      <c r="O59">
        <v>112</v>
      </c>
      <c r="P59" s="2">
        <v>2082</v>
      </c>
    </row>
    <row r="60" spans="11:16">
      <c r="K60">
        <v>59</v>
      </c>
      <c r="L60" s="1">
        <v>43105</v>
      </c>
      <c r="M60">
        <f t="shared" si="1"/>
        <v>4.1150000000000002</v>
      </c>
      <c r="N60">
        <v>100</v>
      </c>
      <c r="O60">
        <v>20</v>
      </c>
      <c r="P60" s="2">
        <v>2102</v>
      </c>
    </row>
    <row r="61" spans="11:16">
      <c r="K61">
        <v>60</v>
      </c>
      <c r="L61" s="1">
        <v>43136</v>
      </c>
      <c r="M61">
        <f t="shared" si="1"/>
        <v>1.7510638297872341</v>
      </c>
      <c r="N61">
        <v>100</v>
      </c>
      <c r="O61">
        <v>47</v>
      </c>
      <c r="P61" s="2">
        <v>2149</v>
      </c>
    </row>
    <row r="62" spans="11:16">
      <c r="K62">
        <v>61</v>
      </c>
      <c r="L62" s="1">
        <v>43165</v>
      </c>
      <c r="M62">
        <f t="shared" si="1"/>
        <v>1.3716666666666666</v>
      </c>
      <c r="N62">
        <v>100</v>
      </c>
      <c r="O62">
        <v>60</v>
      </c>
      <c r="P62" s="2">
        <v>2209</v>
      </c>
    </row>
    <row r="63" spans="11:16">
      <c r="K63">
        <v>62</v>
      </c>
      <c r="L63" s="1">
        <v>43178</v>
      </c>
      <c r="M63">
        <f t="shared" si="1"/>
        <v>-1.6459999999999999</v>
      </c>
      <c r="N63">
        <v>100</v>
      </c>
      <c r="O63">
        <v>-50</v>
      </c>
      <c r="P63" s="2">
        <v>2159</v>
      </c>
    </row>
    <row r="64" spans="11:16">
      <c r="K64">
        <v>63</v>
      </c>
      <c r="L64" s="1">
        <v>43199</v>
      </c>
      <c r="M64">
        <f t="shared" si="1"/>
        <v>-4.3315789473684205</v>
      </c>
      <c r="N64">
        <v>100</v>
      </c>
      <c r="O64">
        <v>-19</v>
      </c>
      <c r="P64" s="2">
        <v>2140</v>
      </c>
    </row>
    <row r="65" spans="11:16">
      <c r="K65">
        <v>64</v>
      </c>
      <c r="L65" s="1">
        <v>43206</v>
      </c>
      <c r="M65">
        <f t="shared" si="1"/>
        <v>10.2875</v>
      </c>
      <c r="N65">
        <v>100</v>
      </c>
      <c r="O65">
        <v>8</v>
      </c>
      <c r="P65" s="2">
        <v>2148</v>
      </c>
    </row>
    <row r="66" spans="11:16">
      <c r="K66">
        <v>65</v>
      </c>
      <c r="L66" s="1">
        <v>43224</v>
      </c>
      <c r="M66">
        <f t="shared" si="1"/>
        <v>-0.75504587155963299</v>
      </c>
      <c r="N66">
        <v>100</v>
      </c>
      <c r="O66">
        <v>-109</v>
      </c>
      <c r="P66" s="2">
        <v>2039</v>
      </c>
    </row>
    <row r="67" spans="11:16">
      <c r="K67">
        <v>66</v>
      </c>
      <c r="L67" s="1">
        <v>43243</v>
      </c>
      <c r="M67">
        <f t="shared" ref="M67:M78" si="2">$L$79/O67</f>
        <v>0.93522727272727268</v>
      </c>
      <c r="N67">
        <v>100</v>
      </c>
      <c r="O67">
        <v>88</v>
      </c>
      <c r="P67" s="2">
        <v>2127</v>
      </c>
    </row>
    <row r="68" spans="11:16">
      <c r="K68">
        <v>67</v>
      </c>
      <c r="L68" s="1">
        <v>43255</v>
      </c>
      <c r="M68">
        <f t="shared" si="2"/>
        <v>-1.5240740740740739</v>
      </c>
      <c r="N68">
        <v>100</v>
      </c>
      <c r="O68">
        <v>-54</v>
      </c>
      <c r="P68" s="2">
        <v>2073</v>
      </c>
    </row>
    <row r="69" spans="11:16">
      <c r="K69">
        <v>68</v>
      </c>
      <c r="L69" s="1">
        <v>43270</v>
      </c>
      <c r="M69">
        <f t="shared" si="2"/>
        <v>-0.4308900523560209</v>
      </c>
      <c r="N69">
        <v>100</v>
      </c>
      <c r="O69">
        <v>-191</v>
      </c>
      <c r="P69" s="2">
        <v>1882</v>
      </c>
    </row>
    <row r="70" spans="11:16">
      <c r="K70">
        <v>69</v>
      </c>
      <c r="L70" s="1">
        <v>43304</v>
      </c>
      <c r="M70">
        <f t="shared" si="2"/>
        <v>0.96823529411764697</v>
      </c>
      <c r="N70">
        <v>100</v>
      </c>
      <c r="O70">
        <v>85</v>
      </c>
      <c r="P70" s="2">
        <v>1967</v>
      </c>
    </row>
    <row r="71" spans="11:16">
      <c r="K71">
        <v>70</v>
      </c>
      <c r="L71" s="1">
        <v>43320</v>
      </c>
      <c r="M71">
        <f t="shared" si="2"/>
        <v>2.9392857142857141</v>
      </c>
      <c r="N71">
        <v>100</v>
      </c>
      <c r="O71">
        <v>28</v>
      </c>
      <c r="P71" s="2">
        <v>1995</v>
      </c>
    </row>
    <row r="72" spans="11:16">
      <c r="K72">
        <v>71</v>
      </c>
      <c r="L72" s="1">
        <v>43341</v>
      </c>
      <c r="M72">
        <f t="shared" si="2"/>
        <v>0.44486486486486487</v>
      </c>
      <c r="N72">
        <v>100</v>
      </c>
      <c r="O72">
        <v>185</v>
      </c>
      <c r="P72" s="2">
        <v>2180</v>
      </c>
    </row>
    <row r="73" spans="11:16">
      <c r="K73">
        <v>72</v>
      </c>
      <c r="L73" s="1">
        <v>43348</v>
      </c>
      <c r="M73">
        <f t="shared" si="2"/>
        <v>-0.55234899328859055</v>
      </c>
      <c r="N73">
        <v>100</v>
      </c>
      <c r="O73">
        <v>-149</v>
      </c>
      <c r="P73" s="2">
        <v>2031</v>
      </c>
    </row>
    <row r="74" spans="11:16">
      <c r="K74">
        <v>73</v>
      </c>
      <c r="L74" s="1">
        <v>43364</v>
      </c>
      <c r="M74">
        <f t="shared" si="2"/>
        <v>-1.112162162162162</v>
      </c>
      <c r="N74">
        <v>100</v>
      </c>
      <c r="O74">
        <v>-74</v>
      </c>
      <c r="P74" s="2">
        <v>1957</v>
      </c>
    </row>
    <row r="75" spans="11:16">
      <c r="K75">
        <v>74</v>
      </c>
      <c r="L75" s="1">
        <v>43388</v>
      </c>
      <c r="M75">
        <f t="shared" si="2"/>
        <v>-1.7510638297872341</v>
      </c>
      <c r="N75">
        <v>100</v>
      </c>
      <c r="O75">
        <v>-47</v>
      </c>
      <c r="P75" s="2">
        <v>1910</v>
      </c>
    </row>
    <row r="76" spans="11:16">
      <c r="K76">
        <v>75</v>
      </c>
      <c r="L76" s="1">
        <v>43412</v>
      </c>
      <c r="M76">
        <f t="shared" si="2"/>
        <v>0.51118012422360248</v>
      </c>
      <c r="N76">
        <v>100</v>
      </c>
      <c r="O76">
        <v>161</v>
      </c>
      <c r="P76" s="2">
        <v>2071</v>
      </c>
    </row>
    <row r="77" spans="11:16">
      <c r="K77">
        <v>76</v>
      </c>
      <c r="L77" s="1">
        <v>43433</v>
      </c>
      <c r="M77">
        <f t="shared" si="2"/>
        <v>1.4189655172413793</v>
      </c>
      <c r="N77">
        <v>100</v>
      </c>
      <c r="O77">
        <v>58</v>
      </c>
      <c r="P77" s="2">
        <v>2129</v>
      </c>
    </row>
    <row r="78" spans="11:16">
      <c r="K78">
        <v>77</v>
      </c>
      <c r="L78" s="1">
        <v>43441</v>
      </c>
      <c r="M78">
        <f t="shared" si="2"/>
        <v>-4.3315789473684205</v>
      </c>
      <c r="N78">
        <v>100</v>
      </c>
      <c r="O78">
        <v>-19</v>
      </c>
      <c r="P78" s="2">
        <v>2110</v>
      </c>
    </row>
    <row r="79" spans="11:16">
      <c r="K79" t="s">
        <v>189</v>
      </c>
      <c r="L79">
        <f>-1*AVERAGE(O7,O8,O14,O19,O22,O24,O25,O28,O29,O35,O37,O41,O47,O48,O49,O51,O52,O54,O55,O56,O63,O64,O66,O68,O69,O73,O74,O75,O76,O78)</f>
        <v>82.3</v>
      </c>
    </row>
    <row r="80" spans="11:16">
      <c r="K80" t="s">
        <v>187</v>
      </c>
      <c r="L80">
        <f>SUM(M2:M25,M27:M78)/K78</f>
        <v>0.30472427449206785</v>
      </c>
    </row>
    <row r="81" spans="11:12">
      <c r="K81" t="s">
        <v>190</v>
      </c>
      <c r="L81">
        <f>L80*K78*365/(L78-L2)</f>
        <v>3.0359006503366066</v>
      </c>
    </row>
    <row r="82" spans="11:12">
      <c r="K82" t="s">
        <v>191</v>
      </c>
      <c r="L82">
        <f>L80*SQRT(K78)/STDEV(M2:M25,M27:M78)</f>
        <v>0.75356869607028065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L2" sqref="L2:Q52"/>
    </sheetView>
  </sheetViews>
  <sheetFormatPr baseColWidth="10" defaultRowHeight="15" x14ac:dyDescent="0"/>
  <cols>
    <col min="1" max="1" width="12" bestFit="1" customWidth="1"/>
    <col min="2" max="2" width="8.83203125" bestFit="1" customWidth="1"/>
    <col min="3" max="3" width="8.6640625" bestFit="1" customWidth="1"/>
    <col min="4" max="4" width="7.83203125" bestFit="1" customWidth="1"/>
    <col min="5" max="6" width="9.1640625" bestFit="1" customWidth="1"/>
    <col min="7" max="7" width="13.1640625" bestFit="1" customWidth="1"/>
    <col min="8" max="8" width="10.1640625" bestFit="1" customWidth="1"/>
    <col min="9" max="9" width="4.83203125" bestFit="1" customWidth="1"/>
    <col min="10" max="10" width="11.33203125" bestFit="1" customWidth="1"/>
    <col min="11" max="11" width="12" bestFit="1" customWidth="1"/>
    <col min="12" max="12" width="8.83203125" bestFit="1" customWidth="1"/>
    <col min="13" max="13" width="8.6640625" bestFit="1" customWidth="1"/>
    <col min="14" max="14" width="7.83203125" bestFit="1" customWidth="1"/>
    <col min="15" max="15" width="6.6640625" bestFit="1" customWidth="1"/>
    <col min="16" max="16" width="9.1640625" bestFit="1" customWidth="1"/>
    <col min="17" max="17" width="13.1640625" bestFit="1" customWidth="1"/>
    <col min="18" max="18" width="10.1640625" bestFit="1" customWidth="1"/>
    <col min="19" max="19" width="4.83203125" bestFit="1" customWidth="1"/>
    <col min="20" max="20" width="11" bestFit="1" customWidth="1"/>
  </cols>
  <sheetData>
    <row r="1" spans="1:17">
      <c r="A1" t="s">
        <v>0</v>
      </c>
      <c r="B1" t="s">
        <v>1</v>
      </c>
      <c r="C1" t="s">
        <v>188</v>
      </c>
      <c r="D1" t="s">
        <v>3</v>
      </c>
      <c r="E1" t="s">
        <v>4</v>
      </c>
      <c r="F1" t="s">
        <v>5</v>
      </c>
      <c r="I1" t="s">
        <v>168</v>
      </c>
      <c r="J1" t="s">
        <v>177</v>
      </c>
      <c r="K1" t="s">
        <v>0</v>
      </c>
      <c r="L1" t="s">
        <v>1</v>
      </c>
      <c r="N1" t="s">
        <v>188</v>
      </c>
      <c r="O1" t="s">
        <v>3</v>
      </c>
      <c r="P1" t="s">
        <v>4</v>
      </c>
      <c r="Q1" t="s">
        <v>5</v>
      </c>
    </row>
    <row r="2" spans="1:17">
      <c r="A2">
        <v>1</v>
      </c>
      <c r="B2" s="1">
        <v>40723</v>
      </c>
      <c r="C2">
        <f>$B$20/E2</f>
        <v>2.120198265179678</v>
      </c>
      <c r="D2">
        <v>100</v>
      </c>
      <c r="E2">
        <v>269</v>
      </c>
      <c r="F2">
        <v>269</v>
      </c>
      <c r="K2">
        <v>1</v>
      </c>
      <c r="L2" s="1">
        <v>40627</v>
      </c>
      <c r="N2">
        <f>-1*$L$53/P2</f>
        <v>-3.2962264150943392</v>
      </c>
      <c r="O2">
        <v>100</v>
      </c>
      <c r="P2">
        <v>53</v>
      </c>
      <c r="Q2">
        <v>53</v>
      </c>
    </row>
    <row r="3" spans="1:17">
      <c r="A3">
        <v>2</v>
      </c>
      <c r="B3" s="1">
        <v>40794</v>
      </c>
      <c r="C3">
        <f t="shared" ref="C3:C19" si="0">$B$20/E3</f>
        <v>2.0296559905100833</v>
      </c>
      <c r="D3">
        <v>100</v>
      </c>
      <c r="E3">
        <v>281</v>
      </c>
      <c r="F3">
        <v>550</v>
      </c>
      <c r="K3">
        <v>2</v>
      </c>
      <c r="L3" s="1">
        <v>40730</v>
      </c>
      <c r="N3">
        <f t="shared" ref="N3:N52" si="1">$L$53/P3</f>
        <v>0.4120283018867924</v>
      </c>
      <c r="O3">
        <v>100</v>
      </c>
      <c r="P3">
        <v>424</v>
      </c>
      <c r="Q3">
        <v>477</v>
      </c>
    </row>
    <row r="4" spans="1:17">
      <c r="A4">
        <v>3</v>
      </c>
      <c r="B4" s="1">
        <v>41072</v>
      </c>
      <c r="C4">
        <f t="shared" si="0"/>
        <v>0.60738374156904518</v>
      </c>
      <c r="D4">
        <v>100</v>
      </c>
      <c r="E4">
        <v>939</v>
      </c>
      <c r="F4" s="2">
        <v>1489</v>
      </c>
      <c r="K4">
        <v>3</v>
      </c>
      <c r="L4" s="1">
        <v>40763</v>
      </c>
      <c r="N4">
        <f t="shared" si="1"/>
        <v>6.4703703703703699</v>
      </c>
      <c r="O4">
        <v>100</v>
      </c>
      <c r="P4">
        <v>27</v>
      </c>
      <c r="Q4">
        <v>504</v>
      </c>
    </row>
    <row r="5" spans="1:17">
      <c r="A5">
        <v>4</v>
      </c>
      <c r="B5" s="1">
        <v>41344</v>
      </c>
      <c r="C5">
        <f t="shared" si="0"/>
        <v>0.55588044184535412</v>
      </c>
      <c r="D5">
        <v>100</v>
      </c>
      <c r="E5" s="2">
        <v>1026</v>
      </c>
      <c r="F5" s="2">
        <v>2515</v>
      </c>
      <c r="K5">
        <v>4</v>
      </c>
      <c r="L5" s="1">
        <v>40800</v>
      </c>
      <c r="N5">
        <f t="shared" si="1"/>
        <v>2.5691176470588233</v>
      </c>
      <c r="O5">
        <v>100</v>
      </c>
      <c r="P5">
        <v>68</v>
      </c>
      <c r="Q5">
        <v>572</v>
      </c>
    </row>
    <row r="6" spans="1:17">
      <c r="A6">
        <v>5</v>
      </c>
      <c r="B6" s="1">
        <v>41394</v>
      </c>
      <c r="C6">
        <f t="shared" si="0"/>
        <v>3.4989775051124745</v>
      </c>
      <c r="D6">
        <v>100</v>
      </c>
      <c r="E6">
        <v>163</v>
      </c>
      <c r="F6" s="2">
        <v>2678</v>
      </c>
      <c r="K6">
        <v>5</v>
      </c>
      <c r="L6" s="1">
        <v>40844</v>
      </c>
      <c r="N6">
        <f t="shared" si="1"/>
        <v>0.69879999999999998</v>
      </c>
      <c r="O6">
        <v>100</v>
      </c>
      <c r="P6">
        <v>250</v>
      </c>
      <c r="Q6">
        <v>822</v>
      </c>
    </row>
    <row r="7" spans="1:17">
      <c r="A7">
        <v>6</v>
      </c>
      <c r="B7" s="1">
        <v>41443</v>
      </c>
      <c r="C7">
        <f t="shared" si="0"/>
        <v>1.8397849462365592</v>
      </c>
      <c r="D7">
        <v>100</v>
      </c>
      <c r="E7">
        <v>310</v>
      </c>
      <c r="F7" s="2">
        <v>2988</v>
      </c>
      <c r="K7">
        <v>6</v>
      </c>
      <c r="L7" s="1">
        <v>40890</v>
      </c>
      <c r="N7">
        <f t="shared" si="1"/>
        <v>43.674999999999997</v>
      </c>
      <c r="O7">
        <v>100</v>
      </c>
      <c r="P7">
        <v>4</v>
      </c>
      <c r="Q7">
        <v>826</v>
      </c>
    </row>
    <row r="8" spans="1:17">
      <c r="A8">
        <v>7</v>
      </c>
      <c r="B8" s="1">
        <v>41752</v>
      </c>
      <c r="C8">
        <f t="shared" si="0"/>
        <v>0.38930602957906713</v>
      </c>
      <c r="D8">
        <v>100</v>
      </c>
      <c r="E8" s="2">
        <v>1465</v>
      </c>
      <c r="F8" s="2">
        <v>4453</v>
      </c>
      <c r="K8">
        <v>7</v>
      </c>
      <c r="L8" s="1">
        <v>40946</v>
      </c>
      <c r="N8">
        <f t="shared" si="1"/>
        <v>1.2845588235294116</v>
      </c>
      <c r="O8">
        <v>100</v>
      </c>
      <c r="P8">
        <v>136</v>
      </c>
      <c r="Q8">
        <v>962</v>
      </c>
    </row>
    <row r="9" spans="1:17">
      <c r="A9">
        <v>8</v>
      </c>
      <c r="B9" s="1">
        <v>41830</v>
      </c>
      <c r="C9">
        <f t="shared" si="0"/>
        <v>2.3374316939890711</v>
      </c>
      <c r="D9">
        <v>100</v>
      </c>
      <c r="E9">
        <v>244</v>
      </c>
      <c r="F9" s="2">
        <v>4697</v>
      </c>
      <c r="K9">
        <v>8</v>
      </c>
      <c r="L9" s="1">
        <v>41075</v>
      </c>
      <c r="N9">
        <f t="shared" si="1"/>
        <v>4.4794871794871796</v>
      </c>
      <c r="O9">
        <v>100</v>
      </c>
      <c r="P9">
        <v>39</v>
      </c>
      <c r="Q9" s="2">
        <v>1001</v>
      </c>
    </row>
    <row r="10" spans="1:17">
      <c r="A10">
        <v>9</v>
      </c>
      <c r="B10" s="1">
        <v>41873</v>
      </c>
      <c r="C10">
        <f t="shared" si="0"/>
        <v>95.055555555555557</v>
      </c>
      <c r="D10">
        <v>100</v>
      </c>
      <c r="E10">
        <v>6</v>
      </c>
      <c r="F10" s="2">
        <v>4703</v>
      </c>
      <c r="K10">
        <v>9</v>
      </c>
      <c r="L10" s="1">
        <v>41141</v>
      </c>
      <c r="N10">
        <f t="shared" si="1"/>
        <v>1.8989130434782608</v>
      </c>
      <c r="O10">
        <v>100</v>
      </c>
      <c r="P10">
        <v>92</v>
      </c>
      <c r="Q10" s="2">
        <v>1093</v>
      </c>
    </row>
    <row r="11" spans="1:17">
      <c r="A11">
        <v>10</v>
      </c>
      <c r="B11" s="1">
        <v>41940</v>
      </c>
      <c r="C11">
        <f t="shared" si="0"/>
        <v>-3.6795698924731184</v>
      </c>
      <c r="D11">
        <v>100</v>
      </c>
      <c r="E11">
        <v>-155</v>
      </c>
      <c r="F11" s="2">
        <v>4548</v>
      </c>
      <c r="K11">
        <v>10</v>
      </c>
      <c r="L11" s="1">
        <v>41156</v>
      </c>
      <c r="N11">
        <f t="shared" si="1"/>
        <v>-17.47</v>
      </c>
      <c r="O11">
        <v>100</v>
      </c>
      <c r="P11">
        <v>-10</v>
      </c>
      <c r="Q11" s="2">
        <v>1083</v>
      </c>
    </row>
    <row r="12" spans="1:17">
      <c r="A12">
        <v>11</v>
      </c>
      <c r="B12" s="1">
        <v>42003</v>
      </c>
      <c r="C12">
        <f t="shared" si="0"/>
        <v>2.0011695906432752</v>
      </c>
      <c r="D12">
        <v>100</v>
      </c>
      <c r="E12">
        <v>285</v>
      </c>
      <c r="F12" s="2">
        <v>4833</v>
      </c>
      <c r="K12">
        <v>11</v>
      </c>
      <c r="L12" s="1">
        <v>41166</v>
      </c>
      <c r="N12">
        <f t="shared" si="1"/>
        <v>1.941111111111111</v>
      </c>
      <c r="O12">
        <v>100</v>
      </c>
      <c r="P12">
        <v>90</v>
      </c>
      <c r="Q12" s="2">
        <v>1173</v>
      </c>
    </row>
    <row r="13" spans="1:17">
      <c r="A13">
        <v>12</v>
      </c>
      <c r="B13" s="1">
        <v>42202</v>
      </c>
      <c r="C13">
        <f t="shared" si="0"/>
        <v>0.72011784511784516</v>
      </c>
      <c r="D13">
        <v>100</v>
      </c>
      <c r="E13">
        <v>792</v>
      </c>
      <c r="F13" s="2">
        <v>5625</v>
      </c>
      <c r="K13">
        <v>12</v>
      </c>
      <c r="L13" s="1">
        <v>41236</v>
      </c>
      <c r="N13">
        <f t="shared" si="1"/>
        <v>1.2568345323741006</v>
      </c>
      <c r="O13">
        <v>100</v>
      </c>
      <c r="P13">
        <v>139</v>
      </c>
      <c r="Q13" s="2">
        <v>1312</v>
      </c>
    </row>
    <row r="14" spans="1:17">
      <c r="A14">
        <v>13</v>
      </c>
      <c r="B14" s="1">
        <v>42269</v>
      </c>
      <c r="C14">
        <f t="shared" si="0"/>
        <v>-1.2479941648431803</v>
      </c>
      <c r="D14">
        <v>100</v>
      </c>
      <c r="E14">
        <v>-457</v>
      </c>
      <c r="F14" s="2">
        <v>5168</v>
      </c>
      <c r="H14" s="2"/>
      <c r="K14">
        <v>13</v>
      </c>
      <c r="L14" s="1">
        <v>41327</v>
      </c>
      <c r="N14">
        <f t="shared" si="1"/>
        <v>17.47</v>
      </c>
      <c r="O14">
        <v>100</v>
      </c>
      <c r="P14">
        <v>10</v>
      </c>
      <c r="Q14" s="2">
        <v>1322</v>
      </c>
    </row>
    <row r="15" spans="1:17">
      <c r="A15">
        <v>14</v>
      </c>
      <c r="B15" s="1">
        <v>42368</v>
      </c>
      <c r="C15">
        <f t="shared" si="0"/>
        <v>1.5372866127583109</v>
      </c>
      <c r="D15">
        <v>100</v>
      </c>
      <c r="E15">
        <v>371</v>
      </c>
      <c r="F15" s="2">
        <v>5539</v>
      </c>
      <c r="K15">
        <v>14</v>
      </c>
      <c r="L15" s="1">
        <v>41345</v>
      </c>
      <c r="N15">
        <f t="shared" si="1"/>
        <v>1.1270967741935483</v>
      </c>
      <c r="O15">
        <v>100</v>
      </c>
      <c r="P15">
        <v>155</v>
      </c>
      <c r="Q15" s="2">
        <v>1477</v>
      </c>
    </row>
    <row r="16" spans="1:17">
      <c r="A16">
        <v>15</v>
      </c>
      <c r="B16" s="1">
        <v>42423</v>
      </c>
      <c r="C16">
        <f t="shared" si="0"/>
        <v>-0.51895662723688207</v>
      </c>
      <c r="D16">
        <v>100</v>
      </c>
      <c r="E16" s="2">
        <v>-1099</v>
      </c>
      <c r="F16" s="2">
        <v>4440</v>
      </c>
      <c r="H16" s="2"/>
      <c r="K16">
        <v>15</v>
      </c>
      <c r="L16" s="1">
        <v>41375</v>
      </c>
      <c r="N16">
        <f t="shared" si="1"/>
        <v>58.233333333333327</v>
      </c>
      <c r="O16">
        <v>100</v>
      </c>
      <c r="P16">
        <v>3</v>
      </c>
      <c r="Q16" s="2">
        <v>1480</v>
      </c>
    </row>
    <row r="17" spans="1:18">
      <c r="A17">
        <v>16</v>
      </c>
      <c r="B17" s="1">
        <v>42571</v>
      </c>
      <c r="C17">
        <f t="shared" si="0"/>
        <v>2.2278645833333335</v>
      </c>
      <c r="D17">
        <v>100</v>
      </c>
      <c r="E17">
        <v>256</v>
      </c>
      <c r="F17" s="2">
        <v>4696</v>
      </c>
      <c r="K17">
        <v>16</v>
      </c>
      <c r="L17" s="1">
        <v>41401</v>
      </c>
      <c r="N17">
        <f t="shared" si="1"/>
        <v>1.1884353741496598</v>
      </c>
      <c r="O17">
        <v>100</v>
      </c>
      <c r="P17">
        <v>147</v>
      </c>
      <c r="Q17" s="2">
        <v>1627</v>
      </c>
    </row>
    <row r="18" spans="1:18">
      <c r="A18">
        <v>17</v>
      </c>
      <c r="B18" s="1">
        <v>42788</v>
      </c>
      <c r="C18">
        <f t="shared" si="0"/>
        <v>0.38614308282554732</v>
      </c>
      <c r="D18">
        <v>100</v>
      </c>
      <c r="E18" s="2">
        <v>1477</v>
      </c>
      <c r="F18" s="2">
        <v>6173</v>
      </c>
      <c r="K18">
        <v>17</v>
      </c>
      <c r="L18" s="1">
        <v>41456</v>
      </c>
      <c r="N18">
        <f t="shared" si="1"/>
        <v>3.4939999999999998</v>
      </c>
      <c r="O18">
        <v>100</v>
      </c>
      <c r="P18">
        <v>50</v>
      </c>
      <c r="Q18" s="2">
        <v>1677</v>
      </c>
    </row>
    <row r="19" spans="1:18">
      <c r="A19">
        <v>18</v>
      </c>
      <c r="B19" s="1">
        <v>43438</v>
      </c>
      <c r="C19">
        <f t="shared" si="0"/>
        <v>0.1039237123420797</v>
      </c>
      <c r="D19">
        <v>100</v>
      </c>
      <c r="E19" s="2">
        <v>5488</v>
      </c>
      <c r="F19" s="2">
        <v>11661</v>
      </c>
      <c r="K19">
        <v>18</v>
      </c>
      <c r="L19" s="1">
        <v>41533</v>
      </c>
      <c r="N19">
        <f t="shared" si="1"/>
        <v>0.2941077441077441</v>
      </c>
      <c r="O19">
        <v>100</v>
      </c>
      <c r="P19">
        <v>594</v>
      </c>
      <c r="Q19" s="2">
        <v>2271</v>
      </c>
    </row>
    <row r="20" spans="1:18">
      <c r="A20" t="s">
        <v>189</v>
      </c>
      <c r="B20" s="2">
        <f>-1*AVERAGE(E11,E14,E16)</f>
        <v>570.33333333333337</v>
      </c>
      <c r="K20">
        <v>19</v>
      </c>
      <c r="L20" s="1">
        <v>41570</v>
      </c>
      <c r="N20">
        <f t="shared" si="1"/>
        <v>0.63992673992673987</v>
      </c>
      <c r="O20">
        <v>100</v>
      </c>
      <c r="P20">
        <v>273</v>
      </c>
      <c r="Q20" s="2">
        <v>2544</v>
      </c>
    </row>
    <row r="21" spans="1:18">
      <c r="A21" t="s">
        <v>187</v>
      </c>
      <c r="B21">
        <f>SUM(C2:C19)/A19</f>
        <v>6.1091199395580045</v>
      </c>
      <c r="K21">
        <v>20</v>
      </c>
      <c r="L21" s="1">
        <v>41701</v>
      </c>
      <c r="N21">
        <f t="shared" si="1"/>
        <v>-1.333587786259542</v>
      </c>
      <c r="O21">
        <v>100</v>
      </c>
      <c r="P21">
        <v>-131</v>
      </c>
      <c r="Q21" s="2">
        <v>2413</v>
      </c>
    </row>
    <row r="22" spans="1:18">
      <c r="A22" t="s">
        <v>190</v>
      </c>
      <c r="B22">
        <f>B21*A19*365/(B19-B2)</f>
        <v>14.783395212853073</v>
      </c>
      <c r="K22">
        <v>21</v>
      </c>
      <c r="L22" s="1">
        <v>41766</v>
      </c>
      <c r="N22">
        <f t="shared" si="1"/>
        <v>24.957142857142856</v>
      </c>
      <c r="O22">
        <v>100</v>
      </c>
      <c r="P22">
        <v>7</v>
      </c>
      <c r="Q22" s="2">
        <v>2420</v>
      </c>
    </row>
    <row r="23" spans="1:18">
      <c r="A23" t="s">
        <v>191</v>
      </c>
      <c r="B23">
        <f>B21*SQRT(A19)/STDEV(C2:C19)</f>
        <v>1.1645009586200143</v>
      </c>
      <c r="K23">
        <v>22</v>
      </c>
      <c r="L23" s="1">
        <v>41780</v>
      </c>
      <c r="N23">
        <f t="shared" si="1"/>
        <v>2.5318840579710145</v>
      </c>
      <c r="O23">
        <v>100</v>
      </c>
      <c r="P23">
        <v>69</v>
      </c>
      <c r="Q23" s="2">
        <v>2489</v>
      </c>
    </row>
    <row r="24" spans="1:18">
      <c r="K24">
        <v>23</v>
      </c>
      <c r="L24" s="1">
        <v>41841</v>
      </c>
      <c r="N24">
        <f t="shared" si="1"/>
        <v>0.38061002178649234</v>
      </c>
      <c r="O24">
        <v>100</v>
      </c>
      <c r="P24">
        <v>459</v>
      </c>
      <c r="Q24" s="2">
        <v>2948</v>
      </c>
    </row>
    <row r="25" spans="1:18">
      <c r="K25">
        <v>24</v>
      </c>
      <c r="L25" s="1">
        <v>41885</v>
      </c>
      <c r="N25">
        <f t="shared" si="1"/>
        <v>7.2791666666666659</v>
      </c>
      <c r="O25">
        <v>100</v>
      </c>
      <c r="P25">
        <v>24</v>
      </c>
      <c r="Q25" s="2">
        <v>2972</v>
      </c>
    </row>
    <row r="26" spans="1:18">
      <c r="K26">
        <v>25</v>
      </c>
      <c r="L26" s="1">
        <v>41948</v>
      </c>
      <c r="N26">
        <f t="shared" si="1"/>
        <v>0.17127450980392156</v>
      </c>
      <c r="O26">
        <v>100</v>
      </c>
      <c r="P26" s="2">
        <v>1020</v>
      </c>
      <c r="Q26" s="2">
        <v>3992</v>
      </c>
    </row>
    <row r="27" spans="1:18">
      <c r="K27">
        <v>26</v>
      </c>
      <c r="L27" s="1">
        <v>42054</v>
      </c>
      <c r="N27">
        <f t="shared" si="1"/>
        <v>0.49350282485875702</v>
      </c>
      <c r="O27">
        <v>100</v>
      </c>
      <c r="P27">
        <v>354</v>
      </c>
      <c r="Q27" s="2">
        <v>4346</v>
      </c>
    </row>
    <row r="28" spans="1:18">
      <c r="K28">
        <v>27</v>
      </c>
      <c r="L28" s="1">
        <v>42121</v>
      </c>
      <c r="N28">
        <f t="shared" si="1"/>
        <v>0.53100303951367778</v>
      </c>
      <c r="O28">
        <v>100</v>
      </c>
      <c r="P28">
        <v>329</v>
      </c>
      <c r="Q28" s="2">
        <v>4675</v>
      </c>
    </row>
    <row r="29" spans="1:18">
      <c r="K29">
        <v>28</v>
      </c>
      <c r="L29" s="1">
        <v>42284</v>
      </c>
      <c r="N29">
        <f t="shared" si="1"/>
        <v>0.31196428571428569</v>
      </c>
      <c r="O29">
        <v>100</v>
      </c>
      <c r="P29">
        <v>560</v>
      </c>
      <c r="Q29" s="2">
        <v>5235</v>
      </c>
    </row>
    <row r="30" spans="1:18">
      <c r="K30">
        <v>29</v>
      </c>
      <c r="L30" s="1">
        <v>42433</v>
      </c>
      <c r="N30">
        <f t="shared" si="1"/>
        <v>-0.23833560709413368</v>
      </c>
      <c r="O30">
        <v>100</v>
      </c>
      <c r="P30">
        <v>-733</v>
      </c>
      <c r="Q30" s="2">
        <v>4502</v>
      </c>
      <c r="R30" s="2"/>
    </row>
    <row r="31" spans="1:18">
      <c r="K31">
        <v>30</v>
      </c>
      <c r="L31" s="1">
        <v>42600</v>
      </c>
      <c r="N31">
        <f t="shared" si="1"/>
        <v>0.66174242424242424</v>
      </c>
      <c r="O31">
        <v>100</v>
      </c>
      <c r="P31">
        <v>264</v>
      </c>
      <c r="Q31" s="2">
        <v>4766</v>
      </c>
    </row>
    <row r="32" spans="1:18">
      <c r="K32">
        <v>31</v>
      </c>
      <c r="L32" s="1">
        <v>42607</v>
      </c>
      <c r="N32">
        <f t="shared" si="1"/>
        <v>6.024137931034482</v>
      </c>
      <c r="O32">
        <v>100</v>
      </c>
      <c r="P32">
        <v>29</v>
      </c>
      <c r="Q32" s="2">
        <v>4795</v>
      </c>
    </row>
    <row r="33" spans="11:17">
      <c r="K33">
        <v>32</v>
      </c>
      <c r="L33" s="1">
        <v>42615</v>
      </c>
      <c r="N33">
        <f t="shared" si="1"/>
        <v>2.3931506849315065</v>
      </c>
      <c r="O33">
        <v>100</v>
      </c>
      <c r="P33">
        <v>73</v>
      </c>
      <c r="Q33" s="2">
        <v>4868</v>
      </c>
    </row>
    <row r="34" spans="11:17">
      <c r="K34">
        <v>33</v>
      </c>
      <c r="L34" s="1">
        <v>42656</v>
      </c>
      <c r="N34">
        <f t="shared" si="1"/>
        <v>0.77300884955752203</v>
      </c>
      <c r="O34">
        <v>100</v>
      </c>
      <c r="P34">
        <v>226</v>
      </c>
      <c r="Q34" s="2">
        <v>5094</v>
      </c>
    </row>
    <row r="35" spans="11:17">
      <c r="K35">
        <v>34</v>
      </c>
      <c r="L35" s="1">
        <v>42667</v>
      </c>
      <c r="N35">
        <f t="shared" si="1"/>
        <v>0.85219512195121949</v>
      </c>
      <c r="O35">
        <v>100</v>
      </c>
      <c r="P35">
        <v>205</v>
      </c>
      <c r="Q35" s="2">
        <v>5299</v>
      </c>
    </row>
    <row r="36" spans="11:17">
      <c r="K36">
        <v>35</v>
      </c>
      <c r="L36" s="1">
        <v>42669</v>
      </c>
      <c r="N36">
        <f t="shared" si="1"/>
        <v>-3.2962264150943392</v>
      </c>
      <c r="O36">
        <v>100</v>
      </c>
      <c r="P36">
        <v>-53</v>
      </c>
      <c r="Q36" s="2">
        <v>5246</v>
      </c>
    </row>
    <row r="37" spans="11:17">
      <c r="K37">
        <v>36</v>
      </c>
      <c r="L37" s="1">
        <v>42691</v>
      </c>
      <c r="N37">
        <f t="shared" si="1"/>
        <v>-0.67192307692307685</v>
      </c>
      <c r="O37">
        <v>100</v>
      </c>
      <c r="P37">
        <v>-260</v>
      </c>
      <c r="Q37" s="2">
        <v>4986</v>
      </c>
    </row>
    <row r="38" spans="11:17">
      <c r="K38">
        <v>37</v>
      </c>
      <c r="L38" s="1">
        <v>42703</v>
      </c>
      <c r="N38">
        <f t="shared" si="1"/>
        <v>-0.75301724137931025</v>
      </c>
      <c r="O38">
        <v>100</v>
      </c>
      <c r="P38">
        <v>-232</v>
      </c>
      <c r="Q38" s="2">
        <v>4754</v>
      </c>
    </row>
    <row r="39" spans="11:17">
      <c r="K39">
        <v>38</v>
      </c>
      <c r="L39" s="1">
        <v>42709</v>
      </c>
      <c r="N39">
        <f t="shared" si="1"/>
        <v>1.0783950617283951</v>
      </c>
      <c r="O39">
        <v>100</v>
      </c>
      <c r="P39">
        <v>162</v>
      </c>
      <c r="Q39" s="2">
        <v>4916</v>
      </c>
    </row>
    <row r="40" spans="11:17">
      <c r="K40">
        <v>39</v>
      </c>
      <c r="L40" s="1">
        <v>42712</v>
      </c>
      <c r="N40">
        <f t="shared" si="1"/>
        <v>1.2845588235294116</v>
      </c>
      <c r="O40">
        <v>100</v>
      </c>
      <c r="P40">
        <v>136</v>
      </c>
      <c r="Q40" s="2">
        <v>5052</v>
      </c>
    </row>
    <row r="41" spans="11:17">
      <c r="K41">
        <v>40</v>
      </c>
      <c r="L41" s="1">
        <v>42733</v>
      </c>
      <c r="N41">
        <f t="shared" si="1"/>
        <v>-2.607462686567164</v>
      </c>
      <c r="O41">
        <v>100</v>
      </c>
      <c r="P41">
        <v>-67</v>
      </c>
      <c r="Q41" s="2">
        <v>4985</v>
      </c>
    </row>
    <row r="42" spans="11:17">
      <c r="K42">
        <v>41</v>
      </c>
      <c r="L42" s="1">
        <v>42744</v>
      </c>
      <c r="N42">
        <f t="shared" si="1"/>
        <v>0.72190082644628095</v>
      </c>
      <c r="O42">
        <v>100</v>
      </c>
      <c r="P42">
        <v>242</v>
      </c>
      <c r="Q42" s="2">
        <v>5227</v>
      </c>
    </row>
    <row r="43" spans="11:17">
      <c r="K43">
        <v>42</v>
      </c>
      <c r="L43" s="1">
        <v>42769</v>
      </c>
      <c r="N43">
        <f t="shared" si="1"/>
        <v>-1.4088709677419353</v>
      </c>
      <c r="O43">
        <v>100</v>
      </c>
      <c r="P43">
        <v>-124</v>
      </c>
      <c r="Q43" s="2">
        <v>5103</v>
      </c>
    </row>
    <row r="44" spans="11:17">
      <c r="K44">
        <v>43</v>
      </c>
      <c r="L44" s="1">
        <v>42773</v>
      </c>
      <c r="N44">
        <f t="shared" si="1"/>
        <v>4.159523809523809</v>
      </c>
      <c r="O44">
        <v>100</v>
      </c>
      <c r="P44">
        <v>42</v>
      </c>
      <c r="Q44" s="2">
        <v>5145</v>
      </c>
    </row>
    <row r="45" spans="11:17">
      <c r="K45">
        <v>44</v>
      </c>
      <c r="L45" s="1">
        <v>42816</v>
      </c>
      <c r="N45">
        <f t="shared" si="1"/>
        <v>1.1344155844155843</v>
      </c>
      <c r="O45">
        <v>100</v>
      </c>
      <c r="P45">
        <v>154</v>
      </c>
      <c r="Q45" s="2">
        <v>5299</v>
      </c>
    </row>
    <row r="46" spans="11:17">
      <c r="K46">
        <v>45</v>
      </c>
      <c r="L46" s="1">
        <v>42830</v>
      </c>
      <c r="N46">
        <f t="shared" si="1"/>
        <v>1.8585106382978722</v>
      </c>
      <c r="O46">
        <v>100</v>
      </c>
      <c r="P46">
        <v>94</v>
      </c>
      <c r="Q46" s="2">
        <v>5393</v>
      </c>
    </row>
    <row r="47" spans="11:17">
      <c r="K47">
        <v>46</v>
      </c>
      <c r="L47" s="1">
        <v>42846</v>
      </c>
      <c r="N47">
        <f t="shared" si="1"/>
        <v>0.60241379310344823</v>
      </c>
      <c r="O47">
        <v>100</v>
      </c>
      <c r="P47">
        <v>290</v>
      </c>
      <c r="Q47" s="2">
        <v>5683</v>
      </c>
    </row>
    <row r="48" spans="11:17">
      <c r="K48">
        <v>47</v>
      </c>
      <c r="L48" s="1">
        <v>42877</v>
      </c>
      <c r="N48">
        <f t="shared" si="1"/>
        <v>1.2048275862068965</v>
      </c>
      <c r="O48">
        <v>100</v>
      </c>
      <c r="P48">
        <v>145</v>
      </c>
      <c r="Q48" s="2">
        <v>5828</v>
      </c>
    </row>
    <row r="49" spans="11:18">
      <c r="K49">
        <v>48</v>
      </c>
      <c r="L49" s="1">
        <v>42927</v>
      </c>
      <c r="N49">
        <f t="shared" si="1"/>
        <v>0.14077356970185334</v>
      </c>
      <c r="O49">
        <v>100</v>
      </c>
      <c r="P49" s="2">
        <v>1241</v>
      </c>
      <c r="Q49" s="2">
        <v>7069</v>
      </c>
    </row>
    <row r="50" spans="11:18">
      <c r="K50">
        <v>49</v>
      </c>
      <c r="L50" s="1">
        <v>43193</v>
      </c>
      <c r="N50">
        <f t="shared" si="1"/>
        <v>9.5883644346871563E-2</v>
      </c>
      <c r="O50">
        <v>100</v>
      </c>
      <c r="P50" s="2">
        <v>1822</v>
      </c>
      <c r="Q50" s="2">
        <v>8891</v>
      </c>
    </row>
    <row r="51" spans="11:18">
      <c r="K51">
        <v>50</v>
      </c>
      <c r="L51" s="1">
        <v>43327</v>
      </c>
      <c r="N51">
        <f t="shared" si="1"/>
        <v>7.1657095980311725E-2</v>
      </c>
      <c r="O51">
        <v>100</v>
      </c>
      <c r="P51" s="2">
        <v>2438</v>
      </c>
      <c r="Q51" s="2">
        <v>11329</v>
      </c>
    </row>
    <row r="52" spans="11:18">
      <c r="K52">
        <v>51</v>
      </c>
      <c r="L52" s="1">
        <v>43389</v>
      </c>
      <c r="N52">
        <f t="shared" si="1"/>
        <v>-0.15099394987035436</v>
      </c>
      <c r="O52">
        <v>100</v>
      </c>
      <c r="P52" s="2">
        <v>-1157</v>
      </c>
      <c r="Q52" s="2">
        <v>10172</v>
      </c>
      <c r="R52" s="2"/>
    </row>
    <row r="53" spans="11:18">
      <c r="K53" t="s">
        <v>189</v>
      </c>
      <c r="L53" s="2">
        <f>-1*AVERAGE(P11,P21,P26,P30,P36,P37,P38,P41,P43,P52)</f>
        <v>174.7</v>
      </c>
    </row>
    <row r="54" spans="11:18">
      <c r="K54" t="s">
        <v>187</v>
      </c>
      <c r="L54">
        <f>SUM(N2:N52)/K52</f>
        <v>3.4435317752438901</v>
      </c>
    </row>
    <row r="55" spans="11:18">
      <c r="K55" t="s">
        <v>190</v>
      </c>
      <c r="L55">
        <f>L54*K52*365/(L52-L2)</f>
        <v>23.208307022507245</v>
      </c>
    </row>
    <row r="56" spans="11:18">
      <c r="K56" t="s">
        <v>191</v>
      </c>
      <c r="L56">
        <f>L54*SQRT(K52)/STDEV(N2:N52)</f>
        <v>2.21073928140475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>
      <selection activeCell="L2" sqref="L2:P76"/>
    </sheetView>
  </sheetViews>
  <sheetFormatPr baseColWidth="10" defaultRowHeight="15" x14ac:dyDescent="0"/>
  <cols>
    <col min="1" max="1" width="11.5" bestFit="1" customWidth="1"/>
    <col min="2" max="2" width="13.6640625" bestFit="1" customWidth="1"/>
    <col min="3" max="3" width="12.1640625" bestFit="1" customWidth="1"/>
    <col min="4" max="4" width="5.33203125" bestFit="1" customWidth="1"/>
    <col min="5" max="5" width="6.6640625" bestFit="1" customWidth="1"/>
    <col min="6" max="6" width="9.1640625" bestFit="1" customWidth="1"/>
    <col min="7" max="7" width="13.1640625" bestFit="1" customWidth="1"/>
    <col min="8" max="8" width="10.1640625" bestFit="1" customWidth="1"/>
    <col min="9" max="9" width="4.83203125" bestFit="1" customWidth="1"/>
    <col min="10" max="10" width="11.1640625" bestFit="1" customWidth="1"/>
    <col min="11" max="11" width="13.6640625" bestFit="1" customWidth="1"/>
    <col min="12" max="12" width="12.83203125" bestFit="1" customWidth="1"/>
    <col min="13" max="13" width="8.6640625" bestFit="1" customWidth="1"/>
    <col min="14" max="14" width="6.33203125" bestFit="1" customWidth="1"/>
    <col min="15" max="15" width="6.6640625" bestFit="1" customWidth="1"/>
    <col min="16" max="16" width="9.1640625" bestFit="1" customWidth="1"/>
    <col min="17" max="17" width="13.1640625" bestFit="1" customWidth="1"/>
    <col min="18" max="18" width="10.1640625" bestFit="1" customWidth="1"/>
    <col min="19" max="19" width="4.83203125" bestFit="1" customWidth="1"/>
    <col min="20" max="20" width="11.1640625" bestFit="1" customWidth="1"/>
  </cols>
  <sheetData>
    <row r="1" spans="1:19">
      <c r="A1" t="s">
        <v>176</v>
      </c>
      <c r="B1" t="s">
        <v>0</v>
      </c>
      <c r="C1" t="s">
        <v>1</v>
      </c>
      <c r="D1" t="s">
        <v>188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169</v>
      </c>
      <c r="K1" t="s">
        <v>0</v>
      </c>
      <c r="L1" t="s">
        <v>1</v>
      </c>
      <c r="M1" t="s">
        <v>2</v>
      </c>
      <c r="N1" t="s">
        <v>188</v>
      </c>
      <c r="O1" t="s">
        <v>3</v>
      </c>
      <c r="P1" t="s">
        <v>4</v>
      </c>
      <c r="Q1" t="s">
        <v>5</v>
      </c>
      <c r="R1" t="s">
        <v>6</v>
      </c>
      <c r="S1" t="s">
        <v>7</v>
      </c>
    </row>
    <row r="2" spans="1:19">
      <c r="B2">
        <v>1</v>
      </c>
      <c r="C2" s="1">
        <v>40788</v>
      </c>
      <c r="D2" s="12">
        <f>$C$28/F2</f>
        <v>-4.5518518518518514</v>
      </c>
      <c r="E2">
        <v>100</v>
      </c>
      <c r="F2">
        <v>-81</v>
      </c>
      <c r="G2">
        <v>-81</v>
      </c>
      <c r="H2">
        <v>-426</v>
      </c>
      <c r="I2">
        <v>114</v>
      </c>
      <c r="K2">
        <v>1</v>
      </c>
      <c r="L2" s="1">
        <v>40632</v>
      </c>
      <c r="M2">
        <v>1600</v>
      </c>
      <c r="N2" s="12">
        <f>$L$77/P2</f>
        <v>2.1067639257294428</v>
      </c>
      <c r="O2">
        <v>100</v>
      </c>
      <c r="P2">
        <v>58</v>
      </c>
      <c r="Q2">
        <v>58</v>
      </c>
      <c r="R2">
        <v>-4</v>
      </c>
      <c r="S2">
        <v>3</v>
      </c>
    </row>
    <row r="3" spans="1:19">
      <c r="B3">
        <v>2</v>
      </c>
      <c r="C3" s="1">
        <v>40840</v>
      </c>
      <c r="D3" s="12">
        <f t="shared" ref="D3:D27" si="0">$C$28/F3</f>
        <v>5.1929577464788732</v>
      </c>
      <c r="E3">
        <v>100</v>
      </c>
      <c r="F3">
        <v>71</v>
      </c>
      <c r="G3">
        <v>-10</v>
      </c>
      <c r="H3">
        <v>-309</v>
      </c>
      <c r="I3">
        <v>16</v>
      </c>
      <c r="K3">
        <v>2</v>
      </c>
      <c r="L3" s="1">
        <v>40634</v>
      </c>
      <c r="M3">
        <v>1600</v>
      </c>
      <c r="N3" s="12">
        <f t="shared" ref="N3:N66" si="1">$L$77/P3</f>
        <v>-5.5541958041958042</v>
      </c>
      <c r="O3">
        <v>100</v>
      </c>
      <c r="P3">
        <v>-22</v>
      </c>
      <c r="Q3">
        <v>36</v>
      </c>
      <c r="R3">
        <v>-74</v>
      </c>
      <c r="S3">
        <v>2</v>
      </c>
    </row>
    <row r="4" spans="1:19">
      <c r="B4">
        <v>3</v>
      </c>
      <c r="C4" s="1">
        <v>40933</v>
      </c>
      <c r="D4" s="12">
        <f t="shared" si="0"/>
        <v>0.97282321899736146</v>
      </c>
      <c r="E4">
        <v>100</v>
      </c>
      <c r="F4">
        <v>379</v>
      </c>
      <c r="G4">
        <v>369</v>
      </c>
      <c r="H4">
        <v>-55</v>
      </c>
      <c r="I4">
        <v>58</v>
      </c>
      <c r="K4">
        <v>3</v>
      </c>
      <c r="L4" s="1">
        <v>40638</v>
      </c>
      <c r="M4">
        <v>1600</v>
      </c>
      <c r="N4" s="12">
        <f t="shared" si="1"/>
        <v>20.365384615384617</v>
      </c>
      <c r="O4">
        <v>100</v>
      </c>
      <c r="P4">
        <v>6</v>
      </c>
      <c r="Q4">
        <v>42</v>
      </c>
      <c r="R4">
        <v>-7</v>
      </c>
      <c r="S4">
        <v>2</v>
      </c>
    </row>
    <row r="5" spans="1:19">
      <c r="B5">
        <v>4</v>
      </c>
      <c r="C5" s="1">
        <v>41024</v>
      </c>
      <c r="D5" s="12">
        <f t="shared" si="0"/>
        <v>9.7026315789473685</v>
      </c>
      <c r="E5">
        <v>100</v>
      </c>
      <c r="F5">
        <v>38</v>
      </c>
      <c r="G5">
        <v>407</v>
      </c>
      <c r="H5">
        <v>-412</v>
      </c>
      <c r="I5">
        <v>55</v>
      </c>
      <c r="K5">
        <v>4</v>
      </c>
      <c r="L5" s="1">
        <v>40717</v>
      </c>
      <c r="M5">
        <v>1600</v>
      </c>
      <c r="N5" s="12">
        <f t="shared" si="1"/>
        <v>0.44272575250836121</v>
      </c>
      <c r="O5">
        <v>100</v>
      </c>
      <c r="P5">
        <v>276</v>
      </c>
      <c r="Q5">
        <v>318</v>
      </c>
      <c r="R5">
        <v>-16</v>
      </c>
      <c r="S5">
        <v>55</v>
      </c>
    </row>
    <row r="6" spans="1:19">
      <c r="B6">
        <v>5</v>
      </c>
      <c r="C6" s="1">
        <v>41241</v>
      </c>
      <c r="D6" s="12">
        <f t="shared" si="0"/>
        <v>1.0749271137026239</v>
      </c>
      <c r="E6">
        <v>100</v>
      </c>
      <c r="F6">
        <v>343</v>
      </c>
      <c r="G6">
        <v>750</v>
      </c>
      <c r="H6">
        <v>-80</v>
      </c>
      <c r="I6">
        <v>142</v>
      </c>
      <c r="K6">
        <v>5</v>
      </c>
      <c r="L6" s="1">
        <v>40721</v>
      </c>
      <c r="M6">
        <v>1600</v>
      </c>
      <c r="N6" s="12">
        <f t="shared" si="1"/>
        <v>2.1067639257294428</v>
      </c>
      <c r="O6">
        <v>100</v>
      </c>
      <c r="P6">
        <v>58</v>
      </c>
      <c r="Q6">
        <v>376</v>
      </c>
      <c r="R6">
        <v>-5</v>
      </c>
      <c r="S6">
        <v>2</v>
      </c>
    </row>
    <row r="7" spans="1:19">
      <c r="B7">
        <v>6</v>
      </c>
      <c r="C7" s="1">
        <v>41289</v>
      </c>
      <c r="D7" s="12">
        <f t="shared" si="0"/>
        <v>4.0516483516483515</v>
      </c>
      <c r="E7">
        <v>100</v>
      </c>
      <c r="F7">
        <v>91</v>
      </c>
      <c r="G7">
        <v>841</v>
      </c>
      <c r="H7">
        <v>-287</v>
      </c>
      <c r="I7">
        <v>30</v>
      </c>
      <c r="K7">
        <v>6</v>
      </c>
      <c r="L7" s="1">
        <v>40745</v>
      </c>
      <c r="M7">
        <v>1600</v>
      </c>
      <c r="N7" s="12">
        <f t="shared" si="1"/>
        <v>-1.3427726120033812</v>
      </c>
      <c r="O7">
        <v>100</v>
      </c>
      <c r="P7">
        <v>-91</v>
      </c>
      <c r="Q7">
        <v>285</v>
      </c>
      <c r="R7">
        <v>-91</v>
      </c>
      <c r="S7">
        <v>3</v>
      </c>
    </row>
    <row r="8" spans="1:19">
      <c r="B8">
        <v>7</v>
      </c>
      <c r="C8" s="1">
        <v>41438</v>
      </c>
      <c r="D8" s="12">
        <f t="shared" si="0"/>
        <v>0.36943887775551099</v>
      </c>
      <c r="E8">
        <v>100</v>
      </c>
      <c r="F8">
        <v>998</v>
      </c>
      <c r="G8" s="2">
        <v>1839</v>
      </c>
      <c r="H8">
        <v>-110</v>
      </c>
      <c r="I8">
        <v>99</v>
      </c>
      <c r="K8">
        <v>7</v>
      </c>
      <c r="L8" s="1">
        <v>40749</v>
      </c>
      <c r="M8">
        <v>1600</v>
      </c>
      <c r="N8" s="12">
        <f t="shared" si="1"/>
        <v>-1.1637362637362638</v>
      </c>
      <c r="O8">
        <v>100</v>
      </c>
      <c r="P8">
        <v>-105</v>
      </c>
      <c r="Q8">
        <v>180</v>
      </c>
      <c r="R8">
        <v>-105</v>
      </c>
      <c r="S8">
        <v>2</v>
      </c>
    </row>
    <row r="9" spans="1:19">
      <c r="B9">
        <v>8</v>
      </c>
      <c r="C9" s="1">
        <v>41570</v>
      </c>
      <c r="D9" s="12">
        <f t="shared" si="0"/>
        <v>-1.1779552715654951</v>
      </c>
      <c r="E9">
        <v>100</v>
      </c>
      <c r="F9">
        <v>-313</v>
      </c>
      <c r="G9" s="2">
        <v>1526</v>
      </c>
      <c r="H9">
        <v>-808</v>
      </c>
      <c r="I9">
        <v>65</v>
      </c>
      <c r="K9">
        <v>8</v>
      </c>
      <c r="L9" s="1">
        <v>40813</v>
      </c>
      <c r="M9">
        <v>1600</v>
      </c>
      <c r="N9" s="12">
        <f t="shared" si="1"/>
        <v>0.58186813186813191</v>
      </c>
      <c r="O9">
        <v>100</v>
      </c>
      <c r="P9">
        <v>210</v>
      </c>
      <c r="Q9">
        <v>390</v>
      </c>
      <c r="R9">
        <v>-2</v>
      </c>
      <c r="S9">
        <v>2</v>
      </c>
    </row>
    <row r="10" spans="1:19">
      <c r="B10">
        <v>9</v>
      </c>
      <c r="C10" s="1">
        <v>41641</v>
      </c>
      <c r="D10" s="12">
        <f t="shared" si="0"/>
        <v>9.7026315789473685</v>
      </c>
      <c r="E10">
        <v>100</v>
      </c>
      <c r="F10">
        <v>38</v>
      </c>
      <c r="G10" s="2">
        <v>1564</v>
      </c>
      <c r="H10">
        <v>-259</v>
      </c>
      <c r="I10">
        <v>47</v>
      </c>
      <c r="K10">
        <v>9</v>
      </c>
      <c r="L10" s="1">
        <v>40844</v>
      </c>
      <c r="M10">
        <v>1600</v>
      </c>
      <c r="N10" s="12">
        <f t="shared" si="1"/>
        <v>1.7456043956043956</v>
      </c>
      <c r="O10">
        <v>100</v>
      </c>
      <c r="P10">
        <v>70</v>
      </c>
      <c r="Q10">
        <v>460</v>
      </c>
      <c r="R10">
        <v>-107</v>
      </c>
      <c r="S10">
        <v>6</v>
      </c>
    </row>
    <row r="11" spans="1:19">
      <c r="B11">
        <v>10</v>
      </c>
      <c r="C11" s="1">
        <v>41708</v>
      </c>
      <c r="D11" s="12">
        <f t="shared" si="0"/>
        <v>-2.6525179856115106</v>
      </c>
      <c r="E11">
        <v>100</v>
      </c>
      <c r="F11">
        <v>-139</v>
      </c>
      <c r="G11" s="2">
        <v>1425</v>
      </c>
      <c r="H11">
        <v>-593</v>
      </c>
      <c r="I11">
        <v>40</v>
      </c>
      <c r="K11">
        <v>10</v>
      </c>
      <c r="L11" s="1">
        <v>40856</v>
      </c>
      <c r="M11">
        <v>1600</v>
      </c>
      <c r="N11" s="12">
        <f t="shared" si="1"/>
        <v>1.4721964782205745</v>
      </c>
      <c r="O11">
        <v>100</v>
      </c>
      <c r="P11">
        <v>83</v>
      </c>
      <c r="Q11">
        <v>543</v>
      </c>
      <c r="R11">
        <v>-55</v>
      </c>
      <c r="S11">
        <v>7</v>
      </c>
    </row>
    <row r="12" spans="1:19">
      <c r="B12">
        <v>11</v>
      </c>
      <c r="C12" s="1">
        <v>41866</v>
      </c>
      <c r="D12" s="12">
        <f t="shared" si="0"/>
        <v>0.35692158760890608</v>
      </c>
      <c r="E12">
        <v>100</v>
      </c>
      <c r="F12" s="2">
        <v>1033</v>
      </c>
      <c r="G12" s="2">
        <v>2458</v>
      </c>
      <c r="H12">
        <v>-87</v>
      </c>
      <c r="I12">
        <v>108</v>
      </c>
      <c r="K12">
        <v>11</v>
      </c>
      <c r="L12" s="1">
        <v>40912</v>
      </c>
      <c r="M12">
        <v>1600</v>
      </c>
      <c r="N12" s="12">
        <f t="shared" si="1"/>
        <v>0.37140519055412674</v>
      </c>
      <c r="O12">
        <v>100</v>
      </c>
      <c r="P12">
        <v>329</v>
      </c>
      <c r="Q12">
        <v>872</v>
      </c>
      <c r="R12">
        <v>-87</v>
      </c>
      <c r="S12">
        <v>34</v>
      </c>
    </row>
    <row r="13" spans="1:19">
      <c r="B13">
        <v>12</v>
      </c>
      <c r="C13" s="1">
        <v>41907</v>
      </c>
      <c r="D13" s="12">
        <f t="shared" si="0"/>
        <v>4.0966666666666667</v>
      </c>
      <c r="E13">
        <v>100</v>
      </c>
      <c r="F13">
        <v>90</v>
      </c>
      <c r="G13" s="2">
        <v>2548</v>
      </c>
      <c r="H13">
        <v>-192</v>
      </c>
      <c r="I13">
        <v>23</v>
      </c>
      <c r="K13">
        <v>12</v>
      </c>
      <c r="L13" s="1">
        <v>40947</v>
      </c>
      <c r="M13">
        <v>1600</v>
      </c>
      <c r="N13" s="12">
        <f t="shared" si="1"/>
        <v>8.1461538461538456</v>
      </c>
      <c r="O13">
        <v>100</v>
      </c>
      <c r="P13">
        <v>15</v>
      </c>
      <c r="Q13">
        <v>887</v>
      </c>
      <c r="R13">
        <v>-245</v>
      </c>
      <c r="S13">
        <v>24</v>
      </c>
    </row>
    <row r="14" spans="1:19">
      <c r="B14">
        <v>13</v>
      </c>
      <c r="C14" s="1">
        <v>42054</v>
      </c>
      <c r="D14" s="12">
        <f t="shared" si="0"/>
        <v>0.4929144385026738</v>
      </c>
      <c r="E14">
        <v>100</v>
      </c>
      <c r="F14">
        <v>748</v>
      </c>
      <c r="G14" s="2">
        <v>3296</v>
      </c>
      <c r="H14">
        <v>-200</v>
      </c>
      <c r="I14">
        <v>87</v>
      </c>
      <c r="K14">
        <v>13</v>
      </c>
      <c r="L14" s="1">
        <v>40973</v>
      </c>
      <c r="M14">
        <v>1600</v>
      </c>
      <c r="N14" s="12">
        <f t="shared" si="1"/>
        <v>-2.5456730769230771</v>
      </c>
      <c r="O14">
        <v>100</v>
      </c>
      <c r="P14">
        <v>-48</v>
      </c>
      <c r="Q14">
        <v>839</v>
      </c>
      <c r="R14">
        <v>-58</v>
      </c>
      <c r="S14">
        <v>4</v>
      </c>
    </row>
    <row r="15" spans="1:19">
      <c r="B15">
        <v>14</v>
      </c>
      <c r="C15" s="1">
        <v>42138</v>
      </c>
      <c r="D15" s="12">
        <f t="shared" si="0"/>
        <v>-1.396590909090909</v>
      </c>
      <c r="E15">
        <v>100</v>
      </c>
      <c r="F15">
        <v>-264</v>
      </c>
      <c r="G15" s="2">
        <v>3032</v>
      </c>
      <c r="H15">
        <v>-724</v>
      </c>
      <c r="I15">
        <v>55</v>
      </c>
      <c r="K15">
        <v>14</v>
      </c>
      <c r="L15" s="1">
        <v>41044</v>
      </c>
      <c r="M15">
        <v>1600</v>
      </c>
      <c r="N15" s="12">
        <f t="shared" si="1"/>
        <v>1.0268261150614091</v>
      </c>
      <c r="O15">
        <v>100</v>
      </c>
      <c r="P15">
        <v>119</v>
      </c>
      <c r="Q15">
        <v>958</v>
      </c>
      <c r="R15">
        <v>-121</v>
      </c>
      <c r="S15">
        <v>33</v>
      </c>
    </row>
    <row r="16" spans="1:19">
      <c r="B16">
        <v>15</v>
      </c>
      <c r="C16" s="1">
        <v>42178</v>
      </c>
      <c r="D16" s="12">
        <f t="shared" si="0"/>
        <v>-2.3043749999999998</v>
      </c>
      <c r="E16">
        <v>100</v>
      </c>
      <c r="F16">
        <v>-160</v>
      </c>
      <c r="G16" s="2">
        <v>2872</v>
      </c>
      <c r="H16">
        <v>-467</v>
      </c>
      <c r="I16">
        <v>22</v>
      </c>
      <c r="K16">
        <v>15</v>
      </c>
      <c r="L16" s="1">
        <v>41092</v>
      </c>
      <c r="M16">
        <v>1600</v>
      </c>
      <c r="N16" s="12">
        <f t="shared" si="1"/>
        <v>0.64311740890688263</v>
      </c>
      <c r="O16">
        <v>100</v>
      </c>
      <c r="P16">
        <v>190</v>
      </c>
      <c r="Q16" s="2">
        <v>1148</v>
      </c>
      <c r="R16">
        <v>-174</v>
      </c>
      <c r="S16">
        <v>31</v>
      </c>
    </row>
    <row r="17" spans="2:19">
      <c r="B17">
        <v>16</v>
      </c>
      <c r="C17" s="1">
        <v>42269</v>
      </c>
      <c r="D17" s="12">
        <f t="shared" si="0"/>
        <v>-1.5172839506172839</v>
      </c>
      <c r="E17">
        <v>100</v>
      </c>
      <c r="F17">
        <v>-243</v>
      </c>
      <c r="G17" s="2">
        <v>2629</v>
      </c>
      <c r="H17" s="2">
        <v>-1894</v>
      </c>
      <c r="I17">
        <v>52</v>
      </c>
      <c r="K17">
        <v>16</v>
      </c>
      <c r="L17" s="1">
        <v>41166</v>
      </c>
      <c r="M17">
        <v>1600</v>
      </c>
      <c r="N17" s="12">
        <f t="shared" si="1"/>
        <v>3.3942307692307692</v>
      </c>
      <c r="O17">
        <v>100</v>
      </c>
      <c r="P17">
        <v>36</v>
      </c>
      <c r="Q17" s="2">
        <v>1184</v>
      </c>
      <c r="R17">
        <v>-209</v>
      </c>
      <c r="S17">
        <v>52</v>
      </c>
    </row>
    <row r="18" spans="2:19">
      <c r="B18">
        <v>17</v>
      </c>
      <c r="C18" s="1">
        <v>42368</v>
      </c>
      <c r="D18" s="12">
        <f t="shared" si="0"/>
        <v>0.41149553571428571</v>
      </c>
      <c r="E18">
        <v>100</v>
      </c>
      <c r="F18">
        <v>896</v>
      </c>
      <c r="G18" s="2">
        <v>3525</v>
      </c>
      <c r="H18">
        <v>-24</v>
      </c>
      <c r="I18">
        <v>65</v>
      </c>
      <c r="K18">
        <v>17</v>
      </c>
      <c r="L18" s="1">
        <v>41170</v>
      </c>
      <c r="M18">
        <v>1600</v>
      </c>
      <c r="N18" s="12">
        <f t="shared" si="1"/>
        <v>-30.548076923076923</v>
      </c>
      <c r="O18">
        <v>100</v>
      </c>
      <c r="P18">
        <v>-4</v>
      </c>
      <c r="Q18" s="2">
        <v>1180</v>
      </c>
      <c r="R18">
        <v>-22</v>
      </c>
      <c r="S18">
        <v>2</v>
      </c>
    </row>
    <row r="19" spans="2:19">
      <c r="B19">
        <v>18</v>
      </c>
      <c r="C19" s="1">
        <v>42535</v>
      </c>
      <c r="D19" s="12">
        <f t="shared" si="0"/>
        <v>1.0241666666666667</v>
      </c>
      <c r="E19">
        <v>100</v>
      </c>
      <c r="F19">
        <v>360</v>
      </c>
      <c r="G19" s="2">
        <v>3885</v>
      </c>
      <c r="H19">
        <v>-146</v>
      </c>
      <c r="I19">
        <v>78</v>
      </c>
      <c r="K19">
        <v>18</v>
      </c>
      <c r="L19" s="1">
        <v>41176</v>
      </c>
      <c r="M19">
        <v>1600</v>
      </c>
      <c r="N19" s="12">
        <f t="shared" si="1"/>
        <v>-1.313895781637717</v>
      </c>
      <c r="O19">
        <v>100</v>
      </c>
      <c r="P19">
        <v>-93</v>
      </c>
      <c r="Q19" s="2">
        <v>1087</v>
      </c>
      <c r="R19">
        <v>-103</v>
      </c>
      <c r="S19">
        <v>2</v>
      </c>
    </row>
    <row r="20" spans="2:19">
      <c r="B20">
        <v>19</v>
      </c>
      <c r="C20" s="1">
        <v>42641</v>
      </c>
      <c r="D20" s="12">
        <f t="shared" si="0"/>
        <v>0.79461206896551717</v>
      </c>
      <c r="E20">
        <v>100</v>
      </c>
      <c r="F20">
        <v>464</v>
      </c>
      <c r="G20" s="2">
        <v>4349</v>
      </c>
      <c r="H20">
        <v>-197</v>
      </c>
      <c r="I20">
        <v>74</v>
      </c>
      <c r="K20">
        <v>19</v>
      </c>
      <c r="L20" s="1">
        <v>41179</v>
      </c>
      <c r="M20">
        <v>1600</v>
      </c>
      <c r="N20" s="12">
        <f t="shared" si="1"/>
        <v>-3.3024948024948024</v>
      </c>
      <c r="O20">
        <v>100</v>
      </c>
      <c r="P20">
        <v>-37</v>
      </c>
      <c r="Q20" s="2">
        <v>1050</v>
      </c>
      <c r="R20">
        <v>-59</v>
      </c>
      <c r="S20">
        <v>3</v>
      </c>
    </row>
    <row r="21" spans="2:19">
      <c r="B21">
        <v>20</v>
      </c>
      <c r="C21" s="1">
        <v>42670</v>
      </c>
      <c r="D21" s="12">
        <f t="shared" si="0"/>
        <v>-3.5796116504854369</v>
      </c>
      <c r="E21">
        <v>100</v>
      </c>
      <c r="F21">
        <v>-103</v>
      </c>
      <c r="G21" s="2">
        <v>4246</v>
      </c>
      <c r="H21">
        <v>-331</v>
      </c>
      <c r="I21">
        <v>18</v>
      </c>
      <c r="K21">
        <v>20</v>
      </c>
      <c r="L21" s="1">
        <v>41213</v>
      </c>
      <c r="M21">
        <v>1600</v>
      </c>
      <c r="N21" s="12">
        <f t="shared" si="1"/>
        <v>10.182692307692308</v>
      </c>
      <c r="O21">
        <v>100</v>
      </c>
      <c r="P21">
        <v>12</v>
      </c>
      <c r="Q21" s="2">
        <v>1062</v>
      </c>
      <c r="R21">
        <v>-45</v>
      </c>
      <c r="S21">
        <v>2</v>
      </c>
    </row>
    <row r="22" spans="2:19">
      <c r="B22">
        <v>21</v>
      </c>
      <c r="C22" s="1">
        <v>42769</v>
      </c>
      <c r="D22" s="12">
        <f t="shared" si="0"/>
        <v>-1.6459821428571428</v>
      </c>
      <c r="E22">
        <v>100</v>
      </c>
      <c r="F22">
        <v>-224</v>
      </c>
      <c r="G22" s="2">
        <v>4022</v>
      </c>
      <c r="H22">
        <v>-818</v>
      </c>
      <c r="I22">
        <v>64</v>
      </c>
      <c r="K22">
        <v>21</v>
      </c>
      <c r="L22" s="1">
        <v>41253</v>
      </c>
      <c r="M22">
        <v>1600</v>
      </c>
      <c r="N22" s="12">
        <f t="shared" si="1"/>
        <v>6.1096153846153847</v>
      </c>
      <c r="O22">
        <v>100</v>
      </c>
      <c r="P22">
        <v>20</v>
      </c>
      <c r="Q22" s="2">
        <v>1082</v>
      </c>
      <c r="R22">
        <v>-54</v>
      </c>
      <c r="S22">
        <v>5</v>
      </c>
    </row>
    <row r="23" spans="2:19">
      <c r="B23">
        <v>22</v>
      </c>
      <c r="C23" s="1">
        <v>42913</v>
      </c>
      <c r="D23" s="12">
        <f t="shared" si="0"/>
        <v>0.34914772727272725</v>
      </c>
      <c r="E23">
        <v>100</v>
      </c>
      <c r="F23" s="2">
        <v>1056</v>
      </c>
      <c r="G23" s="2">
        <v>5078</v>
      </c>
      <c r="H23">
        <v>-818</v>
      </c>
      <c r="I23">
        <v>163</v>
      </c>
      <c r="K23">
        <v>22</v>
      </c>
      <c r="L23" s="1">
        <v>41278</v>
      </c>
      <c r="M23">
        <v>1600</v>
      </c>
      <c r="N23" s="12">
        <f t="shared" si="1"/>
        <v>-1.4546703296703296</v>
      </c>
      <c r="O23">
        <v>100</v>
      </c>
      <c r="P23">
        <v>-84</v>
      </c>
      <c r="Q23">
        <v>998</v>
      </c>
      <c r="R23">
        <v>-279</v>
      </c>
      <c r="S23">
        <v>17</v>
      </c>
    </row>
    <row r="24" spans="2:19">
      <c r="B24">
        <v>23</v>
      </c>
      <c r="C24" s="1">
        <v>43122</v>
      </c>
      <c r="D24" s="12">
        <f t="shared" si="0"/>
        <v>1.0327731092436974</v>
      </c>
      <c r="E24">
        <v>100</v>
      </c>
      <c r="F24">
        <v>357</v>
      </c>
      <c r="G24" s="2">
        <v>5435</v>
      </c>
      <c r="H24" s="2">
        <v>-1034</v>
      </c>
      <c r="I24">
        <v>121</v>
      </c>
      <c r="K24">
        <v>23</v>
      </c>
      <c r="L24" s="1">
        <v>41416</v>
      </c>
      <c r="M24">
        <v>1600</v>
      </c>
      <c r="N24" s="12">
        <f t="shared" si="1"/>
        <v>-0.92569930069930073</v>
      </c>
      <c r="O24">
        <v>100</v>
      </c>
      <c r="P24">
        <v>-132</v>
      </c>
      <c r="Q24">
        <v>866</v>
      </c>
      <c r="R24">
        <v>-179</v>
      </c>
      <c r="S24">
        <v>4</v>
      </c>
    </row>
    <row r="25" spans="2:19">
      <c r="B25">
        <v>24</v>
      </c>
      <c r="C25" s="1">
        <v>43249</v>
      </c>
      <c r="D25" s="12">
        <f t="shared" si="0"/>
        <v>-0.17889374090247454</v>
      </c>
      <c r="E25">
        <v>100</v>
      </c>
      <c r="F25" s="2">
        <v>-2061</v>
      </c>
      <c r="G25" s="2">
        <v>3374</v>
      </c>
      <c r="H25" s="2">
        <v>-2467</v>
      </c>
      <c r="I25">
        <v>86</v>
      </c>
      <c r="K25">
        <v>24</v>
      </c>
      <c r="L25" s="1">
        <v>41451</v>
      </c>
      <c r="M25">
        <v>1600</v>
      </c>
      <c r="N25" s="12">
        <f t="shared" si="1"/>
        <v>-24.438461538461539</v>
      </c>
      <c r="O25">
        <v>100</v>
      </c>
      <c r="P25">
        <v>-5</v>
      </c>
      <c r="Q25">
        <v>861</v>
      </c>
      <c r="R25">
        <v>-247</v>
      </c>
      <c r="S25">
        <v>18</v>
      </c>
    </row>
    <row r="26" spans="2:19">
      <c r="B26">
        <v>25</v>
      </c>
      <c r="C26" s="1">
        <v>43354</v>
      </c>
      <c r="D26" s="12">
        <f t="shared" si="0"/>
        <v>0.32599469496021222</v>
      </c>
      <c r="E26">
        <v>100</v>
      </c>
      <c r="F26" s="2">
        <v>1131</v>
      </c>
      <c r="G26" s="2">
        <v>4505</v>
      </c>
      <c r="H26">
        <v>-89</v>
      </c>
      <c r="I26">
        <v>71</v>
      </c>
      <c r="K26">
        <v>25</v>
      </c>
      <c r="L26" s="1">
        <v>41472</v>
      </c>
      <c r="M26">
        <v>1600</v>
      </c>
      <c r="N26" s="12">
        <f t="shared" si="1"/>
        <v>0.46816976127320953</v>
      </c>
      <c r="O26">
        <v>100</v>
      </c>
      <c r="P26">
        <v>261</v>
      </c>
      <c r="Q26" s="2">
        <v>1122</v>
      </c>
      <c r="R26">
        <v>-115</v>
      </c>
      <c r="S26">
        <v>10</v>
      </c>
    </row>
    <row r="27" spans="2:19">
      <c r="B27">
        <v>26</v>
      </c>
      <c r="C27" s="1">
        <v>43398</v>
      </c>
      <c r="D27" s="12">
        <f t="shared" si="0"/>
        <v>-3.7242424242424241</v>
      </c>
      <c r="E27">
        <v>100</v>
      </c>
      <c r="F27">
        <v>-99</v>
      </c>
      <c r="G27" s="2">
        <v>4406</v>
      </c>
      <c r="H27">
        <v>-942</v>
      </c>
      <c r="I27">
        <v>27</v>
      </c>
      <c r="K27">
        <v>26</v>
      </c>
      <c r="L27" s="1">
        <v>41536</v>
      </c>
      <c r="M27">
        <v>1600</v>
      </c>
      <c r="N27" s="12">
        <f t="shared" si="1"/>
        <v>-3.2155870445344128</v>
      </c>
      <c r="O27">
        <v>100</v>
      </c>
      <c r="P27">
        <v>-38</v>
      </c>
      <c r="Q27" s="2">
        <v>1084</v>
      </c>
      <c r="R27">
        <v>-494</v>
      </c>
      <c r="S27">
        <v>26</v>
      </c>
    </row>
    <row r="28" spans="2:19">
      <c r="B28" t="s">
        <v>189</v>
      </c>
      <c r="C28" s="2">
        <f>-1*AVERAGE(F2,F9,F11,F15,F16,F17,F21,F22,F25,F27)</f>
        <v>368.7</v>
      </c>
      <c r="K28">
        <v>27</v>
      </c>
      <c r="L28" s="1">
        <v>41575</v>
      </c>
      <c r="M28">
        <v>1600</v>
      </c>
      <c r="N28" s="12">
        <f t="shared" si="1"/>
        <v>0.89847285067873306</v>
      </c>
      <c r="O28">
        <v>100</v>
      </c>
      <c r="P28">
        <v>136</v>
      </c>
      <c r="Q28" s="2">
        <v>1220</v>
      </c>
      <c r="R28">
        <v>-62</v>
      </c>
      <c r="S28">
        <v>9</v>
      </c>
    </row>
    <row r="29" spans="2:19">
      <c r="B29" t="s">
        <v>187</v>
      </c>
      <c r="C29">
        <f>SUM(D2:D27)/B27</f>
        <v>0.66240177057131866</v>
      </c>
      <c r="K29">
        <v>28</v>
      </c>
      <c r="L29" s="1">
        <v>41654</v>
      </c>
      <c r="M29">
        <v>1600</v>
      </c>
      <c r="N29" s="12">
        <f t="shared" si="1"/>
        <v>-2.1820054945054945</v>
      </c>
      <c r="O29">
        <v>100</v>
      </c>
      <c r="P29">
        <v>-56</v>
      </c>
      <c r="Q29" s="2">
        <v>1164</v>
      </c>
      <c r="R29">
        <v>-296</v>
      </c>
      <c r="S29">
        <v>26</v>
      </c>
    </row>
    <row r="30" spans="2:19">
      <c r="B30" t="s">
        <v>190</v>
      </c>
      <c r="C30">
        <f>C29*B27*365/(C27-C2)</f>
        <v>2.4085029895485879</v>
      </c>
      <c r="K30">
        <v>29</v>
      </c>
      <c r="L30" s="1">
        <v>41708</v>
      </c>
      <c r="M30">
        <v>1600</v>
      </c>
      <c r="N30" s="12">
        <f t="shared" si="1"/>
        <v>1.0443786982248522</v>
      </c>
      <c r="O30">
        <v>100</v>
      </c>
      <c r="P30">
        <v>117</v>
      </c>
      <c r="Q30" s="2">
        <v>1281</v>
      </c>
      <c r="R30">
        <v>-337</v>
      </c>
      <c r="S30">
        <v>26</v>
      </c>
    </row>
    <row r="31" spans="2:19">
      <c r="B31" t="s">
        <v>191</v>
      </c>
      <c r="C31">
        <f>C29* SQRT(B27) / STDEV(D2:D27)</f>
        <v>0.95774931821327935</v>
      </c>
      <c r="K31">
        <v>30</v>
      </c>
      <c r="L31" s="1">
        <v>41725</v>
      </c>
      <c r="M31">
        <v>1600</v>
      </c>
      <c r="N31" s="12">
        <f t="shared" si="1"/>
        <v>2.349852071005917</v>
      </c>
      <c r="O31">
        <v>100</v>
      </c>
      <c r="P31">
        <v>52</v>
      </c>
      <c r="Q31" s="2">
        <v>1333</v>
      </c>
      <c r="R31">
        <v>-80</v>
      </c>
      <c r="S31">
        <v>4</v>
      </c>
    </row>
    <row r="32" spans="2:19">
      <c r="K32">
        <v>31</v>
      </c>
      <c r="L32" s="1">
        <v>41879</v>
      </c>
      <c r="M32">
        <v>1600</v>
      </c>
      <c r="N32" s="12">
        <f t="shared" si="1"/>
        <v>-2.5456730769230771</v>
      </c>
      <c r="O32">
        <v>100</v>
      </c>
      <c r="P32">
        <v>-48</v>
      </c>
      <c r="Q32" s="2">
        <v>1285</v>
      </c>
      <c r="R32">
        <v>-97</v>
      </c>
      <c r="S32">
        <v>6</v>
      </c>
    </row>
    <row r="33" spans="11:19">
      <c r="K33">
        <v>32</v>
      </c>
      <c r="L33" s="1">
        <v>41900</v>
      </c>
      <c r="M33">
        <v>1600</v>
      </c>
      <c r="N33" s="12">
        <f t="shared" si="1"/>
        <v>4.0730769230769228</v>
      </c>
      <c r="O33">
        <v>100</v>
      </c>
      <c r="P33">
        <v>30</v>
      </c>
      <c r="Q33" s="2">
        <v>1315</v>
      </c>
      <c r="R33">
        <v>-62</v>
      </c>
      <c r="S33">
        <v>2</v>
      </c>
    </row>
    <row r="34" spans="11:19">
      <c r="K34">
        <v>33</v>
      </c>
      <c r="L34" s="1">
        <v>41911</v>
      </c>
      <c r="M34">
        <v>1600</v>
      </c>
      <c r="N34" s="12">
        <f t="shared" si="1"/>
        <v>-1.0718623481781377</v>
      </c>
      <c r="O34">
        <v>100</v>
      </c>
      <c r="P34">
        <v>-114</v>
      </c>
      <c r="Q34" s="2">
        <v>1201</v>
      </c>
      <c r="R34">
        <v>-142</v>
      </c>
      <c r="S34">
        <v>7</v>
      </c>
    </row>
    <row r="35" spans="11:19">
      <c r="K35">
        <v>34</v>
      </c>
      <c r="L35" s="1">
        <v>41915</v>
      </c>
      <c r="M35">
        <v>1600</v>
      </c>
      <c r="N35" s="12">
        <f t="shared" si="1"/>
        <v>3.5938914027149322</v>
      </c>
      <c r="O35">
        <v>100</v>
      </c>
      <c r="P35">
        <v>34</v>
      </c>
      <c r="Q35" s="2">
        <v>1235</v>
      </c>
      <c r="R35">
        <v>-34</v>
      </c>
      <c r="S35">
        <v>3</v>
      </c>
    </row>
    <row r="36" spans="11:19">
      <c r="K36">
        <v>35</v>
      </c>
      <c r="L36" s="1">
        <v>41936</v>
      </c>
      <c r="M36">
        <v>1600</v>
      </c>
      <c r="N36" s="12">
        <f t="shared" si="1"/>
        <v>0.52669098143236071</v>
      </c>
      <c r="O36">
        <v>100</v>
      </c>
      <c r="P36">
        <v>232</v>
      </c>
      <c r="Q36" s="2">
        <v>1467</v>
      </c>
      <c r="R36">
        <v>-54</v>
      </c>
      <c r="S36">
        <v>6</v>
      </c>
    </row>
    <row r="37" spans="11:19">
      <c r="K37">
        <v>36</v>
      </c>
      <c r="L37" s="1">
        <v>41954</v>
      </c>
      <c r="M37">
        <v>1600</v>
      </c>
      <c r="N37" s="12">
        <f t="shared" si="1"/>
        <v>2.1820054945054945</v>
      </c>
      <c r="O37">
        <v>100</v>
      </c>
      <c r="P37">
        <v>56</v>
      </c>
      <c r="Q37" s="2">
        <v>1523</v>
      </c>
      <c r="R37">
        <v>-24</v>
      </c>
      <c r="S37">
        <v>2</v>
      </c>
    </row>
    <row r="38" spans="11:19">
      <c r="K38">
        <v>37</v>
      </c>
      <c r="L38" s="1">
        <v>42018</v>
      </c>
      <c r="M38">
        <v>1600</v>
      </c>
      <c r="N38" s="12">
        <f t="shared" si="1"/>
        <v>0.52218934911242609</v>
      </c>
      <c r="O38">
        <v>100</v>
      </c>
      <c r="P38">
        <v>234</v>
      </c>
      <c r="Q38" s="2">
        <v>1757</v>
      </c>
      <c r="R38">
        <v>-36</v>
      </c>
      <c r="S38">
        <v>19</v>
      </c>
    </row>
    <row r="39" spans="11:19">
      <c r="K39">
        <v>38</v>
      </c>
      <c r="L39" s="1">
        <v>42055</v>
      </c>
      <c r="M39">
        <v>1600</v>
      </c>
      <c r="N39" s="12">
        <f t="shared" si="1"/>
        <v>0.82008260196179661</v>
      </c>
      <c r="O39">
        <v>100</v>
      </c>
      <c r="P39">
        <v>149</v>
      </c>
      <c r="Q39" s="2">
        <v>1906</v>
      </c>
      <c r="R39">
        <v>-35</v>
      </c>
      <c r="S39">
        <v>8</v>
      </c>
    </row>
    <row r="40" spans="11:19">
      <c r="K40">
        <v>39</v>
      </c>
      <c r="L40" s="1">
        <v>42101</v>
      </c>
      <c r="M40">
        <v>1600</v>
      </c>
      <c r="N40" s="12">
        <f t="shared" si="1"/>
        <v>0.55290636964845108</v>
      </c>
      <c r="O40">
        <v>100</v>
      </c>
      <c r="P40">
        <v>221</v>
      </c>
      <c r="Q40" s="2">
        <v>2127</v>
      </c>
      <c r="R40">
        <v>-222</v>
      </c>
      <c r="S40">
        <v>19</v>
      </c>
    </row>
    <row r="41" spans="11:19">
      <c r="K41">
        <v>40</v>
      </c>
      <c r="L41" s="1">
        <v>42144</v>
      </c>
      <c r="M41">
        <v>1600</v>
      </c>
      <c r="N41" s="12">
        <f t="shared" si="1"/>
        <v>0.50078814627994961</v>
      </c>
      <c r="O41">
        <v>100</v>
      </c>
      <c r="P41">
        <v>244</v>
      </c>
      <c r="Q41" s="2">
        <v>2371</v>
      </c>
      <c r="R41">
        <v>-50</v>
      </c>
      <c r="S41">
        <v>13</v>
      </c>
    </row>
    <row r="42" spans="11:19">
      <c r="K42">
        <v>41</v>
      </c>
      <c r="L42" s="1">
        <v>42186</v>
      </c>
      <c r="M42">
        <v>1600</v>
      </c>
      <c r="N42" s="12">
        <f t="shared" si="1"/>
        <v>1.2219230769230769</v>
      </c>
      <c r="O42">
        <v>100</v>
      </c>
      <c r="P42">
        <v>100</v>
      </c>
      <c r="Q42" s="2">
        <v>2471</v>
      </c>
      <c r="R42">
        <v>-26</v>
      </c>
      <c r="S42">
        <v>17</v>
      </c>
    </row>
    <row r="43" spans="11:19">
      <c r="K43">
        <v>42</v>
      </c>
      <c r="L43" s="1">
        <v>42275</v>
      </c>
      <c r="M43">
        <v>1600</v>
      </c>
      <c r="N43" s="12">
        <f t="shared" si="1"/>
        <v>-40.730769230769234</v>
      </c>
      <c r="O43">
        <v>100</v>
      </c>
      <c r="P43">
        <v>-3</v>
      </c>
      <c r="Q43" s="2">
        <v>2468</v>
      </c>
      <c r="R43">
        <v>-257</v>
      </c>
      <c r="S43">
        <v>21</v>
      </c>
    </row>
    <row r="44" spans="11:19">
      <c r="K44">
        <v>43</v>
      </c>
      <c r="L44" s="1">
        <v>42342</v>
      </c>
      <c r="M44">
        <v>1600</v>
      </c>
      <c r="N44" s="12">
        <f t="shared" si="1"/>
        <v>0.84270557029177717</v>
      </c>
      <c r="O44">
        <v>100</v>
      </c>
      <c r="P44">
        <v>145</v>
      </c>
      <c r="Q44" s="2">
        <v>2613</v>
      </c>
      <c r="R44">
        <v>-10</v>
      </c>
      <c r="S44">
        <v>14</v>
      </c>
    </row>
    <row r="45" spans="11:19">
      <c r="K45">
        <v>44</v>
      </c>
      <c r="L45" s="1">
        <v>42353</v>
      </c>
      <c r="M45">
        <v>1600</v>
      </c>
      <c r="N45" s="12">
        <f t="shared" si="1"/>
        <v>-0.61096153846153844</v>
      </c>
      <c r="O45">
        <v>100</v>
      </c>
      <c r="P45">
        <v>-200</v>
      </c>
      <c r="Q45" s="2">
        <v>2413</v>
      </c>
      <c r="R45">
        <v>-372</v>
      </c>
      <c r="S45">
        <v>14</v>
      </c>
    </row>
    <row r="46" spans="11:19">
      <c r="K46">
        <v>45</v>
      </c>
      <c r="L46" s="1">
        <v>42389</v>
      </c>
      <c r="M46">
        <v>1600</v>
      </c>
      <c r="N46" s="12">
        <f t="shared" si="1"/>
        <v>-0.2205637322965843</v>
      </c>
      <c r="O46">
        <v>100</v>
      </c>
      <c r="P46">
        <v>-554</v>
      </c>
      <c r="Q46" s="2">
        <v>1859</v>
      </c>
      <c r="R46">
        <v>-709</v>
      </c>
      <c r="S46">
        <v>16</v>
      </c>
    </row>
    <row r="47" spans="11:19">
      <c r="K47">
        <v>46</v>
      </c>
      <c r="L47" s="1">
        <v>42419</v>
      </c>
      <c r="M47">
        <v>1600</v>
      </c>
      <c r="N47" s="12">
        <f t="shared" si="1"/>
        <v>0.27645318482422554</v>
      </c>
      <c r="O47">
        <v>100</v>
      </c>
      <c r="P47">
        <v>442</v>
      </c>
      <c r="Q47" s="2">
        <v>2301</v>
      </c>
      <c r="R47">
        <v>-79</v>
      </c>
      <c r="S47">
        <v>21</v>
      </c>
    </row>
    <row r="48" spans="11:19">
      <c r="K48">
        <v>47</v>
      </c>
      <c r="L48" s="1">
        <v>42535</v>
      </c>
      <c r="M48">
        <v>1600</v>
      </c>
      <c r="N48" s="12">
        <f t="shared" si="1"/>
        <v>0.87280219780219781</v>
      </c>
      <c r="O48">
        <v>100</v>
      </c>
      <c r="P48">
        <v>140</v>
      </c>
      <c r="Q48" s="2">
        <v>2441</v>
      </c>
      <c r="R48">
        <v>-90</v>
      </c>
      <c r="S48">
        <v>13</v>
      </c>
    </row>
    <row r="49" spans="11:19">
      <c r="K49">
        <v>48</v>
      </c>
      <c r="L49" s="1">
        <v>42643</v>
      </c>
      <c r="M49">
        <v>1600</v>
      </c>
      <c r="N49" s="12">
        <f t="shared" si="1"/>
        <v>-3.3024948024948024</v>
      </c>
      <c r="O49">
        <v>100</v>
      </c>
      <c r="P49">
        <v>-37</v>
      </c>
      <c r="Q49" s="2">
        <v>2404</v>
      </c>
      <c r="R49">
        <v>-469</v>
      </c>
      <c r="S49">
        <v>40</v>
      </c>
    </row>
    <row r="50" spans="11:19">
      <c r="K50">
        <v>49</v>
      </c>
      <c r="L50" s="1">
        <v>42671</v>
      </c>
      <c r="M50">
        <v>1600</v>
      </c>
      <c r="N50" s="12">
        <f t="shared" si="1"/>
        <v>1.5665680473372781</v>
      </c>
      <c r="O50">
        <v>100</v>
      </c>
      <c r="P50">
        <v>78</v>
      </c>
      <c r="Q50" s="2">
        <v>2482</v>
      </c>
      <c r="R50">
        <v>-112</v>
      </c>
      <c r="S50">
        <v>14</v>
      </c>
    </row>
    <row r="51" spans="11:19">
      <c r="K51">
        <v>50</v>
      </c>
      <c r="L51" s="1">
        <v>42719</v>
      </c>
      <c r="M51">
        <v>1600</v>
      </c>
      <c r="N51" s="12">
        <f t="shared" si="1"/>
        <v>-0.5028490028490028</v>
      </c>
      <c r="O51">
        <v>100</v>
      </c>
      <c r="P51">
        <v>-243</v>
      </c>
      <c r="Q51" s="2">
        <v>2239</v>
      </c>
      <c r="R51">
        <v>-816</v>
      </c>
      <c r="S51">
        <v>28</v>
      </c>
    </row>
    <row r="52" spans="11:19">
      <c r="K52">
        <v>51</v>
      </c>
      <c r="L52" s="1">
        <v>42762</v>
      </c>
      <c r="M52">
        <v>1600</v>
      </c>
      <c r="N52" s="12">
        <f t="shared" si="1"/>
        <v>0.48876923076923079</v>
      </c>
      <c r="O52">
        <v>100</v>
      </c>
      <c r="P52">
        <v>250</v>
      </c>
      <c r="Q52" s="2">
        <v>2489</v>
      </c>
      <c r="R52">
        <v>-82</v>
      </c>
      <c r="S52">
        <v>10</v>
      </c>
    </row>
    <row r="53" spans="11:19">
      <c r="K53">
        <v>52</v>
      </c>
      <c r="L53" s="1">
        <v>42773</v>
      </c>
      <c r="M53">
        <v>1600</v>
      </c>
      <c r="N53" s="12">
        <f t="shared" si="1"/>
        <v>1.4045092838196287</v>
      </c>
      <c r="O53">
        <v>100</v>
      </c>
      <c r="P53">
        <v>87</v>
      </c>
      <c r="Q53" s="2">
        <v>2576</v>
      </c>
      <c r="R53">
        <v>-47</v>
      </c>
      <c r="S53">
        <v>4</v>
      </c>
    </row>
    <row r="54" spans="11:19">
      <c r="K54">
        <v>53</v>
      </c>
      <c r="L54" s="1">
        <v>42843</v>
      </c>
      <c r="M54">
        <v>1600</v>
      </c>
      <c r="N54" s="12">
        <f t="shared" si="1"/>
        <v>1.7456043956043956</v>
      </c>
      <c r="O54">
        <v>100</v>
      </c>
      <c r="P54">
        <v>70</v>
      </c>
      <c r="Q54" s="2">
        <v>2646</v>
      </c>
      <c r="R54">
        <v>-6</v>
      </c>
      <c r="S54">
        <v>2</v>
      </c>
    </row>
    <row r="55" spans="11:19">
      <c r="K55">
        <v>54</v>
      </c>
      <c r="L55" s="1">
        <v>42874</v>
      </c>
      <c r="M55">
        <v>1600</v>
      </c>
      <c r="N55" s="12">
        <f t="shared" si="1"/>
        <v>1.313895781637717</v>
      </c>
      <c r="O55">
        <v>100</v>
      </c>
      <c r="P55">
        <v>93</v>
      </c>
      <c r="Q55" s="2">
        <v>2739</v>
      </c>
      <c r="R55">
        <v>-76</v>
      </c>
      <c r="S55">
        <v>9</v>
      </c>
    </row>
    <row r="56" spans="11:19">
      <c r="K56">
        <v>55</v>
      </c>
      <c r="L56" s="1">
        <v>42916</v>
      </c>
      <c r="M56">
        <v>1600</v>
      </c>
      <c r="N56" s="12">
        <f t="shared" si="1"/>
        <v>-0.69427447552447552</v>
      </c>
      <c r="O56">
        <v>100</v>
      </c>
      <c r="P56">
        <v>-176</v>
      </c>
      <c r="Q56" s="2">
        <v>2563</v>
      </c>
      <c r="R56">
        <v>-240</v>
      </c>
      <c r="S56">
        <v>9</v>
      </c>
    </row>
    <row r="57" spans="11:19">
      <c r="K57">
        <v>56</v>
      </c>
      <c r="L57" s="1">
        <v>42944</v>
      </c>
      <c r="M57">
        <v>1600</v>
      </c>
      <c r="N57" s="12">
        <f t="shared" si="1"/>
        <v>0.64311740890688263</v>
      </c>
      <c r="O57">
        <v>100</v>
      </c>
      <c r="P57">
        <v>190</v>
      </c>
      <c r="Q57" s="2">
        <v>2753</v>
      </c>
      <c r="R57">
        <v>-316</v>
      </c>
      <c r="S57">
        <v>16</v>
      </c>
    </row>
    <row r="58" spans="11:19">
      <c r="K58">
        <v>57</v>
      </c>
      <c r="L58" s="1">
        <v>42968</v>
      </c>
      <c r="M58">
        <v>1600</v>
      </c>
      <c r="N58" s="12">
        <f t="shared" si="1"/>
        <v>-2.4937205651491365</v>
      </c>
      <c r="O58">
        <v>100</v>
      </c>
      <c r="P58">
        <v>-49</v>
      </c>
      <c r="Q58" s="2">
        <v>2704</v>
      </c>
      <c r="R58">
        <v>-89</v>
      </c>
      <c r="S58">
        <v>2</v>
      </c>
    </row>
    <row r="59" spans="11:19">
      <c r="K59">
        <v>58</v>
      </c>
      <c r="L59" s="1">
        <v>43028</v>
      </c>
      <c r="M59">
        <v>1600</v>
      </c>
      <c r="N59" s="12">
        <f t="shared" si="1"/>
        <v>-0.54794756812694034</v>
      </c>
      <c r="O59">
        <v>100</v>
      </c>
      <c r="P59">
        <v>-223</v>
      </c>
      <c r="Q59" s="2">
        <v>2481</v>
      </c>
      <c r="R59">
        <v>-905</v>
      </c>
      <c r="S59">
        <v>36</v>
      </c>
    </row>
    <row r="60" spans="11:19">
      <c r="K60">
        <v>59</v>
      </c>
      <c r="L60" s="1">
        <v>43054</v>
      </c>
      <c r="M60">
        <v>1600</v>
      </c>
      <c r="N60" s="12">
        <f t="shared" si="1"/>
        <v>0.20745722867963956</v>
      </c>
      <c r="O60">
        <v>100</v>
      </c>
      <c r="P60">
        <v>589</v>
      </c>
      <c r="Q60" s="2">
        <v>3070</v>
      </c>
      <c r="R60">
        <v>-61</v>
      </c>
      <c r="S60">
        <v>11</v>
      </c>
    </row>
    <row r="61" spans="11:19">
      <c r="K61">
        <v>60</v>
      </c>
      <c r="L61" s="1">
        <v>43124</v>
      </c>
      <c r="M61">
        <v>1600</v>
      </c>
      <c r="N61" s="12">
        <f t="shared" si="1"/>
        <v>0.28483055406132329</v>
      </c>
      <c r="O61">
        <v>100</v>
      </c>
      <c r="P61">
        <v>429</v>
      </c>
      <c r="Q61" s="2">
        <v>3499</v>
      </c>
      <c r="R61">
        <v>-10</v>
      </c>
      <c r="S61">
        <v>8</v>
      </c>
    </row>
    <row r="62" spans="11:19">
      <c r="K62">
        <v>61</v>
      </c>
      <c r="L62" s="1">
        <v>43165</v>
      </c>
      <c r="M62">
        <v>1600</v>
      </c>
      <c r="N62" s="12">
        <f t="shared" si="1"/>
        <v>8.1461538461538456</v>
      </c>
      <c r="O62">
        <v>100</v>
      </c>
      <c r="P62">
        <v>15</v>
      </c>
      <c r="Q62" s="2">
        <v>3514</v>
      </c>
      <c r="R62">
        <v>-197</v>
      </c>
      <c r="S62">
        <v>4</v>
      </c>
    </row>
    <row r="63" spans="11:19">
      <c r="K63">
        <v>62</v>
      </c>
      <c r="L63" s="1">
        <v>43179</v>
      </c>
      <c r="M63">
        <v>1600</v>
      </c>
      <c r="N63" s="12">
        <f t="shared" si="1"/>
        <v>-0.69824175824175827</v>
      </c>
      <c r="O63">
        <v>100</v>
      </c>
      <c r="P63">
        <v>-175</v>
      </c>
      <c r="Q63" s="2">
        <v>3339</v>
      </c>
      <c r="R63">
        <v>-245</v>
      </c>
      <c r="S63">
        <v>7</v>
      </c>
    </row>
    <row r="64" spans="11:19">
      <c r="K64">
        <v>63</v>
      </c>
      <c r="L64" s="1">
        <v>43199</v>
      </c>
      <c r="M64">
        <v>1600</v>
      </c>
      <c r="N64" s="12">
        <f t="shared" si="1"/>
        <v>0.56833631484794278</v>
      </c>
      <c r="O64">
        <v>100</v>
      </c>
      <c r="P64">
        <v>215</v>
      </c>
      <c r="Q64" s="2">
        <v>3554</v>
      </c>
      <c r="R64">
        <v>-80</v>
      </c>
      <c r="S64">
        <v>5</v>
      </c>
    </row>
    <row r="65" spans="11:19">
      <c r="K65">
        <v>64</v>
      </c>
      <c r="L65" s="1">
        <v>43203</v>
      </c>
      <c r="M65">
        <v>1600</v>
      </c>
      <c r="N65" s="12">
        <f t="shared" si="1"/>
        <v>-1.3729472774416596</v>
      </c>
      <c r="O65">
        <v>100</v>
      </c>
      <c r="P65">
        <v>-89</v>
      </c>
      <c r="Q65" s="2">
        <v>3465</v>
      </c>
      <c r="R65">
        <v>-147</v>
      </c>
      <c r="S65">
        <v>4</v>
      </c>
    </row>
    <row r="66" spans="11:19">
      <c r="K66">
        <v>65</v>
      </c>
      <c r="L66" s="1">
        <v>43258</v>
      </c>
      <c r="M66">
        <v>1600</v>
      </c>
      <c r="N66" s="12">
        <f t="shared" si="1"/>
        <v>0.55541958041958039</v>
      </c>
      <c r="O66">
        <v>100</v>
      </c>
      <c r="P66">
        <v>220</v>
      </c>
      <c r="Q66" s="2">
        <v>3685</v>
      </c>
      <c r="R66">
        <v>-99</v>
      </c>
      <c r="S66">
        <v>14</v>
      </c>
    </row>
    <row r="67" spans="11:19">
      <c r="K67">
        <v>66</v>
      </c>
      <c r="L67" s="1">
        <v>43311</v>
      </c>
      <c r="M67">
        <v>1600</v>
      </c>
      <c r="N67" s="12">
        <f t="shared" ref="N67:N76" si="2">$L$77/P67</f>
        <v>0.26277915632754345</v>
      </c>
      <c r="O67">
        <v>100</v>
      </c>
      <c r="P67">
        <v>465</v>
      </c>
      <c r="Q67" s="2">
        <v>4150</v>
      </c>
      <c r="R67">
        <v>-161</v>
      </c>
      <c r="S67">
        <v>16</v>
      </c>
    </row>
    <row r="68" spans="11:19">
      <c r="K68">
        <v>67</v>
      </c>
      <c r="L68" s="1">
        <v>43315</v>
      </c>
      <c r="M68">
        <v>1600</v>
      </c>
      <c r="N68" s="12">
        <f t="shared" si="2"/>
        <v>3.4912087912087912</v>
      </c>
      <c r="O68">
        <v>100</v>
      </c>
      <c r="P68">
        <v>35</v>
      </c>
      <c r="Q68" s="2">
        <v>4185</v>
      </c>
      <c r="R68">
        <v>-133</v>
      </c>
      <c r="S68">
        <v>3</v>
      </c>
    </row>
    <row r="69" spans="11:19">
      <c r="K69">
        <v>68</v>
      </c>
      <c r="L69" s="1">
        <v>43326</v>
      </c>
      <c r="M69">
        <v>1600</v>
      </c>
      <c r="N69" s="12">
        <f t="shared" si="2"/>
        <v>-0.32584615384615384</v>
      </c>
      <c r="O69">
        <v>100</v>
      </c>
      <c r="P69">
        <v>-375</v>
      </c>
      <c r="Q69" s="2">
        <v>3810</v>
      </c>
      <c r="R69">
        <v>-444</v>
      </c>
      <c r="S69">
        <v>6</v>
      </c>
    </row>
    <row r="70" spans="11:19">
      <c r="K70">
        <v>69</v>
      </c>
      <c r="L70" s="1">
        <v>43339</v>
      </c>
      <c r="M70">
        <v>1600</v>
      </c>
      <c r="N70" s="12">
        <f t="shared" si="2"/>
        <v>-0.45764909248055313</v>
      </c>
      <c r="O70">
        <v>100</v>
      </c>
      <c r="P70">
        <v>-267</v>
      </c>
      <c r="Q70" s="2">
        <v>3543</v>
      </c>
      <c r="R70">
        <v>-374</v>
      </c>
      <c r="S70">
        <v>5</v>
      </c>
    </row>
    <row r="71" spans="11:19">
      <c r="K71">
        <v>70</v>
      </c>
      <c r="L71" s="1">
        <v>43368</v>
      </c>
      <c r="M71">
        <v>1600</v>
      </c>
      <c r="N71" s="12">
        <f t="shared" si="2"/>
        <v>-4.3640109890109891</v>
      </c>
      <c r="O71">
        <v>100</v>
      </c>
      <c r="P71">
        <v>-28</v>
      </c>
      <c r="Q71" s="2">
        <v>3515</v>
      </c>
      <c r="R71">
        <v>-107</v>
      </c>
      <c r="S71">
        <v>12</v>
      </c>
    </row>
    <row r="72" spans="11:19">
      <c r="K72">
        <v>71</v>
      </c>
      <c r="L72" s="1">
        <v>43390</v>
      </c>
      <c r="M72">
        <v>1600</v>
      </c>
      <c r="N72" s="12">
        <f t="shared" si="2"/>
        <v>0.60792192881745122</v>
      </c>
      <c r="O72">
        <v>100</v>
      </c>
      <c r="P72">
        <v>201</v>
      </c>
      <c r="Q72" s="2">
        <v>3716</v>
      </c>
      <c r="R72">
        <v>-3</v>
      </c>
      <c r="S72">
        <v>3</v>
      </c>
    </row>
    <row r="73" spans="11:19">
      <c r="K73">
        <v>72</v>
      </c>
      <c r="L73" s="1">
        <v>43412</v>
      </c>
      <c r="M73">
        <v>1600</v>
      </c>
      <c r="N73" s="12">
        <f t="shared" si="2"/>
        <v>0.23098734913479715</v>
      </c>
      <c r="O73">
        <v>100</v>
      </c>
      <c r="P73">
        <v>529</v>
      </c>
      <c r="Q73" s="2">
        <v>4245</v>
      </c>
      <c r="R73">
        <v>-177</v>
      </c>
      <c r="S73">
        <v>14</v>
      </c>
    </row>
    <row r="74" spans="11:19">
      <c r="K74">
        <v>73</v>
      </c>
      <c r="L74" s="1">
        <v>43427</v>
      </c>
      <c r="M74">
        <v>1600</v>
      </c>
      <c r="N74" s="12">
        <f t="shared" si="2"/>
        <v>-0.93994082840236692</v>
      </c>
      <c r="O74">
        <v>100</v>
      </c>
      <c r="P74">
        <v>-130</v>
      </c>
      <c r="Q74" s="2">
        <v>4115</v>
      </c>
      <c r="R74">
        <v>-130</v>
      </c>
      <c r="S74">
        <v>10</v>
      </c>
    </row>
    <row r="75" spans="11:19">
      <c r="K75">
        <v>74</v>
      </c>
      <c r="L75" s="1">
        <v>43432</v>
      </c>
      <c r="M75">
        <v>1600</v>
      </c>
      <c r="N75" s="12">
        <f t="shared" si="2"/>
        <v>12.219230769230769</v>
      </c>
      <c r="O75">
        <v>100</v>
      </c>
      <c r="P75">
        <v>10</v>
      </c>
      <c r="Q75" s="2">
        <v>4125</v>
      </c>
      <c r="R75">
        <v>-98</v>
      </c>
      <c r="S75">
        <v>3</v>
      </c>
    </row>
    <row r="76" spans="11:19">
      <c r="K76">
        <v>75</v>
      </c>
      <c r="L76" s="1">
        <v>43445</v>
      </c>
      <c r="M76">
        <v>1600</v>
      </c>
      <c r="N76" s="12">
        <f t="shared" si="2"/>
        <v>-0.34131929522990978</v>
      </c>
      <c r="O76">
        <v>100</v>
      </c>
      <c r="P76">
        <v>-358</v>
      </c>
      <c r="Q76" s="2">
        <v>3767</v>
      </c>
      <c r="R76">
        <v>-638</v>
      </c>
      <c r="S76">
        <v>6</v>
      </c>
    </row>
    <row r="77" spans="11:19">
      <c r="K77" t="s">
        <v>189</v>
      </c>
      <c r="L77">
        <f>-1*AVERAGE(P3,P7,P8,P14,P19,P20,P23,P24,P25,P27,P29,P32,P34,P43,P45,P49,P51,P56,P59,P63,P65,P69,P70,P71,P74,P76)</f>
        <v>122.19230769230769</v>
      </c>
    </row>
    <row r="78" spans="11:19">
      <c r="K78" t="s">
        <v>187</v>
      </c>
      <c r="L78">
        <f>SUM(N2:N76)/K76</f>
        <v>-0.34706418817856693</v>
      </c>
    </row>
    <row r="79" spans="11:19">
      <c r="K79" t="s">
        <v>190</v>
      </c>
      <c r="L79">
        <f>L78*K76*365/(L76-L2)</f>
        <v>-3.3774909887622711</v>
      </c>
    </row>
    <row r="80" spans="11:19">
      <c r="K80" t="s">
        <v>191</v>
      </c>
      <c r="L80">
        <f>L78*SQRT(K76)/STDEV(N2:N76)</f>
        <v>-0.39725924361697684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L2" sqref="L2:P33"/>
    </sheetView>
  </sheetViews>
  <sheetFormatPr baseColWidth="10" defaultRowHeight="15" x14ac:dyDescent="0"/>
  <cols>
    <col min="1" max="1" width="11.83203125" bestFit="1" customWidth="1"/>
    <col min="2" max="2" width="13.6640625" bestFit="1" customWidth="1"/>
    <col min="3" max="3" width="12.1640625" bestFit="1" customWidth="1"/>
    <col min="4" max="4" width="8.6640625" bestFit="1" customWidth="1"/>
    <col min="5" max="5" width="12.83203125" bestFit="1" customWidth="1"/>
    <col min="6" max="6" width="6.6640625" bestFit="1" customWidth="1"/>
    <col min="7" max="7" width="9.1640625" bestFit="1" customWidth="1"/>
    <col min="8" max="8" width="13.1640625" bestFit="1" customWidth="1"/>
    <col min="9" max="9" width="10.33203125" customWidth="1"/>
    <col min="10" max="10" width="11.33203125" bestFit="1" customWidth="1"/>
    <col min="11" max="11" width="13.6640625" bestFit="1" customWidth="1"/>
    <col min="12" max="12" width="12.1640625" bestFit="1" customWidth="1"/>
    <col min="13" max="13" width="7.83203125" bestFit="1" customWidth="1"/>
    <col min="14" max="14" width="5.83203125" bestFit="1" customWidth="1"/>
    <col min="15" max="15" width="6.6640625" bestFit="1" customWidth="1"/>
    <col min="16" max="16" width="9.1640625" bestFit="1" customWidth="1"/>
    <col min="17" max="17" width="13.1640625" bestFit="1" customWidth="1"/>
  </cols>
  <sheetData>
    <row r="1" spans="1:17">
      <c r="A1" t="s">
        <v>175</v>
      </c>
      <c r="B1" t="s">
        <v>0</v>
      </c>
      <c r="C1" t="s">
        <v>1</v>
      </c>
      <c r="E1" t="s">
        <v>188</v>
      </c>
      <c r="F1" t="s">
        <v>3</v>
      </c>
      <c r="G1" t="s">
        <v>4</v>
      </c>
      <c r="H1" t="s">
        <v>5</v>
      </c>
      <c r="J1" t="s">
        <v>170</v>
      </c>
      <c r="K1" t="s">
        <v>0</v>
      </c>
      <c r="L1" t="s">
        <v>1</v>
      </c>
      <c r="N1" t="s">
        <v>188</v>
      </c>
      <c r="O1" t="s">
        <v>3</v>
      </c>
      <c r="P1" t="s">
        <v>4</v>
      </c>
      <c r="Q1" t="s">
        <v>5</v>
      </c>
    </row>
    <row r="2" spans="1:17">
      <c r="B2">
        <v>1</v>
      </c>
      <c r="C2" s="1">
        <v>40701</v>
      </c>
      <c r="E2">
        <f t="shared" ref="E2:E36" si="0">C$37/G2</f>
        <v>70.09375</v>
      </c>
      <c r="F2">
        <v>100</v>
      </c>
      <c r="G2">
        <v>2</v>
      </c>
      <c r="H2">
        <v>2</v>
      </c>
      <c r="K2">
        <v>2</v>
      </c>
      <c r="L2" s="1">
        <v>40812</v>
      </c>
      <c r="N2" s="12">
        <f t="shared" ref="N2:N33" si="1">$L$34/P2</f>
        <v>1.9746835443037976</v>
      </c>
      <c r="O2">
        <v>100</v>
      </c>
      <c r="P2">
        <v>237</v>
      </c>
      <c r="Q2">
        <v>-60</v>
      </c>
    </row>
    <row r="3" spans="1:17">
      <c r="B3">
        <v>2</v>
      </c>
      <c r="C3" s="1">
        <v>40759</v>
      </c>
      <c r="E3">
        <f t="shared" si="0"/>
        <v>-1.797275641025641</v>
      </c>
      <c r="F3">
        <v>100</v>
      </c>
      <c r="G3">
        <v>-78</v>
      </c>
      <c r="H3">
        <v>-76</v>
      </c>
      <c r="K3">
        <v>3</v>
      </c>
      <c r="L3" s="1">
        <v>40829</v>
      </c>
      <c r="N3" s="12">
        <f t="shared" si="1"/>
        <v>13</v>
      </c>
      <c r="O3">
        <v>100</v>
      </c>
      <c r="P3">
        <v>36</v>
      </c>
      <c r="Q3">
        <v>-24</v>
      </c>
    </row>
    <row r="4" spans="1:17">
      <c r="B4">
        <v>3</v>
      </c>
      <c r="C4" s="1">
        <v>40872</v>
      </c>
      <c r="E4">
        <f t="shared" si="0"/>
        <v>0.5745389344262295</v>
      </c>
      <c r="F4">
        <v>100</v>
      </c>
      <c r="G4">
        <v>244</v>
      </c>
      <c r="H4">
        <v>168</v>
      </c>
      <c r="K4">
        <v>4</v>
      </c>
      <c r="L4" s="1">
        <v>40840</v>
      </c>
      <c r="N4" s="12">
        <f t="shared" si="1"/>
        <v>4.9787234042553195</v>
      </c>
      <c r="O4">
        <v>100</v>
      </c>
      <c r="P4">
        <v>94</v>
      </c>
      <c r="Q4">
        <v>70</v>
      </c>
    </row>
    <row r="5" spans="1:17">
      <c r="B5">
        <v>4</v>
      </c>
      <c r="C5" s="1">
        <v>41002</v>
      </c>
      <c r="E5">
        <f t="shared" si="0"/>
        <v>0.46729166666666666</v>
      </c>
      <c r="F5">
        <v>100</v>
      </c>
      <c r="G5">
        <v>300</v>
      </c>
      <c r="H5">
        <v>468</v>
      </c>
      <c r="K5">
        <v>5</v>
      </c>
      <c r="L5" s="1">
        <v>40878</v>
      </c>
      <c r="N5" s="12">
        <f t="shared" si="1"/>
        <v>26</v>
      </c>
      <c r="O5">
        <v>100</v>
      </c>
      <c r="P5">
        <v>18</v>
      </c>
      <c r="Q5">
        <v>88</v>
      </c>
    </row>
    <row r="6" spans="1:17">
      <c r="B6">
        <v>5</v>
      </c>
      <c r="C6" s="1">
        <v>41025</v>
      </c>
      <c r="E6">
        <f t="shared" si="0"/>
        <v>3.0475543478260869</v>
      </c>
      <c r="F6">
        <v>100</v>
      </c>
      <c r="G6">
        <v>46</v>
      </c>
      <c r="H6">
        <v>514</v>
      </c>
      <c r="K6">
        <v>6</v>
      </c>
      <c r="L6" s="1">
        <v>40889</v>
      </c>
      <c r="N6" s="12">
        <f t="shared" si="1"/>
        <v>9.36</v>
      </c>
      <c r="O6">
        <v>100</v>
      </c>
      <c r="P6">
        <v>50</v>
      </c>
      <c r="Q6">
        <v>138</v>
      </c>
    </row>
    <row r="7" spans="1:17">
      <c r="B7">
        <v>6</v>
      </c>
      <c r="C7" s="1">
        <v>41045</v>
      </c>
      <c r="E7">
        <f t="shared" si="0"/>
        <v>-1.7307098765432098</v>
      </c>
      <c r="F7">
        <v>100</v>
      </c>
      <c r="G7">
        <v>-81</v>
      </c>
      <c r="H7">
        <v>433</v>
      </c>
      <c r="K7">
        <v>7</v>
      </c>
      <c r="L7" s="1">
        <v>40912</v>
      </c>
      <c r="N7" s="12">
        <f t="shared" si="1"/>
        <v>11.142857142857142</v>
      </c>
      <c r="O7">
        <v>100</v>
      </c>
      <c r="P7">
        <v>42</v>
      </c>
      <c r="Q7">
        <v>180</v>
      </c>
    </row>
    <row r="8" spans="1:17">
      <c r="B8">
        <v>7</v>
      </c>
      <c r="C8" s="1">
        <v>41179</v>
      </c>
      <c r="E8">
        <f t="shared" si="0"/>
        <v>2.5960648148148149</v>
      </c>
      <c r="F8">
        <v>100</v>
      </c>
      <c r="G8">
        <v>54</v>
      </c>
      <c r="H8">
        <v>487</v>
      </c>
      <c r="K8">
        <v>8</v>
      </c>
      <c r="L8" s="1">
        <v>41115</v>
      </c>
      <c r="N8" s="12">
        <f t="shared" si="1"/>
        <v>-3.8048780487804876</v>
      </c>
      <c r="O8">
        <v>100</v>
      </c>
      <c r="P8">
        <v>-123</v>
      </c>
      <c r="Q8">
        <v>57</v>
      </c>
    </row>
    <row r="9" spans="1:17">
      <c r="B9">
        <v>8</v>
      </c>
      <c r="C9" s="1">
        <v>41353</v>
      </c>
      <c r="E9">
        <f t="shared" si="0"/>
        <v>0.49536219081272087</v>
      </c>
      <c r="F9">
        <v>100</v>
      </c>
      <c r="G9">
        <v>283</v>
      </c>
      <c r="H9">
        <v>770</v>
      </c>
      <c r="K9">
        <v>9</v>
      </c>
      <c r="L9" s="1">
        <v>41247</v>
      </c>
      <c r="N9" s="12">
        <f t="shared" si="1"/>
        <v>6.9850746268656714</v>
      </c>
      <c r="O9">
        <v>100</v>
      </c>
      <c r="P9">
        <v>67</v>
      </c>
      <c r="Q9">
        <v>124</v>
      </c>
    </row>
    <row r="10" spans="1:17">
      <c r="B10">
        <v>9</v>
      </c>
      <c r="C10" s="1">
        <v>41429</v>
      </c>
      <c r="E10">
        <f t="shared" si="0"/>
        <v>0.72636010362694303</v>
      </c>
      <c r="F10">
        <v>100</v>
      </c>
      <c r="G10">
        <v>193</v>
      </c>
      <c r="H10">
        <v>963</v>
      </c>
      <c r="K10">
        <v>10</v>
      </c>
      <c r="L10" s="1">
        <v>41327</v>
      </c>
      <c r="N10" s="12">
        <f t="shared" si="1"/>
        <v>1.56</v>
      </c>
      <c r="O10">
        <v>100</v>
      </c>
      <c r="P10">
        <v>300</v>
      </c>
      <c r="Q10">
        <v>424</v>
      </c>
    </row>
    <row r="11" spans="1:17">
      <c r="B11">
        <v>10</v>
      </c>
      <c r="C11" s="1">
        <v>41513</v>
      </c>
      <c r="E11">
        <f t="shared" si="0"/>
        <v>-4.2481060606060606</v>
      </c>
      <c r="F11">
        <v>100</v>
      </c>
      <c r="G11">
        <v>-33</v>
      </c>
      <c r="H11">
        <v>930</v>
      </c>
      <c r="K11">
        <v>11</v>
      </c>
      <c r="L11" s="1">
        <v>41463</v>
      </c>
      <c r="N11" s="12">
        <f t="shared" si="1"/>
        <v>1.9180327868852458</v>
      </c>
      <c r="O11">
        <v>100</v>
      </c>
      <c r="P11">
        <v>244</v>
      </c>
      <c r="Q11">
        <v>668</v>
      </c>
    </row>
    <row r="12" spans="1:17">
      <c r="B12">
        <v>11</v>
      </c>
      <c r="C12" s="1">
        <v>41626</v>
      </c>
      <c r="E12">
        <f t="shared" si="0"/>
        <v>0.31014933628318586</v>
      </c>
      <c r="F12">
        <v>100</v>
      </c>
      <c r="G12">
        <v>452</v>
      </c>
      <c r="H12" s="2">
        <v>1382</v>
      </c>
      <c r="K12">
        <v>12</v>
      </c>
      <c r="L12" s="1">
        <v>41527</v>
      </c>
      <c r="N12" s="12">
        <f t="shared" si="1"/>
        <v>3.2275862068965515</v>
      </c>
      <c r="O12">
        <v>100</v>
      </c>
      <c r="P12">
        <v>145</v>
      </c>
      <c r="Q12">
        <v>813</v>
      </c>
    </row>
    <row r="13" spans="1:17">
      <c r="B13">
        <v>12</v>
      </c>
      <c r="C13" s="1">
        <v>41726</v>
      </c>
      <c r="E13">
        <f t="shared" si="0"/>
        <v>-1.6300872093023255</v>
      </c>
      <c r="F13">
        <v>100</v>
      </c>
      <c r="G13">
        <v>-86</v>
      </c>
      <c r="H13" s="2">
        <v>1296</v>
      </c>
      <c r="K13">
        <v>13</v>
      </c>
      <c r="L13" s="1">
        <v>41641</v>
      </c>
      <c r="N13" s="12">
        <f t="shared" si="1"/>
        <v>1.0086206896551724</v>
      </c>
      <c r="O13">
        <v>100</v>
      </c>
      <c r="P13">
        <v>464</v>
      </c>
      <c r="Q13" s="2">
        <v>1277</v>
      </c>
    </row>
    <row r="14" spans="1:17">
      <c r="B14">
        <v>13</v>
      </c>
      <c r="C14" s="1">
        <v>41859</v>
      </c>
      <c r="E14">
        <f t="shared" si="0"/>
        <v>0.96681034482758621</v>
      </c>
      <c r="F14">
        <v>100</v>
      </c>
      <c r="G14">
        <v>145</v>
      </c>
      <c r="H14" s="2">
        <v>1441</v>
      </c>
      <c r="K14">
        <v>14</v>
      </c>
      <c r="L14" s="1">
        <v>41822</v>
      </c>
      <c r="N14" s="12">
        <f t="shared" si="1"/>
        <v>3.0588235294117645</v>
      </c>
      <c r="O14">
        <v>100</v>
      </c>
      <c r="P14">
        <v>153</v>
      </c>
      <c r="Q14" s="2">
        <v>1430</v>
      </c>
    </row>
    <row r="15" spans="1:17">
      <c r="B15">
        <v>14</v>
      </c>
      <c r="C15" s="1">
        <v>41991</v>
      </c>
      <c r="E15">
        <f t="shared" si="0"/>
        <v>0.16263051044083526</v>
      </c>
      <c r="F15">
        <v>100</v>
      </c>
      <c r="G15">
        <v>862</v>
      </c>
      <c r="H15" s="2">
        <v>2303</v>
      </c>
      <c r="K15">
        <v>15</v>
      </c>
      <c r="L15" s="1">
        <v>41850</v>
      </c>
      <c r="N15" s="12">
        <f t="shared" si="1"/>
        <v>15.096774193548388</v>
      </c>
      <c r="O15">
        <v>100</v>
      </c>
      <c r="P15">
        <v>31</v>
      </c>
      <c r="Q15" s="2">
        <v>1461</v>
      </c>
    </row>
    <row r="16" spans="1:17">
      <c r="B16">
        <v>15</v>
      </c>
      <c r="C16" s="1">
        <v>42163</v>
      </c>
      <c r="E16">
        <f t="shared" si="0"/>
        <v>0.60951086956521738</v>
      </c>
      <c r="F16">
        <v>100</v>
      </c>
      <c r="G16">
        <v>230</v>
      </c>
      <c r="H16" s="2">
        <v>2533</v>
      </c>
      <c r="K16">
        <v>16</v>
      </c>
      <c r="L16" s="1">
        <v>42003</v>
      </c>
      <c r="N16" s="12">
        <f t="shared" si="1"/>
        <v>0.5545023696682464</v>
      </c>
      <c r="O16">
        <v>100</v>
      </c>
      <c r="P16">
        <v>844</v>
      </c>
      <c r="Q16" s="2">
        <v>2305</v>
      </c>
    </row>
    <row r="17" spans="2:17">
      <c r="B17">
        <v>16</v>
      </c>
      <c r="C17" s="1">
        <v>42240</v>
      </c>
      <c r="E17">
        <f t="shared" si="0"/>
        <v>-0.5890231092436975</v>
      </c>
      <c r="F17">
        <v>100</v>
      </c>
      <c r="G17">
        <v>-238</v>
      </c>
      <c r="H17" s="2">
        <v>2295</v>
      </c>
      <c r="K17">
        <v>17</v>
      </c>
      <c r="L17" s="1">
        <v>42122</v>
      </c>
      <c r="N17" s="12">
        <f t="shared" si="1"/>
        <v>2.4</v>
      </c>
      <c r="O17">
        <v>100</v>
      </c>
      <c r="P17">
        <v>195</v>
      </c>
      <c r="Q17" s="2">
        <v>2500</v>
      </c>
    </row>
    <row r="18" spans="2:17">
      <c r="B18">
        <v>17</v>
      </c>
      <c r="C18" s="1">
        <v>42325</v>
      </c>
      <c r="E18">
        <f t="shared" si="0"/>
        <v>0.31502808988764047</v>
      </c>
      <c r="F18">
        <v>100</v>
      </c>
      <c r="G18">
        <v>445</v>
      </c>
      <c r="H18" s="2">
        <v>2740</v>
      </c>
      <c r="K18">
        <v>18</v>
      </c>
      <c r="L18" s="1">
        <v>42172</v>
      </c>
      <c r="N18" s="12">
        <f t="shared" si="1"/>
        <v>3.3913043478260869</v>
      </c>
      <c r="O18">
        <v>100</v>
      </c>
      <c r="P18">
        <v>138</v>
      </c>
      <c r="Q18" s="2">
        <v>2638</v>
      </c>
    </row>
    <row r="19" spans="2:17">
      <c r="B19">
        <v>18</v>
      </c>
      <c r="C19" s="1">
        <v>42354</v>
      </c>
      <c r="E19">
        <f t="shared" si="0"/>
        <v>-1.0232664233576643</v>
      </c>
      <c r="F19">
        <v>100</v>
      </c>
      <c r="G19">
        <v>-137</v>
      </c>
      <c r="H19" s="2">
        <v>2603</v>
      </c>
      <c r="K19">
        <v>19</v>
      </c>
      <c r="L19" s="1">
        <v>42256</v>
      </c>
      <c r="N19" s="12">
        <f t="shared" si="1"/>
        <v>1.5864406779661018</v>
      </c>
      <c r="O19">
        <v>100</v>
      </c>
      <c r="P19">
        <v>295</v>
      </c>
      <c r="Q19" s="2">
        <v>2933</v>
      </c>
    </row>
    <row r="20" spans="2:17">
      <c r="B20">
        <v>19</v>
      </c>
      <c r="C20" s="1">
        <v>42369</v>
      </c>
      <c r="E20">
        <f t="shared" si="0"/>
        <v>-1.0013392857142858</v>
      </c>
      <c r="F20">
        <v>100</v>
      </c>
      <c r="G20">
        <v>-140</v>
      </c>
      <c r="H20" s="2">
        <v>2463</v>
      </c>
      <c r="K20">
        <v>20</v>
      </c>
      <c r="L20" s="1">
        <v>42335</v>
      </c>
      <c r="N20" s="12">
        <f t="shared" si="1"/>
        <v>0.45481049562682213</v>
      </c>
      <c r="O20">
        <v>100</v>
      </c>
      <c r="P20" s="2">
        <v>1029</v>
      </c>
      <c r="Q20" s="2">
        <v>3962</v>
      </c>
    </row>
    <row r="21" spans="2:17">
      <c r="B21">
        <v>20</v>
      </c>
      <c r="C21" s="1">
        <v>42474</v>
      </c>
      <c r="E21">
        <f t="shared" si="0"/>
        <v>-1.0307904411764706</v>
      </c>
      <c r="F21">
        <v>100</v>
      </c>
      <c r="G21">
        <v>-136</v>
      </c>
      <c r="H21" s="2">
        <v>2327</v>
      </c>
      <c r="K21">
        <v>21</v>
      </c>
      <c r="L21" s="1">
        <v>42361</v>
      </c>
      <c r="N21" s="12">
        <f t="shared" si="1"/>
        <v>1.4534161490683231</v>
      </c>
      <c r="O21">
        <v>100</v>
      </c>
      <c r="P21">
        <v>322</v>
      </c>
      <c r="Q21" s="2">
        <v>4284</v>
      </c>
    </row>
    <row r="22" spans="2:17">
      <c r="B22">
        <v>21</v>
      </c>
      <c r="C22" s="1">
        <v>42597</v>
      </c>
      <c r="E22">
        <f t="shared" si="0"/>
        <v>-0.91625816993464049</v>
      </c>
      <c r="F22">
        <v>100</v>
      </c>
      <c r="G22">
        <v>-153</v>
      </c>
      <c r="H22" s="2">
        <v>2174</v>
      </c>
      <c r="K22">
        <v>22</v>
      </c>
      <c r="L22" s="1">
        <v>42426</v>
      </c>
      <c r="N22" s="12">
        <f t="shared" si="1"/>
        <v>7.5483870967741939</v>
      </c>
      <c r="O22">
        <v>100</v>
      </c>
      <c r="P22">
        <v>62</v>
      </c>
      <c r="Q22" s="2">
        <v>4346</v>
      </c>
    </row>
    <row r="23" spans="2:17">
      <c r="B23">
        <v>22</v>
      </c>
      <c r="C23" s="1">
        <v>42634</v>
      </c>
      <c r="E23">
        <f t="shared" si="0"/>
        <v>-0.3948943661971831</v>
      </c>
      <c r="F23">
        <v>100</v>
      </c>
      <c r="G23">
        <v>-355</v>
      </c>
      <c r="H23" s="2">
        <v>1819</v>
      </c>
      <c r="K23">
        <v>23</v>
      </c>
      <c r="L23" s="1">
        <v>42544</v>
      </c>
      <c r="N23" s="12">
        <f t="shared" si="1"/>
        <v>-0.67435158501440917</v>
      </c>
      <c r="O23">
        <v>100</v>
      </c>
      <c r="P23">
        <v>-694</v>
      </c>
      <c r="Q23" s="2">
        <v>3652</v>
      </c>
    </row>
    <row r="24" spans="2:17">
      <c r="B24">
        <v>23</v>
      </c>
      <c r="C24" s="1">
        <v>42733</v>
      </c>
      <c r="E24">
        <f t="shared" si="0"/>
        <v>6.6755952380952381</v>
      </c>
      <c r="F24">
        <v>100</v>
      </c>
      <c r="G24">
        <v>21</v>
      </c>
      <c r="H24" s="2">
        <v>1840</v>
      </c>
      <c r="K24">
        <v>24</v>
      </c>
      <c r="L24" s="1">
        <v>42598</v>
      </c>
      <c r="N24" s="12">
        <f t="shared" si="1"/>
        <v>-3.9</v>
      </c>
      <c r="O24">
        <v>100</v>
      </c>
      <c r="P24">
        <v>-120</v>
      </c>
      <c r="Q24" s="2">
        <v>3532</v>
      </c>
    </row>
    <row r="25" spans="2:17">
      <c r="B25">
        <v>24</v>
      </c>
      <c r="C25" s="1">
        <v>42822</v>
      </c>
      <c r="E25">
        <f t="shared" si="0"/>
        <v>0.28668200408997957</v>
      </c>
      <c r="F25">
        <v>100</v>
      </c>
      <c r="G25">
        <v>489</v>
      </c>
      <c r="H25" s="2">
        <v>2329</v>
      </c>
      <c r="K25">
        <v>25</v>
      </c>
      <c r="L25" s="1">
        <v>42697</v>
      </c>
      <c r="N25" s="12">
        <f t="shared" si="1"/>
        <v>-0.68221574344023328</v>
      </c>
      <c r="O25">
        <v>100</v>
      </c>
      <c r="P25">
        <v>-686</v>
      </c>
      <c r="Q25" s="2">
        <v>2846</v>
      </c>
    </row>
    <row r="26" spans="2:17">
      <c r="B26">
        <v>25</v>
      </c>
      <c r="C26" s="1">
        <v>42857</v>
      </c>
      <c r="E26">
        <f t="shared" si="0"/>
        <v>-4.522177419354839</v>
      </c>
      <c r="F26">
        <v>100</v>
      </c>
      <c r="G26">
        <v>-31</v>
      </c>
      <c r="H26" s="2">
        <v>2298</v>
      </c>
      <c r="K26">
        <v>26</v>
      </c>
      <c r="L26" s="1">
        <v>42744</v>
      </c>
      <c r="N26" s="12">
        <f t="shared" si="1"/>
        <v>1.6956521739130435</v>
      </c>
      <c r="O26">
        <v>100</v>
      </c>
      <c r="P26">
        <v>276</v>
      </c>
      <c r="Q26" s="2">
        <v>3122</v>
      </c>
    </row>
    <row r="27" spans="2:17">
      <c r="B27">
        <v>26</v>
      </c>
      <c r="C27" s="1">
        <v>42872</v>
      </c>
      <c r="E27">
        <f t="shared" si="0"/>
        <v>-0.65815727699530513</v>
      </c>
      <c r="F27">
        <v>100</v>
      </c>
      <c r="G27">
        <v>-213</v>
      </c>
      <c r="H27" s="2">
        <v>2085</v>
      </c>
      <c r="K27">
        <v>27</v>
      </c>
      <c r="L27" s="1">
        <v>42814</v>
      </c>
      <c r="N27" s="12">
        <f t="shared" si="1"/>
        <v>0.95901639344262291</v>
      </c>
      <c r="O27">
        <v>100</v>
      </c>
      <c r="P27">
        <v>488</v>
      </c>
      <c r="Q27" s="2">
        <v>3610</v>
      </c>
    </row>
    <row r="28" spans="2:17">
      <c r="B28">
        <v>27</v>
      </c>
      <c r="C28" s="1">
        <v>42970</v>
      </c>
      <c r="E28">
        <f t="shared" si="0"/>
        <v>0.69399752475247523</v>
      </c>
      <c r="F28">
        <v>100</v>
      </c>
      <c r="G28">
        <v>202</v>
      </c>
      <c r="H28" s="2">
        <v>2287</v>
      </c>
      <c r="K28">
        <v>28</v>
      </c>
      <c r="L28" s="1">
        <v>42846</v>
      </c>
      <c r="N28" s="12">
        <f t="shared" si="1"/>
        <v>14.181818181818182</v>
      </c>
      <c r="O28">
        <v>100</v>
      </c>
      <c r="P28">
        <v>33</v>
      </c>
      <c r="Q28" s="2">
        <v>3643</v>
      </c>
    </row>
    <row r="29" spans="2:17">
      <c r="B29">
        <v>28</v>
      </c>
      <c r="C29" s="1">
        <v>43020</v>
      </c>
      <c r="E29">
        <f t="shared" si="0"/>
        <v>-2.3364583333333333</v>
      </c>
      <c r="F29">
        <v>100</v>
      </c>
      <c r="G29">
        <v>-60</v>
      </c>
      <c r="H29" s="2">
        <v>2227</v>
      </c>
      <c r="K29">
        <v>29</v>
      </c>
      <c r="L29" s="1">
        <v>42993</v>
      </c>
      <c r="N29" s="12">
        <f t="shared" si="1"/>
        <v>2.2180094786729856</v>
      </c>
      <c r="O29">
        <v>100</v>
      </c>
      <c r="P29">
        <v>211</v>
      </c>
      <c r="Q29" s="2">
        <v>3854</v>
      </c>
    </row>
    <row r="30" spans="2:17">
      <c r="B30">
        <v>29</v>
      </c>
      <c r="C30" s="1">
        <v>43123</v>
      </c>
      <c r="E30">
        <f t="shared" si="0"/>
        <v>0.12618136813681369</v>
      </c>
      <c r="F30">
        <v>100</v>
      </c>
      <c r="G30" s="2">
        <v>1111</v>
      </c>
      <c r="H30" s="2">
        <v>3338</v>
      </c>
      <c r="K30">
        <v>30</v>
      </c>
      <c r="L30" s="1">
        <v>43153</v>
      </c>
      <c r="N30" s="12">
        <f t="shared" si="1"/>
        <v>0.39032527105921599</v>
      </c>
      <c r="O30">
        <v>100</v>
      </c>
      <c r="P30" s="2">
        <v>1199</v>
      </c>
      <c r="Q30" s="2">
        <v>5053</v>
      </c>
    </row>
    <row r="31" spans="2:17">
      <c r="B31">
        <v>30</v>
      </c>
      <c r="C31" s="1">
        <v>43159</v>
      </c>
      <c r="E31">
        <f t="shared" si="0"/>
        <v>-14.018750000000001</v>
      </c>
      <c r="F31">
        <v>100</v>
      </c>
      <c r="G31">
        <v>-10</v>
      </c>
      <c r="H31" s="2">
        <v>3328</v>
      </c>
      <c r="K31">
        <v>31</v>
      </c>
      <c r="L31" s="1">
        <v>43223</v>
      </c>
      <c r="N31" s="12">
        <f t="shared" si="1"/>
        <v>2.2285714285714286</v>
      </c>
      <c r="O31">
        <v>100</v>
      </c>
      <c r="P31">
        <v>210</v>
      </c>
      <c r="Q31" s="2">
        <v>5263</v>
      </c>
    </row>
    <row r="32" spans="2:17">
      <c r="B32">
        <v>31</v>
      </c>
      <c r="C32" s="1">
        <v>43181</v>
      </c>
      <c r="E32">
        <f t="shared" si="0"/>
        <v>15.576388888888889</v>
      </c>
      <c r="F32">
        <v>100</v>
      </c>
      <c r="G32">
        <v>9</v>
      </c>
      <c r="H32" s="2">
        <v>3337</v>
      </c>
      <c r="K32">
        <v>32</v>
      </c>
      <c r="L32" s="1">
        <v>43361</v>
      </c>
      <c r="N32" s="12">
        <f t="shared" si="1"/>
        <v>0.30993377483443707</v>
      </c>
      <c r="O32">
        <v>100</v>
      </c>
      <c r="P32" s="2">
        <v>1510</v>
      </c>
      <c r="Q32" s="2">
        <v>6773</v>
      </c>
    </row>
    <row r="33" spans="2:17">
      <c r="B33">
        <v>32</v>
      </c>
      <c r="C33" s="1">
        <v>43231</v>
      </c>
      <c r="E33">
        <f t="shared" si="0"/>
        <v>-2.9205729166666665</v>
      </c>
      <c r="F33">
        <v>100</v>
      </c>
      <c r="G33">
        <v>-48</v>
      </c>
      <c r="H33" s="2">
        <v>3289</v>
      </c>
      <c r="K33">
        <v>33</v>
      </c>
      <c r="L33" s="1">
        <v>43412</v>
      </c>
      <c r="N33" s="12">
        <f t="shared" si="1"/>
        <v>-0.65271966527196656</v>
      </c>
      <c r="O33">
        <v>100</v>
      </c>
      <c r="P33">
        <v>-717</v>
      </c>
      <c r="Q33" s="2">
        <v>6056</v>
      </c>
    </row>
    <row r="34" spans="2:17">
      <c r="B34">
        <v>33</v>
      </c>
      <c r="C34" s="1">
        <v>43319</v>
      </c>
      <c r="E34">
        <f t="shared" si="0"/>
        <v>0.12275612959719789</v>
      </c>
      <c r="F34">
        <v>100</v>
      </c>
      <c r="G34" s="2">
        <v>1142</v>
      </c>
      <c r="H34" s="2">
        <v>4431</v>
      </c>
      <c r="K34" t="s">
        <v>189</v>
      </c>
      <c r="L34">
        <f>-1*AVERAGE(P8,P23,P24,P25,P33)</f>
        <v>468</v>
      </c>
    </row>
    <row r="35" spans="2:17">
      <c r="B35">
        <v>34</v>
      </c>
      <c r="C35" s="1">
        <v>43388</v>
      </c>
      <c r="E35">
        <f t="shared" si="0"/>
        <v>-0.31573761261261263</v>
      </c>
      <c r="F35">
        <v>100</v>
      </c>
      <c r="G35">
        <v>-444</v>
      </c>
      <c r="H35" s="2">
        <v>3987</v>
      </c>
      <c r="K35" t="s">
        <v>187</v>
      </c>
      <c r="L35" s="12">
        <f>SUM(N2:N33)/K33</f>
        <v>3.9081575430731403</v>
      </c>
    </row>
    <row r="36" spans="2:17">
      <c r="B36">
        <v>35</v>
      </c>
      <c r="C36" s="1">
        <v>43438</v>
      </c>
      <c r="E36">
        <f t="shared" si="0"/>
        <v>0.27595964566929132</v>
      </c>
      <c r="F36">
        <v>100</v>
      </c>
      <c r="G36">
        <v>508</v>
      </c>
      <c r="H36" s="2">
        <v>4495</v>
      </c>
      <c r="K36" t="s">
        <v>190</v>
      </c>
      <c r="L36">
        <f>L35*K33*365/(L33-L2)</f>
        <v>18.105291387044609</v>
      </c>
    </row>
    <row r="37" spans="2:17">
      <c r="B37" t="s">
        <v>189</v>
      </c>
      <c r="C37">
        <f>-1*AVERAGE(G3,G7,G11,G13,G17,G19,G20,G21,G22,G23,G26,G27,G29,G31,G33,G35)</f>
        <v>140.1875</v>
      </c>
      <c r="K37" t="s">
        <v>191</v>
      </c>
      <c r="L37">
        <f>L35*SQRT(K33)/STDEV(N2:N33)</f>
        <v>3.6163519495065337</v>
      </c>
    </row>
    <row r="38" spans="2:17">
      <c r="B38" t="s">
        <v>187</v>
      </c>
      <c r="C38" s="12">
        <f>SUM(E2:E36)/B36</f>
        <v>1.8568287961812542</v>
      </c>
    </row>
    <row r="39" spans="2:17">
      <c r="B39" t="s">
        <v>190</v>
      </c>
      <c r="C39">
        <f>C38*B36*365/(C36-C2)</f>
        <v>8.6667840230966462</v>
      </c>
    </row>
    <row r="40" spans="2:17">
      <c r="B40" t="s">
        <v>191</v>
      </c>
      <c r="C40">
        <f>C38*SQRT(B36)/STDEV(E2:E36)</f>
        <v>0.87473971632678393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Stock selection</vt:lpstr>
      <vt:lpstr>BA</vt:lpstr>
      <vt:lpstr>UNH</vt:lpstr>
      <vt:lpstr>MSFT</vt:lpstr>
      <vt:lpstr>V</vt:lpstr>
      <vt:lpstr>VZ</vt:lpstr>
      <vt:lpstr>MA</vt:lpstr>
      <vt:lpstr>PEP</vt:lpstr>
      <vt:lpstr>NKE</vt:lpstr>
      <vt:lpstr>SBUX</vt:lpstr>
      <vt:lpstr>PYPL</vt:lpstr>
      <vt:lpstr>Position sizing</vt:lpstr>
      <vt:lpstr>Aggregate equity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Cardoza</dc:creator>
  <cp:lastModifiedBy>David Cardoza</cp:lastModifiedBy>
  <dcterms:created xsi:type="dcterms:W3CDTF">2018-12-17T23:47:58Z</dcterms:created>
  <dcterms:modified xsi:type="dcterms:W3CDTF">2018-12-28T20:05:17Z</dcterms:modified>
</cp:coreProperties>
</file>