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265" activeTab="1"/>
  </bookViews>
  <sheets>
    <sheet name="Abutment Harrington" sheetId="1" r:id="rId1"/>
    <sheet name="Abutment Garag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2" l="1"/>
  <c r="B2" i="2"/>
  <c r="B3" i="2" s="1"/>
  <c r="B4" i="2" s="1"/>
  <c r="B71" i="2"/>
  <c r="B55" i="2"/>
  <c r="B54" i="2"/>
  <c r="B51" i="2"/>
  <c r="B64" i="2" s="1"/>
  <c r="D50" i="2"/>
  <c r="D51" i="2" s="1"/>
  <c r="D49" i="2"/>
  <c r="D48" i="2"/>
  <c r="D47" i="2"/>
  <c r="D46" i="2"/>
  <c r="B42" i="2"/>
  <c r="B43" i="2" s="1"/>
  <c r="B35" i="2"/>
  <c r="B36" i="2" s="1"/>
  <c r="B27" i="2"/>
  <c r="B28" i="2" s="1"/>
  <c r="B19" i="2"/>
  <c r="B20" i="2" s="1"/>
  <c r="B71" i="1"/>
  <c r="B74" i="1" s="1"/>
  <c r="B55" i="1"/>
  <c r="B54" i="1"/>
  <c r="B51" i="1"/>
  <c r="B64" i="1" s="1"/>
  <c r="D47" i="1"/>
  <c r="D48" i="1"/>
  <c r="D49" i="1"/>
  <c r="D50" i="1"/>
  <c r="D46" i="1"/>
  <c r="B42" i="1"/>
  <c r="B43" i="1" s="1"/>
  <c r="B35" i="1"/>
  <c r="B36" i="1" s="1"/>
  <c r="B27" i="1"/>
  <c r="B28" i="1" s="1"/>
  <c r="B19" i="1"/>
  <c r="B20" i="1" s="1"/>
  <c r="B2" i="1"/>
  <c r="B3" i="1" s="1"/>
  <c r="B4" i="1" s="1"/>
  <c r="B56" i="2" l="1"/>
  <c r="B58" i="2" s="1"/>
  <c r="B74" i="2"/>
  <c r="B59" i="2"/>
  <c r="B61" i="2" s="1"/>
  <c r="B56" i="1"/>
  <c r="D51" i="1"/>
  <c r="B59" i="1" s="1"/>
  <c r="B61" i="1" s="1"/>
  <c r="B58" i="1" l="1"/>
</calcChain>
</file>

<file path=xl/sharedStrings.xml><?xml version="1.0" encoding="utf-8"?>
<sst xmlns="http://schemas.openxmlformats.org/spreadsheetml/2006/main" count="162" uniqueCount="56">
  <si>
    <t>Harrington</t>
  </si>
  <si>
    <t>R</t>
  </si>
  <si>
    <t>lb</t>
  </si>
  <si>
    <t>Divide by Number of Abutments x2</t>
  </si>
  <si>
    <t>lb/ft</t>
  </si>
  <si>
    <t>w</t>
  </si>
  <si>
    <t>w soil Pressure</t>
  </si>
  <si>
    <t>lb/ft^3</t>
  </si>
  <si>
    <t>wc Weight of Concrete</t>
  </si>
  <si>
    <t>Spread by Length of Abutment Labut=5ft</t>
  </si>
  <si>
    <t>Backwall</t>
  </si>
  <si>
    <t>Rect</t>
  </si>
  <si>
    <t>B</t>
  </si>
  <si>
    <t>H</t>
  </si>
  <si>
    <t>Triangle</t>
  </si>
  <si>
    <t>Backwall Rectangle Area</t>
  </si>
  <si>
    <t>ft</t>
  </si>
  <si>
    <t>ft^2</t>
  </si>
  <si>
    <t>Backwall Triangle Area</t>
  </si>
  <si>
    <t>Footing</t>
  </si>
  <si>
    <t>Rectangle</t>
  </si>
  <si>
    <t>Footing Area</t>
  </si>
  <si>
    <t>Footing DL</t>
  </si>
  <si>
    <t>Backwall T-DL</t>
  </si>
  <si>
    <t>Backwall R-DL</t>
  </si>
  <si>
    <t>Soil Pressure</t>
  </si>
  <si>
    <t xml:space="preserve">Acting Area </t>
  </si>
  <si>
    <t>Table-Acting Laods</t>
  </si>
  <si>
    <t>x</t>
  </si>
  <si>
    <t>Mr</t>
  </si>
  <si>
    <t>Bridge Pressure</t>
  </si>
  <si>
    <t>P=1/2Ka*w*h^2</t>
  </si>
  <si>
    <t>Total Height H</t>
  </si>
  <si>
    <t>Mo Overturning Moment</t>
  </si>
  <si>
    <t>y=h/3</t>
  </si>
  <si>
    <t xml:space="preserve">Factor of Safety </t>
  </si>
  <si>
    <t>Distance from Resultant Front Edge a</t>
  </si>
  <si>
    <t>Sum R</t>
  </si>
  <si>
    <t>Sum Mr</t>
  </si>
  <si>
    <t>Max Soil Pressure q1=(4*l-6a)(Rv/L^2)</t>
  </si>
  <si>
    <t>lb/ft^2</t>
  </si>
  <si>
    <t>Base Coeffection Friction Factor f</t>
  </si>
  <si>
    <t>Friction Force F</t>
  </si>
  <si>
    <t>Minimum Depth Recommended</t>
  </si>
  <si>
    <t>Disregard Depth Due to Enviroment</t>
  </si>
  <si>
    <t>Considered depth h</t>
  </si>
  <si>
    <t>Soil Bearing Coeffcients</t>
  </si>
  <si>
    <t>Phi=30</t>
  </si>
  <si>
    <t>Kah</t>
  </si>
  <si>
    <t>Kph</t>
  </si>
  <si>
    <t>Passive Pressure</t>
  </si>
  <si>
    <t>1/2w*h^2*K_ph</t>
  </si>
  <si>
    <t>Safety Factor Against Sliding</t>
  </si>
  <si>
    <t>Fsliding</t>
  </si>
  <si>
    <t>3.38&gt;1.5; Favorable Design</t>
  </si>
  <si>
    <t>&gt;1.5; Favorable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</si>
</sst>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Fill="1" applyBorder="1"/>
    <xf numFmtId="1" fontId="0" fillId="0" borderId="1" xfId="0" applyNumberFormat="1" applyBorder="1"/>
    <xf numFmtId="1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5" workbookViewId="0">
      <selection activeCell="A77" sqref="A1:XFD1048576"/>
    </sheetView>
  </sheetViews>
  <sheetFormatPr defaultRowHeight="15" x14ac:dyDescent="0.25"/>
  <cols>
    <col min="1" max="1" width="38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f>231.4*1000</f>
        <v>231400</v>
      </c>
      <c r="C2" t="s">
        <v>2</v>
      </c>
    </row>
    <row r="3" spans="1:3" x14ac:dyDescent="0.25">
      <c r="A3" t="s">
        <v>3</v>
      </c>
      <c r="B3">
        <f>B2/2</f>
        <v>115700</v>
      </c>
      <c r="C3" t="s">
        <v>2</v>
      </c>
    </row>
    <row r="4" spans="1:3" x14ac:dyDescent="0.25">
      <c r="A4" t="s">
        <v>9</v>
      </c>
      <c r="B4">
        <f>B3/5</f>
        <v>23140</v>
      </c>
      <c r="C4" t="s">
        <v>4</v>
      </c>
    </row>
    <row r="6" spans="1:3" x14ac:dyDescent="0.25">
      <c r="A6" t="s">
        <v>46</v>
      </c>
    </row>
    <row r="7" spans="1:3" x14ac:dyDescent="0.25">
      <c r="A7" t="s">
        <v>47</v>
      </c>
    </row>
    <row r="8" spans="1:3" x14ac:dyDescent="0.25">
      <c r="A8" t="s">
        <v>48</v>
      </c>
      <c r="B8">
        <v>0.33333000000000002</v>
      </c>
    </row>
    <row r="9" spans="1:3" x14ac:dyDescent="0.25">
      <c r="A9" t="s">
        <v>49</v>
      </c>
      <c r="B9">
        <v>3</v>
      </c>
    </row>
    <row r="10" spans="1:3" x14ac:dyDescent="0.25">
      <c r="A10" t="s">
        <v>6</v>
      </c>
      <c r="B10">
        <v>120</v>
      </c>
      <c r="C10" t="s">
        <v>7</v>
      </c>
    </row>
    <row r="11" spans="1:3" x14ac:dyDescent="0.25">
      <c r="A11" t="s">
        <v>8</v>
      </c>
      <c r="B11">
        <v>150</v>
      </c>
      <c r="C11" t="s">
        <v>7</v>
      </c>
    </row>
    <row r="12" spans="1:3" x14ac:dyDescent="0.25">
      <c r="A12" t="s">
        <v>32</v>
      </c>
      <c r="B12">
        <v>10</v>
      </c>
      <c r="C12" t="s">
        <v>16</v>
      </c>
    </row>
    <row r="15" spans="1:3" x14ac:dyDescent="0.25">
      <c r="A15" t="s">
        <v>10</v>
      </c>
    </row>
    <row r="16" spans="1:3" x14ac:dyDescent="0.25">
      <c r="A16" t="s">
        <v>11</v>
      </c>
    </row>
    <row r="17" spans="1:3" x14ac:dyDescent="0.25">
      <c r="A17" t="s">
        <v>12</v>
      </c>
      <c r="B17">
        <v>2</v>
      </c>
      <c r="C17" t="s">
        <v>16</v>
      </c>
    </row>
    <row r="18" spans="1:3" x14ac:dyDescent="0.25">
      <c r="A18" t="s">
        <v>13</v>
      </c>
      <c r="B18">
        <v>7</v>
      </c>
      <c r="C18" t="s">
        <v>16</v>
      </c>
    </row>
    <row r="19" spans="1:3" x14ac:dyDescent="0.25">
      <c r="A19" t="s">
        <v>15</v>
      </c>
      <c r="B19">
        <f>B17*B18</f>
        <v>14</v>
      </c>
      <c r="C19" t="s">
        <v>17</v>
      </c>
    </row>
    <row r="20" spans="1:3" x14ac:dyDescent="0.25">
      <c r="A20" t="s">
        <v>24</v>
      </c>
      <c r="B20">
        <f>B19*B11</f>
        <v>2100</v>
      </c>
      <c r="C20" t="s">
        <v>4</v>
      </c>
    </row>
    <row r="23" spans="1:3" x14ac:dyDescent="0.25">
      <c r="A23" t="s">
        <v>10</v>
      </c>
    </row>
    <row r="24" spans="1:3" x14ac:dyDescent="0.25">
      <c r="A24" t="s">
        <v>14</v>
      </c>
    </row>
    <row r="25" spans="1:3" x14ac:dyDescent="0.25">
      <c r="A25" t="s">
        <v>12</v>
      </c>
      <c r="B25">
        <v>3</v>
      </c>
    </row>
    <row r="26" spans="1:3" x14ac:dyDescent="0.25">
      <c r="A26" t="s">
        <v>13</v>
      </c>
      <c r="B26">
        <v>7</v>
      </c>
    </row>
    <row r="27" spans="1:3" x14ac:dyDescent="0.25">
      <c r="A27" t="s">
        <v>18</v>
      </c>
      <c r="B27">
        <f>0.5*B25*B26</f>
        <v>10.5</v>
      </c>
    </row>
    <row r="28" spans="1:3" x14ac:dyDescent="0.25">
      <c r="A28" t="s">
        <v>23</v>
      </c>
      <c r="B28">
        <f>B11*B27</f>
        <v>1575</v>
      </c>
      <c r="C28" t="s">
        <v>4</v>
      </c>
    </row>
    <row r="31" spans="1:3" x14ac:dyDescent="0.25">
      <c r="A31" t="s">
        <v>19</v>
      </c>
    </row>
    <row r="32" spans="1:3" x14ac:dyDescent="0.25">
      <c r="A32" t="s">
        <v>20</v>
      </c>
    </row>
    <row r="33" spans="1:4" x14ac:dyDescent="0.25">
      <c r="A33" t="s">
        <v>12</v>
      </c>
      <c r="B33">
        <v>8</v>
      </c>
    </row>
    <row r="34" spans="1:4" x14ac:dyDescent="0.25">
      <c r="A34" t="s">
        <v>13</v>
      </c>
      <c r="B34">
        <v>3</v>
      </c>
    </row>
    <row r="35" spans="1:4" x14ac:dyDescent="0.25">
      <c r="A35" t="s">
        <v>21</v>
      </c>
      <c r="B35">
        <f>B33*B34</f>
        <v>24</v>
      </c>
    </row>
    <row r="36" spans="1:4" x14ac:dyDescent="0.25">
      <c r="A36" t="s">
        <v>22</v>
      </c>
      <c r="B36">
        <f>B35*B11</f>
        <v>3600</v>
      </c>
      <c r="C36" t="s">
        <v>4</v>
      </c>
    </row>
    <row r="38" spans="1:4" x14ac:dyDescent="0.25">
      <c r="A38" t="s">
        <v>25</v>
      </c>
    </row>
    <row r="39" spans="1:4" x14ac:dyDescent="0.25">
      <c r="A39" t="s">
        <v>26</v>
      </c>
    </row>
    <row r="40" spans="1:4" x14ac:dyDescent="0.25">
      <c r="A40" t="s">
        <v>12</v>
      </c>
      <c r="B40">
        <v>3</v>
      </c>
    </row>
    <row r="41" spans="1:4" x14ac:dyDescent="0.25">
      <c r="A41" t="s">
        <v>13</v>
      </c>
      <c r="B41">
        <v>7</v>
      </c>
    </row>
    <row r="42" spans="1:4" x14ac:dyDescent="0.25">
      <c r="A42" t="s">
        <v>26</v>
      </c>
      <c r="B42">
        <f>B40*B41</f>
        <v>21</v>
      </c>
    </row>
    <row r="43" spans="1:4" x14ac:dyDescent="0.25">
      <c r="A43" t="s">
        <v>25</v>
      </c>
      <c r="B43">
        <f>B42*B10</f>
        <v>2520</v>
      </c>
      <c r="C43" t="s">
        <v>4</v>
      </c>
    </row>
    <row r="45" spans="1:4" x14ac:dyDescent="0.25">
      <c r="A45" t="s">
        <v>27</v>
      </c>
      <c r="B45" t="s">
        <v>5</v>
      </c>
      <c r="C45" t="s">
        <v>28</v>
      </c>
      <c r="D45" t="s">
        <v>29</v>
      </c>
    </row>
    <row r="46" spans="1:4" x14ac:dyDescent="0.25">
      <c r="A46" s="1" t="s">
        <v>24</v>
      </c>
      <c r="B46" s="1">
        <v>2100</v>
      </c>
      <c r="C46" s="1">
        <v>4</v>
      </c>
      <c r="D46" s="1">
        <f>C46*B46</f>
        <v>8400</v>
      </c>
    </row>
    <row r="47" spans="1:4" x14ac:dyDescent="0.25">
      <c r="A47" s="1" t="s">
        <v>23</v>
      </c>
      <c r="B47" s="1">
        <v>1575</v>
      </c>
      <c r="C47" s="1">
        <v>6.5</v>
      </c>
      <c r="D47" s="1">
        <f t="shared" ref="D47:D50" si="0">C47*B47</f>
        <v>10237.5</v>
      </c>
    </row>
    <row r="48" spans="1:4" x14ac:dyDescent="0.25">
      <c r="A48" s="1" t="s">
        <v>22</v>
      </c>
      <c r="B48" s="1">
        <v>3600</v>
      </c>
      <c r="C48" s="1">
        <v>6</v>
      </c>
      <c r="D48" s="1">
        <f t="shared" si="0"/>
        <v>21600</v>
      </c>
    </row>
    <row r="49" spans="1:4" x14ac:dyDescent="0.25">
      <c r="A49" s="1" t="s">
        <v>25</v>
      </c>
      <c r="B49" s="1">
        <v>2520</v>
      </c>
      <c r="C49" s="1">
        <v>1.5</v>
      </c>
      <c r="D49" s="1">
        <f t="shared" si="0"/>
        <v>3780</v>
      </c>
    </row>
    <row r="50" spans="1:4" x14ac:dyDescent="0.25">
      <c r="A50" s="1" t="s">
        <v>30</v>
      </c>
      <c r="B50" s="1">
        <v>23140</v>
      </c>
      <c r="C50" s="1">
        <v>5</v>
      </c>
      <c r="D50" s="1">
        <f t="shared" si="0"/>
        <v>115700</v>
      </c>
    </row>
    <row r="51" spans="1:4" x14ac:dyDescent="0.25">
      <c r="A51" s="2" t="s">
        <v>37</v>
      </c>
      <c r="B51" s="2">
        <f>SUM(B46:B50)</f>
        <v>32935</v>
      </c>
      <c r="C51" t="s">
        <v>38</v>
      </c>
      <c r="D51" s="2">
        <f>SUM(D46:D50)</f>
        <v>159717.5</v>
      </c>
    </row>
    <row r="52" spans="1:4" x14ac:dyDescent="0.25">
      <c r="A52" s="2"/>
      <c r="B52" s="2"/>
      <c r="D52" s="2"/>
    </row>
    <row r="53" spans="1:4" x14ac:dyDescent="0.25">
      <c r="A53" s="2"/>
      <c r="B53" s="2"/>
      <c r="D53" s="2"/>
    </row>
    <row r="54" spans="1:4" x14ac:dyDescent="0.25">
      <c r="A54" s="3" t="s">
        <v>34</v>
      </c>
      <c r="B54">
        <f>B12/3</f>
        <v>3.3333333333333335</v>
      </c>
    </row>
    <row r="55" spans="1:4" x14ac:dyDescent="0.25">
      <c r="A55" t="s">
        <v>31</v>
      </c>
      <c r="B55">
        <f>0.5*COS(0.523598776)*120*B12^2</f>
        <v>5196.1524215015279</v>
      </c>
    </row>
    <row r="56" spans="1:4" x14ac:dyDescent="0.25">
      <c r="A56" t="s">
        <v>33</v>
      </c>
      <c r="B56">
        <f>B55*B54</f>
        <v>17320.50807167176</v>
      </c>
    </row>
    <row r="58" spans="1:4" x14ac:dyDescent="0.25">
      <c r="A58" t="s">
        <v>35</v>
      </c>
      <c r="B58">
        <f>D51/B56</f>
        <v>9.2212941640680288</v>
      </c>
    </row>
    <row r="59" spans="1:4" x14ac:dyDescent="0.25">
      <c r="A59" t="s">
        <v>36</v>
      </c>
      <c r="B59">
        <f>(D51-B56)/B51</f>
        <v>4.3235764969888644</v>
      </c>
    </row>
    <row r="61" spans="1:4" x14ac:dyDescent="0.25">
      <c r="A61" t="s">
        <v>39</v>
      </c>
      <c r="B61">
        <f>((4*B33)-(6*B59))*(B51/B33^2)</f>
        <v>3117.782006719226</v>
      </c>
      <c r="C61" t="s">
        <v>40</v>
      </c>
    </row>
    <row r="63" spans="1:4" x14ac:dyDescent="0.25">
      <c r="A63" t="s">
        <v>41</v>
      </c>
      <c r="B63">
        <v>0.5</v>
      </c>
    </row>
    <row r="64" spans="1:4" x14ac:dyDescent="0.25">
      <c r="A64" t="s">
        <v>42</v>
      </c>
      <c r="B64">
        <f>B51*B63</f>
        <v>16467.5</v>
      </c>
      <c r="C64" t="s">
        <v>2</v>
      </c>
    </row>
    <row r="66" spans="1:3" x14ac:dyDescent="0.25">
      <c r="A66" t="s">
        <v>43</v>
      </c>
      <c r="B66">
        <v>4</v>
      </c>
      <c r="C66" t="s">
        <v>16</v>
      </c>
    </row>
    <row r="67" spans="1:3" x14ac:dyDescent="0.25">
      <c r="A67" t="s">
        <v>44</v>
      </c>
      <c r="B67">
        <v>1.5</v>
      </c>
      <c r="C67" t="s">
        <v>16</v>
      </c>
    </row>
    <row r="68" spans="1:3" x14ac:dyDescent="0.25">
      <c r="A68" t="s">
        <v>45</v>
      </c>
      <c r="B68">
        <v>2.5</v>
      </c>
      <c r="C68" t="s">
        <v>16</v>
      </c>
    </row>
    <row r="70" spans="1:3" x14ac:dyDescent="0.25">
      <c r="A70" t="s">
        <v>50</v>
      </c>
    </row>
    <row r="71" spans="1:3" x14ac:dyDescent="0.25">
      <c r="A71" t="s">
        <v>51</v>
      </c>
      <c r="B71">
        <f>0.5*B10*B68^2*B9</f>
        <v>1125</v>
      </c>
      <c r="C71" t="s">
        <v>2</v>
      </c>
    </row>
    <row r="73" spans="1:3" x14ac:dyDescent="0.25">
      <c r="A73" t="s">
        <v>52</v>
      </c>
    </row>
    <row r="74" spans="1:3" x14ac:dyDescent="0.25">
      <c r="A74" t="s">
        <v>53</v>
      </c>
      <c r="B74">
        <f>(B64+B71)/B55</f>
        <v>3.3856782043580451</v>
      </c>
    </row>
    <row r="75" spans="1:3" x14ac:dyDescent="0.25">
      <c r="A75" t="s">
        <v>54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A51" workbookViewId="0">
      <selection activeCell="B64" sqref="B64"/>
    </sheetView>
  </sheetViews>
  <sheetFormatPr defaultRowHeight="15" x14ac:dyDescent="0.25"/>
  <cols>
    <col min="1" max="1" width="38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f>212207</f>
        <v>212207</v>
      </c>
      <c r="C2" t="s">
        <v>2</v>
      </c>
    </row>
    <row r="3" spans="1:3" x14ac:dyDescent="0.25">
      <c r="A3" t="s">
        <v>3</v>
      </c>
      <c r="B3" s="5">
        <f>B2/2</f>
        <v>106103.5</v>
      </c>
      <c r="C3" t="s">
        <v>2</v>
      </c>
    </row>
    <row r="4" spans="1:3" x14ac:dyDescent="0.25">
      <c r="A4" t="s">
        <v>9</v>
      </c>
      <c r="B4" s="5">
        <f>B3/5</f>
        <v>21220.7</v>
      </c>
      <c r="C4" t="s">
        <v>4</v>
      </c>
    </row>
    <row r="6" spans="1:3" x14ac:dyDescent="0.25">
      <c r="A6" t="s">
        <v>46</v>
      </c>
    </row>
    <row r="7" spans="1:3" x14ac:dyDescent="0.25">
      <c r="A7" t="s">
        <v>47</v>
      </c>
    </row>
    <row r="8" spans="1:3" x14ac:dyDescent="0.25">
      <c r="A8" t="s">
        <v>48</v>
      </c>
      <c r="B8">
        <v>0.33333000000000002</v>
      </c>
    </row>
    <row r="9" spans="1:3" x14ac:dyDescent="0.25">
      <c r="A9" t="s">
        <v>49</v>
      </c>
      <c r="B9">
        <v>3</v>
      </c>
    </row>
    <row r="10" spans="1:3" x14ac:dyDescent="0.25">
      <c r="A10" t="s">
        <v>6</v>
      </c>
      <c r="B10">
        <v>120</v>
      </c>
      <c r="C10" t="s">
        <v>7</v>
      </c>
    </row>
    <row r="11" spans="1:3" x14ac:dyDescent="0.25">
      <c r="A11" t="s">
        <v>8</v>
      </c>
      <c r="B11">
        <v>150</v>
      </c>
      <c r="C11" t="s">
        <v>7</v>
      </c>
    </row>
    <row r="12" spans="1:3" x14ac:dyDescent="0.25">
      <c r="A12" t="s">
        <v>32</v>
      </c>
      <c r="B12">
        <v>8</v>
      </c>
      <c r="C12" t="s">
        <v>16</v>
      </c>
    </row>
    <row r="15" spans="1:3" x14ac:dyDescent="0.25">
      <c r="A15" t="s">
        <v>10</v>
      </c>
    </row>
    <row r="16" spans="1:3" x14ac:dyDescent="0.25">
      <c r="A16" t="s">
        <v>11</v>
      </c>
    </row>
    <row r="17" spans="1:3" x14ac:dyDescent="0.25">
      <c r="A17" t="s">
        <v>12</v>
      </c>
      <c r="B17">
        <v>2</v>
      </c>
      <c r="C17" t="s">
        <v>16</v>
      </c>
    </row>
    <row r="18" spans="1:3" x14ac:dyDescent="0.25">
      <c r="A18" t="s">
        <v>13</v>
      </c>
      <c r="B18">
        <v>7</v>
      </c>
      <c r="C18" t="s">
        <v>16</v>
      </c>
    </row>
    <row r="19" spans="1:3" x14ac:dyDescent="0.25">
      <c r="A19" t="s">
        <v>15</v>
      </c>
      <c r="B19" s="6">
        <f>B17*B18</f>
        <v>14</v>
      </c>
      <c r="C19" t="s">
        <v>17</v>
      </c>
    </row>
    <row r="20" spans="1:3" x14ac:dyDescent="0.25">
      <c r="A20" t="s">
        <v>24</v>
      </c>
      <c r="B20" s="6">
        <f>B19*B11</f>
        <v>2100</v>
      </c>
      <c r="C20" t="s">
        <v>4</v>
      </c>
    </row>
    <row r="23" spans="1:3" x14ac:dyDescent="0.25">
      <c r="A23" t="s">
        <v>10</v>
      </c>
    </row>
    <row r="24" spans="1:3" x14ac:dyDescent="0.25">
      <c r="A24" t="s">
        <v>14</v>
      </c>
    </row>
    <row r="25" spans="1:3" x14ac:dyDescent="0.25">
      <c r="A25" t="s">
        <v>12</v>
      </c>
      <c r="B25">
        <v>3</v>
      </c>
    </row>
    <row r="26" spans="1:3" x14ac:dyDescent="0.25">
      <c r="A26" t="s">
        <v>13</v>
      </c>
      <c r="B26">
        <v>7</v>
      </c>
    </row>
    <row r="27" spans="1:3" x14ac:dyDescent="0.25">
      <c r="A27" t="s">
        <v>18</v>
      </c>
      <c r="B27" s="6">
        <f>0.5*B25*B26</f>
        <v>10.5</v>
      </c>
    </row>
    <row r="28" spans="1:3" x14ac:dyDescent="0.25">
      <c r="A28" t="s">
        <v>23</v>
      </c>
      <c r="B28" s="6">
        <f>B11*B27</f>
        <v>1575</v>
      </c>
      <c r="C28" t="s">
        <v>4</v>
      </c>
    </row>
    <row r="31" spans="1:3" x14ac:dyDescent="0.25">
      <c r="A31" t="s">
        <v>19</v>
      </c>
    </row>
    <row r="32" spans="1:3" x14ac:dyDescent="0.25">
      <c r="A32" t="s">
        <v>20</v>
      </c>
    </row>
    <row r="33" spans="1:4" x14ac:dyDescent="0.25">
      <c r="A33" t="s">
        <v>12</v>
      </c>
      <c r="B33">
        <v>8</v>
      </c>
    </row>
    <row r="34" spans="1:4" x14ac:dyDescent="0.25">
      <c r="A34" t="s">
        <v>13</v>
      </c>
      <c r="B34">
        <v>3</v>
      </c>
    </row>
    <row r="35" spans="1:4" x14ac:dyDescent="0.25">
      <c r="A35" t="s">
        <v>21</v>
      </c>
      <c r="B35" s="6">
        <f>B33*B34</f>
        <v>24</v>
      </c>
    </row>
    <row r="36" spans="1:4" x14ac:dyDescent="0.25">
      <c r="A36" t="s">
        <v>22</v>
      </c>
      <c r="B36" s="6">
        <f>B35*B11</f>
        <v>3600</v>
      </c>
      <c r="C36" t="s">
        <v>4</v>
      </c>
    </row>
    <row r="38" spans="1:4" x14ac:dyDescent="0.25">
      <c r="A38" t="s">
        <v>25</v>
      </c>
    </row>
    <row r="39" spans="1:4" x14ac:dyDescent="0.25">
      <c r="A39" t="s">
        <v>26</v>
      </c>
    </row>
    <row r="40" spans="1:4" x14ac:dyDescent="0.25">
      <c r="A40" t="s">
        <v>12</v>
      </c>
      <c r="B40">
        <v>3</v>
      </c>
    </row>
    <row r="41" spans="1:4" x14ac:dyDescent="0.25">
      <c r="A41" t="s">
        <v>13</v>
      </c>
      <c r="B41">
        <v>7</v>
      </c>
    </row>
    <row r="42" spans="1:4" x14ac:dyDescent="0.25">
      <c r="A42" t="s">
        <v>26</v>
      </c>
      <c r="B42" s="6">
        <f>B40*B41</f>
        <v>21</v>
      </c>
    </row>
    <row r="43" spans="1:4" x14ac:dyDescent="0.25">
      <c r="A43" t="s">
        <v>25</v>
      </c>
      <c r="B43" s="6">
        <f>B42*B10</f>
        <v>2520</v>
      </c>
      <c r="C43" t="s">
        <v>4</v>
      </c>
    </row>
    <row r="45" spans="1:4" x14ac:dyDescent="0.25">
      <c r="A45" t="s">
        <v>27</v>
      </c>
      <c r="B45" t="s">
        <v>5</v>
      </c>
      <c r="C45" t="s">
        <v>28</v>
      </c>
      <c r="D45" t="s">
        <v>29</v>
      </c>
    </row>
    <row r="46" spans="1:4" x14ac:dyDescent="0.25">
      <c r="A46" s="1" t="s">
        <v>24</v>
      </c>
      <c r="B46" s="1">
        <v>2100</v>
      </c>
      <c r="C46" s="1">
        <v>4</v>
      </c>
      <c r="D46" s="1">
        <f>C46*B46</f>
        <v>8400</v>
      </c>
    </row>
    <row r="47" spans="1:4" x14ac:dyDescent="0.25">
      <c r="A47" s="1" t="s">
        <v>23</v>
      </c>
      <c r="B47" s="1">
        <v>1575</v>
      </c>
      <c r="C47" s="1">
        <v>6.5</v>
      </c>
      <c r="D47" s="1">
        <f t="shared" ref="D47:D50" si="0">C47*B47</f>
        <v>10237.5</v>
      </c>
    </row>
    <row r="48" spans="1:4" x14ac:dyDescent="0.25">
      <c r="A48" s="1" t="s">
        <v>22</v>
      </c>
      <c r="B48" s="1">
        <v>3600</v>
      </c>
      <c r="C48" s="1">
        <v>6</v>
      </c>
      <c r="D48" s="1">
        <f t="shared" si="0"/>
        <v>21600</v>
      </c>
    </row>
    <row r="49" spans="1:4" x14ac:dyDescent="0.25">
      <c r="A49" s="1" t="s">
        <v>25</v>
      </c>
      <c r="B49" s="1">
        <v>2520</v>
      </c>
      <c r="C49" s="1">
        <v>1.5</v>
      </c>
      <c r="D49" s="1">
        <f t="shared" si="0"/>
        <v>3780</v>
      </c>
    </row>
    <row r="50" spans="1:4" x14ac:dyDescent="0.25">
      <c r="A50" s="1" t="s">
        <v>30</v>
      </c>
      <c r="B50" s="4">
        <f>B4</f>
        <v>21220.7</v>
      </c>
      <c r="C50" s="1">
        <v>5</v>
      </c>
      <c r="D50" s="1">
        <f t="shared" si="0"/>
        <v>106103.5</v>
      </c>
    </row>
    <row r="51" spans="1:4" x14ac:dyDescent="0.25">
      <c r="A51" s="2" t="s">
        <v>37</v>
      </c>
      <c r="B51" s="2">
        <f>SUM(B46:B50)</f>
        <v>31015.7</v>
      </c>
      <c r="C51" t="s">
        <v>38</v>
      </c>
      <c r="D51" s="2">
        <f>SUM(D46:D50)</f>
        <v>150121</v>
      </c>
    </row>
    <row r="52" spans="1:4" x14ac:dyDescent="0.25">
      <c r="A52" s="2"/>
      <c r="B52" s="2"/>
      <c r="D52" s="2"/>
    </row>
    <row r="53" spans="1:4" x14ac:dyDescent="0.25">
      <c r="A53" s="2"/>
      <c r="B53" s="2"/>
      <c r="D53" s="2"/>
    </row>
    <row r="54" spans="1:4" x14ac:dyDescent="0.25">
      <c r="A54" s="3" t="s">
        <v>34</v>
      </c>
      <c r="B54" s="6">
        <f>B12/3</f>
        <v>2.6666666666666665</v>
      </c>
    </row>
    <row r="55" spans="1:4" x14ac:dyDescent="0.25">
      <c r="A55" t="s">
        <v>31</v>
      </c>
      <c r="B55" s="6">
        <f>0.5*COS(0.523598776)*120*B12^2</f>
        <v>3325.537549760978</v>
      </c>
    </row>
    <row r="56" spans="1:4" x14ac:dyDescent="0.25">
      <c r="A56" t="s">
        <v>33</v>
      </c>
      <c r="B56" s="6">
        <f>B55*B54</f>
        <v>8868.1001326959413</v>
      </c>
    </row>
    <row r="58" spans="1:4" x14ac:dyDescent="0.25">
      <c r="A58" t="s">
        <v>35</v>
      </c>
      <c r="B58" s="6">
        <f>D51/B56</f>
        <v>16.928203082249428</v>
      </c>
    </row>
    <row r="59" spans="1:4" x14ac:dyDescent="0.25">
      <c r="A59" t="s">
        <v>36</v>
      </c>
      <c r="B59" s="6">
        <f>(D51-B56)/B51</f>
        <v>4.5542386554971852</v>
      </c>
    </row>
    <row r="61" spans="1:4" x14ac:dyDescent="0.25">
      <c r="A61" t="s">
        <v>39</v>
      </c>
      <c r="B61" s="6">
        <f>((4*B33)-(6*B59))*(B51/B33^2)</f>
        <v>2265.3906374402454</v>
      </c>
      <c r="C61" t="s">
        <v>40</v>
      </c>
    </row>
    <row r="63" spans="1:4" x14ac:dyDescent="0.25">
      <c r="A63" t="s">
        <v>41</v>
      </c>
      <c r="B63">
        <v>0.5</v>
      </c>
    </row>
    <row r="64" spans="1:4" x14ac:dyDescent="0.25">
      <c r="A64" t="s">
        <v>42</v>
      </c>
      <c r="B64" s="6">
        <f>B51*B63</f>
        <v>15507.85</v>
      </c>
      <c r="C64" t="s">
        <v>2</v>
      </c>
    </row>
    <row r="66" spans="1:3" x14ac:dyDescent="0.25">
      <c r="A66" t="s">
        <v>43</v>
      </c>
      <c r="B66">
        <v>4</v>
      </c>
      <c r="C66" t="s">
        <v>16</v>
      </c>
    </row>
    <row r="67" spans="1:3" x14ac:dyDescent="0.25">
      <c r="A67" t="s">
        <v>44</v>
      </c>
      <c r="B67">
        <v>1.5</v>
      </c>
      <c r="C67" t="s">
        <v>16</v>
      </c>
    </row>
    <row r="68" spans="1:3" x14ac:dyDescent="0.25">
      <c r="A68" t="s">
        <v>45</v>
      </c>
      <c r="B68">
        <v>2.5</v>
      </c>
      <c r="C68" t="s">
        <v>16</v>
      </c>
    </row>
    <row r="70" spans="1:3" x14ac:dyDescent="0.25">
      <c r="A70" t="s">
        <v>50</v>
      </c>
    </row>
    <row r="71" spans="1:3" x14ac:dyDescent="0.25">
      <c r="A71" t="s">
        <v>51</v>
      </c>
      <c r="B71" s="6">
        <f>0.5*B10*B68^2*B9</f>
        <v>1125</v>
      </c>
      <c r="C71" t="s">
        <v>2</v>
      </c>
    </row>
    <row r="73" spans="1:3" x14ac:dyDescent="0.25">
      <c r="A73" t="s">
        <v>52</v>
      </c>
    </row>
    <row r="74" spans="1:3" x14ac:dyDescent="0.25">
      <c r="A74" t="s">
        <v>53</v>
      </c>
      <c r="B74" s="6">
        <f>(B64+B71)/B55</f>
        <v>5.0015523057905273</v>
      </c>
      <c r="C7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Abutment Harrington</vt:lpstr>
      <vt:lpstr>Abutment Garage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2013-02-07T06:31:19Z</dcterms:created>
  <dcterms:modified xsi:type="dcterms:W3CDTF">2013-02-07T11:49:06Z</dcterms:modified>
</cp:coreProperties>
</file>