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zknaget" sheetId="1" r:id="rId4"/>
    <sheet state="visible" name="Sotk" sheetId="2" r:id="rId5"/>
    <sheet state="visible" name="Karchaghbyur" sheetId="3" r:id="rId6"/>
    <sheet state="visible" name="Argichi" sheetId="4" r:id="rId7"/>
    <sheet state="visible" name="Tsakkar" sheetId="5" r:id="rId8"/>
    <sheet state="visible" name="Shoghvak" sheetId="6" r:id="rId9"/>
    <sheet state="visible" name="Vardenis" sheetId="7" r:id="rId10"/>
    <sheet state="visible" name="Gavaraget" sheetId="8" r:id="rId11"/>
    <sheet state="visible" name="Martuni" sheetId="9" r:id="rId12"/>
    <sheet state="visible" name="Masrik" sheetId="10" r:id="rId13"/>
    <sheet state="visible" name="Rankings" sheetId="11" r:id="rId14"/>
  </sheets>
  <definedNames/>
  <calcPr/>
</workbook>
</file>

<file path=xl/sharedStrings.xml><?xml version="1.0" encoding="utf-8"?>
<sst xmlns="http://schemas.openxmlformats.org/spreadsheetml/2006/main" count="1980" uniqueCount="65">
  <si>
    <t>Year</t>
  </si>
  <si>
    <t>Station Number</t>
  </si>
  <si>
    <t>River</t>
  </si>
  <si>
    <t>Location Sampling Site</t>
  </si>
  <si>
    <t>Date</t>
  </si>
  <si>
    <t>pH</t>
  </si>
  <si>
    <t>BOD₅ mgO₂/L</t>
  </si>
  <si>
    <t>Dissolved Oxygen mg/L</t>
  </si>
  <si>
    <t>Nitrate ion mgN/L</t>
  </si>
  <si>
    <t>Phosphate mg/L</t>
  </si>
  <si>
    <t>Total Dissolved Solids mg/L</t>
  </si>
  <si>
    <t>Iron mg/L</t>
  </si>
  <si>
    <t>Ammonium Ion mgN/L</t>
  </si>
  <si>
    <t>Nitrite ion mgN/L</t>
  </si>
  <si>
    <t>Potassium mg/L</t>
  </si>
  <si>
    <t>Sulphur mg/L</t>
  </si>
  <si>
    <t>Sodium mg/L</t>
  </si>
  <si>
    <t>Magnesium mg/L</t>
  </si>
  <si>
    <t>Calcium mg/L</t>
  </si>
  <si>
    <t>Nitrogen mg/L</t>
  </si>
  <si>
    <t>NSF WQI Score</t>
  </si>
  <si>
    <t>Dzknaget</t>
  </si>
  <si>
    <t>River Mouth</t>
  </si>
  <si>
    <t>Year Average</t>
  </si>
  <si>
    <t>Total Average</t>
  </si>
  <si>
    <t xml:space="preserve">Nitrate ion mgN/L        </t>
  </si>
  <si>
    <t>Sotk</t>
  </si>
  <si>
    <t>Karchaghbyur</t>
  </si>
  <si>
    <t>Yearly Average</t>
  </si>
  <si>
    <t>Argichi</t>
  </si>
  <si>
    <t>Tsakkar</t>
  </si>
  <si>
    <t>Shoghvak</t>
  </si>
  <si>
    <t>Vardenis</t>
  </si>
  <si>
    <t>Gavaraget</t>
  </si>
  <si>
    <t>Martuni</t>
  </si>
  <si>
    <t xml:space="preserve">Masrik </t>
  </si>
  <si>
    <t>pH Level</t>
  </si>
  <si>
    <t>pH Level Rankings</t>
  </si>
  <si>
    <t>Masrik</t>
  </si>
  <si>
    <t>Total AVG</t>
  </si>
  <si>
    <t>AVG Rank</t>
  </si>
  <si>
    <t>Optimal Score</t>
  </si>
  <si>
    <t>Total Nitrogen Concentration (mg/L)</t>
  </si>
  <si>
    <t>Nitrogen Concentration Ranking</t>
  </si>
  <si>
    <t>Total Phosphorus Concentration (mg/L)</t>
  </si>
  <si>
    <t>Phosphorus Concentration Ranking</t>
  </si>
  <si>
    <t>Total Iron Concentration (mg/L)</t>
  </si>
  <si>
    <t>Iron Concentration Ranking</t>
  </si>
  <si>
    <t>`10</t>
  </si>
  <si>
    <t>`0</t>
  </si>
  <si>
    <t>Total Potassium Concentration (mg/L)</t>
  </si>
  <si>
    <t>Potassium Concentration Ranking</t>
  </si>
  <si>
    <t>Total Sulfur Concentration (mg/L)</t>
  </si>
  <si>
    <t>Sulfur Concentration Ranking</t>
  </si>
  <si>
    <t>Total Sodium Concentration (mg/L)</t>
  </si>
  <si>
    <t>Sodium Concentration Ranking</t>
  </si>
  <si>
    <t>Total Magnesium Concentration (mg/L)</t>
  </si>
  <si>
    <t>Magnesium Concentration Ranking</t>
  </si>
  <si>
    <t>Total Calcium Concentration (mg/L)</t>
  </si>
  <si>
    <t>Calcium Concentration Ranking</t>
  </si>
  <si>
    <t>Phosphate and Nitrate Concentration Ranking (Weight: 0.5)</t>
  </si>
  <si>
    <t>Ranking</t>
  </si>
  <si>
    <t>Duckweed Nutrient Concentration Ranking (Weight: 0.35)</t>
  </si>
  <si>
    <t>WQI Ranking (Weight: 0.15)</t>
  </si>
  <si>
    <t>Overall Ranking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</si>
</sst>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0.000"/>
    <numFmt numFmtId="166" formatCode="0.0000"/>
    <numFmt numFmtId="167" formatCode="0.000000"/>
  </numFmts>
  <fonts count="14">
    <font>
      <sz val="11.0"/>
      <color theme="1"/>
      <name val="Arial"/>
    </font>
    <font>
      <i/>
      <sz val="10.0"/>
      <color theme="1"/>
      <name val="Merriweather"/>
    </font>
    <font>
      <i/>
      <sz val="11.0"/>
      <color theme="1"/>
      <name val="Merriweather"/>
    </font>
    <font>
      <b/>
      <i/>
      <sz val="11.0"/>
      <color theme="1"/>
      <name val="Merriweather"/>
    </font>
    <font/>
    <font>
      <color theme="1"/>
      <name val="Calibri"/>
    </font>
    <font>
      <b/>
      <color theme="1"/>
      <name val="Merriweather"/>
    </font>
    <font>
      <color theme="1"/>
      <name val="Merriweather"/>
    </font>
    <font>
      <b/>
      <color theme="1"/>
      <name val="Calibri"/>
    </font>
    <font>
      <sz val="9.0"/>
      <color theme="1"/>
      <name val="Merriweather"/>
    </font>
    <font>
      <b/>
      <sz val="9.0"/>
      <color theme="1"/>
      <name val="Merriweather"/>
    </font>
    <font>
      <b/>
      <sz val="9.0"/>
      <color rgb="FF000000"/>
      <name val="Merriweather"/>
    </font>
    <font>
      <b/>
      <sz val="7.0"/>
      <color rgb="FF000000"/>
      <name val="Merriweather"/>
    </font>
    <font>
      <sz val="9.0"/>
      <color theme="1"/>
      <name val="Calibri"/>
    </font>
  </fonts>
  <fills count="1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theme="1"/>
        <bgColor theme="1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FFD966"/>
        <bgColor rgb="FFFFD966"/>
      </patternFill>
    </fill>
    <fill>
      <patternFill patternType="solid">
        <fgColor rgb="FF76A5AF"/>
        <bgColor rgb="FF76A5AF"/>
      </patternFill>
    </fill>
    <fill>
      <patternFill patternType="solid">
        <fgColor rgb="FFC27BA0"/>
        <bgColor rgb="FFC27BA0"/>
      </patternFill>
    </fill>
    <fill>
      <patternFill patternType="solid">
        <fgColor rgb="FFD9EAD3"/>
        <bgColor rgb="FFD9EAD3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textRotation="90" vertical="center" wrapText="1"/>
    </xf>
    <xf borderId="2" fillId="0" fontId="1" numFmtId="0" xfId="0" applyAlignment="1" applyBorder="1" applyFont="1">
      <alignment horizontal="center" readingOrder="0" shrinkToFit="0" textRotation="90" vertical="center" wrapText="1"/>
    </xf>
    <xf borderId="1" fillId="0" fontId="2" numFmtId="0" xfId="0" applyAlignment="1" applyBorder="1" applyFont="1">
      <alignment horizontal="center" readingOrder="0" shrinkToFit="0" textRotation="9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2" xfId="0" applyAlignment="1" applyBorder="1" applyFont="1" applyNumberFormat="1">
      <alignment horizontal="center" readingOrder="0" shrinkToFit="0" textRotation="90" vertical="center" wrapText="1"/>
    </xf>
    <xf borderId="1" fillId="0" fontId="2" numFmtId="164" xfId="0" applyAlignment="1" applyBorder="1" applyFont="1" applyNumberFormat="1">
      <alignment horizontal="center" readingOrder="0" shrinkToFit="0" textRotation="90" vertical="center" wrapText="1"/>
    </xf>
    <xf borderId="1" fillId="0" fontId="2" numFmtId="165" xfId="0" applyAlignment="1" applyBorder="1" applyFont="1" applyNumberFormat="1">
      <alignment horizontal="center" readingOrder="0" shrinkToFit="0" textRotation="90" vertical="center" wrapText="1"/>
    </xf>
    <xf borderId="1" fillId="0" fontId="2" numFmtId="1" xfId="0" applyAlignment="1" applyBorder="1" applyFont="1" applyNumberFormat="1">
      <alignment horizontal="center" readingOrder="0" shrinkToFit="0" textRotation="90" vertical="center" wrapText="1"/>
    </xf>
    <xf borderId="0" fillId="0" fontId="2" numFmtId="166" xfId="0" applyAlignment="1" applyFont="1" applyNumberFormat="1">
      <alignment horizontal="center" readingOrder="0" shrinkToFit="0" textRotation="90" vertical="center" wrapText="1"/>
    </xf>
    <xf borderId="1" fillId="0" fontId="2" numFmtId="166" xfId="0" applyAlignment="1" applyBorder="1" applyFont="1" applyNumberFormat="1">
      <alignment horizontal="center" readingOrder="0" shrinkToFit="0" textRotation="90" vertical="center" wrapText="1"/>
    </xf>
    <xf borderId="0" fillId="2" fontId="2" numFmtId="166" xfId="0" applyAlignment="1" applyFill="1" applyFont="1" applyNumberFormat="1">
      <alignment horizontal="center" readingOrder="0" shrinkToFit="0" textRotation="90" vertical="center" wrapText="1"/>
    </xf>
    <xf borderId="0" fillId="0" fontId="2" numFmtId="164" xfId="0" applyAlignment="1" applyFont="1" applyNumberFormat="1">
      <alignment horizontal="center" readingOrder="0" shrinkToFit="0" vertical="center" wrapText="1"/>
    </xf>
    <xf borderId="0" fillId="0" fontId="2" numFmtId="167" xfId="0" applyAlignment="1" applyFont="1" applyNumberForma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vertical="center"/>
    </xf>
    <xf borderId="2" fillId="2" fontId="2" numFmtId="0" xfId="0" applyAlignment="1" applyBorder="1" applyFont="1">
      <alignment horizontal="center"/>
    </xf>
    <xf borderId="1" fillId="2" fontId="2" numFmtId="0" xfId="0" applyAlignment="1" applyBorder="1" applyFont="1">
      <alignment readingOrder="0"/>
    </xf>
    <xf borderId="1" fillId="2" fontId="2" numFmtId="14" xfId="0" applyAlignment="1" applyBorder="1" applyFont="1" applyNumberFormat="1">
      <alignment horizontal="center" vertical="center"/>
    </xf>
    <xf borderId="1" fillId="2" fontId="2" numFmtId="2" xfId="0" applyAlignment="1" applyBorder="1" applyFont="1" applyNumberFormat="1">
      <alignment horizontal="center" vertical="center"/>
    </xf>
    <xf borderId="1" fillId="2" fontId="2" numFmtId="164" xfId="0" applyAlignment="1" applyBorder="1" applyFont="1" applyNumberFormat="1">
      <alignment horizontal="center" vertical="center"/>
    </xf>
    <xf borderId="1" fillId="2" fontId="2" numFmtId="165" xfId="0" applyAlignment="1" applyBorder="1" applyFont="1" applyNumberFormat="1">
      <alignment horizontal="center" vertical="center"/>
    </xf>
    <xf borderId="1" fillId="2" fontId="2" numFmtId="1" xfId="0" applyAlignment="1" applyBorder="1" applyFont="1" applyNumberFormat="1">
      <alignment horizontal="center" vertical="center"/>
    </xf>
    <xf borderId="1" fillId="2" fontId="2" numFmtId="166" xfId="0" applyAlignment="1" applyBorder="1" applyFont="1" applyNumberFormat="1">
      <alignment horizontal="center" vertical="center"/>
    </xf>
    <xf borderId="3" fillId="2" fontId="2" numFmtId="166" xfId="0" applyAlignment="1" applyBorder="1" applyFont="1" applyNumberFormat="1">
      <alignment horizontal="center" vertical="center"/>
    </xf>
    <xf borderId="3" fillId="2" fontId="2" numFmtId="164" xfId="0" applyAlignment="1" applyBorder="1" applyFont="1" applyNumberFormat="1">
      <alignment horizontal="center" vertical="center"/>
    </xf>
    <xf borderId="0" fillId="2" fontId="2" numFmtId="166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166" xfId="0" applyAlignment="1" applyFont="1" applyNumberFormat="1">
      <alignment horizontal="center" vertical="center"/>
    </xf>
    <xf borderId="0" fillId="0" fontId="2" numFmtId="167" xfId="0" applyAlignment="1" applyFont="1" applyNumberFormat="1">
      <alignment horizontal="center" vertical="center"/>
    </xf>
    <xf borderId="4" fillId="0" fontId="3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/>
    </xf>
    <xf borderId="1" fillId="0" fontId="2" numFmtId="0" xfId="0" applyAlignment="1" applyBorder="1" applyFont="1">
      <alignment readingOrder="0"/>
    </xf>
    <xf borderId="1" fillId="0" fontId="2" numFmtId="14" xfId="0" applyAlignment="1" applyBorder="1" applyFont="1" applyNumberFormat="1">
      <alignment horizontal="center" vertical="center"/>
    </xf>
    <xf borderId="1" fillId="3" fontId="2" numFmtId="2" xfId="0" applyAlignment="1" applyBorder="1" applyFill="1" applyFont="1" applyNumberFormat="1">
      <alignment horizontal="center" vertical="center"/>
    </xf>
    <xf borderId="1" fillId="4" fontId="2" numFmtId="164" xfId="0" applyAlignment="1" applyBorder="1" applyFill="1" applyFont="1" applyNumberFormat="1">
      <alignment horizontal="center" vertical="center"/>
    </xf>
    <xf borderId="1" fillId="5" fontId="2" numFmtId="165" xfId="0" applyAlignment="1" applyBorder="1" applyFill="1" applyFont="1" applyNumberFormat="1">
      <alignment horizontal="center" vertical="center"/>
    </xf>
    <xf borderId="1" fillId="3" fontId="2" numFmtId="1" xfId="0" applyAlignment="1" applyBorder="1" applyFont="1" applyNumberFormat="1">
      <alignment horizontal="center" vertical="center"/>
    </xf>
    <xf borderId="1" fillId="0" fontId="2" numFmtId="165" xfId="0" applyAlignment="1" applyBorder="1" applyFont="1" applyNumberFormat="1">
      <alignment horizontal="center"/>
    </xf>
    <xf borderId="0" fillId="0" fontId="2" numFmtId="166" xfId="0" applyAlignment="1" applyFont="1" applyNumberFormat="1">
      <alignment horizontal="center"/>
    </xf>
    <xf borderId="1" fillId="0" fontId="2" numFmtId="164" xfId="0" applyAlignment="1" applyBorder="1" applyFont="1" applyNumberFormat="1">
      <alignment horizontal="center"/>
    </xf>
    <xf borderId="5" fillId="0" fontId="4" numFmtId="0" xfId="0" applyBorder="1" applyFont="1"/>
    <xf borderId="1" fillId="4" fontId="2" numFmtId="165" xfId="0" applyAlignment="1" applyBorder="1" applyFont="1" applyNumberFormat="1">
      <alignment horizontal="center" vertical="center"/>
    </xf>
    <xf borderId="1" fillId="0" fontId="2" numFmtId="166" xfId="0" applyAlignment="1" applyBorder="1" applyFont="1" applyNumberFormat="1">
      <alignment horizontal="center"/>
    </xf>
    <xf borderId="1" fillId="3" fontId="2" numFmtId="164" xfId="0" applyAlignment="1" applyBorder="1" applyFont="1" applyNumberFormat="1">
      <alignment horizontal="center" vertical="center"/>
    </xf>
    <xf borderId="1" fillId="4" fontId="2" numFmtId="2" xfId="0" applyAlignment="1" applyBorder="1" applyFont="1" applyNumberFormat="1">
      <alignment horizontal="center" vertical="center"/>
    </xf>
    <xf borderId="1" fillId="4" fontId="2" numFmtId="1" xfId="0" applyAlignment="1" applyBorder="1" applyFont="1" applyNumberFormat="1">
      <alignment horizontal="center" vertical="center"/>
    </xf>
    <xf borderId="6" fillId="0" fontId="4" numFmtId="0" xfId="0" applyBorder="1" applyFont="1"/>
    <xf borderId="1" fillId="0" fontId="3" numFmtId="0" xfId="0" applyAlignment="1" applyBorder="1" applyFont="1">
      <alignment horizontal="center" readingOrder="0" vertical="center"/>
    </xf>
    <xf borderId="1" fillId="3" fontId="3" numFmtId="2" xfId="0" applyAlignment="1" applyBorder="1" applyFont="1" applyNumberFormat="1">
      <alignment horizontal="center" vertical="center"/>
    </xf>
    <xf borderId="1" fillId="4" fontId="3" numFmtId="2" xfId="0" applyAlignment="1" applyBorder="1" applyFont="1" applyNumberFormat="1">
      <alignment horizontal="center" vertical="center"/>
    </xf>
    <xf borderId="1" fillId="0" fontId="3" numFmtId="2" xfId="0" applyAlignment="1" applyBorder="1" applyFont="1" applyNumberFormat="1">
      <alignment horizontal="center" vertical="center"/>
    </xf>
    <xf borderId="1" fillId="0" fontId="3" numFmtId="166" xfId="0" applyAlignment="1" applyBorder="1" applyFont="1" applyNumberFormat="1">
      <alignment horizontal="center" vertical="center"/>
    </xf>
    <xf borderId="3" fillId="2" fontId="2" numFmtId="164" xfId="0" applyAlignment="1" applyBorder="1" applyFont="1" applyNumberFormat="1">
      <alignment horizontal="center" readingOrder="0" vertical="center"/>
    </xf>
    <xf borderId="0" fillId="0" fontId="2" numFmtId="164" xfId="0" applyAlignment="1" applyFont="1" applyNumberFormat="1">
      <alignment horizontal="center" readingOrder="0" vertical="center"/>
    </xf>
    <xf borderId="1" fillId="2" fontId="2" numFmtId="165" xfId="0" applyAlignment="1" applyBorder="1" applyFont="1" applyNumberFormat="1">
      <alignment horizontal="center"/>
    </xf>
    <xf borderId="1" fillId="5" fontId="3" numFmtId="2" xfId="0" applyAlignment="1" applyBorder="1" applyFont="1" applyNumberFormat="1">
      <alignment horizontal="center" vertical="center"/>
    </xf>
    <xf borderId="1" fillId="2" fontId="3" numFmtId="164" xfId="0" applyAlignment="1" applyBorder="1" applyFont="1" applyNumberFormat="1">
      <alignment horizontal="center" vertical="center"/>
    </xf>
    <xf borderId="1" fillId="6" fontId="2" numFmtId="2" xfId="0" applyAlignment="1" applyBorder="1" applyFill="1" applyFont="1" applyNumberFormat="1">
      <alignment horizontal="center" vertical="center"/>
    </xf>
    <xf borderId="1" fillId="2" fontId="2" numFmtId="164" xfId="0" applyAlignment="1" applyBorder="1" applyFont="1" applyNumberFormat="1">
      <alignment horizontal="center"/>
    </xf>
    <xf borderId="1" fillId="3" fontId="2" numFmtId="165" xfId="0" applyAlignment="1" applyBorder="1" applyFont="1" applyNumberFormat="1">
      <alignment horizontal="center" vertical="center"/>
    </xf>
    <xf borderId="1" fillId="5" fontId="2" numFmtId="2" xfId="0" applyAlignment="1" applyBorder="1" applyFont="1" applyNumberFormat="1">
      <alignment horizontal="center" vertical="center"/>
    </xf>
    <xf borderId="1" fillId="7" fontId="2" numFmtId="2" xfId="0" applyAlignment="1" applyBorder="1" applyFill="1" applyFont="1" applyNumberFormat="1">
      <alignment horizontal="center" vertical="center"/>
    </xf>
    <xf borderId="1" fillId="2" fontId="2" numFmtId="0" xfId="0" applyAlignment="1" applyBorder="1" applyFont="1">
      <alignment horizontal="center"/>
    </xf>
    <xf borderId="1" fillId="2" fontId="5" numFmtId="0" xfId="0" applyBorder="1" applyFont="1"/>
    <xf borderId="1" fillId="2" fontId="5" numFmtId="166" xfId="0" applyBorder="1" applyFont="1" applyNumberFormat="1"/>
    <xf borderId="3" fillId="2" fontId="5" numFmtId="0" xfId="0" applyBorder="1" applyFont="1"/>
    <xf borderId="0" fillId="2" fontId="5" numFmtId="0" xfId="0" applyFont="1"/>
    <xf borderId="1" fillId="3" fontId="6" numFmtId="2" xfId="0" applyAlignment="1" applyBorder="1" applyFont="1" applyNumberFormat="1">
      <alignment horizontal="center"/>
    </xf>
    <xf borderId="1" fillId="4" fontId="6" numFmtId="2" xfId="0" applyAlignment="1" applyBorder="1" applyFont="1" applyNumberFormat="1">
      <alignment horizontal="center"/>
    </xf>
    <xf borderId="1" fillId="0" fontId="6" numFmtId="2" xfId="0" applyAlignment="1" applyBorder="1" applyFont="1" applyNumberFormat="1">
      <alignment horizontal="center"/>
    </xf>
    <xf borderId="1" fillId="0" fontId="6" numFmtId="166" xfId="0" applyAlignment="1" applyBorder="1" applyFont="1" applyNumberFormat="1">
      <alignment horizontal="center"/>
    </xf>
    <xf borderId="3" fillId="0" fontId="7" numFmtId="0" xfId="0" applyAlignment="1" applyBorder="1" applyFont="1">
      <alignment horizontal="center" readingOrder="0" vertical="center"/>
    </xf>
    <xf borderId="0" fillId="2" fontId="5" numFmtId="166" xfId="0" applyFont="1" applyNumberFormat="1"/>
    <xf borderId="0" fillId="0" fontId="8" numFmtId="0" xfId="0" applyFont="1"/>
    <xf borderId="0" fillId="0" fontId="7" numFmtId="0" xfId="0" applyAlignment="1" applyFont="1">
      <alignment horizontal="center" vertical="center"/>
    </xf>
    <xf borderId="3" fillId="2" fontId="2" numFmtId="166" xfId="0" applyAlignment="1" applyBorder="1" applyFont="1" applyNumberFormat="1">
      <alignment horizontal="center" readingOrder="0" shrinkToFit="0" textRotation="90" vertical="center" wrapText="1"/>
    </xf>
    <xf borderId="1" fillId="2" fontId="2" numFmtId="0" xfId="0" applyAlignment="1" applyBorder="1" applyFont="1">
      <alignment horizontal="center" readingOrder="0" vertical="center"/>
    </xf>
    <xf borderId="1" fillId="2" fontId="1" numFmtId="0" xfId="0" applyAlignment="1" applyBorder="1" applyFont="1">
      <alignment horizontal="left" readingOrder="0" shrinkToFit="0" wrapText="1"/>
    </xf>
    <xf borderId="4" fillId="0" fontId="2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left" readingOrder="0" shrinkToFit="0" wrapText="1"/>
    </xf>
    <xf borderId="0" fillId="0" fontId="2" numFmtId="165" xfId="0" applyAlignment="1" applyFont="1" applyNumberFormat="1">
      <alignment horizontal="center"/>
    </xf>
    <xf borderId="0" fillId="0" fontId="2" numFmtId="164" xfId="0" applyAlignment="1" applyFont="1" applyNumberFormat="1">
      <alignment horizontal="center"/>
    </xf>
    <xf borderId="1" fillId="2" fontId="7" numFmtId="164" xfId="0" applyAlignment="1" applyBorder="1" applyFont="1" applyNumberFormat="1">
      <alignment horizontal="center" readingOrder="0" vertical="center"/>
    </xf>
    <xf borderId="1" fillId="2" fontId="2" numFmtId="164" xfId="0" applyAlignment="1" applyBorder="1" applyFont="1" applyNumberFormat="1">
      <alignment horizontal="center" readingOrder="0" vertical="center"/>
    </xf>
    <xf borderId="1" fillId="7" fontId="2" numFmtId="165" xfId="0" applyAlignment="1" applyBorder="1" applyFont="1" applyNumberFormat="1">
      <alignment horizontal="center" vertical="center"/>
    </xf>
    <xf borderId="1" fillId="2" fontId="2" numFmtId="166" xfId="0" applyAlignment="1" applyBorder="1" applyFont="1" applyNumberFormat="1">
      <alignment horizontal="center"/>
    </xf>
    <xf borderId="1" fillId="7" fontId="3" numFmtId="2" xfId="0" applyAlignment="1" applyBorder="1" applyFont="1" applyNumberFormat="1">
      <alignment horizontal="center" vertical="center"/>
    </xf>
    <xf borderId="0" fillId="2" fontId="2" numFmtId="0" xfId="0" applyAlignment="1" applyFont="1">
      <alignment horizontal="center"/>
    </xf>
    <xf borderId="0" fillId="2" fontId="2" numFmtId="0" xfId="0" applyAlignment="1" applyFont="1">
      <alignment readingOrder="0"/>
    </xf>
    <xf borderId="0" fillId="2" fontId="1" numFmtId="0" xfId="0" applyAlignment="1" applyFont="1">
      <alignment horizontal="left" readingOrder="0" shrinkToFit="0" wrapText="1"/>
    </xf>
    <xf borderId="0" fillId="2" fontId="2" numFmtId="14" xfId="0" applyAlignment="1" applyFont="1" applyNumberFormat="1">
      <alignment horizontal="center" vertical="center"/>
    </xf>
    <xf borderId="0" fillId="2" fontId="2" numFmtId="2" xfId="0" applyAlignment="1" applyFont="1" applyNumberFormat="1">
      <alignment horizontal="center" vertical="center"/>
    </xf>
    <xf borderId="0" fillId="2" fontId="2" numFmtId="1" xfId="0" applyAlignment="1" applyFont="1" applyNumberFormat="1">
      <alignment horizontal="center" vertical="center"/>
    </xf>
    <xf borderId="0" fillId="2" fontId="2" numFmtId="165" xfId="0" applyAlignment="1" applyFont="1" applyNumberFormat="1">
      <alignment horizontal="center" vertical="center"/>
    </xf>
    <xf borderId="1" fillId="2" fontId="5" numFmtId="0" xfId="0" applyAlignment="1" applyBorder="1" applyFont="1">
      <alignment vertical="center"/>
    </xf>
    <xf borderId="1" fillId="0" fontId="7" numFmtId="0" xfId="0" applyAlignment="1" applyBorder="1" applyFont="1">
      <alignment horizontal="center" readingOrder="0" vertical="center"/>
    </xf>
    <xf borderId="0" fillId="2" fontId="5" numFmtId="0" xfId="0" applyAlignment="1" applyFont="1">
      <alignment vertical="center"/>
    </xf>
    <xf borderId="7" fillId="2" fontId="2" numFmtId="166" xfId="0" applyAlignment="1" applyBorder="1" applyFont="1" applyNumberFormat="1">
      <alignment horizontal="center" vertical="center"/>
    </xf>
    <xf borderId="4" fillId="2" fontId="5" numFmtId="0" xfId="0" applyBorder="1" applyFont="1"/>
    <xf borderId="0" fillId="0" fontId="5" numFmtId="0" xfId="0" applyAlignment="1" applyFont="1">
      <alignment vertical="center"/>
    </xf>
    <xf borderId="1" fillId="5" fontId="2" numFmtId="1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readingOrder="0" vertical="center"/>
    </xf>
    <xf borderId="1" fillId="5" fontId="2" numFmtId="164" xfId="0" applyAlignment="1" applyBorder="1" applyFont="1" applyNumberFormat="1">
      <alignment horizontal="center" vertical="center"/>
    </xf>
    <xf borderId="1" fillId="5" fontId="6" numFmtId="2" xfId="0" applyAlignment="1" applyBorder="1" applyFont="1" applyNumberFormat="1">
      <alignment horizontal="center"/>
    </xf>
    <xf borderId="0" fillId="0" fontId="1" numFmtId="0" xfId="0" applyAlignment="1" applyFont="1">
      <alignment horizontal="center" readingOrder="0" shrinkToFit="0" textRotation="90" vertical="center" wrapText="1"/>
    </xf>
    <xf borderId="7" fillId="2" fontId="2" numFmtId="166" xfId="0" applyAlignment="1" applyBorder="1" applyFont="1" applyNumberFormat="1">
      <alignment horizontal="center" readingOrder="0" shrinkToFit="0" textRotation="90" vertical="center" wrapText="1"/>
    </xf>
    <xf borderId="4" fillId="2" fontId="2" numFmtId="166" xfId="0" applyAlignment="1" applyBorder="1" applyFont="1" applyNumberFormat="1">
      <alignment horizontal="center" vertical="center"/>
    </xf>
    <xf borderId="7" fillId="2" fontId="2" numFmtId="164" xfId="0" applyAlignment="1" applyBorder="1" applyFont="1" applyNumberFormat="1">
      <alignment horizontal="center" vertical="center"/>
    </xf>
    <xf borderId="3" fillId="8" fontId="2" numFmtId="166" xfId="0" applyAlignment="1" applyBorder="1" applyFill="1" applyFont="1" applyNumberFormat="1">
      <alignment horizontal="center" vertical="center"/>
    </xf>
    <xf borderId="3" fillId="8" fontId="5" numFmtId="0" xfId="0" applyBorder="1" applyFont="1"/>
    <xf borderId="7" fillId="8" fontId="5" numFmtId="0" xfId="0" applyBorder="1" applyFont="1"/>
    <xf borderId="1" fillId="2" fontId="2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1" fillId="6" fontId="2" numFmtId="165" xfId="0" applyAlignment="1" applyBorder="1" applyFont="1" applyNumberFormat="1">
      <alignment horizontal="center" vertical="center"/>
    </xf>
    <xf borderId="1" fillId="2" fontId="3" numFmtId="2" xfId="0" applyAlignment="1" applyBorder="1" applyFont="1" applyNumberFormat="1">
      <alignment horizontal="center" vertical="center"/>
    </xf>
    <xf borderId="0" fillId="2" fontId="2" numFmtId="165" xfId="0" applyAlignment="1" applyFont="1" applyNumberFormat="1">
      <alignment horizontal="center"/>
    </xf>
    <xf borderId="0" fillId="2" fontId="2" numFmtId="0" xfId="0" applyAlignment="1" applyFont="1">
      <alignment vertical="bottom"/>
    </xf>
    <xf borderId="1" fillId="2" fontId="6" numFmtId="2" xfId="0" applyAlignment="1" applyBorder="1" applyFont="1" applyNumberFormat="1">
      <alignment horizontal="center"/>
    </xf>
    <xf borderId="7" fillId="2" fontId="5" numFmtId="0" xfId="0" applyBorder="1" applyFont="1"/>
    <xf borderId="1" fillId="3" fontId="2" numFmtId="2" xfId="0" applyAlignment="1" applyBorder="1" applyFont="1" applyNumberFormat="1">
      <alignment horizontal="center" readingOrder="0" vertical="center"/>
    </xf>
    <xf borderId="1" fillId="7" fontId="6" numFmtId="2" xfId="0" applyAlignment="1" applyBorder="1" applyFont="1" applyNumberFormat="1">
      <alignment horizontal="center"/>
    </xf>
    <xf borderId="1" fillId="3" fontId="2" numFmtId="164" xfId="0" applyAlignment="1" applyBorder="1" applyFont="1" applyNumberFormat="1">
      <alignment horizontal="center" readingOrder="0" vertical="center"/>
    </xf>
    <xf borderId="0" fillId="0" fontId="2" numFmtId="165" xfId="0" applyAlignment="1" applyFont="1" applyNumberFormat="1">
      <alignment horizontal="center" readingOrder="0"/>
    </xf>
    <xf borderId="1" fillId="0" fontId="2" numFmtId="164" xfId="0" applyAlignment="1" applyBorder="1" applyFont="1" applyNumberFormat="1">
      <alignment horizontal="center" vertical="center"/>
    </xf>
    <xf borderId="1" fillId="2" fontId="7" numFmtId="0" xfId="0" applyBorder="1" applyFont="1"/>
    <xf borderId="3" fillId="9" fontId="6" numFmtId="0" xfId="0" applyAlignment="1" applyBorder="1" applyFill="1" applyFont="1">
      <alignment horizontal="center" readingOrder="0" vertical="center"/>
    </xf>
    <xf borderId="8" fillId="0" fontId="4" numFmtId="0" xfId="0" applyBorder="1" applyFont="1"/>
    <xf borderId="2" fillId="0" fontId="4" numFmtId="0" xfId="0" applyBorder="1" applyFont="1"/>
    <xf borderId="1" fillId="2" fontId="7" numFmtId="0" xfId="0" applyAlignment="1" applyBorder="1" applyFont="1">
      <alignment horizontal="center" vertical="center"/>
    </xf>
    <xf borderId="1" fillId="9" fontId="6" numFmtId="0" xfId="0" applyAlignment="1" applyBorder="1" applyFont="1">
      <alignment horizontal="center" readingOrder="0" vertical="center"/>
    </xf>
    <xf borderId="1" fillId="6" fontId="7" numFmtId="0" xfId="0" applyAlignment="1" applyBorder="1" applyFont="1">
      <alignment horizontal="center" readingOrder="0" vertical="center"/>
    </xf>
    <xf borderId="1" fillId="4" fontId="7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horizontal="center" vertical="center"/>
    </xf>
    <xf borderId="1" fillId="5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readingOrder="0" vertical="center"/>
    </xf>
    <xf borderId="1" fillId="5" fontId="6" numFmtId="0" xfId="0" applyAlignment="1" applyBorder="1" applyFont="1">
      <alignment horizontal="center" readingOrder="0" vertical="center"/>
    </xf>
    <xf borderId="0" fillId="0" fontId="7" numFmtId="0" xfId="0" applyFont="1"/>
    <xf borderId="3" fillId="10" fontId="6" numFmtId="0" xfId="0" applyAlignment="1" applyBorder="1" applyFill="1" applyFont="1">
      <alignment horizontal="center" readingOrder="0" vertical="center"/>
    </xf>
    <xf borderId="1" fillId="10" fontId="6" numFmtId="0" xfId="0" applyAlignment="1" applyBorder="1" applyFont="1">
      <alignment horizontal="center" readingOrder="0" vertical="center"/>
    </xf>
    <xf borderId="3" fillId="11" fontId="6" numFmtId="0" xfId="0" applyAlignment="1" applyBorder="1" applyFill="1" applyFont="1">
      <alignment horizontal="center" readingOrder="0" vertical="center"/>
    </xf>
    <xf borderId="1" fillId="11" fontId="6" numFmtId="0" xfId="0" applyAlignment="1" applyBorder="1" applyFont="1">
      <alignment horizontal="center" readingOrder="0" vertical="center"/>
    </xf>
    <xf borderId="3" fillId="12" fontId="6" numFmtId="0" xfId="0" applyAlignment="1" applyBorder="1" applyFill="1" applyFont="1">
      <alignment horizontal="center" readingOrder="0" vertical="center"/>
    </xf>
    <xf borderId="1" fillId="12" fontId="6" numFmtId="0" xfId="0" applyAlignment="1" applyBorder="1" applyFont="1">
      <alignment horizontal="center" readingOrder="0" vertical="center"/>
    </xf>
    <xf borderId="3" fillId="7" fontId="6" numFmtId="0" xfId="0" applyAlignment="1" applyBorder="1" applyFont="1">
      <alignment horizontal="center" readingOrder="0" vertical="center"/>
    </xf>
    <xf borderId="1" fillId="7" fontId="6" numFmtId="0" xfId="0" applyAlignment="1" applyBorder="1" applyFont="1">
      <alignment horizontal="center" readingOrder="0" vertical="center"/>
    </xf>
    <xf borderId="1" fillId="0" fontId="7" numFmtId="4" xfId="0" applyAlignment="1" applyBorder="1" applyFont="1" applyNumberFormat="1">
      <alignment horizontal="center" vertical="center"/>
    </xf>
    <xf borderId="1" fillId="0" fontId="7" numFmtId="1" xfId="0" applyAlignment="1" applyBorder="1" applyFont="1" applyNumberFormat="1">
      <alignment horizontal="center" readingOrder="0" vertical="center"/>
    </xf>
    <xf borderId="1" fillId="0" fontId="6" numFmtId="4" xfId="0" applyAlignment="1" applyBorder="1" applyFont="1" applyNumberFormat="1">
      <alignment horizontal="center" vertical="center"/>
    </xf>
    <xf borderId="1" fillId="0" fontId="6" numFmtId="4" xfId="0" applyAlignment="1" applyBorder="1" applyFont="1" applyNumberFormat="1">
      <alignment horizontal="center" vertical="center"/>
    </xf>
    <xf borderId="3" fillId="13" fontId="6" numFmtId="0" xfId="0" applyAlignment="1" applyBorder="1" applyFill="1" applyFont="1">
      <alignment horizontal="center" readingOrder="0" vertical="center"/>
    </xf>
    <xf borderId="1" fillId="13" fontId="6" numFmtId="0" xfId="0" applyAlignment="1" applyBorder="1" applyFont="1">
      <alignment horizontal="center" readingOrder="0" vertical="center"/>
    </xf>
    <xf borderId="3" fillId="14" fontId="6" numFmtId="0" xfId="0" applyAlignment="1" applyBorder="1" applyFill="1" applyFont="1">
      <alignment horizontal="center" readingOrder="0" vertical="center"/>
    </xf>
    <xf borderId="1" fillId="14" fontId="6" numFmtId="0" xfId="0" applyAlignment="1" applyBorder="1" applyFont="1">
      <alignment horizontal="center" readingOrder="0" vertical="center"/>
    </xf>
    <xf borderId="3" fillId="15" fontId="6" numFmtId="0" xfId="0" applyAlignment="1" applyBorder="1" applyFill="1" applyFont="1">
      <alignment horizontal="center" readingOrder="0" vertical="center"/>
    </xf>
    <xf borderId="1" fillId="15" fontId="6" numFmtId="0" xfId="0" applyAlignment="1" applyBorder="1" applyFont="1">
      <alignment horizontal="center" readingOrder="0" vertical="center"/>
    </xf>
    <xf borderId="3" fillId="16" fontId="6" numFmtId="0" xfId="0" applyAlignment="1" applyBorder="1" applyFill="1" applyFont="1">
      <alignment horizontal="center" readingOrder="0" vertical="center"/>
    </xf>
    <xf borderId="1" fillId="16" fontId="6" numFmtId="0" xfId="0" applyAlignment="1" applyBorder="1" applyFont="1">
      <alignment horizontal="center" readingOrder="0" vertical="center"/>
    </xf>
    <xf borderId="0" fillId="0" fontId="9" numFmtId="0" xfId="0" applyFont="1"/>
    <xf borderId="0" fillId="0" fontId="5" numFmtId="0" xfId="0" applyFont="1"/>
    <xf borderId="0" fillId="0" fontId="10" numFmtId="0" xfId="0" applyAlignment="1" applyFont="1">
      <alignment horizontal="center" readingOrder="0" vertical="center"/>
    </xf>
    <xf borderId="3" fillId="7" fontId="11" numFmtId="0" xfId="0" applyAlignment="1" applyBorder="1" applyFont="1">
      <alignment horizontal="center" readingOrder="0" shrinkToFit="0" wrapText="1"/>
    </xf>
    <xf borderId="1" fillId="7" fontId="11" numFmtId="0" xfId="0" applyAlignment="1" applyBorder="1" applyFont="1">
      <alignment horizontal="center" readingOrder="0" shrinkToFit="0" wrapText="1"/>
    </xf>
    <xf borderId="1" fillId="4" fontId="11" numFmtId="1" xfId="0" applyAlignment="1" applyBorder="1" applyFont="1" applyNumberFormat="1">
      <alignment horizontal="center" readingOrder="0" shrinkToFit="0" wrapText="1"/>
    </xf>
    <xf borderId="1" fillId="5" fontId="11" numFmtId="1" xfId="0" applyAlignment="1" applyBorder="1" applyFont="1" applyNumberFormat="1">
      <alignment horizontal="center" readingOrder="0" shrinkToFit="0" wrapText="1"/>
    </xf>
    <xf borderId="1" fillId="6" fontId="11" numFmtId="1" xfId="0" applyAlignment="1" applyBorder="1" applyFont="1" applyNumberFormat="1">
      <alignment horizontal="center" readingOrder="0" shrinkToFit="0" wrapText="1"/>
    </xf>
    <xf borderId="1" fillId="4" fontId="11" numFmtId="0" xfId="0" applyAlignment="1" applyBorder="1" applyFont="1">
      <alignment horizontal="center" readingOrder="0" shrinkToFit="0" wrapText="1"/>
    </xf>
    <xf borderId="1" fillId="5" fontId="11" numFmtId="0" xfId="0" applyAlignment="1" applyBorder="1" applyFont="1">
      <alignment horizontal="center" readingOrder="0" shrinkToFit="0" wrapText="1"/>
    </xf>
    <xf borderId="1" fillId="6" fontId="11" numFmtId="0" xfId="0" applyAlignment="1" applyBorder="1" applyFont="1">
      <alignment horizontal="center" readingOrder="0" shrinkToFit="0" wrapText="1"/>
    </xf>
    <xf borderId="0" fillId="0" fontId="12" numFmtId="0" xfId="0" applyAlignment="1" applyFont="1">
      <alignment horizontal="center" readingOrder="0" shrinkToFit="0" wrapText="1"/>
    </xf>
    <xf borderId="0" fillId="0" fontId="12" numFmtId="1" xfId="0" applyAlignment="1" applyFont="1" applyNumberFormat="1">
      <alignment horizontal="center" readingOrder="0" shrinkToFit="0" wrapText="1"/>
    </xf>
    <xf borderId="3" fillId="7" fontId="11" numFmtId="1" xfId="0" applyAlignment="1" applyBorder="1" applyFont="1" applyNumberFormat="1">
      <alignment horizontal="center" readingOrder="0" shrinkToFit="0" wrapText="1"/>
    </xf>
    <xf borderId="0" fillId="0" fontId="10" numFmtId="1" xfId="0" applyAlignment="1" applyFont="1" applyNumberForma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0" fillId="0" fontId="7" numFmtId="1" xfId="0" applyAlignment="1" applyFont="1" applyNumberFormat="1">
      <alignment horizontal="center" readingOrder="0" vertical="center"/>
    </xf>
    <xf borderId="1" fillId="0" fontId="1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4.38"/>
  </cols>
  <sheetData>
    <row r="1" ht="87.7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11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>
      <c r="A2" s="14"/>
      <c r="B2" s="15"/>
      <c r="C2" s="16"/>
      <c r="D2" s="16"/>
      <c r="E2" s="17"/>
      <c r="F2" s="18"/>
      <c r="G2" s="19"/>
      <c r="H2" s="18"/>
      <c r="I2" s="20"/>
      <c r="J2" s="20"/>
      <c r="K2" s="21"/>
      <c r="L2" s="22"/>
      <c r="M2" s="22"/>
      <c r="N2" s="22"/>
      <c r="O2" s="22"/>
      <c r="P2" s="22"/>
      <c r="Q2" s="22"/>
      <c r="R2" s="22"/>
      <c r="S2" s="22"/>
      <c r="T2" s="22"/>
      <c r="U2" s="23"/>
      <c r="V2" s="24"/>
      <c r="W2" s="25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>
      <c r="A3" s="29">
        <v>2010.0</v>
      </c>
      <c r="B3" s="30">
        <v>61.0</v>
      </c>
      <c r="C3" s="31" t="s">
        <v>21</v>
      </c>
      <c r="D3" s="31" t="s">
        <v>22</v>
      </c>
      <c r="E3" s="32">
        <v>40260.0</v>
      </c>
      <c r="F3" s="33">
        <v>7.840000152587891</v>
      </c>
      <c r="G3" s="34">
        <v>4.0</v>
      </c>
      <c r="H3" s="33">
        <v>11.039999961853027</v>
      </c>
      <c r="I3" s="20"/>
      <c r="J3" s="35">
        <v>0.22248244285583496</v>
      </c>
      <c r="K3" s="36">
        <v>46.474998474121094</v>
      </c>
      <c r="L3" s="37">
        <v>0.1620967984199524</v>
      </c>
      <c r="M3" s="37">
        <v>0.24739103019237518</v>
      </c>
      <c r="N3" s="38">
        <v>0.0019199999514967203</v>
      </c>
      <c r="O3" s="39">
        <v>0.4799844026565552</v>
      </c>
      <c r="P3" s="37">
        <v>4.217299938201904</v>
      </c>
      <c r="Q3" s="39">
        <v>8.153196334838867</v>
      </c>
      <c r="R3" s="39">
        <v>1.3547780513763428</v>
      </c>
      <c r="S3" s="39">
        <v>8.554951667785645</v>
      </c>
      <c r="T3" s="37">
        <f t="shared" ref="T3:T9" si="1"> M3 + N3 + I3</f>
        <v>0.2493110301</v>
      </c>
      <c r="U3" s="23"/>
      <c r="V3" s="24"/>
      <c r="W3" s="25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>
      <c r="A4" s="40"/>
      <c r="B4" s="30">
        <v>61.0</v>
      </c>
      <c r="C4" s="31" t="s">
        <v>21</v>
      </c>
      <c r="D4" s="31" t="s">
        <v>22</v>
      </c>
      <c r="E4" s="32">
        <v>40297.0</v>
      </c>
      <c r="F4" s="33">
        <v>7.829999923706055</v>
      </c>
      <c r="G4" s="34">
        <v>3.5999999046325684</v>
      </c>
      <c r="H4" s="33">
        <v>13.239999771118164</v>
      </c>
      <c r="I4" s="20"/>
      <c r="J4" s="41">
        <v>0.18735362589359283</v>
      </c>
      <c r="K4" s="21"/>
      <c r="L4" s="37">
        <v>0.29887619614601135</v>
      </c>
      <c r="M4" s="37">
        <v>0.3640270233154297</v>
      </c>
      <c r="N4" s="42">
        <v>0.0028800000436604023</v>
      </c>
      <c r="O4" s="39">
        <v>0.7470620274543762</v>
      </c>
      <c r="P4" s="37">
        <v>0.8327999711036682</v>
      </c>
      <c r="Q4" s="39">
        <v>2.3248636722564697</v>
      </c>
      <c r="R4" s="39">
        <v>2.386420488357544</v>
      </c>
      <c r="S4" s="39">
        <v>10.432710647583008</v>
      </c>
      <c r="T4" s="37">
        <f t="shared" si="1"/>
        <v>0.3669070234</v>
      </c>
      <c r="U4" s="23"/>
      <c r="V4" s="24"/>
      <c r="W4" s="25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>
      <c r="A5" s="40"/>
      <c r="B5" s="30">
        <v>61.0</v>
      </c>
      <c r="C5" s="31" t="s">
        <v>21</v>
      </c>
      <c r="D5" s="31" t="s">
        <v>22</v>
      </c>
      <c r="E5" s="32">
        <v>40343.0</v>
      </c>
      <c r="F5" s="33">
        <v>8.220000267028809</v>
      </c>
      <c r="G5" s="43">
        <v>1.600000023841858</v>
      </c>
      <c r="H5" s="33">
        <v>8.109999656677246</v>
      </c>
      <c r="I5" s="41">
        <v>0.8015767931938171</v>
      </c>
      <c r="J5" s="41">
        <v>0.18735362589359283</v>
      </c>
      <c r="K5" s="21"/>
      <c r="L5" s="37">
        <v>0.12733745574951172</v>
      </c>
      <c r="M5" s="37">
        <v>0.22727273404598236</v>
      </c>
      <c r="N5" s="42">
        <v>0.03356367349624634</v>
      </c>
      <c r="O5" s="39">
        <v>2.0222387313842773</v>
      </c>
      <c r="P5" s="37">
        <v>2.552000045776367</v>
      </c>
      <c r="Q5" s="39">
        <v>7.1861796379089355</v>
      </c>
      <c r="R5" s="39">
        <v>4.64553689956665</v>
      </c>
      <c r="S5" s="39">
        <v>26.76144027709961</v>
      </c>
      <c r="T5" s="37">
        <f t="shared" si="1"/>
        <v>1.062413201</v>
      </c>
      <c r="U5" s="23"/>
      <c r="V5" s="24"/>
      <c r="W5" s="25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>
      <c r="A6" s="40"/>
      <c r="B6" s="30">
        <v>61.0</v>
      </c>
      <c r="C6" s="31" t="s">
        <v>21</v>
      </c>
      <c r="D6" s="31" t="s">
        <v>22</v>
      </c>
      <c r="E6" s="32">
        <v>40388.0</v>
      </c>
      <c r="F6" s="33">
        <v>8.359999656677246</v>
      </c>
      <c r="G6" s="43">
        <v>2.9000000953674316</v>
      </c>
      <c r="H6" s="33">
        <v>9.979999542236328</v>
      </c>
      <c r="I6" s="35">
        <v>2.7285656929016113</v>
      </c>
      <c r="J6" s="41">
        <v>0.1990632265806198</v>
      </c>
      <c r="K6" s="36">
        <v>61.880001068115234</v>
      </c>
      <c r="L6" s="37">
        <v>0.19595690071582794</v>
      </c>
      <c r="M6" s="37">
        <v>0.1875</v>
      </c>
      <c r="N6" s="42">
        <v>0.015301086008548737</v>
      </c>
      <c r="O6" s="39">
        <v>1.6051009893417358</v>
      </c>
      <c r="P6" s="37">
        <v>5.627900123596191</v>
      </c>
      <c r="Q6" s="39">
        <v>7.3488264083862305</v>
      </c>
      <c r="R6" s="39">
        <v>5.116406440734863</v>
      </c>
      <c r="S6" s="39">
        <v>26.01677131652832</v>
      </c>
      <c r="T6" s="37">
        <f t="shared" si="1"/>
        <v>2.931366779</v>
      </c>
      <c r="U6" s="23"/>
      <c r="V6" s="24"/>
      <c r="W6" s="25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A7" s="40"/>
      <c r="B7" s="30">
        <v>61.0</v>
      </c>
      <c r="C7" s="31" t="s">
        <v>21</v>
      </c>
      <c r="D7" s="31" t="s">
        <v>22</v>
      </c>
      <c r="E7" s="32">
        <v>40421.0</v>
      </c>
      <c r="F7" s="33">
        <v>8.699999809265137</v>
      </c>
      <c r="G7" s="43">
        <v>2.200000047683716</v>
      </c>
      <c r="H7" s="44">
        <v>5.46999979019165</v>
      </c>
      <c r="I7" s="41">
        <v>0.43401038646698</v>
      </c>
      <c r="J7" s="35">
        <v>0.2107728272676468</v>
      </c>
      <c r="K7" s="45">
        <v>175.5</v>
      </c>
      <c r="L7" s="37">
        <v>0.12473811954259872</v>
      </c>
      <c r="M7" s="37">
        <v>0.17045454680919647</v>
      </c>
      <c r="N7" s="42">
        <v>0.01776900328695774</v>
      </c>
      <c r="O7" s="39">
        <v>3.3427324295043945</v>
      </c>
      <c r="P7" s="37">
        <v>3.9565999507904053</v>
      </c>
      <c r="Q7" s="39">
        <v>11.95695972442627</v>
      </c>
      <c r="R7" s="39">
        <v>7.957749366760254</v>
      </c>
      <c r="S7" s="39">
        <v>35.01546096801758</v>
      </c>
      <c r="T7" s="37">
        <f t="shared" si="1"/>
        <v>0.6222339366</v>
      </c>
      <c r="U7" s="23"/>
      <c r="V7" s="24"/>
      <c r="W7" s="25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>
      <c r="A8" s="40"/>
      <c r="B8" s="30">
        <v>61.0</v>
      </c>
      <c r="C8" s="31" t="s">
        <v>21</v>
      </c>
      <c r="D8" s="31" t="s">
        <v>22</v>
      </c>
      <c r="E8" s="32">
        <v>40444.0</v>
      </c>
      <c r="F8" s="33">
        <v>7.920000076293945</v>
      </c>
      <c r="G8" s="43">
        <v>1.399999976158142</v>
      </c>
      <c r="H8" s="33">
        <v>8.920000076293945</v>
      </c>
      <c r="I8" s="41">
        <v>0.4462144076824188</v>
      </c>
      <c r="J8" s="41">
        <v>0.1522248238325119</v>
      </c>
      <c r="K8" s="45">
        <v>178.75</v>
      </c>
      <c r="L8" s="37">
        <v>0.05221008136868477</v>
      </c>
      <c r="M8" s="37">
        <v>0.09659090638160706</v>
      </c>
      <c r="N8" s="42">
        <v>0.003455083817243576</v>
      </c>
      <c r="O8" s="39">
        <v>2.5248894691467285</v>
      </c>
      <c r="P8" s="37">
        <v>3.8494999408721924</v>
      </c>
      <c r="Q8" s="39">
        <v>12.412980079650879</v>
      </c>
      <c r="R8" s="39">
        <v>8.136608123779297</v>
      </c>
      <c r="S8" s="39">
        <v>35.36729431152344</v>
      </c>
      <c r="T8" s="37">
        <f t="shared" si="1"/>
        <v>0.5462603979</v>
      </c>
      <c r="U8" s="23"/>
      <c r="V8" s="24"/>
      <c r="W8" s="25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>
      <c r="A9" s="46"/>
      <c r="B9" s="30">
        <v>61.0</v>
      </c>
      <c r="C9" s="31" t="s">
        <v>21</v>
      </c>
      <c r="D9" s="31" t="s">
        <v>22</v>
      </c>
      <c r="E9" s="32">
        <v>40479.0</v>
      </c>
      <c r="F9" s="33">
        <v>7.78000020980835</v>
      </c>
      <c r="G9" s="43">
        <v>2.5</v>
      </c>
      <c r="H9" s="33">
        <v>10.0600004196167</v>
      </c>
      <c r="I9" s="20"/>
      <c r="J9" s="41">
        <v>0.16393442451953888</v>
      </c>
      <c r="K9" s="45">
        <v>116.3499984741211</v>
      </c>
      <c r="L9" s="37">
        <v>0.1290273219347</v>
      </c>
      <c r="M9" s="37">
        <v>0.27840909361839294</v>
      </c>
      <c r="N9" s="42">
        <v>0.008390918374061584</v>
      </c>
      <c r="O9" s="39">
        <v>1.4217976331710815</v>
      </c>
      <c r="P9" s="37">
        <v>2.872499942779541</v>
      </c>
      <c r="Q9" s="39">
        <v>8.00049877166748</v>
      </c>
      <c r="R9" s="39">
        <v>4.981101989746094</v>
      </c>
      <c r="S9" s="39">
        <v>21.927846908569336</v>
      </c>
      <c r="T9" s="37">
        <f t="shared" si="1"/>
        <v>0.286800012</v>
      </c>
      <c r="U9" s="23"/>
      <c r="V9" s="24"/>
      <c r="W9" s="25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>
      <c r="A10" s="14"/>
      <c r="B10" s="15"/>
      <c r="C10" s="16"/>
      <c r="D10" s="16"/>
      <c r="E10" s="17"/>
      <c r="F10" s="18"/>
      <c r="G10" s="19"/>
      <c r="H10" s="1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24"/>
      <c r="W10" s="25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>
      <c r="A11" s="47" t="s">
        <v>23</v>
      </c>
      <c r="B11" s="15"/>
      <c r="C11" s="16"/>
      <c r="D11" s="16"/>
      <c r="E11" s="17"/>
      <c r="F11" s="48">
        <f t="shared" ref="F11:H11" si="2"> (sum(F3:F9)/7)</f>
        <v>8.092857156</v>
      </c>
      <c r="G11" s="48">
        <f t="shared" si="2"/>
        <v>2.600000007</v>
      </c>
      <c r="H11" s="48">
        <f t="shared" si="2"/>
        <v>9.545714174</v>
      </c>
      <c r="I11" s="49">
        <f> (sum(I5:I8)/4)</f>
        <v>1.10259182</v>
      </c>
      <c r="J11" s="49">
        <f> (sum(J3:J9)/7)</f>
        <v>0.1890264281</v>
      </c>
      <c r="K11" s="49">
        <f> (sum(K6:K9,K3)/5)</f>
        <v>115.7909996</v>
      </c>
      <c r="L11" s="50">
        <f t="shared" ref="L11:S11" si="3"> (sum(L3:L9)/7)</f>
        <v>0.155748982</v>
      </c>
      <c r="M11" s="50">
        <f t="shared" si="3"/>
        <v>0.2245207621</v>
      </c>
      <c r="N11" s="51">
        <f t="shared" si="3"/>
        <v>0.01189710928</v>
      </c>
      <c r="O11" s="50">
        <f t="shared" si="3"/>
        <v>1.734829383</v>
      </c>
      <c r="P11" s="50">
        <f t="shared" si="3"/>
        <v>3.415514273</v>
      </c>
      <c r="Q11" s="50">
        <f t="shared" si="3"/>
        <v>8.197643518</v>
      </c>
      <c r="R11" s="50">
        <f t="shared" si="3"/>
        <v>4.939800194</v>
      </c>
      <c r="S11" s="50">
        <f t="shared" si="3"/>
        <v>23.43949659</v>
      </c>
      <c r="T11" s="37">
        <f> M11 + N11 + I11</f>
        <v>1.339009691</v>
      </c>
      <c r="U11" s="23"/>
      <c r="V11" s="52"/>
      <c r="W11" s="25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>
      <c r="A12" s="14"/>
      <c r="B12" s="15"/>
      <c r="C12" s="16"/>
      <c r="D12" s="16"/>
      <c r="E12" s="17"/>
      <c r="F12" s="18"/>
      <c r="G12" s="19"/>
      <c r="H12" s="1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4"/>
      <c r="W12" s="25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>
      <c r="A13" s="29">
        <v>2011.0</v>
      </c>
      <c r="B13" s="30">
        <v>61.0</v>
      </c>
      <c r="C13" s="31" t="s">
        <v>21</v>
      </c>
      <c r="D13" s="31" t="s">
        <v>22</v>
      </c>
      <c r="E13" s="32">
        <v>40631.0</v>
      </c>
      <c r="F13" s="33">
        <v>7.860000133514404</v>
      </c>
      <c r="G13" s="43">
        <v>2.0999999046325684</v>
      </c>
      <c r="H13" s="33">
        <v>43.099998474121094</v>
      </c>
      <c r="I13" s="41">
        <v>1.0814322233200073</v>
      </c>
      <c r="J13" s="35">
        <v>0.22248244285583496</v>
      </c>
      <c r="K13" s="45">
        <v>97.5</v>
      </c>
      <c r="L13" s="37">
        <v>0.17441295087337494</v>
      </c>
      <c r="M13" s="37">
        <v>0.2670454680919647</v>
      </c>
      <c r="N13" s="38">
        <v>0.004442250821739435</v>
      </c>
      <c r="O13" s="39">
        <v>3.234245538711548</v>
      </c>
      <c r="P13" s="37">
        <v>3.6923999786376953</v>
      </c>
      <c r="Q13" s="39">
        <v>10.988826751708984</v>
      </c>
      <c r="R13" s="39">
        <v>7.287753582000732</v>
      </c>
      <c r="S13" s="39">
        <v>48.18062973022461</v>
      </c>
      <c r="T13" s="37">
        <f t="shared" ref="T13:T20" si="4"> M13 + N13 + I13</f>
        <v>1.352919942</v>
      </c>
      <c r="U13" s="23"/>
      <c r="V13" s="24"/>
      <c r="W13" s="25"/>
      <c r="X13" s="26"/>
      <c r="Y13" s="27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>
      <c r="A14" s="40"/>
      <c r="B14" s="30">
        <v>61.0</v>
      </c>
      <c r="C14" s="31" t="s">
        <v>21</v>
      </c>
      <c r="D14" s="31" t="s">
        <v>22</v>
      </c>
      <c r="E14" s="32">
        <v>40660.0</v>
      </c>
      <c r="F14" s="33">
        <v>7.659999847412109</v>
      </c>
      <c r="G14" s="43">
        <v>1.5</v>
      </c>
      <c r="H14" s="33">
        <v>9.140000343322754</v>
      </c>
      <c r="I14" s="41">
        <v>0.27722257375717163</v>
      </c>
      <c r="J14" s="41">
        <v>0.18735362589359283</v>
      </c>
      <c r="K14" s="45">
        <v>157.9499969482422</v>
      </c>
      <c r="L14" s="37">
        <v>0.2739517092704773</v>
      </c>
      <c r="M14" s="37">
        <v>0.19110731780529022</v>
      </c>
      <c r="N14" s="42">
        <v>0.00296150054782629</v>
      </c>
      <c r="O14" s="39">
        <v>0.5429846048355103</v>
      </c>
      <c r="P14" s="37">
        <v>0.9556999802589417</v>
      </c>
      <c r="Q14" s="39">
        <v>2.4058096408843994</v>
      </c>
      <c r="R14" s="39">
        <v>1.3314433097839355</v>
      </c>
      <c r="S14" s="39">
        <v>7.255407810211182</v>
      </c>
      <c r="T14" s="37">
        <f t="shared" si="4"/>
        <v>0.4712913921</v>
      </c>
      <c r="U14" s="23"/>
      <c r="V14" s="24"/>
      <c r="W14" s="25"/>
      <c r="X14" s="26"/>
      <c r="Y14" s="27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>
      <c r="A15" s="40"/>
      <c r="B15" s="30">
        <v>61.0</v>
      </c>
      <c r="C15" s="31" t="s">
        <v>21</v>
      </c>
      <c r="D15" s="31" t="s">
        <v>22</v>
      </c>
      <c r="E15" s="32">
        <v>40687.0</v>
      </c>
      <c r="F15" s="33">
        <v>7.579999923706055</v>
      </c>
      <c r="G15" s="34">
        <v>3.700000047683716</v>
      </c>
      <c r="H15" s="33">
        <v>10.949999809265137</v>
      </c>
      <c r="I15" s="41">
        <v>0.22858387231826782</v>
      </c>
      <c r="J15" s="41">
        <v>0.12880562245845795</v>
      </c>
      <c r="K15" s="36">
        <v>56.54999923706055</v>
      </c>
      <c r="L15" s="37">
        <v>0.1539744883775711</v>
      </c>
      <c r="M15" s="37">
        <v>0.16973064839839935</v>
      </c>
      <c r="N15" s="42">
        <v>0.004343629349023104</v>
      </c>
      <c r="O15" s="39">
        <v>0.6809195280075073</v>
      </c>
      <c r="P15" s="37">
        <v>0.9176999926567078</v>
      </c>
      <c r="Q15" s="39">
        <v>3.539371967315674</v>
      </c>
      <c r="R15" s="39">
        <v>2.2144174575805664</v>
      </c>
      <c r="S15" s="39">
        <v>9.63925552368164</v>
      </c>
      <c r="T15" s="37">
        <f t="shared" si="4"/>
        <v>0.4026581501</v>
      </c>
      <c r="U15" s="23"/>
      <c r="V15" s="24"/>
      <c r="W15" s="25"/>
      <c r="X15" s="26"/>
      <c r="Y15" s="27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>
      <c r="A16" s="40"/>
      <c r="B16" s="30">
        <v>61.0</v>
      </c>
      <c r="C16" s="31" t="s">
        <v>21</v>
      </c>
      <c r="D16" s="31" t="s">
        <v>22</v>
      </c>
      <c r="E16" s="32">
        <v>40722.0</v>
      </c>
      <c r="F16" s="33">
        <v>8.399999618530273</v>
      </c>
      <c r="G16" s="43">
        <v>1.5</v>
      </c>
      <c r="H16" s="33">
        <v>9.210000038146973</v>
      </c>
      <c r="I16" s="41">
        <v>0.2958742082118988</v>
      </c>
      <c r="J16" s="41">
        <v>0.09367681294679642</v>
      </c>
      <c r="K16" s="45">
        <v>116.3499984741211</v>
      </c>
      <c r="L16" s="37">
        <v>0.07288897782564163</v>
      </c>
      <c r="M16" s="37">
        <v>0.11842668056488037</v>
      </c>
      <c r="N16" s="42">
        <v>0.013513513840734959</v>
      </c>
      <c r="O16" s="39">
        <v>1.3234361410140991</v>
      </c>
      <c r="P16" s="37">
        <v>1.9048999547958374</v>
      </c>
      <c r="Q16" s="39">
        <v>5.6927313804626465</v>
      </c>
      <c r="R16" s="39">
        <v>3.9323742389678955</v>
      </c>
      <c r="S16" s="39">
        <v>20.976266860961914</v>
      </c>
      <c r="T16" s="37">
        <f t="shared" si="4"/>
        <v>0.4278144026</v>
      </c>
      <c r="U16" s="23"/>
      <c r="V16" s="24"/>
      <c r="W16" s="25"/>
      <c r="X16" s="26"/>
      <c r="Y16" s="27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>
      <c r="A17" s="40"/>
      <c r="B17" s="30">
        <v>61.0</v>
      </c>
      <c r="C17" s="31" t="s">
        <v>21</v>
      </c>
      <c r="D17" s="31" t="s">
        <v>22</v>
      </c>
      <c r="E17" s="32">
        <v>40745.0</v>
      </c>
      <c r="F17" s="33">
        <v>8.130000114440918</v>
      </c>
      <c r="G17" s="43">
        <v>1.600000023841858</v>
      </c>
      <c r="H17" s="33">
        <v>9.3100004196167</v>
      </c>
      <c r="I17" s="20"/>
      <c r="J17" s="41">
        <v>0.09367681294679642</v>
      </c>
      <c r="K17" s="45">
        <v>310.04998779296875</v>
      </c>
      <c r="L17" s="37">
        <v>0.058079373091459274</v>
      </c>
      <c r="M17" s="37">
        <v>0.11415134370326996</v>
      </c>
      <c r="N17" s="42">
        <v>0.010617760941386223</v>
      </c>
      <c r="O17" s="39">
        <v>1.9224742650985718</v>
      </c>
      <c r="P17" s="54"/>
      <c r="Q17" s="39">
        <v>5.581989288330078</v>
      </c>
      <c r="R17" s="39">
        <v>4.0279741287231445</v>
      </c>
      <c r="S17" s="39">
        <v>26.130762100219727</v>
      </c>
      <c r="T17" s="37">
        <f t="shared" si="4"/>
        <v>0.1247691046</v>
      </c>
      <c r="U17" s="23"/>
      <c r="V17" s="24"/>
      <c r="W17" s="25"/>
      <c r="X17" s="26"/>
      <c r="Y17" s="27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>
      <c r="A18" s="40"/>
      <c r="B18" s="30">
        <v>61.0</v>
      </c>
      <c r="C18" s="31" t="s">
        <v>21</v>
      </c>
      <c r="D18" s="31" t="s">
        <v>22</v>
      </c>
      <c r="E18" s="32">
        <v>40779.0</v>
      </c>
      <c r="F18" s="33">
        <v>7.929999828338623</v>
      </c>
      <c r="G18" s="43">
        <v>1.7000000476837158</v>
      </c>
      <c r="H18" s="33">
        <v>8.489999771118164</v>
      </c>
      <c r="I18" s="41">
        <v>0.3169870972633362</v>
      </c>
      <c r="J18" s="41">
        <v>0.12880562245845795</v>
      </c>
      <c r="K18" s="45">
        <v>112.66000366210938</v>
      </c>
      <c r="L18" s="37">
        <v>0.07008902728557587</v>
      </c>
      <c r="M18" s="37">
        <v>0.16973064839839935</v>
      </c>
      <c r="N18" s="42">
        <v>0.0077220075763762</v>
      </c>
      <c r="O18" s="39">
        <v>1.9195635318756104</v>
      </c>
      <c r="P18" s="37">
        <v>3.1712000370025635</v>
      </c>
      <c r="Q18" s="39">
        <v>10.136252403259277</v>
      </c>
      <c r="R18" s="39">
        <v>4.54288387298584</v>
      </c>
      <c r="S18" s="39">
        <v>31.289880752563477</v>
      </c>
      <c r="T18" s="37">
        <f t="shared" si="4"/>
        <v>0.4944397532</v>
      </c>
      <c r="U18" s="23"/>
      <c r="V18" s="24"/>
      <c r="W18" s="25"/>
      <c r="X18" s="26"/>
      <c r="Y18" s="27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>
      <c r="A19" s="40"/>
      <c r="B19" s="30">
        <v>61.0</v>
      </c>
      <c r="C19" s="31" t="s">
        <v>21</v>
      </c>
      <c r="D19" s="31" t="s">
        <v>22</v>
      </c>
      <c r="E19" s="32">
        <v>40799.0</v>
      </c>
      <c r="F19" s="33">
        <v>8.09000015258789</v>
      </c>
      <c r="G19" s="43">
        <v>2.299999952316284</v>
      </c>
      <c r="H19" s="33">
        <v>8.0</v>
      </c>
      <c r="I19" s="41">
        <v>0.4579128921031952</v>
      </c>
      <c r="J19" s="41">
        <v>0.07025761157274246</v>
      </c>
      <c r="K19" s="45">
        <v>112.2300033569336</v>
      </c>
      <c r="L19" s="37">
        <v>0.029096480458974838</v>
      </c>
      <c r="M19" s="37">
        <v>0.08422403037548065</v>
      </c>
      <c r="N19" s="42">
        <v>0.0077220075763762</v>
      </c>
      <c r="O19" s="39">
        <v>1.1795779466629028</v>
      </c>
      <c r="P19" s="37">
        <v>5.302800178527832</v>
      </c>
      <c r="Q19" s="39">
        <v>9.623917579650879</v>
      </c>
      <c r="R19" s="39">
        <v>5.64148473739624</v>
      </c>
      <c r="S19" s="39">
        <v>25.190967559814453</v>
      </c>
      <c r="T19" s="37">
        <f t="shared" si="4"/>
        <v>0.5498589301</v>
      </c>
      <c r="U19" s="23"/>
      <c r="V19" s="24"/>
      <c r="W19" s="25"/>
      <c r="X19" s="26"/>
      <c r="Y19" s="27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>
      <c r="A20" s="46"/>
      <c r="B20" s="30">
        <v>61.0</v>
      </c>
      <c r="C20" s="31" t="s">
        <v>21</v>
      </c>
      <c r="D20" s="31" t="s">
        <v>22</v>
      </c>
      <c r="E20" s="32">
        <v>40833.0</v>
      </c>
      <c r="F20" s="33">
        <v>7.71999979019165</v>
      </c>
      <c r="G20" s="43">
        <v>2.0999999046325684</v>
      </c>
      <c r="H20" s="33">
        <v>8.430000305175781</v>
      </c>
      <c r="I20" s="41">
        <v>0.1447419375181198</v>
      </c>
      <c r="J20" s="41">
        <v>0.11709602177143097</v>
      </c>
      <c r="K20" s="45">
        <v>156.64999389648438</v>
      </c>
      <c r="L20" s="37">
        <v>0.1069158986210823</v>
      </c>
      <c r="M20" s="37">
        <v>0.058572039008140564</v>
      </c>
      <c r="N20" s="42">
        <v>0.002413127338513732</v>
      </c>
      <c r="O20" s="39">
        <v>1.5104409456253052</v>
      </c>
      <c r="P20" s="37">
        <v>3.3438000679016113</v>
      </c>
      <c r="Q20" s="39">
        <v>6.709292411804199</v>
      </c>
      <c r="R20" s="39">
        <v>4.983659744262695</v>
      </c>
      <c r="S20" s="39">
        <v>27.199270248413086</v>
      </c>
      <c r="T20" s="37">
        <f t="shared" si="4"/>
        <v>0.2057271039</v>
      </c>
      <c r="U20" s="23"/>
      <c r="V20" s="24"/>
      <c r="W20" s="25"/>
      <c r="X20" s="26"/>
      <c r="Y20" s="27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>
      <c r="A21" s="14"/>
      <c r="B21" s="15"/>
      <c r="C21" s="16"/>
      <c r="D21" s="16"/>
      <c r="E21" s="17"/>
      <c r="F21" s="18"/>
      <c r="G21" s="19"/>
      <c r="H21" s="1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4"/>
      <c r="W21" s="25"/>
      <c r="X21" s="26"/>
      <c r="Y21" s="27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>
      <c r="A22" s="47" t="s">
        <v>23</v>
      </c>
      <c r="B22" s="15"/>
      <c r="C22" s="16"/>
      <c r="D22" s="16"/>
      <c r="E22" s="17"/>
      <c r="F22" s="48">
        <f t="shared" ref="F22:H22" si="5"> (sum(F13:F20)/8)</f>
        <v>7.921249926</v>
      </c>
      <c r="G22" s="48">
        <f t="shared" si="5"/>
        <v>2.062499985</v>
      </c>
      <c r="H22" s="48">
        <f t="shared" si="5"/>
        <v>13.3287499</v>
      </c>
      <c r="I22" s="49">
        <f> (sum(I18:I20,I13:I16)/7)</f>
        <v>0.4003935435</v>
      </c>
      <c r="J22" s="49">
        <f t="shared" ref="J22:O22" si="6"> (sum(J13:J20)/8)</f>
        <v>0.1302693216</v>
      </c>
      <c r="K22" s="55">
        <f t="shared" si="6"/>
        <v>139.9924979</v>
      </c>
      <c r="L22" s="50">
        <f t="shared" si="6"/>
        <v>0.1174261132</v>
      </c>
      <c r="M22" s="50">
        <f t="shared" si="6"/>
        <v>0.146623522</v>
      </c>
      <c r="N22" s="51">
        <f t="shared" si="6"/>
        <v>0.006716974749</v>
      </c>
      <c r="O22" s="50">
        <f t="shared" si="6"/>
        <v>1.539205313</v>
      </c>
      <c r="P22" s="50">
        <f> (sum(P18:P20,P13:P16)/7)</f>
        <v>2.755500027</v>
      </c>
      <c r="Q22" s="50">
        <f t="shared" ref="Q22:S22" si="7"> (sum(Q13:Q20)/8)</f>
        <v>6.834773928</v>
      </c>
      <c r="R22" s="50">
        <f t="shared" si="7"/>
        <v>4.245248884</v>
      </c>
      <c r="S22" s="50">
        <f t="shared" si="7"/>
        <v>24.48280507</v>
      </c>
      <c r="T22" s="37">
        <f> M22 + N22 + I22</f>
        <v>0.5537340403</v>
      </c>
      <c r="U22" s="23"/>
      <c r="V22" s="52"/>
      <c r="W22" s="25"/>
      <c r="X22" s="53"/>
      <c r="Y22" s="27"/>
      <c r="Z22" s="53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>
      <c r="A23" s="14"/>
      <c r="B23" s="15"/>
      <c r="C23" s="16"/>
      <c r="D23" s="16"/>
      <c r="E23" s="17"/>
      <c r="F23" s="18"/>
      <c r="G23" s="56"/>
      <c r="H23" s="1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24"/>
      <c r="W23" s="25"/>
      <c r="X23" s="26"/>
      <c r="Y23" s="27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>
      <c r="A24" s="29">
        <v>2012.0</v>
      </c>
      <c r="B24" s="30">
        <v>61.0</v>
      </c>
      <c r="C24" s="31" t="s">
        <v>21</v>
      </c>
      <c r="D24" s="31" t="s">
        <v>22</v>
      </c>
      <c r="E24" s="32">
        <v>40991.0</v>
      </c>
      <c r="F24" s="57">
        <v>10.220000267028809</v>
      </c>
      <c r="G24" s="43">
        <v>2.200000047683716</v>
      </c>
      <c r="H24" s="33">
        <v>10.220000267028809</v>
      </c>
      <c r="I24" s="41">
        <v>0.9858935475349426</v>
      </c>
      <c r="J24" s="41">
        <v>0.14051522314548492</v>
      </c>
      <c r="K24" s="45">
        <v>156.64999389648438</v>
      </c>
      <c r="L24" s="37">
        <v>0.04164059832692146</v>
      </c>
      <c r="M24" s="37">
        <v>0.13980333507061005</v>
      </c>
      <c r="N24" s="38">
        <v>0.00888450164347887</v>
      </c>
      <c r="O24" s="39">
        <v>1.9738396406173706</v>
      </c>
      <c r="P24" s="37">
        <v>4.658699989318848</v>
      </c>
      <c r="Q24" s="39">
        <v>10.49821949005127</v>
      </c>
      <c r="R24" s="39">
        <v>5.593002796173096</v>
      </c>
      <c r="S24" s="39">
        <v>27.943477630615234</v>
      </c>
      <c r="T24" s="37">
        <f t="shared" ref="T24:T30" si="8"> M24 + N24 + I24</f>
        <v>1.134581384</v>
      </c>
      <c r="U24" s="23"/>
      <c r="V24" s="24"/>
      <c r="W24" s="25"/>
      <c r="X24" s="26"/>
      <c r="Y24" s="27"/>
      <c r="Z24" s="26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>
      <c r="A25" s="40"/>
      <c r="B25" s="30">
        <v>61.0</v>
      </c>
      <c r="C25" s="31" t="s">
        <v>21</v>
      </c>
      <c r="D25" s="31" t="s">
        <v>22</v>
      </c>
      <c r="E25" s="32">
        <v>41017.0</v>
      </c>
      <c r="F25" s="33">
        <v>7.650000095367432</v>
      </c>
      <c r="G25" s="43">
        <v>2.5999999046325684</v>
      </c>
      <c r="H25" s="33">
        <v>10.399999618530273</v>
      </c>
      <c r="I25" s="41">
        <v>0.11809677630662918</v>
      </c>
      <c r="J25" s="35">
        <v>0.23419204354286194</v>
      </c>
      <c r="K25" s="36">
        <v>46.150001525878906</v>
      </c>
      <c r="L25" s="37">
        <v>0.37431636452674866</v>
      </c>
      <c r="M25" s="37">
        <v>0.14835399389266968</v>
      </c>
      <c r="N25" s="42">
        <v>0.007897335104644299</v>
      </c>
      <c r="O25" s="39">
        <v>0.5251438021659851</v>
      </c>
      <c r="P25" s="37">
        <v>0.9879999756813049</v>
      </c>
      <c r="Q25" s="39">
        <v>3.0858993530273438</v>
      </c>
      <c r="R25" s="39">
        <v>1.4486581087112427</v>
      </c>
      <c r="S25" s="39">
        <v>4.882103443145752</v>
      </c>
      <c r="T25" s="37">
        <f t="shared" si="8"/>
        <v>0.2743481053</v>
      </c>
      <c r="U25" s="23"/>
      <c r="V25" s="24"/>
      <c r="W25" s="25"/>
      <c r="X25" s="26"/>
      <c r="Y25" s="27"/>
      <c r="Z25" s="26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>
      <c r="A26" s="40"/>
      <c r="B26" s="30">
        <v>61.0</v>
      </c>
      <c r="C26" s="31" t="s">
        <v>21</v>
      </c>
      <c r="D26" s="31" t="s">
        <v>22</v>
      </c>
      <c r="E26" s="32">
        <v>41051.0</v>
      </c>
      <c r="F26" s="33">
        <v>7.440000057220459</v>
      </c>
      <c r="G26" s="43">
        <v>1.600000023841858</v>
      </c>
      <c r="H26" s="33">
        <v>9.390000343322754</v>
      </c>
      <c r="I26" s="41">
        <v>0.1362290382385254</v>
      </c>
      <c r="J26" s="41">
        <v>0.1522248238325119</v>
      </c>
      <c r="K26" s="36">
        <v>57.20000076293945</v>
      </c>
      <c r="L26" s="37">
        <v>0.14901742339134216</v>
      </c>
      <c r="M26" s="37">
        <v>0.09277468919754028</v>
      </c>
      <c r="N26" s="42">
        <v>4.935834440402687E-4</v>
      </c>
      <c r="O26" s="58"/>
      <c r="P26" s="37">
        <v>0.8912000060081482</v>
      </c>
      <c r="Q26" s="39">
        <v>3.413872718811035</v>
      </c>
      <c r="R26" s="39">
        <v>1.8628041744232178</v>
      </c>
      <c r="S26" s="39">
        <v>9.687923431396484</v>
      </c>
      <c r="T26" s="37">
        <f t="shared" si="8"/>
        <v>0.2294973109</v>
      </c>
      <c r="U26" s="23"/>
      <c r="V26" s="24"/>
      <c r="W26" s="25"/>
      <c r="X26" s="26"/>
      <c r="Y26" s="27"/>
      <c r="Z26" s="26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>
      <c r="A27" s="40"/>
      <c r="B27" s="30">
        <v>61.0</v>
      </c>
      <c r="C27" s="31" t="s">
        <v>21</v>
      </c>
      <c r="D27" s="31" t="s">
        <v>22</v>
      </c>
      <c r="E27" s="32">
        <v>41090.0</v>
      </c>
      <c r="F27" s="33">
        <v>8.050000190734863</v>
      </c>
      <c r="G27" s="43">
        <v>2.299999952316284</v>
      </c>
      <c r="H27" s="33">
        <v>8.729999542236328</v>
      </c>
      <c r="I27" s="59">
        <v>0.02962580695748329</v>
      </c>
      <c r="J27" s="41">
        <v>0.18735362589359283</v>
      </c>
      <c r="K27" s="45">
        <v>116.3499984741211</v>
      </c>
      <c r="L27" s="37">
        <v>0.19460389018058777</v>
      </c>
      <c r="M27" s="37">
        <v>0.10560068488121033</v>
      </c>
      <c r="N27" s="42">
        <v>0.009378084912896156</v>
      </c>
      <c r="O27" s="58"/>
      <c r="P27" s="37">
        <v>2.65939998626709</v>
      </c>
      <c r="Q27" s="39">
        <v>7.2888336181640625</v>
      </c>
      <c r="R27" s="39">
        <v>4.495138645172119</v>
      </c>
      <c r="S27" s="58"/>
      <c r="T27" s="37">
        <f t="shared" si="8"/>
        <v>0.1446045768</v>
      </c>
      <c r="U27" s="23"/>
      <c r="V27" s="24"/>
      <c r="W27" s="25"/>
      <c r="X27" s="26"/>
      <c r="Y27" s="27"/>
      <c r="Z27" s="26"/>
      <c r="AA27" s="2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>
      <c r="A28" s="40"/>
      <c r="B28" s="30">
        <v>61.0</v>
      </c>
      <c r="C28" s="31" t="s">
        <v>21</v>
      </c>
      <c r="D28" s="31" t="s">
        <v>22</v>
      </c>
      <c r="E28" s="32">
        <v>41144.0</v>
      </c>
      <c r="F28" s="33">
        <v>8.050000190734863</v>
      </c>
      <c r="G28" s="43">
        <v>1.0</v>
      </c>
      <c r="H28" s="33">
        <v>10.029999732971191</v>
      </c>
      <c r="I28" s="59">
        <v>0.02881290391087532</v>
      </c>
      <c r="J28" s="41">
        <v>0.16393442451953888</v>
      </c>
      <c r="K28" s="45">
        <v>151.4499969482422</v>
      </c>
      <c r="L28" s="37">
        <v>0.11606955528259277</v>
      </c>
      <c r="M28" s="37">
        <v>0.09277468919754028</v>
      </c>
      <c r="N28" s="42">
        <v>0.00296150054782629</v>
      </c>
      <c r="O28" s="39">
        <v>2.8088161945343018</v>
      </c>
      <c r="P28" s="37">
        <v>3.250999927520752</v>
      </c>
      <c r="Q28" s="39">
        <v>14.87813949584961</v>
      </c>
      <c r="R28" s="39">
        <v>3.166844606399536</v>
      </c>
      <c r="S28" s="39">
        <v>33.68421936035156</v>
      </c>
      <c r="T28" s="37">
        <f t="shared" si="8"/>
        <v>0.1245490937</v>
      </c>
      <c r="U28" s="23"/>
      <c r="V28" s="24"/>
      <c r="W28" s="25"/>
      <c r="X28" s="26"/>
      <c r="Y28" s="27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>
      <c r="A29" s="40"/>
      <c r="B29" s="30">
        <v>61.0</v>
      </c>
      <c r="C29" s="31" t="s">
        <v>21</v>
      </c>
      <c r="D29" s="31" t="s">
        <v>22</v>
      </c>
      <c r="E29" s="32">
        <v>41180.0</v>
      </c>
      <c r="F29" s="33">
        <v>8.640000343322754</v>
      </c>
      <c r="G29" s="34">
        <v>3.5</v>
      </c>
      <c r="H29" s="33">
        <v>7.940000057220459</v>
      </c>
      <c r="I29" s="59">
        <v>0.018696773797273636</v>
      </c>
      <c r="J29" s="35">
        <v>0.24590164422988892</v>
      </c>
      <c r="K29" s="45">
        <v>79.94999694824219</v>
      </c>
      <c r="L29" s="37">
        <v>0.1145506352186203</v>
      </c>
      <c r="M29" s="37">
        <v>0.3279179036617279</v>
      </c>
      <c r="N29" s="42">
        <v>0.0024679170455783606</v>
      </c>
      <c r="O29" s="39">
        <v>2.593135118484497</v>
      </c>
      <c r="P29" s="37">
        <v>3.6196999549865723</v>
      </c>
      <c r="Q29" s="39">
        <v>8.462431907653809</v>
      </c>
      <c r="R29" s="39">
        <v>5.320374965667725</v>
      </c>
      <c r="S29" s="39">
        <v>33.069358825683594</v>
      </c>
      <c r="T29" s="37">
        <f t="shared" si="8"/>
        <v>0.3490825945</v>
      </c>
      <c r="U29" s="23"/>
      <c r="V29" s="24"/>
      <c r="W29" s="25"/>
      <c r="X29" s="26"/>
      <c r="Y29" s="27"/>
      <c r="Z29" s="26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>
      <c r="A30" s="46"/>
      <c r="B30" s="30">
        <v>61.0</v>
      </c>
      <c r="C30" s="31" t="s">
        <v>21</v>
      </c>
      <c r="D30" s="31" t="s">
        <v>22</v>
      </c>
      <c r="E30" s="32">
        <v>41206.0</v>
      </c>
      <c r="F30" s="33">
        <v>7.599999904632568</v>
      </c>
      <c r="G30" s="34">
        <v>3.9000000953674316</v>
      </c>
      <c r="H30" s="33">
        <v>11.420000076293945</v>
      </c>
      <c r="I30" s="41">
        <v>0.061780646443367004</v>
      </c>
      <c r="J30" s="35">
        <v>0.33957844972610474</v>
      </c>
      <c r="K30" s="45">
        <v>157.9499969482422</v>
      </c>
      <c r="L30" s="37">
        <v>0.09177612513303757</v>
      </c>
      <c r="M30" s="37">
        <v>0.13552799820899963</v>
      </c>
      <c r="N30" s="42">
        <v>0.00592300109565258</v>
      </c>
      <c r="O30" s="39">
        <v>2.448603868484497</v>
      </c>
      <c r="P30" s="37">
        <v>3.803100109100342</v>
      </c>
      <c r="Q30" s="39">
        <v>4.604544162750244</v>
      </c>
      <c r="R30" s="39">
        <v>6.107790470123291</v>
      </c>
      <c r="S30" s="39">
        <v>32.46003723144531</v>
      </c>
      <c r="T30" s="37">
        <f t="shared" si="8"/>
        <v>0.2032316457</v>
      </c>
      <c r="U30" s="23"/>
      <c r="V30" s="24"/>
      <c r="W30" s="25"/>
      <c r="X30" s="26"/>
      <c r="Y30" s="27"/>
      <c r="Z30" s="26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>
      <c r="A31" s="14"/>
      <c r="B31" s="15"/>
      <c r="C31" s="16"/>
      <c r="D31" s="16"/>
      <c r="E31" s="17"/>
      <c r="F31" s="18"/>
      <c r="G31" s="19"/>
      <c r="H31" s="1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3"/>
      <c r="V31" s="24"/>
      <c r="W31" s="25"/>
      <c r="X31" s="26"/>
      <c r="Y31" s="27"/>
      <c r="Z31" s="26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>
      <c r="A32" s="47" t="s">
        <v>23</v>
      </c>
      <c r="B32" s="15"/>
      <c r="C32" s="16"/>
      <c r="D32" s="16"/>
      <c r="E32" s="17"/>
      <c r="F32" s="48">
        <f t="shared" ref="F32:N32" si="9"> (sum(F24:F30)/7)</f>
        <v>8.235714436</v>
      </c>
      <c r="G32" s="48">
        <f t="shared" si="9"/>
        <v>2.442857146</v>
      </c>
      <c r="H32" s="48">
        <f t="shared" si="9"/>
        <v>9.732857091</v>
      </c>
      <c r="I32" s="49">
        <f t="shared" si="9"/>
        <v>0.1970193562</v>
      </c>
      <c r="J32" s="55">
        <f t="shared" si="9"/>
        <v>0.2091000336</v>
      </c>
      <c r="K32" s="49">
        <f t="shared" si="9"/>
        <v>109.3857122</v>
      </c>
      <c r="L32" s="50">
        <f t="shared" si="9"/>
        <v>0.1545677989</v>
      </c>
      <c r="M32" s="50">
        <f t="shared" si="9"/>
        <v>0.1489647563</v>
      </c>
      <c r="N32" s="51">
        <f t="shared" si="9"/>
        <v>0.005429417685</v>
      </c>
      <c r="O32" s="50">
        <f> (sum(O28:O30,O24:O25)/5)</f>
        <v>2.069907725</v>
      </c>
      <c r="P32" s="50">
        <f t="shared" ref="P32:R32" si="10"> (sum(P24:P30)/7)</f>
        <v>2.838728564</v>
      </c>
      <c r="Q32" s="50">
        <f t="shared" si="10"/>
        <v>7.461705821</v>
      </c>
      <c r="R32" s="50">
        <f t="shared" si="10"/>
        <v>3.999230538</v>
      </c>
      <c r="S32" s="50">
        <f> (sum(S28:S30,S24:S26)/6)</f>
        <v>23.62118665</v>
      </c>
      <c r="T32" s="37">
        <f> M32 + N32 + I32</f>
        <v>0.3514135302</v>
      </c>
      <c r="U32" s="23"/>
      <c r="V32" s="52"/>
      <c r="W32" s="25"/>
      <c r="X32" s="53"/>
      <c r="Y32" s="27"/>
      <c r="Z32" s="53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>
      <c r="A33" s="14"/>
      <c r="B33" s="15"/>
      <c r="C33" s="16"/>
      <c r="D33" s="16"/>
      <c r="E33" s="17"/>
      <c r="F33" s="18"/>
      <c r="G33" s="19"/>
      <c r="H33" s="18"/>
      <c r="I33" s="20"/>
      <c r="J33" s="20"/>
      <c r="K33" s="21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24"/>
      <c r="W33" s="25"/>
      <c r="X33" s="26"/>
      <c r="Y33" s="27"/>
      <c r="Z33" s="26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>
      <c r="A34" s="29">
        <v>2013.0</v>
      </c>
      <c r="B34" s="30">
        <v>61.0</v>
      </c>
      <c r="C34" s="31" t="s">
        <v>21</v>
      </c>
      <c r="D34" s="31" t="s">
        <v>22</v>
      </c>
      <c r="E34" s="32">
        <v>41347.0</v>
      </c>
      <c r="F34" s="33">
        <v>6.900000095367432</v>
      </c>
      <c r="G34" s="43">
        <v>1.399999976158142</v>
      </c>
      <c r="H34" s="33">
        <v>9.329999923706055</v>
      </c>
      <c r="I34" s="41">
        <v>1.9521418809890747</v>
      </c>
      <c r="J34" s="35">
        <v>0.241799995303154</v>
      </c>
      <c r="K34" s="45">
        <v>129.35000610351562</v>
      </c>
      <c r="L34" s="37">
        <v>0.3343889117240906</v>
      </c>
      <c r="M34" s="37">
        <v>0.5443649888038635</v>
      </c>
      <c r="N34" s="38">
        <v>0.01782199926674366</v>
      </c>
      <c r="O34" s="39">
        <v>3.491945266723633</v>
      </c>
      <c r="P34" s="37">
        <v>5.425300121307373</v>
      </c>
      <c r="Q34" s="39">
        <v>6.246683597564697</v>
      </c>
      <c r="R34" s="39">
        <v>5.403932571411133</v>
      </c>
      <c r="S34" s="39">
        <v>26.592750549316406</v>
      </c>
      <c r="T34" s="37">
        <f t="shared" ref="T34:T39" si="11"> M34 + N34 + I34</f>
        <v>2.514328869</v>
      </c>
      <c r="U34" s="23"/>
      <c r="V34" s="24"/>
      <c r="W34" s="25"/>
      <c r="X34" s="26"/>
      <c r="Y34" s="27"/>
      <c r="Z34" s="26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>
      <c r="A35" s="40"/>
      <c r="B35" s="30">
        <v>61.0</v>
      </c>
      <c r="C35" s="31" t="s">
        <v>21</v>
      </c>
      <c r="D35" s="31" t="s">
        <v>22</v>
      </c>
      <c r="E35" s="32">
        <v>41367.0</v>
      </c>
      <c r="F35" s="33">
        <v>7.980000019073486</v>
      </c>
      <c r="G35" s="43">
        <v>3.0</v>
      </c>
      <c r="H35" s="33">
        <v>11.920000076293945</v>
      </c>
      <c r="I35" s="41">
        <v>0.28198710083961487</v>
      </c>
      <c r="J35" s="35">
        <v>0.26820001006126404</v>
      </c>
      <c r="K35" s="36">
        <v>52.0</v>
      </c>
      <c r="L35" s="37">
        <v>0.6932843327522278</v>
      </c>
      <c r="M35" s="37">
        <v>0.5628169775009155</v>
      </c>
      <c r="N35" s="42">
        <v>0.002814000006765127</v>
      </c>
      <c r="O35" s="39">
        <v>1.4150748252868652</v>
      </c>
      <c r="P35" s="37">
        <v>1.6456999778747559</v>
      </c>
      <c r="Q35" s="39">
        <v>5.57619571685791</v>
      </c>
      <c r="R35" s="39">
        <v>4.787224292755127</v>
      </c>
      <c r="S35" s="39">
        <v>15.952462196350098</v>
      </c>
      <c r="T35" s="37">
        <f t="shared" si="11"/>
        <v>0.8476180783</v>
      </c>
      <c r="U35" s="23"/>
      <c r="V35" s="24"/>
      <c r="W35" s="25"/>
      <c r="X35" s="26"/>
      <c r="Y35" s="27"/>
      <c r="Z35" s="26"/>
      <c r="AA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>
      <c r="A36" s="40"/>
      <c r="B36" s="30">
        <v>61.0</v>
      </c>
      <c r="C36" s="31" t="s">
        <v>21</v>
      </c>
      <c r="D36" s="31" t="s">
        <v>22</v>
      </c>
      <c r="E36" s="32">
        <v>41426.0</v>
      </c>
      <c r="F36" s="33">
        <v>7.5</v>
      </c>
      <c r="G36" s="43">
        <v>2.0</v>
      </c>
      <c r="H36" s="33">
        <v>10.680000305175781</v>
      </c>
      <c r="I36" s="41">
        <v>0.07537419348955154</v>
      </c>
      <c r="J36" s="41">
        <v>0.13619999587535858</v>
      </c>
      <c r="K36" s="45">
        <v>65.6500015258789</v>
      </c>
      <c r="L36" s="37">
        <v>0.2417532503604889</v>
      </c>
      <c r="M36" s="37">
        <v>0.27681100368499756</v>
      </c>
      <c r="N36" s="42">
        <v>0.005158999934792519</v>
      </c>
      <c r="O36" s="39">
        <v>1.0224335193634033</v>
      </c>
      <c r="P36" s="37">
        <v>1.5199999809265137</v>
      </c>
      <c r="Q36" s="39">
        <v>5.119353771209717</v>
      </c>
      <c r="R36" s="39">
        <v>2.548104763031006</v>
      </c>
      <c r="S36" s="39">
        <v>13.54844856262207</v>
      </c>
      <c r="T36" s="37">
        <f t="shared" si="11"/>
        <v>0.3573441971</v>
      </c>
      <c r="U36" s="23"/>
      <c r="V36" s="24"/>
      <c r="W36" s="25"/>
      <c r="X36" s="26"/>
      <c r="Y36" s="27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>
      <c r="A37" s="40"/>
      <c r="B37" s="30">
        <v>61.0</v>
      </c>
      <c r="C37" s="31" t="s">
        <v>21</v>
      </c>
      <c r="D37" s="31" t="s">
        <v>22</v>
      </c>
      <c r="E37" s="32">
        <v>41472.0</v>
      </c>
      <c r="F37" s="33">
        <v>6.929999828338623</v>
      </c>
      <c r="G37" s="43">
        <v>2.200000047683716</v>
      </c>
      <c r="H37" s="33">
        <v>10.479999542236328</v>
      </c>
      <c r="I37" s="41">
        <v>0.14869354665279388</v>
      </c>
      <c r="J37" s="35">
        <v>0.22859999537467957</v>
      </c>
      <c r="K37" s="45">
        <v>141.0</v>
      </c>
      <c r="L37" s="37">
        <v>0.08286575227975845</v>
      </c>
      <c r="M37" s="37">
        <v>0.10287299752235413</v>
      </c>
      <c r="N37" s="42">
        <v>0.016414999961853027</v>
      </c>
      <c r="O37" s="39">
        <v>1.6505026817321777</v>
      </c>
      <c r="P37" s="37">
        <v>2.844099998474121</v>
      </c>
      <c r="Q37" s="39">
        <v>4.877751350402832</v>
      </c>
      <c r="R37" s="39">
        <v>3.395662546157837</v>
      </c>
      <c r="S37" s="39">
        <v>20.782350540161133</v>
      </c>
      <c r="T37" s="37">
        <f t="shared" si="11"/>
        <v>0.2679815441</v>
      </c>
      <c r="U37" s="23"/>
      <c r="V37" s="24"/>
      <c r="W37" s="25"/>
      <c r="X37" s="26"/>
      <c r="Y37" s="27"/>
      <c r="Z37" s="26"/>
      <c r="AA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>
      <c r="A38" s="40"/>
      <c r="B38" s="30">
        <v>61.0</v>
      </c>
      <c r="C38" s="31" t="s">
        <v>21</v>
      </c>
      <c r="D38" s="31" t="s">
        <v>22</v>
      </c>
      <c r="E38" s="32">
        <v>41487.0</v>
      </c>
      <c r="F38" s="33">
        <v>7.579999923706055</v>
      </c>
      <c r="G38" s="34">
        <v>3.4000000953674316</v>
      </c>
      <c r="H38" s="33">
        <v>12.220000267028809</v>
      </c>
      <c r="I38" s="41">
        <v>0.13306774199008942</v>
      </c>
      <c r="J38" s="35">
        <v>0.22859999537467957</v>
      </c>
      <c r="K38" s="45">
        <v>120.0</v>
      </c>
      <c r="L38" s="37">
        <v>0.06664673238992691</v>
      </c>
      <c r="M38" s="37">
        <v>0.1951330006122589</v>
      </c>
      <c r="N38" s="42">
        <v>0.015476999804377556</v>
      </c>
      <c r="O38" s="39">
        <v>2.0996758937835693</v>
      </c>
      <c r="P38" s="37">
        <v>2.52839994430542</v>
      </c>
      <c r="Q38" s="39">
        <v>8.282732009887695</v>
      </c>
      <c r="R38" s="39">
        <v>5.2403669357299805</v>
      </c>
      <c r="S38" s="39">
        <v>27.038503646850586</v>
      </c>
      <c r="T38" s="37">
        <f t="shared" si="11"/>
        <v>0.3436777424</v>
      </c>
      <c r="U38" s="23"/>
      <c r="V38" s="24"/>
      <c r="W38" s="25"/>
      <c r="X38" s="26"/>
      <c r="Y38" s="27"/>
      <c r="Z38" s="26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>
      <c r="A39" s="46"/>
      <c r="B39" s="30">
        <v>61.0</v>
      </c>
      <c r="C39" s="31" t="s">
        <v>21</v>
      </c>
      <c r="D39" s="31" t="s">
        <v>22</v>
      </c>
      <c r="E39" s="32">
        <v>41522.0</v>
      </c>
      <c r="F39" s="33">
        <v>7.400000095367432</v>
      </c>
      <c r="G39" s="43">
        <v>2.0</v>
      </c>
      <c r="H39" s="33">
        <v>7.340000152587891</v>
      </c>
      <c r="I39" s="59">
        <v>0.023122580721974373</v>
      </c>
      <c r="J39" s="35">
        <v>0.2549999952316284</v>
      </c>
      <c r="K39" s="45">
        <v>155.0</v>
      </c>
      <c r="L39" s="37">
        <v>0.09506940096616745</v>
      </c>
      <c r="M39" s="37">
        <v>0.14900299906730652</v>
      </c>
      <c r="N39" s="42">
        <v>0.0023449999280273914</v>
      </c>
      <c r="O39" s="39">
        <v>2.158834218978882</v>
      </c>
      <c r="P39" s="37">
        <v>2.6486001014709473</v>
      </c>
      <c r="Q39" s="39">
        <v>4.914630889892578</v>
      </c>
      <c r="R39" s="39">
        <v>5.949930667877197</v>
      </c>
      <c r="S39" s="39">
        <v>29.922563552856445</v>
      </c>
      <c r="T39" s="37">
        <f t="shared" si="11"/>
        <v>0.1744705797</v>
      </c>
      <c r="U39" s="23"/>
      <c r="V39" s="24"/>
      <c r="W39" s="25"/>
      <c r="X39" s="26"/>
      <c r="Y39" s="27"/>
      <c r="Z39" s="26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>
      <c r="A40" s="14"/>
      <c r="B40" s="15"/>
      <c r="C40" s="16"/>
      <c r="D40" s="16"/>
      <c r="E40" s="17"/>
      <c r="F40" s="18"/>
      <c r="G40" s="19"/>
      <c r="H40" s="18"/>
      <c r="I40" s="20"/>
      <c r="J40" s="20"/>
      <c r="K40" s="21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24"/>
      <c r="W40" s="25"/>
      <c r="X40" s="26"/>
      <c r="Y40" s="27"/>
      <c r="Z40" s="26"/>
      <c r="AA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>
      <c r="A41" s="47" t="s">
        <v>23</v>
      </c>
      <c r="B41" s="15"/>
      <c r="C41" s="16"/>
      <c r="D41" s="16"/>
      <c r="E41" s="17"/>
      <c r="F41" s="48">
        <f t="shared" ref="F41:S41" si="12"> (sum(F34:F39)/6)</f>
        <v>7.38166666</v>
      </c>
      <c r="G41" s="48">
        <f t="shared" si="12"/>
        <v>2.333333353</v>
      </c>
      <c r="H41" s="48">
        <f t="shared" si="12"/>
        <v>10.32833338</v>
      </c>
      <c r="I41" s="49">
        <f t="shared" si="12"/>
        <v>0.4357311741</v>
      </c>
      <c r="J41" s="55">
        <f t="shared" si="12"/>
        <v>0.2263999979</v>
      </c>
      <c r="K41" s="49">
        <f t="shared" si="12"/>
        <v>110.5000013</v>
      </c>
      <c r="L41" s="50">
        <f t="shared" si="12"/>
        <v>0.2523347301</v>
      </c>
      <c r="M41" s="50">
        <f t="shared" si="12"/>
        <v>0.3051669945</v>
      </c>
      <c r="N41" s="51">
        <f t="shared" si="12"/>
        <v>0.01000533315</v>
      </c>
      <c r="O41" s="50">
        <f t="shared" si="12"/>
        <v>1.973077734</v>
      </c>
      <c r="P41" s="50">
        <f t="shared" si="12"/>
        <v>2.768683354</v>
      </c>
      <c r="Q41" s="50">
        <f t="shared" si="12"/>
        <v>5.836224556</v>
      </c>
      <c r="R41" s="50">
        <f t="shared" si="12"/>
        <v>4.554203629</v>
      </c>
      <c r="S41" s="50">
        <f t="shared" si="12"/>
        <v>22.30617984</v>
      </c>
      <c r="T41" s="37">
        <f> M41 + N41 + I41</f>
        <v>0.7509035018</v>
      </c>
      <c r="U41" s="23"/>
      <c r="V41" s="52"/>
      <c r="W41" s="25"/>
      <c r="X41" s="53"/>
      <c r="Y41" s="27"/>
      <c r="Z41" s="53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>
      <c r="A42" s="14"/>
      <c r="B42" s="15"/>
      <c r="C42" s="16"/>
      <c r="D42" s="16"/>
      <c r="E42" s="17"/>
      <c r="F42" s="18"/>
      <c r="G42" s="19"/>
      <c r="H42" s="18"/>
      <c r="I42" s="20"/>
      <c r="J42" s="20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24"/>
      <c r="W42" s="25"/>
      <c r="X42" s="26"/>
      <c r="Y42" s="27"/>
      <c r="Z42" s="26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>
      <c r="A43" s="29">
        <v>2014.0</v>
      </c>
      <c r="B43" s="30">
        <v>61.0</v>
      </c>
      <c r="C43" s="31" t="s">
        <v>21</v>
      </c>
      <c r="D43" s="31" t="s">
        <v>22</v>
      </c>
      <c r="E43" s="32">
        <v>41647.0</v>
      </c>
      <c r="F43" s="33">
        <v>7.300000190734863</v>
      </c>
      <c r="G43" s="43">
        <v>2.2300000190734863</v>
      </c>
      <c r="H43" s="33">
        <v>12.75</v>
      </c>
      <c r="I43" s="59">
        <v>0.059996772557497025</v>
      </c>
      <c r="J43" s="35">
        <v>0.2635500133037567</v>
      </c>
      <c r="K43" s="45">
        <v>144.0</v>
      </c>
      <c r="L43" s="37">
        <v>0.14659343659877777</v>
      </c>
      <c r="M43" s="37">
        <v>0.1865220069885254</v>
      </c>
      <c r="N43" s="38">
        <v>0.0034860000014305115</v>
      </c>
      <c r="O43" s="39">
        <v>2.6572935581207275</v>
      </c>
      <c r="P43" s="37">
        <v>3.8461999893188477</v>
      </c>
      <c r="Q43" s="39">
        <v>9.723296165466309</v>
      </c>
      <c r="R43" s="39">
        <v>6.0675859451293945</v>
      </c>
      <c r="S43" s="39">
        <v>32.730873107910156</v>
      </c>
      <c r="T43" s="37">
        <f t="shared" ref="T43:T50" si="13"> M43 + N43 + I43</f>
        <v>0.2500047795</v>
      </c>
      <c r="U43" s="23"/>
      <c r="V43" s="24"/>
      <c r="W43" s="25"/>
      <c r="X43" s="26"/>
      <c r="Y43" s="27"/>
      <c r="Z43" s="26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>
      <c r="A44" s="40"/>
      <c r="B44" s="30">
        <v>61.0</v>
      </c>
      <c r="C44" s="31" t="s">
        <v>21</v>
      </c>
      <c r="D44" s="31" t="s">
        <v>22</v>
      </c>
      <c r="E44" s="32">
        <v>41679.0</v>
      </c>
      <c r="F44" s="33">
        <v>7.900000095367432</v>
      </c>
      <c r="G44" s="43">
        <v>2.9000000953674316</v>
      </c>
      <c r="H44" s="33">
        <v>9.350000381469727</v>
      </c>
      <c r="I44" s="59">
        <v>0.008648387156426907</v>
      </c>
      <c r="J44" s="35">
        <v>0.23120999336242676</v>
      </c>
      <c r="K44" s="45">
        <v>154.0</v>
      </c>
      <c r="L44" s="37">
        <v>0.39280030131340027</v>
      </c>
      <c r="M44" s="37">
        <v>0.1585512012243271</v>
      </c>
      <c r="N44" s="42">
        <v>0.0014501999830827117</v>
      </c>
      <c r="O44" s="39">
        <v>3.333481550216675</v>
      </c>
      <c r="P44" s="37">
        <v>3.88700008392334</v>
      </c>
      <c r="Q44" s="39">
        <v>10.032075881958008</v>
      </c>
      <c r="R44" s="39">
        <v>7.491024971008301</v>
      </c>
      <c r="S44" s="39">
        <v>39.8365364074707</v>
      </c>
      <c r="T44" s="37">
        <f t="shared" si="13"/>
        <v>0.1686497884</v>
      </c>
      <c r="U44" s="23"/>
      <c r="V44" s="24"/>
      <c r="W44" s="25"/>
      <c r="X44" s="26"/>
      <c r="Y44" s="27"/>
      <c r="Z44" s="26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>
      <c r="A45" s="40"/>
      <c r="B45" s="30">
        <v>61.0</v>
      </c>
      <c r="C45" s="31" t="s">
        <v>21</v>
      </c>
      <c r="D45" s="31" t="s">
        <v>22</v>
      </c>
      <c r="E45" s="32">
        <v>41709.0</v>
      </c>
      <c r="F45" s="33">
        <v>6.579999923706055</v>
      </c>
      <c r="G45" s="43">
        <v>2.359999895095825</v>
      </c>
      <c r="H45" s="33">
        <v>14.369999885559082</v>
      </c>
      <c r="I45" s="59">
        <v>0.009958064183592796</v>
      </c>
      <c r="J45" s="41">
        <v>0.12853999435901642</v>
      </c>
      <c r="K45" s="45">
        <v>150.0</v>
      </c>
      <c r="L45" s="37">
        <v>0.11888600140810013</v>
      </c>
      <c r="M45" s="37">
        <v>0.1666509062051773</v>
      </c>
      <c r="N45" s="42">
        <v>0.004350599832832813</v>
      </c>
      <c r="O45" s="39">
        <v>2.1050338745117188</v>
      </c>
      <c r="P45" s="37">
        <v>3.7432000637054443</v>
      </c>
      <c r="Q45" s="39">
        <v>9.526664733886719</v>
      </c>
      <c r="R45" s="39">
        <v>4.655425548553467</v>
      </c>
      <c r="S45" s="39">
        <v>24.96017074584961</v>
      </c>
      <c r="T45" s="37">
        <f t="shared" si="13"/>
        <v>0.1809595702</v>
      </c>
      <c r="U45" s="23"/>
      <c r="V45" s="24"/>
      <c r="W45" s="25"/>
      <c r="X45" s="26"/>
      <c r="Y45" s="27"/>
      <c r="Z45" s="26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>
      <c r="A46" s="40"/>
      <c r="B46" s="30">
        <v>61.0</v>
      </c>
      <c r="C46" s="31" t="s">
        <v>21</v>
      </c>
      <c r="D46" s="31" t="s">
        <v>22</v>
      </c>
      <c r="E46" s="32">
        <v>41793.0</v>
      </c>
      <c r="F46" s="33">
        <v>7.519999980926514</v>
      </c>
      <c r="G46" s="34">
        <v>4.099999904632568</v>
      </c>
      <c r="H46" s="33">
        <v>11.460000038146973</v>
      </c>
      <c r="I46" s="41">
        <v>0.9162774085998535</v>
      </c>
      <c r="J46" s="35">
        <v>0.21396000683307648</v>
      </c>
      <c r="K46" s="45">
        <v>136.0</v>
      </c>
      <c r="L46" s="37">
        <v>0.2946929931640625</v>
      </c>
      <c r="M46" s="37">
        <v>0.16175000369548798</v>
      </c>
      <c r="N46" s="42">
        <v>0.009852999821305275</v>
      </c>
      <c r="O46" s="39">
        <v>2.326503038406372</v>
      </c>
      <c r="P46" s="37">
        <v>4.4481000900268555</v>
      </c>
      <c r="Q46" s="39">
        <v>9.474265098571777</v>
      </c>
      <c r="R46" s="39">
        <v>4.850764751434326</v>
      </c>
      <c r="S46" s="39">
        <v>25.380916595458984</v>
      </c>
      <c r="T46" s="37">
        <f t="shared" si="13"/>
        <v>1.087880412</v>
      </c>
      <c r="U46" s="23"/>
      <c r="V46" s="24"/>
      <c r="W46" s="25"/>
      <c r="X46" s="26"/>
      <c r="Y46" s="27"/>
      <c r="Z46" s="26"/>
      <c r="AA46" s="27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>
      <c r="A47" s="40"/>
      <c r="B47" s="30">
        <v>61.0</v>
      </c>
      <c r="C47" s="31" t="s">
        <v>21</v>
      </c>
      <c r="D47" s="31" t="s">
        <v>22</v>
      </c>
      <c r="E47" s="32">
        <v>41820.0</v>
      </c>
      <c r="F47" s="33">
        <v>7.510000228881836</v>
      </c>
      <c r="G47" s="43">
        <v>2.5999999046325684</v>
      </c>
      <c r="H47" s="33">
        <v>9.5</v>
      </c>
      <c r="I47" s="41">
        <v>0.12042257934808731</v>
      </c>
      <c r="J47" s="35">
        <v>0.22589999437332153</v>
      </c>
      <c r="K47" s="45">
        <v>130.0</v>
      </c>
      <c r="L47" s="37">
        <v>0.15250210464000702</v>
      </c>
      <c r="M47" s="37">
        <v>0.20428599417209625</v>
      </c>
      <c r="N47" s="42">
        <v>0.008964000269770622</v>
      </c>
      <c r="O47" s="39">
        <v>2.0231895446777344</v>
      </c>
      <c r="P47" s="37">
        <v>2.7574000358581543</v>
      </c>
      <c r="Q47" s="39">
        <v>7.390504837036133</v>
      </c>
      <c r="R47" s="39">
        <v>4.855960845947266</v>
      </c>
      <c r="S47" s="39">
        <v>23.30711555480957</v>
      </c>
      <c r="T47" s="37">
        <f t="shared" si="13"/>
        <v>0.3336725738</v>
      </c>
      <c r="U47" s="23"/>
      <c r="V47" s="24"/>
      <c r="W47" s="25"/>
      <c r="X47" s="26"/>
      <c r="Y47" s="27"/>
      <c r="Z47" s="26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>
      <c r="A48" s="40"/>
      <c r="B48" s="30">
        <v>61.0</v>
      </c>
      <c r="C48" s="31" t="s">
        <v>21</v>
      </c>
      <c r="D48" s="31" t="s">
        <v>22</v>
      </c>
      <c r="E48" s="32">
        <v>41855.0</v>
      </c>
      <c r="F48" s="33">
        <v>7.269999980926514</v>
      </c>
      <c r="G48" s="34">
        <v>3.5</v>
      </c>
      <c r="H48" s="33">
        <v>10.729999542236328</v>
      </c>
      <c r="I48" s="41">
        <v>0.5124677419662476</v>
      </c>
      <c r="J48" s="35">
        <v>0.22676999866962433</v>
      </c>
      <c r="K48" s="36">
        <v>64.0</v>
      </c>
      <c r="L48" s="37">
        <v>0.31680336594581604</v>
      </c>
      <c r="M48" s="37">
        <v>0.21125000715255737</v>
      </c>
      <c r="N48" s="42">
        <v>0.008975000120699406</v>
      </c>
      <c r="O48" s="39">
        <v>1.2355561256408691</v>
      </c>
      <c r="P48" s="37">
        <v>2.1816999912261963</v>
      </c>
      <c r="Q48" s="39">
        <v>3.709967613220215</v>
      </c>
      <c r="R48" s="39">
        <v>3.3571677207946777</v>
      </c>
      <c r="S48" s="39">
        <v>11.532889366149902</v>
      </c>
      <c r="T48" s="37">
        <f t="shared" si="13"/>
        <v>0.7326927492</v>
      </c>
      <c r="U48" s="23"/>
      <c r="V48" s="24"/>
      <c r="W48" s="25"/>
      <c r="X48" s="26"/>
      <c r="Y48" s="27"/>
      <c r="Z48" s="26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>
      <c r="A49" s="40"/>
      <c r="B49" s="30">
        <v>61.0</v>
      </c>
      <c r="C49" s="31" t="s">
        <v>21</v>
      </c>
      <c r="D49" s="31" t="s">
        <v>22</v>
      </c>
      <c r="E49" s="32">
        <v>41912.0</v>
      </c>
      <c r="F49" s="33">
        <v>6.699999809265137</v>
      </c>
      <c r="G49" s="43">
        <v>2.7699999809265137</v>
      </c>
      <c r="H49" s="33">
        <v>8.1899995803833</v>
      </c>
      <c r="I49" s="59">
        <v>0.004041935317218304</v>
      </c>
      <c r="J49" s="41">
        <v>0.19267499446868896</v>
      </c>
      <c r="K49" s="45">
        <v>138.0</v>
      </c>
      <c r="L49" s="37">
        <v>0.325785368680954</v>
      </c>
      <c r="M49" s="37">
        <v>0.1668960005044937</v>
      </c>
      <c r="N49" s="42">
        <v>0.006284200120717287</v>
      </c>
      <c r="O49" s="39">
        <v>2.989581346511841</v>
      </c>
      <c r="P49" s="37">
        <v>4.576499938964844</v>
      </c>
      <c r="Q49" s="39">
        <v>11.719964027404785</v>
      </c>
      <c r="R49" s="39">
        <v>6.1196818351745605</v>
      </c>
      <c r="S49" s="39">
        <v>32.42582321166992</v>
      </c>
      <c r="T49" s="37">
        <f t="shared" si="13"/>
        <v>0.1772221359</v>
      </c>
      <c r="U49" s="23"/>
      <c r="V49" s="24"/>
      <c r="W49" s="25"/>
      <c r="X49" s="26"/>
      <c r="Y49" s="27"/>
      <c r="Z49" s="26"/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>
      <c r="A50" s="46"/>
      <c r="B50" s="30">
        <v>61.0</v>
      </c>
      <c r="C50" s="31" t="s">
        <v>21</v>
      </c>
      <c r="D50" s="31" t="s">
        <v>22</v>
      </c>
      <c r="E50" s="32">
        <v>41978.0</v>
      </c>
      <c r="F50" s="33">
        <v>7.360000133514404</v>
      </c>
      <c r="G50" s="43">
        <v>2.0</v>
      </c>
      <c r="H50" s="33">
        <v>8.890000343322754</v>
      </c>
      <c r="I50" s="59">
        <v>0.04929354786872864</v>
      </c>
      <c r="J50" s="41">
        <v>0.13805000483989716</v>
      </c>
      <c r="K50" s="36">
        <v>64.0</v>
      </c>
      <c r="L50" s="37">
        <v>0.2285001128911972</v>
      </c>
      <c r="M50" s="37">
        <v>0.17319899797439575</v>
      </c>
      <c r="N50" s="42">
        <v>0.013446000404655933</v>
      </c>
      <c r="O50" s="39">
        <v>0.8559623956680298</v>
      </c>
      <c r="P50" s="37">
        <v>1.3903000354766846</v>
      </c>
      <c r="Q50" s="39">
        <v>4.264304161071777</v>
      </c>
      <c r="R50" s="39">
        <v>2.7342746257781982</v>
      </c>
      <c r="S50" s="39">
        <v>12.006047248840332</v>
      </c>
      <c r="T50" s="37">
        <f t="shared" si="13"/>
        <v>0.2359385462</v>
      </c>
      <c r="U50" s="23"/>
      <c r="V50" s="24"/>
      <c r="W50" s="25"/>
      <c r="X50" s="26"/>
      <c r="Y50" s="27"/>
      <c r="Z50" s="26"/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>
      <c r="A51" s="14"/>
      <c r="B51" s="15"/>
      <c r="C51" s="16"/>
      <c r="D51" s="16"/>
      <c r="E51" s="17"/>
      <c r="F51" s="18"/>
      <c r="G51" s="19"/>
      <c r="H51" s="1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24"/>
      <c r="W51" s="25"/>
      <c r="X51" s="26"/>
      <c r="Y51" s="27"/>
      <c r="Z51" s="26"/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>
      <c r="A52" s="47" t="s">
        <v>23</v>
      </c>
      <c r="B52" s="15"/>
      <c r="C52" s="16"/>
      <c r="D52" s="16"/>
      <c r="E52" s="17"/>
      <c r="F52" s="48">
        <f t="shared" ref="F52:S52" si="14"> (sum(F43:F50)/8)</f>
        <v>7.267500043</v>
      </c>
      <c r="G52" s="48">
        <f t="shared" si="14"/>
        <v>2.807499975</v>
      </c>
      <c r="H52" s="48">
        <f t="shared" si="14"/>
        <v>10.65499997</v>
      </c>
      <c r="I52" s="49">
        <f t="shared" si="14"/>
        <v>0.2101383046</v>
      </c>
      <c r="J52" s="49">
        <f t="shared" si="14"/>
        <v>0.202581875</v>
      </c>
      <c r="K52" s="49">
        <f t="shared" si="14"/>
        <v>122.5</v>
      </c>
      <c r="L52" s="50">
        <f t="shared" si="14"/>
        <v>0.2470704606</v>
      </c>
      <c r="M52" s="50">
        <f t="shared" si="14"/>
        <v>0.1786381397</v>
      </c>
      <c r="N52" s="51">
        <f t="shared" si="14"/>
        <v>0.007101125069</v>
      </c>
      <c r="O52" s="50">
        <f t="shared" si="14"/>
        <v>2.190825179</v>
      </c>
      <c r="P52" s="50">
        <f t="shared" si="14"/>
        <v>3.353800029</v>
      </c>
      <c r="Q52" s="50">
        <f t="shared" si="14"/>
        <v>8.230130315</v>
      </c>
      <c r="R52" s="50">
        <f t="shared" si="14"/>
        <v>5.01648578</v>
      </c>
      <c r="S52" s="50">
        <f t="shared" si="14"/>
        <v>25.27254653</v>
      </c>
      <c r="T52" s="37">
        <f> M52 + N52 + I52</f>
        <v>0.3958775694</v>
      </c>
      <c r="U52" s="23"/>
      <c r="V52" s="52"/>
      <c r="W52" s="25"/>
      <c r="X52" s="53"/>
      <c r="Y52" s="27"/>
      <c r="Z52" s="53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>
      <c r="A53" s="14"/>
      <c r="B53" s="15"/>
      <c r="C53" s="16"/>
      <c r="D53" s="16"/>
      <c r="E53" s="17"/>
      <c r="F53" s="18"/>
      <c r="G53" s="19"/>
      <c r="H53" s="1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24"/>
      <c r="W53" s="25"/>
      <c r="X53" s="26"/>
      <c r="Y53" s="27"/>
      <c r="Z53" s="26"/>
      <c r="AA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>
      <c r="A54" s="29">
        <v>2015.0</v>
      </c>
      <c r="B54" s="30">
        <v>61.0</v>
      </c>
      <c r="C54" s="31" t="s">
        <v>21</v>
      </c>
      <c r="D54" s="31" t="s">
        <v>22</v>
      </c>
      <c r="E54" s="32">
        <v>42114.0</v>
      </c>
      <c r="F54" s="33">
        <v>7.480000019073486</v>
      </c>
      <c r="G54" s="43">
        <v>2.930000066757202</v>
      </c>
      <c r="H54" s="33">
        <v>9.930000305175781</v>
      </c>
      <c r="I54" s="41">
        <v>0.25218063592910767</v>
      </c>
      <c r="J54" s="41">
        <v>0.12853999435901642</v>
      </c>
      <c r="K54" s="36">
        <v>38.0</v>
      </c>
      <c r="L54" s="37">
        <v>0.2873440980911255</v>
      </c>
      <c r="M54" s="37">
        <v>0.23074740171432495</v>
      </c>
      <c r="N54" s="38">
        <v>0.00676759984344244</v>
      </c>
      <c r="O54" s="39">
        <v>0.8960109949111938</v>
      </c>
      <c r="P54" s="37">
        <v>1.8859000205993652</v>
      </c>
      <c r="Q54" s="39">
        <v>3.2743608951568604</v>
      </c>
      <c r="R54" s="39">
        <v>1.3174704313278198</v>
      </c>
      <c r="S54" s="39">
        <v>6.274534702301025</v>
      </c>
      <c r="T54" s="37">
        <f t="shared" ref="T54:T60" si="15"> M54 + N54 + I54</f>
        <v>0.4896956375</v>
      </c>
      <c r="U54" s="23"/>
      <c r="V54" s="24"/>
      <c r="W54" s="25"/>
      <c r="X54" s="26"/>
      <c r="Y54" s="27"/>
      <c r="Z54" s="26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>
      <c r="A55" s="40"/>
      <c r="B55" s="30">
        <v>61.0</v>
      </c>
      <c r="C55" s="31" t="s">
        <v>21</v>
      </c>
      <c r="D55" s="31" t="s">
        <v>22</v>
      </c>
      <c r="E55" s="32">
        <v>42132.0</v>
      </c>
      <c r="F55" s="33">
        <v>7.880000114440918</v>
      </c>
      <c r="G55" s="43">
        <v>1.5299999713897705</v>
      </c>
      <c r="H55" s="33">
        <v>8.09000015258789</v>
      </c>
      <c r="I55" s="59">
        <v>0.05046774074435234</v>
      </c>
      <c r="J55" s="35">
        <v>0.24445800483226776</v>
      </c>
      <c r="K55" s="45">
        <v>113.0</v>
      </c>
      <c r="L55" s="37">
        <v>0.11601728945970535</v>
      </c>
      <c r="M55" s="37">
        <v>0.09363420307636261</v>
      </c>
      <c r="N55" s="42">
        <v>0.007572799921035767</v>
      </c>
      <c r="O55" s="39">
        <v>2.3925297260284424</v>
      </c>
      <c r="P55" s="37">
        <v>1.5892000198364258</v>
      </c>
      <c r="Q55" s="39">
        <v>10.678718566894531</v>
      </c>
      <c r="R55" s="39">
        <v>6.32414436340332</v>
      </c>
      <c r="S55" s="39">
        <v>33.405784606933594</v>
      </c>
      <c r="T55" s="37">
        <f t="shared" si="15"/>
        <v>0.1516747437</v>
      </c>
      <c r="U55" s="23"/>
      <c r="V55" s="24"/>
      <c r="W55" s="25"/>
      <c r="X55" s="26"/>
      <c r="Y55" s="27"/>
      <c r="Z55" s="26"/>
      <c r="AA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>
      <c r="A56" s="40"/>
      <c r="B56" s="30">
        <v>61.0</v>
      </c>
      <c r="C56" s="31" t="s">
        <v>21</v>
      </c>
      <c r="D56" s="31" t="s">
        <v>22</v>
      </c>
      <c r="E56" s="32">
        <v>42134.0</v>
      </c>
      <c r="F56" s="33">
        <v>7.889999866485596</v>
      </c>
      <c r="G56" s="43">
        <v>1.440000057220459</v>
      </c>
      <c r="H56" s="33">
        <v>7.699999809265137</v>
      </c>
      <c r="I56" s="59">
        <v>0.024364516139030457</v>
      </c>
      <c r="J56" s="35">
        <v>0.26677799224853516</v>
      </c>
      <c r="K56" s="45">
        <v>161.0</v>
      </c>
      <c r="L56" s="37">
        <v>0.450816810131073</v>
      </c>
      <c r="M56" s="37">
        <v>0.05999140068888664</v>
      </c>
      <c r="N56" s="42">
        <v>0.006794999819248915</v>
      </c>
      <c r="O56" s="39">
        <v>3.1427037715911865</v>
      </c>
      <c r="P56" s="37">
        <v>2.540299892425537</v>
      </c>
      <c r="Q56" s="39">
        <v>10.44002628326416</v>
      </c>
      <c r="R56" s="39">
        <v>6.214231491088867</v>
      </c>
      <c r="S56" s="39">
        <v>30.917505264282227</v>
      </c>
      <c r="T56" s="37">
        <f t="shared" si="15"/>
        <v>0.09115091665</v>
      </c>
      <c r="U56" s="23"/>
      <c r="V56" s="24"/>
      <c r="W56" s="25"/>
      <c r="X56" s="26"/>
      <c r="Y56" s="27"/>
      <c r="Z56" s="26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>
      <c r="A57" s="40"/>
      <c r="B57" s="30">
        <v>61.0</v>
      </c>
      <c r="C57" s="31" t="s">
        <v>21</v>
      </c>
      <c r="D57" s="31" t="s">
        <v>22</v>
      </c>
      <c r="E57" s="32">
        <v>42149.0</v>
      </c>
      <c r="F57" s="33">
        <v>7.03000020980835</v>
      </c>
      <c r="G57" s="43">
        <v>2.619999885559082</v>
      </c>
      <c r="H57" s="33">
        <v>9.619999885559082</v>
      </c>
      <c r="I57" s="41">
        <v>0.08250967413187027</v>
      </c>
      <c r="J57" s="41">
        <v>0.14939099550247192</v>
      </c>
      <c r="K57" s="36">
        <v>42.0</v>
      </c>
      <c r="L57" s="37">
        <v>0.35891059041023254</v>
      </c>
      <c r="M57" s="37">
        <v>0.361768513917923</v>
      </c>
      <c r="N57" s="42">
        <v>0.0018931999802589417</v>
      </c>
      <c r="O57" s="39">
        <v>1.297576665878296</v>
      </c>
      <c r="P57" s="37">
        <v>1.3819999694824219</v>
      </c>
      <c r="Q57" s="39">
        <v>5.123655319213867</v>
      </c>
      <c r="R57" s="39">
        <v>2.1697616577148438</v>
      </c>
      <c r="S57" s="39">
        <v>12.240795135498047</v>
      </c>
      <c r="T57" s="37">
        <f t="shared" si="15"/>
        <v>0.446171388</v>
      </c>
      <c r="U57" s="23"/>
      <c r="V57" s="24"/>
      <c r="W57" s="25"/>
      <c r="X57" s="26"/>
      <c r="Y57" s="27"/>
      <c r="Z57" s="26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>
      <c r="A58" s="40"/>
      <c r="B58" s="30">
        <v>61.0</v>
      </c>
      <c r="C58" s="31" t="s">
        <v>21</v>
      </c>
      <c r="D58" s="31" t="s">
        <v>22</v>
      </c>
      <c r="E58" s="32">
        <v>42162.0</v>
      </c>
      <c r="F58" s="33">
        <v>7.809999942779541</v>
      </c>
      <c r="G58" s="43">
        <v>2.690000057220459</v>
      </c>
      <c r="H58" s="60">
        <v>5.900000095367432</v>
      </c>
      <c r="I58" s="59">
        <v>0.04100645333528519</v>
      </c>
      <c r="J58" s="35">
        <v>0.23087699711322784</v>
      </c>
      <c r="K58" s="45">
        <v>86.0</v>
      </c>
      <c r="L58" s="37">
        <v>0.10971125215291977</v>
      </c>
      <c r="M58" s="37">
        <v>0.17450009286403656</v>
      </c>
      <c r="N58" s="42">
        <v>0.010885899886488914</v>
      </c>
      <c r="O58" s="39">
        <v>1.828840970993042</v>
      </c>
      <c r="P58" s="37">
        <v>2.3898000717163086</v>
      </c>
      <c r="Q58" s="39">
        <v>8.535017967224121</v>
      </c>
      <c r="R58" s="39">
        <v>2.557539701461792</v>
      </c>
      <c r="S58" s="39">
        <v>26.179399490356445</v>
      </c>
      <c r="T58" s="37">
        <f t="shared" si="15"/>
        <v>0.2263924461</v>
      </c>
      <c r="U58" s="23"/>
      <c r="V58" s="24"/>
      <c r="W58" s="25"/>
      <c r="X58" s="26"/>
      <c r="Y58" s="27"/>
      <c r="Z58" s="26"/>
      <c r="AA58" s="27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>
      <c r="A59" s="40"/>
      <c r="B59" s="30">
        <v>61.0</v>
      </c>
      <c r="C59" s="31" t="s">
        <v>21</v>
      </c>
      <c r="D59" s="31" t="s">
        <v>22</v>
      </c>
      <c r="E59" s="32">
        <v>42262.0</v>
      </c>
      <c r="F59" s="33">
        <v>8.039999961853027</v>
      </c>
      <c r="G59" s="43">
        <v>2.7899999618530273</v>
      </c>
      <c r="H59" s="33">
        <v>7.769999980926514</v>
      </c>
      <c r="I59" s="59">
        <v>0.03369032219052315</v>
      </c>
      <c r="J59" s="41">
        <v>0.1358100026845932</v>
      </c>
      <c r="K59" s="45">
        <v>137.0</v>
      </c>
      <c r="L59" s="37">
        <v>0.07818596810102463</v>
      </c>
      <c r="M59" s="37">
        <v>0.1617317944765091</v>
      </c>
      <c r="N59" s="42">
        <v>0.005679599940776825</v>
      </c>
      <c r="O59" s="39">
        <v>3.084984540939331</v>
      </c>
      <c r="P59" s="37">
        <v>2.839099884033203</v>
      </c>
      <c r="Q59" s="39">
        <v>10.88365650177002</v>
      </c>
      <c r="R59" s="39">
        <v>6.1165642738342285</v>
      </c>
      <c r="S59" s="39">
        <v>33.97121810913086</v>
      </c>
      <c r="T59" s="37">
        <f t="shared" si="15"/>
        <v>0.2011017166</v>
      </c>
      <c r="U59" s="23"/>
      <c r="V59" s="24"/>
      <c r="W59" s="25"/>
      <c r="X59" s="26"/>
      <c r="Y59" s="27"/>
      <c r="Z59" s="26"/>
      <c r="AA59" s="27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>
      <c r="A60" s="46"/>
      <c r="B60" s="30">
        <v>61.0</v>
      </c>
      <c r="C60" s="31" t="s">
        <v>21</v>
      </c>
      <c r="D60" s="31" t="s">
        <v>22</v>
      </c>
      <c r="E60" s="32">
        <v>42280.0</v>
      </c>
      <c r="F60" s="33">
        <v>8.819999694824219</v>
      </c>
      <c r="G60" s="43">
        <v>2.549999952316284</v>
      </c>
      <c r="H60" s="33">
        <v>9.619999885559082</v>
      </c>
      <c r="I60" s="41">
        <v>0.3637290298938751</v>
      </c>
      <c r="J60" s="41">
        <v>0.11568599939346313</v>
      </c>
      <c r="K60" s="45">
        <v>130.0</v>
      </c>
      <c r="L60" s="37">
        <v>0.08599860221147537</v>
      </c>
      <c r="M60" s="37">
        <v>0.1068274974822998</v>
      </c>
      <c r="N60" s="42">
        <v>0.0038672001101076603</v>
      </c>
      <c r="O60" s="39">
        <v>2.238722801208496</v>
      </c>
      <c r="P60" s="37">
        <v>4.134099960327148</v>
      </c>
      <c r="Q60" s="39">
        <v>9.60369873046875</v>
      </c>
      <c r="R60" s="39">
        <v>6.160150051116943</v>
      </c>
      <c r="S60" s="39">
        <v>27.914443969726562</v>
      </c>
      <c r="T60" s="37">
        <f t="shared" si="15"/>
        <v>0.4744237275</v>
      </c>
      <c r="U60" s="23"/>
      <c r="V60" s="24"/>
      <c r="W60" s="25"/>
      <c r="X60" s="26"/>
      <c r="Y60" s="27"/>
      <c r="Z60" s="26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>
      <c r="A61" s="14"/>
      <c r="B61" s="15"/>
      <c r="C61" s="16"/>
      <c r="D61" s="16"/>
      <c r="E61" s="17"/>
      <c r="F61" s="18"/>
      <c r="G61" s="19"/>
      <c r="H61" s="1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24"/>
      <c r="W61" s="25"/>
      <c r="X61" s="53"/>
      <c r="Y61" s="27"/>
      <c r="Z61" s="53"/>
      <c r="AA61" s="27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>
      <c r="A62" s="47" t="s">
        <v>23</v>
      </c>
      <c r="B62" s="15"/>
      <c r="C62" s="16"/>
      <c r="D62" s="16"/>
      <c r="E62" s="17"/>
      <c r="F62" s="48">
        <f t="shared" ref="F62:S62" si="16"> (sum(F54:F60)/7)</f>
        <v>7.849999973</v>
      </c>
      <c r="G62" s="48">
        <f t="shared" si="16"/>
        <v>2.364285707</v>
      </c>
      <c r="H62" s="48">
        <f t="shared" si="16"/>
        <v>8.375714302</v>
      </c>
      <c r="I62" s="49">
        <f t="shared" si="16"/>
        <v>0.1211354818</v>
      </c>
      <c r="J62" s="49">
        <f t="shared" si="16"/>
        <v>0.1816485694</v>
      </c>
      <c r="K62" s="49">
        <f t="shared" si="16"/>
        <v>101</v>
      </c>
      <c r="L62" s="50">
        <f t="shared" si="16"/>
        <v>0.2124263729</v>
      </c>
      <c r="M62" s="50">
        <f t="shared" si="16"/>
        <v>0.1698858435</v>
      </c>
      <c r="N62" s="51">
        <f t="shared" si="16"/>
        <v>0.006208757072</v>
      </c>
      <c r="O62" s="50">
        <f t="shared" si="16"/>
        <v>2.125909925</v>
      </c>
      <c r="P62" s="50">
        <f t="shared" si="16"/>
        <v>2.394342831</v>
      </c>
      <c r="Q62" s="50">
        <f t="shared" si="16"/>
        <v>8.362733466</v>
      </c>
      <c r="R62" s="50">
        <f t="shared" si="16"/>
        <v>4.40855171</v>
      </c>
      <c r="S62" s="50">
        <f t="shared" si="16"/>
        <v>24.41481161</v>
      </c>
      <c r="T62" s="37">
        <f> M62 + N62 + I62</f>
        <v>0.2972300823</v>
      </c>
      <c r="U62" s="23"/>
      <c r="V62" s="52"/>
      <c r="W62" s="25"/>
      <c r="X62" s="53"/>
      <c r="Y62" s="27"/>
      <c r="Z62" s="53"/>
      <c r="AA62" s="27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>
      <c r="A63" s="14"/>
      <c r="B63" s="15"/>
      <c r="C63" s="16"/>
      <c r="D63" s="16"/>
      <c r="E63" s="17"/>
      <c r="F63" s="18"/>
      <c r="G63" s="19"/>
      <c r="H63" s="1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4"/>
      <c r="W63" s="25"/>
      <c r="X63" s="26"/>
      <c r="Y63" s="27"/>
      <c r="Z63" s="26"/>
      <c r="AA63" s="27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>
      <c r="A64" s="29">
        <v>2016.0</v>
      </c>
      <c r="B64" s="30">
        <v>61.0</v>
      </c>
      <c r="C64" s="31" t="s">
        <v>21</v>
      </c>
      <c r="D64" s="31" t="s">
        <v>22</v>
      </c>
      <c r="E64" s="32">
        <v>42445.0</v>
      </c>
      <c r="F64" s="33">
        <v>7.570000171661377</v>
      </c>
      <c r="G64" s="34">
        <v>3.5899999141693115</v>
      </c>
      <c r="H64" s="33">
        <v>10.930000305175781</v>
      </c>
      <c r="I64" s="41">
        <v>0.4767225682735443</v>
      </c>
      <c r="J64" s="35">
        <v>0.26677799224853516</v>
      </c>
      <c r="K64" s="45">
        <v>74.0</v>
      </c>
      <c r="L64" s="37">
        <v>0.3035784065723419</v>
      </c>
      <c r="M64" s="37">
        <v>0.2527486979961395</v>
      </c>
      <c r="N64" s="38">
        <v>0.009977403096854687</v>
      </c>
      <c r="O64" s="39">
        <v>1.3636809587478638</v>
      </c>
      <c r="P64" s="37">
        <v>2.202399969100952</v>
      </c>
      <c r="Q64" s="39">
        <v>4.911375045776367</v>
      </c>
      <c r="R64" s="39">
        <v>3.4238388538360596</v>
      </c>
      <c r="S64" s="39">
        <v>15.122514724731445</v>
      </c>
      <c r="T64" s="37">
        <f t="shared" ref="T64:T70" si="17"> M64 + N64 + I64</f>
        <v>0.7394486694</v>
      </c>
      <c r="U64" s="23"/>
      <c r="V64" s="24"/>
      <c r="W64" s="25"/>
      <c r="X64" s="26"/>
      <c r="Y64" s="27"/>
      <c r="Z64" s="26"/>
      <c r="AA64" s="27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>
      <c r="A65" s="40"/>
      <c r="B65" s="30">
        <v>61.0</v>
      </c>
      <c r="C65" s="31" t="s">
        <v>21</v>
      </c>
      <c r="D65" s="31" t="s">
        <v>22</v>
      </c>
      <c r="E65" s="32">
        <v>42494.0</v>
      </c>
      <c r="F65" s="33">
        <v>8.020000457763672</v>
      </c>
      <c r="G65" s="34">
        <v>3.880000114440918</v>
      </c>
      <c r="H65" s="33">
        <v>11.020000457763672</v>
      </c>
      <c r="I65" s="41">
        <v>0.20778709650039673</v>
      </c>
      <c r="J65" s="41">
        <v>0.14821000397205353</v>
      </c>
      <c r="K65" s="45">
        <v>77.0</v>
      </c>
      <c r="L65" s="37">
        <v>0.3292768895626068</v>
      </c>
      <c r="M65" s="37">
        <v>0.08139364421367645</v>
      </c>
      <c r="N65" s="42">
        <v>0.009977403096854687</v>
      </c>
      <c r="O65" s="39">
        <v>0.9858062863349915</v>
      </c>
      <c r="P65" s="37">
        <v>2.2523000240325928</v>
      </c>
      <c r="Q65" s="39">
        <v>4.527106761932373</v>
      </c>
      <c r="R65" s="39">
        <v>2.8020665645599365</v>
      </c>
      <c r="S65" s="39">
        <v>15.353985786437988</v>
      </c>
      <c r="T65" s="37">
        <f t="shared" si="17"/>
        <v>0.2991581438</v>
      </c>
      <c r="U65" s="23"/>
      <c r="V65" s="24"/>
      <c r="W65" s="25"/>
      <c r="X65" s="26"/>
      <c r="Y65" s="27"/>
      <c r="Z65" s="26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>
      <c r="A66" s="40"/>
      <c r="B66" s="30">
        <v>61.0</v>
      </c>
      <c r="C66" s="31" t="s">
        <v>21</v>
      </c>
      <c r="D66" s="31" t="s">
        <v>22</v>
      </c>
      <c r="E66" s="32">
        <v>42565.0</v>
      </c>
      <c r="F66" s="33">
        <v>7.210000038146973</v>
      </c>
      <c r="G66" s="43">
        <v>2.940000057220459</v>
      </c>
      <c r="H66" s="33">
        <v>8.90999984741211</v>
      </c>
      <c r="I66" s="41">
        <v>0.6988709568977356</v>
      </c>
      <c r="J66" s="41">
        <v>0.19281600415706635</v>
      </c>
      <c r="K66" s="45">
        <v>101.0</v>
      </c>
      <c r="L66" s="37">
        <v>0.3916516602039337</v>
      </c>
      <c r="M66" s="37">
        <v>0.12787146866321564</v>
      </c>
      <c r="N66" s="42">
        <v>0.01080995425581932</v>
      </c>
      <c r="O66" s="39">
        <v>1.5313591957092285</v>
      </c>
      <c r="P66" s="37">
        <v>2.6064000129699707</v>
      </c>
      <c r="Q66" s="39">
        <v>5.340443134307861</v>
      </c>
      <c r="R66" s="39">
        <v>3.752967357635498</v>
      </c>
      <c r="S66" s="39">
        <v>20.206642150878906</v>
      </c>
      <c r="T66" s="37">
        <f t="shared" si="17"/>
        <v>0.8375523798</v>
      </c>
      <c r="U66" s="23"/>
      <c r="V66" s="24"/>
      <c r="W66" s="25"/>
      <c r="X66" s="26"/>
      <c r="Y66" s="27"/>
      <c r="Z66" s="26"/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>
      <c r="A67" s="40"/>
      <c r="B67" s="30">
        <v>61.0</v>
      </c>
      <c r="C67" s="31" t="s">
        <v>21</v>
      </c>
      <c r="D67" s="31" t="s">
        <v>22</v>
      </c>
      <c r="E67" s="32">
        <v>42619.0</v>
      </c>
      <c r="F67" s="33">
        <v>8.229999542236328</v>
      </c>
      <c r="G67" s="43">
        <v>1.8899999856948853</v>
      </c>
      <c r="H67" s="33">
        <v>7.909999847412109</v>
      </c>
      <c r="I67" s="41">
        <v>0.6011871099472046</v>
      </c>
      <c r="J67" s="35">
        <v>0.3707999885082245</v>
      </c>
      <c r="K67" s="45">
        <v>90.0</v>
      </c>
      <c r="L67" s="37">
        <v>0.5311040878295898</v>
      </c>
      <c r="M67" s="37">
        <v>0.3878767788410187</v>
      </c>
      <c r="N67" s="42">
        <v>0.01126036886125803</v>
      </c>
      <c r="O67" s="39">
        <v>2.064168691635132</v>
      </c>
      <c r="P67" s="37">
        <v>2.3357999324798584</v>
      </c>
      <c r="Q67" s="39">
        <v>6.186364650726318</v>
      </c>
      <c r="R67" s="39">
        <v>3.8179891109466553</v>
      </c>
      <c r="S67" s="39">
        <v>21.441326141357422</v>
      </c>
      <c r="T67" s="37">
        <f t="shared" si="17"/>
        <v>1.000324258</v>
      </c>
      <c r="U67" s="23"/>
      <c r="V67" s="24"/>
      <c r="W67" s="25"/>
      <c r="X67" s="26"/>
      <c r="Y67" s="27"/>
      <c r="Z67" s="26"/>
      <c r="AA67" s="2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>
      <c r="A68" s="40"/>
      <c r="B68" s="30">
        <v>61.0</v>
      </c>
      <c r="C68" s="31" t="s">
        <v>21</v>
      </c>
      <c r="D68" s="31" t="s">
        <v>22</v>
      </c>
      <c r="E68" s="32">
        <v>42633.0</v>
      </c>
      <c r="F68" s="33">
        <v>8.180000305175781</v>
      </c>
      <c r="G68" s="34">
        <v>3.4000000953674316</v>
      </c>
      <c r="H68" s="33">
        <v>9.920000076293945</v>
      </c>
      <c r="I68" s="41">
        <v>1.4179967641830444</v>
      </c>
      <c r="J68" s="35">
        <v>0.2521440088748932</v>
      </c>
      <c r="K68" s="45">
        <v>196.0</v>
      </c>
      <c r="L68" s="37">
        <v>0.19817429780960083</v>
      </c>
      <c r="M68" s="37">
        <v>0.14065861701965332</v>
      </c>
      <c r="N68" s="42">
        <v>0.017566176131367683</v>
      </c>
      <c r="O68" s="39">
        <v>2.1095974445343018</v>
      </c>
      <c r="P68" s="37">
        <v>7.597099781036377</v>
      </c>
      <c r="Q68" s="39">
        <v>11.974603652954102</v>
      </c>
      <c r="R68" s="39">
        <v>6.820483684539795</v>
      </c>
      <c r="S68" s="39">
        <v>33.91870880126953</v>
      </c>
      <c r="T68" s="37">
        <f t="shared" si="17"/>
        <v>1.576221557</v>
      </c>
      <c r="U68" s="23"/>
      <c r="V68" s="24"/>
      <c r="W68" s="25"/>
      <c r="X68" s="26"/>
      <c r="Y68" s="27"/>
      <c r="Z68" s="26"/>
      <c r="AA68" s="27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>
      <c r="A69" s="40"/>
      <c r="B69" s="30">
        <v>61.0</v>
      </c>
      <c r="C69" s="31" t="s">
        <v>21</v>
      </c>
      <c r="D69" s="31" t="s">
        <v>22</v>
      </c>
      <c r="E69" s="32">
        <v>42651.0</v>
      </c>
      <c r="F69" s="33">
        <v>8.420000076293945</v>
      </c>
      <c r="G69" s="43">
        <v>2.319999933242798</v>
      </c>
      <c r="H69" s="33">
        <v>8.760000228881836</v>
      </c>
      <c r="I69" s="41">
        <v>0.9033387303352356</v>
      </c>
      <c r="J69" s="41">
        <v>0.11865600198507309</v>
      </c>
      <c r="K69" s="45">
        <v>169.0</v>
      </c>
      <c r="L69" s="37">
        <v>0.081417016685009</v>
      </c>
      <c r="M69" s="37">
        <v>0.07246049493551254</v>
      </c>
      <c r="N69" s="42">
        <v>0.00810746569186449</v>
      </c>
      <c r="O69" s="39">
        <v>1.9454952478408813</v>
      </c>
      <c r="P69" s="37">
        <v>5.834499835968018</v>
      </c>
      <c r="Q69" s="39">
        <v>10.291483879089355</v>
      </c>
      <c r="R69" s="39">
        <v>5.9311909675598145</v>
      </c>
      <c r="S69" s="39">
        <v>33.3441047668457</v>
      </c>
      <c r="T69" s="37">
        <f t="shared" si="17"/>
        <v>0.983906691</v>
      </c>
      <c r="U69" s="23"/>
      <c r="V69" s="24"/>
      <c r="W69" s="25"/>
      <c r="X69" s="26"/>
      <c r="Y69" s="27"/>
      <c r="Z69" s="26"/>
      <c r="AA69" s="27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>
      <c r="A70" s="46"/>
      <c r="B70" s="30">
        <v>61.0</v>
      </c>
      <c r="C70" s="31" t="s">
        <v>21</v>
      </c>
      <c r="D70" s="31" t="s">
        <v>22</v>
      </c>
      <c r="E70" s="32">
        <v>42663.0</v>
      </c>
      <c r="F70" s="33">
        <v>8.220000267028809</v>
      </c>
      <c r="G70" s="34">
        <v>3.890000104904175</v>
      </c>
      <c r="H70" s="33">
        <v>13.680000305175781</v>
      </c>
      <c r="I70" s="41">
        <v>1.1559484004974365</v>
      </c>
      <c r="J70" s="35">
        <v>0.21645000576972961</v>
      </c>
      <c r="K70" s="45">
        <v>177.0</v>
      </c>
      <c r="L70" s="37">
        <v>0.12316108494997025</v>
      </c>
      <c r="M70" s="37">
        <v>0.09056812524795532</v>
      </c>
      <c r="N70" s="42">
        <v>0.00986727699637413</v>
      </c>
      <c r="O70" s="39">
        <v>1.9998046159744263</v>
      </c>
      <c r="P70" s="37">
        <v>6.8119001388549805</v>
      </c>
      <c r="Q70" s="39">
        <v>10.971466064453125</v>
      </c>
      <c r="R70" s="39">
        <v>6.835687160491943</v>
      </c>
      <c r="S70" s="39">
        <v>33.84999465942383</v>
      </c>
      <c r="T70" s="37">
        <f t="shared" si="17"/>
        <v>1.256383803</v>
      </c>
      <c r="U70" s="23"/>
      <c r="V70" s="24"/>
      <c r="W70" s="25"/>
      <c r="X70" s="26"/>
      <c r="Y70" s="27"/>
      <c r="Z70" s="26"/>
      <c r="AA70" s="27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>
      <c r="A71" s="14"/>
      <c r="B71" s="15"/>
      <c r="C71" s="16"/>
      <c r="D71" s="16"/>
      <c r="E71" s="17"/>
      <c r="F71" s="18"/>
      <c r="G71" s="19"/>
      <c r="H71" s="18"/>
      <c r="I71" s="20"/>
      <c r="J71" s="20"/>
      <c r="K71" s="21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24"/>
      <c r="W71" s="25"/>
      <c r="X71" s="53"/>
      <c r="Y71" s="27"/>
      <c r="Z71" s="53"/>
      <c r="AA71" s="27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>
      <c r="A72" s="47" t="s">
        <v>23</v>
      </c>
      <c r="B72" s="15"/>
      <c r="C72" s="16"/>
      <c r="D72" s="16"/>
      <c r="E72" s="17"/>
      <c r="F72" s="48">
        <f t="shared" ref="F72:S72" si="18"> (sum(F64:F70)/7)</f>
        <v>7.978571551</v>
      </c>
      <c r="G72" s="49">
        <f t="shared" si="18"/>
        <v>3.130000029</v>
      </c>
      <c r="H72" s="48">
        <f t="shared" si="18"/>
        <v>10.16142872</v>
      </c>
      <c r="I72" s="49">
        <f t="shared" si="18"/>
        <v>0.7802645181</v>
      </c>
      <c r="J72" s="55">
        <f t="shared" si="18"/>
        <v>0.2236934294</v>
      </c>
      <c r="K72" s="49">
        <f t="shared" si="18"/>
        <v>126.2857143</v>
      </c>
      <c r="L72" s="50">
        <f t="shared" si="18"/>
        <v>0.2797662062</v>
      </c>
      <c r="M72" s="50">
        <f t="shared" si="18"/>
        <v>0.1647968324</v>
      </c>
      <c r="N72" s="51">
        <f t="shared" si="18"/>
        <v>0.01108086402</v>
      </c>
      <c r="O72" s="50">
        <f t="shared" si="18"/>
        <v>1.714273206</v>
      </c>
      <c r="P72" s="50">
        <f t="shared" si="18"/>
        <v>4.234342813</v>
      </c>
      <c r="Q72" s="50">
        <f t="shared" si="18"/>
        <v>7.743263313</v>
      </c>
      <c r="R72" s="50">
        <f t="shared" si="18"/>
        <v>4.769174814</v>
      </c>
      <c r="S72" s="50">
        <f t="shared" si="18"/>
        <v>24.74818243</v>
      </c>
      <c r="T72" s="37">
        <f> M72 + N72 + I72</f>
        <v>0.9561422145</v>
      </c>
      <c r="U72" s="23"/>
      <c r="V72" s="52"/>
      <c r="W72" s="25"/>
      <c r="X72" s="53"/>
      <c r="Y72" s="27"/>
      <c r="Z72" s="53"/>
      <c r="AA72" s="27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>
      <c r="A73" s="14"/>
      <c r="B73" s="15"/>
      <c r="C73" s="16"/>
      <c r="D73" s="16"/>
      <c r="E73" s="17"/>
      <c r="F73" s="18"/>
      <c r="G73" s="19"/>
      <c r="H73" s="18"/>
      <c r="I73" s="20"/>
      <c r="J73" s="20"/>
      <c r="K73" s="21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24"/>
      <c r="W73" s="25"/>
      <c r="X73" s="26"/>
      <c r="Y73" s="27"/>
      <c r="Z73" s="26"/>
      <c r="AA73" s="27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>
      <c r="A74" s="29">
        <v>2017.0</v>
      </c>
      <c r="B74" s="30">
        <v>61.0</v>
      </c>
      <c r="C74" s="31" t="s">
        <v>21</v>
      </c>
      <c r="D74" s="31" t="s">
        <v>22</v>
      </c>
      <c r="E74" s="32">
        <v>42814.0</v>
      </c>
      <c r="F74" s="33">
        <v>7.590000152587891</v>
      </c>
      <c r="G74" s="34">
        <v>3.8499999046325684</v>
      </c>
      <c r="H74" s="33">
        <v>12.0</v>
      </c>
      <c r="I74" s="41">
        <v>2.0279226303100586</v>
      </c>
      <c r="J74" s="41">
        <v>0.1298699975013733</v>
      </c>
      <c r="K74" s="45">
        <v>196.0</v>
      </c>
      <c r="L74" s="37">
        <v>0.30718639492988586</v>
      </c>
      <c r="M74" s="37">
        <v>0.04744044691324234</v>
      </c>
      <c r="N74" s="38">
        <v>0.017940502613782883</v>
      </c>
      <c r="O74" s="39">
        <v>2.4415817260742188</v>
      </c>
      <c r="P74" s="37">
        <v>8.676799774169922</v>
      </c>
      <c r="Q74" s="39">
        <v>13.491893768310547</v>
      </c>
      <c r="R74" s="39">
        <v>9.075435638427734</v>
      </c>
      <c r="S74" s="39">
        <v>40.664405822753906</v>
      </c>
      <c r="T74" s="37">
        <f t="shared" ref="T74:T80" si="19"> M74 + N74 + I74</f>
        <v>2.09330358</v>
      </c>
      <c r="U74" s="23"/>
      <c r="V74" s="24"/>
      <c r="W74" s="25"/>
      <c r="X74" s="26"/>
      <c r="Y74" s="27"/>
      <c r="Z74" s="26"/>
      <c r="AA74" s="27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>
      <c r="A75" s="40"/>
      <c r="B75" s="30">
        <v>61.0</v>
      </c>
      <c r="C75" s="31" t="s">
        <v>21</v>
      </c>
      <c r="D75" s="31" t="s">
        <v>22</v>
      </c>
      <c r="E75" s="32">
        <v>42850.0</v>
      </c>
      <c r="F75" s="33">
        <v>7.789999961853027</v>
      </c>
      <c r="G75" s="34">
        <v>3.5399999618530273</v>
      </c>
      <c r="H75" s="33">
        <v>11.25</v>
      </c>
      <c r="I75" s="41">
        <v>0.16754838824272156</v>
      </c>
      <c r="J75" s="41">
        <v>0.1154400035738945</v>
      </c>
      <c r="K75" s="36">
        <v>40.0</v>
      </c>
      <c r="L75" s="37">
        <v>0.6505501866340637</v>
      </c>
      <c r="M75" s="37">
        <v>0.21995115280151367</v>
      </c>
      <c r="N75" s="42">
        <v>0.012109839357435703</v>
      </c>
      <c r="O75" s="39">
        <v>0.7942870855331421</v>
      </c>
      <c r="P75" s="37">
        <v>1.517300009727478</v>
      </c>
      <c r="Q75" s="39">
        <v>3.2271718978881836</v>
      </c>
      <c r="R75" s="39">
        <v>1.5891499519348145</v>
      </c>
      <c r="S75" s="39">
        <v>6.941051006317139</v>
      </c>
      <c r="T75" s="37">
        <f t="shared" si="19"/>
        <v>0.3996093804</v>
      </c>
      <c r="U75" s="23"/>
      <c r="V75" s="24"/>
      <c r="W75" s="25"/>
      <c r="X75" s="26"/>
      <c r="Y75" s="27"/>
      <c r="Z75" s="26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>
      <c r="A76" s="40"/>
      <c r="B76" s="30">
        <v>61.0</v>
      </c>
      <c r="C76" s="31" t="s">
        <v>21</v>
      </c>
      <c r="D76" s="31" t="s">
        <v>22</v>
      </c>
      <c r="E76" s="32">
        <v>42865.0</v>
      </c>
      <c r="F76" s="33">
        <v>8.039999961853027</v>
      </c>
      <c r="G76" s="43">
        <v>2.2300000190734863</v>
      </c>
      <c r="H76" s="44">
        <v>6.809999942779541</v>
      </c>
      <c r="I76" s="41">
        <v>0.5013355016708374</v>
      </c>
      <c r="J76" s="35">
        <v>0.2028599977493286</v>
      </c>
      <c r="K76" s="45">
        <v>186.0</v>
      </c>
      <c r="L76" s="37">
        <v>0.22945785522460938</v>
      </c>
      <c r="M76" s="37">
        <v>0.14478662610054016</v>
      </c>
      <c r="N76" s="42">
        <v>0.015838101506233215</v>
      </c>
      <c r="O76" s="39">
        <v>2.42795991897583</v>
      </c>
      <c r="P76" s="37">
        <v>7.35290002822876</v>
      </c>
      <c r="Q76" s="39">
        <v>12.14565372467041</v>
      </c>
      <c r="R76" s="39">
        <v>6.603945732116699</v>
      </c>
      <c r="S76" s="39">
        <v>34.8834342956543</v>
      </c>
      <c r="T76" s="37">
        <f t="shared" si="19"/>
        <v>0.6619602293</v>
      </c>
      <c r="U76" s="23"/>
      <c r="V76" s="24"/>
      <c r="W76" s="25"/>
      <c r="X76" s="26"/>
      <c r="Y76" s="27"/>
      <c r="Z76" s="26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>
      <c r="A77" s="40"/>
      <c r="B77" s="30">
        <v>61.0</v>
      </c>
      <c r="C77" s="31" t="s">
        <v>21</v>
      </c>
      <c r="D77" s="31" t="s">
        <v>22</v>
      </c>
      <c r="E77" s="32">
        <v>42940.0</v>
      </c>
      <c r="F77" s="33">
        <v>7.980000019073486</v>
      </c>
      <c r="G77" s="43">
        <v>1.440000057220459</v>
      </c>
      <c r="H77" s="33">
        <v>7.949999809265137</v>
      </c>
      <c r="I77" s="59">
        <v>0.022941935807466507</v>
      </c>
      <c r="J77" s="41">
        <v>0.15939000248908997</v>
      </c>
      <c r="K77" s="45">
        <v>156.0</v>
      </c>
      <c r="L77" s="37">
        <v>0.14460507035255432</v>
      </c>
      <c r="M77" s="37">
        <v>0.08848071843385696</v>
      </c>
      <c r="N77" s="42">
        <v>0.004525171592831612</v>
      </c>
      <c r="O77" s="39">
        <v>1.9919755458831787</v>
      </c>
      <c r="P77" s="37">
        <v>3.0450000762939453</v>
      </c>
      <c r="Q77" s="39">
        <v>10.769609451293945</v>
      </c>
      <c r="R77" s="39">
        <v>5.865843772888184</v>
      </c>
      <c r="S77" s="39">
        <v>33.125091552734375</v>
      </c>
      <c r="T77" s="37">
        <f t="shared" si="19"/>
        <v>0.1159478258</v>
      </c>
      <c r="U77" s="23"/>
      <c r="V77" s="24"/>
      <c r="W77" s="25"/>
      <c r="X77" s="26"/>
      <c r="Y77" s="27"/>
      <c r="Z77" s="26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>
      <c r="A78" s="40"/>
      <c r="B78" s="30">
        <v>61.0</v>
      </c>
      <c r="C78" s="31" t="s">
        <v>21</v>
      </c>
      <c r="D78" s="31" t="s">
        <v>22</v>
      </c>
      <c r="E78" s="32">
        <v>42964.0</v>
      </c>
      <c r="F78" s="33">
        <v>7.949999809265137</v>
      </c>
      <c r="G78" s="43">
        <v>1.1299999952316284</v>
      </c>
      <c r="H78" s="33">
        <v>7.679999828338623</v>
      </c>
      <c r="I78" s="41">
        <v>0.23314516246318817</v>
      </c>
      <c r="J78" s="35">
        <v>0.21735000610351562</v>
      </c>
      <c r="K78" s="45">
        <v>151.0</v>
      </c>
      <c r="L78" s="37">
        <v>0.13052204251289368</v>
      </c>
      <c r="M78" s="37">
        <v>0.08848071843385696</v>
      </c>
      <c r="N78" s="42">
        <v>0.007692791987210512</v>
      </c>
      <c r="O78" s="39">
        <v>2.449436902999878</v>
      </c>
      <c r="P78" s="37">
        <v>3.5989999771118164</v>
      </c>
      <c r="Q78" s="39">
        <v>11.963008880615234</v>
      </c>
      <c r="R78" s="39">
        <v>5.735911846160889</v>
      </c>
      <c r="S78" s="39">
        <v>32.11210632324219</v>
      </c>
      <c r="T78" s="37">
        <f t="shared" si="19"/>
        <v>0.3293186729</v>
      </c>
      <c r="U78" s="23"/>
      <c r="V78" s="24"/>
      <c r="W78" s="25"/>
      <c r="X78" s="26"/>
      <c r="Y78" s="27"/>
      <c r="Z78" s="26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>
      <c r="A79" s="40"/>
      <c r="B79" s="30">
        <v>61.0</v>
      </c>
      <c r="C79" s="31" t="s">
        <v>21</v>
      </c>
      <c r="D79" s="31" t="s">
        <v>22</v>
      </c>
      <c r="E79" s="32">
        <v>42992.0</v>
      </c>
      <c r="F79" s="33">
        <v>8.260000228881836</v>
      </c>
      <c r="G79" s="43">
        <v>2.890000104904175</v>
      </c>
      <c r="H79" s="33">
        <v>8.979999542236328</v>
      </c>
      <c r="I79" s="41">
        <v>0.18107418715953827</v>
      </c>
      <c r="J79" s="59">
        <v>0.0</v>
      </c>
      <c r="K79" s="45">
        <v>166.0</v>
      </c>
      <c r="L79" s="37">
        <v>0.14998570084571838</v>
      </c>
      <c r="M79" s="37">
        <v>0.10054627060890198</v>
      </c>
      <c r="N79" s="42">
        <v>0.02488844469189644</v>
      </c>
      <c r="O79" s="39">
        <v>2.4551355838775635</v>
      </c>
      <c r="P79" s="37">
        <v>3.8427000045776367</v>
      </c>
      <c r="Q79" s="39">
        <v>12.786770820617676</v>
      </c>
      <c r="R79" s="39">
        <v>6.246114253997803</v>
      </c>
      <c r="S79" s="39">
        <v>32.77423095703125</v>
      </c>
      <c r="T79" s="37">
        <f t="shared" si="19"/>
        <v>0.3065089025</v>
      </c>
      <c r="U79" s="23"/>
      <c r="V79" s="24"/>
      <c r="W79" s="25"/>
      <c r="X79" s="26"/>
      <c r="Y79" s="27"/>
      <c r="Z79" s="26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>
      <c r="A80" s="46"/>
      <c r="B80" s="30">
        <v>61.0</v>
      </c>
      <c r="C80" s="31" t="s">
        <v>21</v>
      </c>
      <c r="D80" s="31" t="s">
        <v>22</v>
      </c>
      <c r="E80" s="32">
        <v>43075.0</v>
      </c>
      <c r="F80" s="33">
        <v>7.519999980926514</v>
      </c>
      <c r="G80" s="43">
        <v>2.690000057220459</v>
      </c>
      <c r="H80" s="33">
        <v>9.510000228881836</v>
      </c>
      <c r="I80" s="41">
        <v>0.5393387079238892</v>
      </c>
      <c r="J80" s="41">
        <v>0.14489999413490295</v>
      </c>
      <c r="K80" s="45">
        <v>102.0</v>
      </c>
      <c r="L80" s="37">
        <v>0.05996499955654144</v>
      </c>
      <c r="M80" s="37">
        <v>0.10858997702598572</v>
      </c>
      <c r="N80" s="42">
        <v>0.005430205725133419</v>
      </c>
      <c r="O80" s="39">
        <v>1.5424753427505493</v>
      </c>
      <c r="P80" s="37">
        <v>2.2929999828338623</v>
      </c>
      <c r="Q80" s="39">
        <v>7.067881107330322</v>
      </c>
      <c r="R80" s="39">
        <v>3.912172317504883</v>
      </c>
      <c r="S80" s="39">
        <v>21.002864837646484</v>
      </c>
      <c r="T80" s="37">
        <f t="shared" si="19"/>
        <v>0.6533588907</v>
      </c>
      <c r="U80" s="23"/>
      <c r="V80" s="24"/>
      <c r="W80" s="25"/>
      <c r="X80" s="26"/>
      <c r="Y80" s="27"/>
      <c r="Z80" s="26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>
      <c r="A81" s="14"/>
      <c r="B81" s="15"/>
      <c r="C81" s="16"/>
      <c r="D81" s="16"/>
      <c r="E81" s="17"/>
      <c r="F81" s="18"/>
      <c r="G81" s="19"/>
      <c r="H81" s="18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3"/>
      <c r="V81" s="24"/>
      <c r="W81" s="25"/>
      <c r="X81" s="53"/>
      <c r="Y81" s="27"/>
      <c r="Z81" s="53"/>
      <c r="AA81" s="27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>
      <c r="A82" s="47" t="s">
        <v>23</v>
      </c>
      <c r="B82" s="15"/>
      <c r="C82" s="16"/>
      <c r="D82" s="16"/>
      <c r="E82" s="17"/>
      <c r="F82" s="48">
        <f t="shared" ref="F82:S82" si="20"> (sum(F74:F80)/7)</f>
        <v>7.875714302</v>
      </c>
      <c r="G82" s="48">
        <f t="shared" si="20"/>
        <v>2.538571443</v>
      </c>
      <c r="H82" s="48">
        <f t="shared" si="20"/>
        <v>9.168571336</v>
      </c>
      <c r="I82" s="49">
        <f t="shared" si="20"/>
        <v>0.5247580734</v>
      </c>
      <c r="J82" s="49">
        <f t="shared" si="20"/>
        <v>0.1385442859</v>
      </c>
      <c r="K82" s="55">
        <f t="shared" si="20"/>
        <v>142.4285714</v>
      </c>
      <c r="L82" s="50">
        <f t="shared" si="20"/>
        <v>0.2388960357</v>
      </c>
      <c r="M82" s="50">
        <f t="shared" si="20"/>
        <v>0.1140394158</v>
      </c>
      <c r="N82" s="51">
        <f t="shared" si="20"/>
        <v>0.01263215107</v>
      </c>
      <c r="O82" s="50">
        <f t="shared" si="20"/>
        <v>2.014693158</v>
      </c>
      <c r="P82" s="50">
        <f t="shared" si="20"/>
        <v>4.332385693</v>
      </c>
      <c r="Q82" s="50">
        <f t="shared" si="20"/>
        <v>10.20742709</v>
      </c>
      <c r="R82" s="50">
        <f t="shared" si="20"/>
        <v>5.575510502</v>
      </c>
      <c r="S82" s="50">
        <f t="shared" si="20"/>
        <v>28.78616926</v>
      </c>
      <c r="T82" s="37">
        <f> M82 + N82 + I82</f>
        <v>0.6514296402</v>
      </c>
      <c r="U82" s="23"/>
      <c r="V82" s="52"/>
      <c r="W82" s="25"/>
      <c r="X82" s="53"/>
      <c r="Y82" s="27"/>
      <c r="Z82" s="53"/>
      <c r="AA82" s="27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>
      <c r="A83" s="14"/>
      <c r="B83" s="15"/>
      <c r="C83" s="16"/>
      <c r="D83" s="16"/>
      <c r="E83" s="17"/>
      <c r="F83" s="18"/>
      <c r="G83" s="19"/>
      <c r="H83" s="1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3"/>
      <c r="V83" s="24"/>
      <c r="W83" s="25"/>
      <c r="X83" s="26"/>
      <c r="Y83" s="27"/>
      <c r="Z83" s="26"/>
      <c r="AA83" s="27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>
      <c r="A84" s="29">
        <v>2018.0</v>
      </c>
      <c r="B84" s="30">
        <v>61.0</v>
      </c>
      <c r="C84" s="31" t="s">
        <v>21</v>
      </c>
      <c r="D84" s="31" t="s">
        <v>22</v>
      </c>
      <c r="E84" s="32">
        <v>43174.0</v>
      </c>
      <c r="F84" s="33">
        <v>7.949999809265137</v>
      </c>
      <c r="G84" s="34">
        <v>3.5199999809265137</v>
      </c>
      <c r="H84" s="33">
        <v>12.09000015258789</v>
      </c>
      <c r="I84" s="41">
        <v>0.5893999934196472</v>
      </c>
      <c r="J84" s="41">
        <v>0.1143999993801117</v>
      </c>
      <c r="K84" s="45">
        <v>82.0</v>
      </c>
      <c r="L84" s="37">
        <v>0.3233253061771393</v>
      </c>
      <c r="M84" s="37">
        <v>0.10232076793909073</v>
      </c>
      <c r="N84" s="38">
        <v>0.0094608124345541</v>
      </c>
      <c r="O84" s="39">
        <v>1.2667889595031738</v>
      </c>
      <c r="P84" s="37">
        <v>2.2873001098632812</v>
      </c>
      <c r="Q84" s="39">
        <v>5.120434761047363</v>
      </c>
      <c r="R84" s="39">
        <v>2.9385969638824463</v>
      </c>
      <c r="S84" s="39">
        <v>14.718911170959473</v>
      </c>
      <c r="T84" s="37">
        <f t="shared" ref="T84:T90" si="21"> M84 + N84 + I84</f>
        <v>0.7011815738</v>
      </c>
      <c r="U84" s="23"/>
      <c r="V84" s="24"/>
      <c r="W84" s="25"/>
      <c r="X84" s="26"/>
      <c r="Y84" s="27"/>
      <c r="Z84" s="26"/>
      <c r="AA84" s="27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>
      <c r="A85" s="40"/>
      <c r="B85" s="30">
        <v>61.0</v>
      </c>
      <c r="C85" s="31" t="s">
        <v>21</v>
      </c>
      <c r="D85" s="31" t="s">
        <v>22</v>
      </c>
      <c r="E85" s="32">
        <v>43271.0</v>
      </c>
      <c r="F85" s="33">
        <v>8.039999961853027</v>
      </c>
      <c r="G85" s="43">
        <v>2.309999942779541</v>
      </c>
      <c r="H85" s="33">
        <v>8.149999618530273</v>
      </c>
      <c r="I85" s="59">
        <v>0.05922903120517731</v>
      </c>
      <c r="J85" s="41">
        <v>0.17159999907016754</v>
      </c>
      <c r="K85" s="45">
        <v>88.0</v>
      </c>
      <c r="L85" s="37">
        <v>0.4053792953491211</v>
      </c>
      <c r="M85" s="37">
        <v>0.08897458016872406</v>
      </c>
      <c r="N85" s="42">
        <v>0.00855978298932314</v>
      </c>
      <c r="O85" s="39">
        <v>1.1609927415847778</v>
      </c>
      <c r="P85" s="37">
        <v>1.9286999702453613</v>
      </c>
      <c r="Q85" s="39">
        <v>4.655320644378662</v>
      </c>
      <c r="R85" s="39">
        <v>2.784808397293091</v>
      </c>
      <c r="S85" s="39">
        <v>15.632405281066895</v>
      </c>
      <c r="T85" s="37">
        <f t="shared" si="21"/>
        <v>0.1567633944</v>
      </c>
      <c r="U85" s="23"/>
      <c r="V85" s="24"/>
      <c r="W85" s="25"/>
      <c r="X85" s="26"/>
      <c r="Y85" s="27"/>
      <c r="Z85" s="26"/>
      <c r="AA85" s="27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>
      <c r="A86" s="40"/>
      <c r="B86" s="30">
        <v>61.0</v>
      </c>
      <c r="C86" s="31" t="s">
        <v>21</v>
      </c>
      <c r="D86" s="31" t="s">
        <v>22</v>
      </c>
      <c r="E86" s="32">
        <v>43332.0</v>
      </c>
      <c r="F86" s="33">
        <v>7.769999980926514</v>
      </c>
      <c r="G86" s="43">
        <v>1.75</v>
      </c>
      <c r="H86" s="57">
        <v>3.9100000858306885</v>
      </c>
      <c r="I86" s="41">
        <v>0.2454741895198822</v>
      </c>
      <c r="J86" s="41">
        <v>0.20020000636577606</v>
      </c>
      <c r="K86" s="45">
        <v>134.0</v>
      </c>
      <c r="L86" s="37">
        <v>0.15242299437522888</v>
      </c>
      <c r="M86" s="37">
        <v>0.04448729008436203</v>
      </c>
      <c r="N86" s="42">
        <v>0.009010297246277332</v>
      </c>
      <c r="O86" s="39">
        <v>1.8655506372451782</v>
      </c>
      <c r="P86" s="37">
        <v>3.4839999675750732</v>
      </c>
      <c r="Q86" s="39">
        <v>8.753260612487793</v>
      </c>
      <c r="R86" s="39">
        <v>4.666788578033447</v>
      </c>
      <c r="S86" s="39">
        <v>21.968379974365234</v>
      </c>
      <c r="T86" s="37">
        <f t="shared" si="21"/>
        <v>0.2989717769</v>
      </c>
      <c r="U86" s="23"/>
      <c r="V86" s="24"/>
      <c r="W86" s="25"/>
      <c r="X86" s="26"/>
      <c r="Y86" s="27"/>
      <c r="Z86" s="26"/>
      <c r="AA86" s="27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>
      <c r="A87" s="40"/>
      <c r="B87" s="30">
        <v>61.0</v>
      </c>
      <c r="C87" s="31" t="s">
        <v>21</v>
      </c>
      <c r="D87" s="31" t="s">
        <v>22</v>
      </c>
      <c r="E87" s="32">
        <v>43402.0</v>
      </c>
      <c r="F87" s="33">
        <v>7.960000038146973</v>
      </c>
      <c r="G87" s="34">
        <v>3.809999942779541</v>
      </c>
      <c r="H87" s="33">
        <v>9.979999542236328</v>
      </c>
      <c r="I87" s="41">
        <v>0.4861387014389038</v>
      </c>
      <c r="J87" s="35">
        <v>0.28679999709129333</v>
      </c>
      <c r="K87" s="45">
        <v>110.0</v>
      </c>
      <c r="L87" s="37">
        <v>0.15658380091190338</v>
      </c>
      <c r="M87" s="37">
        <v>0.25422337651252747</v>
      </c>
      <c r="N87" s="42">
        <v>0.009010297246277332</v>
      </c>
      <c r="O87" s="39">
        <v>3.3788599967956543</v>
      </c>
      <c r="P87" s="37">
        <v>4.060100078582764</v>
      </c>
      <c r="Q87" s="39">
        <v>6.446376323699951</v>
      </c>
      <c r="R87" s="39">
        <v>4.307057857513428</v>
      </c>
      <c r="S87" s="39">
        <v>24.124818801879883</v>
      </c>
      <c r="T87" s="37">
        <f t="shared" si="21"/>
        <v>0.7493723752</v>
      </c>
      <c r="U87" s="23"/>
      <c r="V87" s="24"/>
      <c r="W87" s="25"/>
      <c r="X87" s="26"/>
      <c r="Y87" s="27"/>
      <c r="Z87" s="26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>
      <c r="A88" s="40"/>
      <c r="B88" s="30">
        <v>61.0</v>
      </c>
      <c r="C88" s="31" t="s">
        <v>21</v>
      </c>
      <c r="D88" s="31" t="s">
        <v>22</v>
      </c>
      <c r="E88" s="32">
        <v>43411.0</v>
      </c>
      <c r="F88" s="33">
        <v>7.670000076293945</v>
      </c>
      <c r="G88" s="43">
        <v>2.0799999237060547</v>
      </c>
      <c r="H88" s="61">
        <v>4.460000038146973</v>
      </c>
      <c r="I88" s="41">
        <v>0.15384194254875183</v>
      </c>
      <c r="J88" s="35">
        <v>0.21449999511241913</v>
      </c>
      <c r="K88" s="45">
        <v>132.0</v>
      </c>
      <c r="L88" s="37">
        <v>0.08012579381465912</v>
      </c>
      <c r="M88" s="37">
        <v>0.0578334778547287</v>
      </c>
      <c r="N88" s="42">
        <v>0.013064931146800518</v>
      </c>
      <c r="O88" s="39">
        <v>1.4515589475631714</v>
      </c>
      <c r="P88" s="37">
        <v>3.2409000396728516</v>
      </c>
      <c r="Q88" s="39">
        <v>7.507009029388428</v>
      </c>
      <c r="R88" s="39">
        <v>4.260095596313477</v>
      </c>
      <c r="S88" s="39">
        <v>23.288917541503906</v>
      </c>
      <c r="T88" s="37">
        <f t="shared" si="21"/>
        <v>0.2247403516</v>
      </c>
      <c r="U88" s="23"/>
      <c r="V88" s="24"/>
      <c r="W88" s="25"/>
      <c r="X88" s="26"/>
      <c r="Y88" s="27"/>
      <c r="Z88" s="26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>
      <c r="A89" s="40"/>
      <c r="B89" s="30">
        <v>61.0</v>
      </c>
      <c r="C89" s="31" t="s">
        <v>21</v>
      </c>
      <c r="D89" s="31" t="s">
        <v>22</v>
      </c>
      <c r="E89" s="32">
        <v>43438.0</v>
      </c>
      <c r="F89" s="33">
        <v>8.0</v>
      </c>
      <c r="G89" s="43">
        <v>2.8399999141693115</v>
      </c>
      <c r="H89" s="33">
        <v>11.399999618530273</v>
      </c>
      <c r="I89" s="59">
        <v>0.04963225871324539</v>
      </c>
      <c r="J89" s="59">
        <v>0.0</v>
      </c>
      <c r="K89" s="36">
        <v>45.0</v>
      </c>
      <c r="L89" s="37">
        <v>0.23218420147895813</v>
      </c>
      <c r="M89" s="37">
        <v>0.2313339114189148</v>
      </c>
      <c r="N89" s="42">
        <v>0.0036041189450770617</v>
      </c>
      <c r="O89" s="39">
        <v>0.7867105007171631</v>
      </c>
      <c r="P89" s="37">
        <v>1.4119999408721924</v>
      </c>
      <c r="Q89" s="39">
        <v>3.4489262104034424</v>
      </c>
      <c r="R89" s="39">
        <v>1.4860765933990479</v>
      </c>
      <c r="S89" s="39">
        <v>9.256162643432617</v>
      </c>
      <c r="T89" s="37">
        <f t="shared" si="21"/>
        <v>0.2845702891</v>
      </c>
      <c r="U89" s="23"/>
      <c r="V89" s="24"/>
      <c r="W89" s="25"/>
      <c r="X89" s="26"/>
      <c r="Y89" s="27"/>
      <c r="Z89" s="26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>
      <c r="A90" s="46"/>
      <c r="B90" s="30">
        <v>61.0</v>
      </c>
      <c r="C90" s="31" t="s">
        <v>21</v>
      </c>
      <c r="D90" s="31" t="s">
        <v>22</v>
      </c>
      <c r="E90" s="32">
        <v>43443.0</v>
      </c>
      <c r="F90" s="33">
        <v>6.980000019073486</v>
      </c>
      <c r="G90" s="43">
        <v>1.6299999952316284</v>
      </c>
      <c r="H90" s="60">
        <v>5.389999866485596</v>
      </c>
      <c r="I90" s="41">
        <v>0.5220645070075989</v>
      </c>
      <c r="J90" s="59">
        <v>0.0</v>
      </c>
      <c r="K90" s="45">
        <v>150.0</v>
      </c>
      <c r="L90" s="37">
        <v>0.05406549945473671</v>
      </c>
      <c r="M90" s="37">
        <v>0.1316513866186142</v>
      </c>
      <c r="N90" s="42">
        <v>0.01171338651329279</v>
      </c>
      <c r="O90" s="39">
        <v>2.4686391353607178</v>
      </c>
      <c r="P90" s="37">
        <v>4.031599998474121</v>
      </c>
      <c r="Q90" s="39">
        <v>10.112799644470215</v>
      </c>
      <c r="R90" s="39">
        <v>4.835466384887695</v>
      </c>
      <c r="S90" s="39">
        <v>29.493633270263672</v>
      </c>
      <c r="T90" s="37">
        <f t="shared" si="21"/>
        <v>0.6654292801</v>
      </c>
      <c r="U90" s="23"/>
      <c r="V90" s="24"/>
      <c r="W90" s="25"/>
      <c r="X90" s="26"/>
      <c r="Y90" s="27"/>
      <c r="Z90" s="26"/>
      <c r="AA90" s="27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>
      <c r="A91" s="14"/>
      <c r="B91" s="15"/>
      <c r="C91" s="16"/>
      <c r="D91" s="16"/>
      <c r="E91" s="17"/>
      <c r="F91" s="18"/>
      <c r="G91" s="19"/>
      <c r="H91" s="1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3"/>
      <c r="V91" s="24"/>
      <c r="W91" s="25"/>
      <c r="X91" s="26"/>
      <c r="Y91" s="27"/>
      <c r="Z91" s="26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>
      <c r="A92" s="47" t="s">
        <v>23</v>
      </c>
      <c r="B92" s="15"/>
      <c r="C92" s="16"/>
      <c r="D92" s="16"/>
      <c r="E92" s="17"/>
      <c r="F92" s="48">
        <f t="shared" ref="F92:S92" si="22"> (sum(F84:F90)/7)</f>
        <v>7.767142841</v>
      </c>
      <c r="G92" s="48">
        <f t="shared" si="22"/>
        <v>2.5628571</v>
      </c>
      <c r="H92" s="48">
        <f t="shared" si="22"/>
        <v>7.911428417</v>
      </c>
      <c r="I92" s="49">
        <f t="shared" si="22"/>
        <v>0.3008258034</v>
      </c>
      <c r="J92" s="49">
        <f t="shared" si="22"/>
        <v>0.1410714281</v>
      </c>
      <c r="K92" s="49">
        <f t="shared" si="22"/>
        <v>105.8571429</v>
      </c>
      <c r="L92" s="50">
        <f t="shared" si="22"/>
        <v>0.2005838417</v>
      </c>
      <c r="M92" s="50">
        <f t="shared" si="22"/>
        <v>0.1301178272</v>
      </c>
      <c r="N92" s="51">
        <f t="shared" si="22"/>
        <v>0.009203375217</v>
      </c>
      <c r="O92" s="50">
        <f t="shared" si="22"/>
        <v>1.768442988</v>
      </c>
      <c r="P92" s="50">
        <f t="shared" si="22"/>
        <v>2.920657158</v>
      </c>
      <c r="Q92" s="50">
        <f t="shared" si="22"/>
        <v>6.577732461</v>
      </c>
      <c r="R92" s="50">
        <f t="shared" si="22"/>
        <v>3.611270053</v>
      </c>
      <c r="S92" s="50">
        <f t="shared" si="22"/>
        <v>19.78331838</v>
      </c>
      <c r="T92" s="37">
        <f> M92 + N92 + I92</f>
        <v>0.4401470059</v>
      </c>
      <c r="U92" s="23"/>
      <c r="V92" s="52"/>
      <c r="W92" s="25"/>
      <c r="X92" s="53"/>
      <c r="Y92" s="27"/>
      <c r="Z92" s="53"/>
      <c r="AA92" s="27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>
      <c r="A93" s="14"/>
      <c r="B93" s="15"/>
      <c r="C93" s="16"/>
      <c r="D93" s="16"/>
      <c r="E93" s="17"/>
      <c r="F93" s="18"/>
      <c r="G93" s="19"/>
      <c r="H93" s="1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3"/>
      <c r="V93" s="24"/>
      <c r="W93" s="25"/>
      <c r="X93" s="26"/>
      <c r="Y93" s="27"/>
      <c r="Z93" s="26"/>
      <c r="AA93" s="27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>
      <c r="A94" s="29">
        <v>2019.0</v>
      </c>
      <c r="B94" s="30">
        <v>61.0</v>
      </c>
      <c r="C94" s="31" t="s">
        <v>21</v>
      </c>
      <c r="D94" s="31" t="s">
        <v>22</v>
      </c>
      <c r="E94" s="32">
        <v>43530.0</v>
      </c>
      <c r="F94" s="33">
        <v>7.87</v>
      </c>
      <c r="G94" s="45">
        <v>4.94</v>
      </c>
      <c r="H94" s="33">
        <v>11.46</v>
      </c>
      <c r="I94" s="41">
        <v>0.6195677419354838</v>
      </c>
      <c r="J94" s="41">
        <v>0.1431</v>
      </c>
      <c r="K94" s="45">
        <v>152.0</v>
      </c>
      <c r="L94" s="37">
        <v>0.2522444</v>
      </c>
      <c r="M94" s="37">
        <v>0.15374800000000002</v>
      </c>
      <c r="N94" s="38">
        <v>0.010728</v>
      </c>
      <c r="O94" s="39">
        <v>1.9946898</v>
      </c>
      <c r="P94" s="37">
        <v>4.5252</v>
      </c>
      <c r="Q94" s="39">
        <v>8.5020735</v>
      </c>
      <c r="R94" s="39">
        <v>5.6168535</v>
      </c>
      <c r="S94" s="39">
        <v>28.710056</v>
      </c>
      <c r="T94" s="37">
        <f t="shared" ref="T94:T100" si="23"> M94 + N94 + I94</f>
        <v>0.7840437419</v>
      </c>
      <c r="U94" s="23"/>
      <c r="V94" s="24"/>
      <c r="W94" s="25"/>
      <c r="X94" s="26"/>
      <c r="Y94" s="27"/>
      <c r="Z94" s="26"/>
      <c r="AA94" s="27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>
      <c r="A95" s="40"/>
      <c r="B95" s="30">
        <v>61.0</v>
      </c>
      <c r="C95" s="31" t="s">
        <v>21</v>
      </c>
      <c r="D95" s="31" t="s">
        <v>22</v>
      </c>
      <c r="E95" s="32">
        <v>43607.0</v>
      </c>
      <c r="F95" s="33">
        <v>7.64</v>
      </c>
      <c r="G95" s="36">
        <v>2.49</v>
      </c>
      <c r="H95" s="60">
        <v>5.95</v>
      </c>
      <c r="I95" s="41">
        <v>0.16431935483870966</v>
      </c>
      <c r="J95" s="41">
        <v>0.15741</v>
      </c>
      <c r="K95" s="36">
        <v>48.0</v>
      </c>
      <c r="L95" s="37">
        <v>0.2239224</v>
      </c>
      <c r="M95" s="37">
        <v>0.189924</v>
      </c>
      <c r="N95" s="42">
        <v>0.005364</v>
      </c>
      <c r="O95" s="39">
        <v>0.9300183200000001</v>
      </c>
      <c r="P95" s="37">
        <v>1.3352</v>
      </c>
      <c r="Q95" s="39">
        <v>3.58467197</v>
      </c>
      <c r="R95" s="39">
        <v>2.04885637</v>
      </c>
      <c r="S95" s="39">
        <v>12.244837770000002</v>
      </c>
      <c r="T95" s="37">
        <f t="shared" si="23"/>
        <v>0.3596073548</v>
      </c>
      <c r="U95" s="23"/>
      <c r="V95" s="24"/>
      <c r="W95" s="25"/>
      <c r="X95" s="26"/>
      <c r="Y95" s="27"/>
      <c r="Z95" s="26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>
      <c r="A96" s="40"/>
      <c r="B96" s="30">
        <v>61.0</v>
      </c>
      <c r="C96" s="31" t="s">
        <v>21</v>
      </c>
      <c r="D96" s="31" t="s">
        <v>22</v>
      </c>
      <c r="E96" s="32">
        <v>43629.0</v>
      </c>
      <c r="F96" s="33">
        <v>7.87</v>
      </c>
      <c r="G96" s="36">
        <v>2.39</v>
      </c>
      <c r="H96" s="33">
        <v>8.64</v>
      </c>
      <c r="I96" s="41">
        <v>0.16644193548387096</v>
      </c>
      <c r="J96" s="41">
        <v>0.17172</v>
      </c>
      <c r="K96" s="45">
        <v>73.0</v>
      </c>
      <c r="L96" s="37">
        <v>0.2271023</v>
      </c>
      <c r="M96" s="37">
        <v>0.140182</v>
      </c>
      <c r="N96" s="42">
        <v>0.005811</v>
      </c>
      <c r="O96" s="39">
        <v>1.2138199</v>
      </c>
      <c r="P96" s="37">
        <v>1.6336</v>
      </c>
      <c r="Q96" s="39">
        <v>4.3124762</v>
      </c>
      <c r="R96" s="39">
        <v>2.764625</v>
      </c>
      <c r="S96" s="39">
        <v>16.3697638</v>
      </c>
      <c r="T96" s="37">
        <f t="shared" si="23"/>
        <v>0.3124349355</v>
      </c>
      <c r="U96" s="23"/>
      <c r="V96" s="24"/>
      <c r="W96" s="25"/>
      <c r="X96" s="26"/>
      <c r="Y96" s="27"/>
      <c r="Z96" s="26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>
      <c r="A97" s="40"/>
      <c r="B97" s="30">
        <v>61.0</v>
      </c>
      <c r="C97" s="31" t="s">
        <v>21</v>
      </c>
      <c r="D97" s="31" t="s">
        <v>22</v>
      </c>
      <c r="E97" s="32">
        <v>43657.0</v>
      </c>
      <c r="F97" s="33">
        <v>7.72</v>
      </c>
      <c r="G97" s="36">
        <v>1.01</v>
      </c>
      <c r="H97" s="60">
        <v>5.11</v>
      </c>
      <c r="I97" s="41">
        <v>0.5894225806451614</v>
      </c>
      <c r="J97" s="35">
        <v>0.24327000000000001</v>
      </c>
      <c r="K97" s="21"/>
      <c r="L97" s="37">
        <v>0.13545832500000002</v>
      </c>
      <c r="M97" s="37">
        <v>0.12209400000000001</v>
      </c>
      <c r="N97" s="42">
        <v>0.014304</v>
      </c>
      <c r="O97" s="39">
        <v>2.8462401</v>
      </c>
      <c r="P97" s="37">
        <v>3.8152</v>
      </c>
      <c r="Q97" s="39">
        <v>11.899721199999998</v>
      </c>
      <c r="R97" s="39">
        <v>6.2142168</v>
      </c>
      <c r="S97" s="39">
        <v>23.581336948999997</v>
      </c>
      <c r="T97" s="37">
        <f t="shared" si="23"/>
        <v>0.7258205806</v>
      </c>
      <c r="U97" s="23"/>
      <c r="V97" s="24"/>
      <c r="W97" s="25"/>
      <c r="X97" s="26"/>
      <c r="Y97" s="27"/>
      <c r="Z97" s="26"/>
      <c r="AA97" s="2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>
      <c r="A98" s="40"/>
      <c r="B98" s="30">
        <v>61.0</v>
      </c>
      <c r="C98" s="31" t="s">
        <v>21</v>
      </c>
      <c r="D98" s="31" t="s">
        <v>22</v>
      </c>
      <c r="E98" s="32">
        <v>43685.0</v>
      </c>
      <c r="F98" s="33">
        <v>6.95</v>
      </c>
      <c r="G98" s="36">
        <v>1.14</v>
      </c>
      <c r="H98" s="60">
        <v>5.63</v>
      </c>
      <c r="I98" s="41">
        <v>0.5776129032258064</v>
      </c>
      <c r="J98" s="59">
        <v>0.22896000000000002</v>
      </c>
      <c r="K98" s="45">
        <v>158.0</v>
      </c>
      <c r="L98" s="37">
        <v>0.3042697</v>
      </c>
      <c r="M98" s="37">
        <v>0.11305000000000001</v>
      </c>
      <c r="N98" s="42">
        <v>0.028161000000000002</v>
      </c>
      <c r="O98" s="39">
        <v>2.8793307200000005</v>
      </c>
      <c r="P98" s="37">
        <v>5.0438</v>
      </c>
      <c r="Q98" s="39">
        <v>10.670867200000002</v>
      </c>
      <c r="R98" s="39">
        <v>6.3413228</v>
      </c>
      <c r="S98" s="39">
        <v>33.64496062222223</v>
      </c>
      <c r="T98" s="37">
        <f t="shared" si="23"/>
        <v>0.7188239032</v>
      </c>
      <c r="U98" s="23"/>
      <c r="V98" s="24"/>
      <c r="W98" s="25"/>
      <c r="X98" s="26"/>
      <c r="Y98" s="27"/>
      <c r="Z98" s="26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>
      <c r="A99" s="40"/>
      <c r="B99" s="30">
        <v>61.0</v>
      </c>
      <c r="C99" s="31" t="s">
        <v>21</v>
      </c>
      <c r="D99" s="31" t="s">
        <v>22</v>
      </c>
      <c r="E99" s="32">
        <v>43717.0</v>
      </c>
      <c r="F99" s="33">
        <v>7.96</v>
      </c>
      <c r="G99" s="45">
        <v>3.63</v>
      </c>
      <c r="H99" s="33">
        <v>9.0</v>
      </c>
      <c r="I99" s="41">
        <v>0.24477419354838711</v>
      </c>
      <c r="J99" s="41">
        <v>0.10017000000000001</v>
      </c>
      <c r="K99" s="45">
        <v>131.0</v>
      </c>
      <c r="L99" s="37">
        <v>0.1956487</v>
      </c>
      <c r="M99" s="37">
        <v>0.167314</v>
      </c>
      <c r="N99" s="42">
        <v>0.008046</v>
      </c>
      <c r="O99" s="39">
        <v>2.0478019</v>
      </c>
      <c r="P99" s="37">
        <v>4.0176</v>
      </c>
      <c r="Q99" s="39">
        <v>7.7697113</v>
      </c>
      <c r="R99" s="39">
        <v>4.2547041</v>
      </c>
      <c r="S99" s="39">
        <v>24.0197674</v>
      </c>
      <c r="T99" s="37">
        <f t="shared" si="23"/>
        <v>0.4201341935</v>
      </c>
      <c r="U99" s="23"/>
      <c r="V99" s="24"/>
      <c r="W99" s="25"/>
      <c r="X99" s="26"/>
      <c r="Y99" s="27"/>
      <c r="Z99" s="26"/>
      <c r="AA99" s="27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>
      <c r="A100" s="46"/>
      <c r="B100" s="30">
        <v>61.0</v>
      </c>
      <c r="C100" s="31" t="s">
        <v>21</v>
      </c>
      <c r="D100" s="31" t="s">
        <v>22</v>
      </c>
      <c r="E100" s="32">
        <v>43769.0</v>
      </c>
      <c r="F100" s="33">
        <v>7.68</v>
      </c>
      <c r="G100" s="45">
        <v>3.78</v>
      </c>
      <c r="H100" s="33">
        <v>8.54</v>
      </c>
      <c r="I100" s="41">
        <v>0.12085161290322581</v>
      </c>
      <c r="J100" s="41">
        <v>0.1431</v>
      </c>
      <c r="K100" s="45">
        <v>158.0</v>
      </c>
      <c r="L100" s="37">
        <v>0.260407</v>
      </c>
      <c r="M100" s="37">
        <v>0.117572</v>
      </c>
      <c r="N100" s="42">
        <v>0.002682</v>
      </c>
      <c r="O100" s="39">
        <v>1.9772372</v>
      </c>
      <c r="P100" s="37">
        <v>3.6581</v>
      </c>
      <c r="Q100" s="39">
        <v>6.4595928</v>
      </c>
      <c r="R100" s="39">
        <v>5.2297153</v>
      </c>
      <c r="S100" s="39">
        <v>30.5643548</v>
      </c>
      <c r="T100" s="37">
        <f t="shared" si="23"/>
        <v>0.2411056129</v>
      </c>
      <c r="U100" s="23"/>
      <c r="V100" s="24"/>
      <c r="W100" s="25"/>
      <c r="X100" s="27"/>
      <c r="Y100" s="27"/>
      <c r="Z100" s="27"/>
      <c r="AA100" s="27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>
      <c r="A101" s="14"/>
      <c r="B101" s="15"/>
      <c r="C101" s="16"/>
      <c r="D101" s="16"/>
      <c r="E101" s="17"/>
      <c r="F101" s="18"/>
      <c r="G101" s="21"/>
      <c r="H101" s="1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3"/>
      <c r="V101" s="24"/>
      <c r="W101" s="25"/>
      <c r="X101" s="26"/>
      <c r="Y101" s="27"/>
      <c r="Z101" s="26"/>
      <c r="AA101" s="27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>
      <c r="A102" s="47" t="s">
        <v>23</v>
      </c>
      <c r="B102" s="62"/>
      <c r="C102" s="16"/>
      <c r="D102" s="16"/>
      <c r="E102" s="17"/>
      <c r="F102" s="48">
        <f t="shared" ref="F102:J102" si="24"> (sum(F94:F100)/7)</f>
        <v>7.67</v>
      </c>
      <c r="G102" s="48">
        <f t="shared" si="24"/>
        <v>2.768571429</v>
      </c>
      <c r="H102" s="48">
        <f t="shared" si="24"/>
        <v>7.761428571</v>
      </c>
      <c r="I102" s="49">
        <f t="shared" si="24"/>
        <v>0.3547129032</v>
      </c>
      <c r="J102" s="49">
        <f t="shared" si="24"/>
        <v>0.1696757143</v>
      </c>
      <c r="K102" s="49">
        <f> (sum(K98:K100,K94:K96)/6)</f>
        <v>120</v>
      </c>
      <c r="L102" s="50">
        <f t="shared" ref="L102:S102" si="25"> (sum(L94:L100)/7)</f>
        <v>0.2284361179</v>
      </c>
      <c r="M102" s="50">
        <f t="shared" si="25"/>
        <v>0.143412</v>
      </c>
      <c r="N102" s="51">
        <f t="shared" si="25"/>
        <v>0.010728</v>
      </c>
      <c r="O102" s="50">
        <f t="shared" si="25"/>
        <v>1.984162563</v>
      </c>
      <c r="P102" s="50">
        <f t="shared" si="25"/>
        <v>3.432671429</v>
      </c>
      <c r="Q102" s="50">
        <f t="shared" si="25"/>
        <v>7.599873453</v>
      </c>
      <c r="R102" s="50">
        <f t="shared" si="25"/>
        <v>4.63861341</v>
      </c>
      <c r="S102" s="50">
        <f t="shared" si="25"/>
        <v>24.16215391</v>
      </c>
      <c r="T102" s="37">
        <f> M102 + N102 + I102</f>
        <v>0.5088529032</v>
      </c>
      <c r="U102" s="23"/>
      <c r="V102" s="52"/>
      <c r="W102" s="25"/>
      <c r="X102" s="53"/>
      <c r="Y102" s="27"/>
      <c r="Z102" s="53"/>
      <c r="AA102" s="27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4"/>
      <c r="O103" s="63"/>
      <c r="P103" s="63"/>
      <c r="Q103" s="63"/>
      <c r="R103" s="63"/>
      <c r="S103" s="63"/>
      <c r="T103" s="63"/>
      <c r="U103" s="65"/>
      <c r="V103" s="65"/>
      <c r="W103" s="66"/>
    </row>
    <row r="104">
      <c r="A104" s="47" t="s">
        <v>24</v>
      </c>
      <c r="B104" s="62"/>
      <c r="C104" s="16"/>
      <c r="D104" s="16"/>
      <c r="E104" s="17"/>
      <c r="F104" s="67">
        <f t="shared" ref="F104:S104" si="26"> (sum(F92,F102,F82,F72,F62,F52,F41,F32,F22,F11)/10)</f>
        <v>7.804041689</v>
      </c>
      <c r="G104" s="67">
        <f t="shared" si="26"/>
        <v>2.561047617</v>
      </c>
      <c r="H104" s="67">
        <f t="shared" si="26"/>
        <v>9.696922586</v>
      </c>
      <c r="I104" s="68">
        <f t="shared" si="26"/>
        <v>0.4427570978</v>
      </c>
      <c r="J104" s="68">
        <f t="shared" si="26"/>
        <v>0.1812011083</v>
      </c>
      <c r="K104" s="68">
        <f t="shared" si="26"/>
        <v>119.374064</v>
      </c>
      <c r="L104" s="69">
        <f t="shared" si="26"/>
        <v>0.2087256659</v>
      </c>
      <c r="M104" s="69">
        <f t="shared" si="26"/>
        <v>0.1726166094</v>
      </c>
      <c r="N104" s="70">
        <f t="shared" si="26"/>
        <v>0.009100310731</v>
      </c>
      <c r="O104" s="69">
        <f t="shared" si="26"/>
        <v>1.911532717</v>
      </c>
      <c r="P104" s="69">
        <f t="shared" si="26"/>
        <v>3.244662617</v>
      </c>
      <c r="Q104" s="69">
        <f t="shared" si="26"/>
        <v>7.705150792</v>
      </c>
      <c r="R104" s="69">
        <f t="shared" si="26"/>
        <v>4.575808952</v>
      </c>
      <c r="S104" s="69">
        <f t="shared" si="26"/>
        <v>24.10168503</v>
      </c>
      <c r="T104" s="37">
        <f> M104 + N104 + I104</f>
        <v>0.6244740179</v>
      </c>
      <c r="U104" s="65"/>
      <c r="V104" s="71">
        <v>66.0</v>
      </c>
      <c r="W104" s="66"/>
      <c r="X104" s="53"/>
      <c r="Y104" s="9"/>
      <c r="Z104" s="53"/>
      <c r="AA104" s="9"/>
    </row>
    <row r="10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72"/>
      <c r="O105" s="66"/>
      <c r="P105" s="66"/>
      <c r="Q105" s="66"/>
      <c r="R105" s="66"/>
      <c r="S105" s="66"/>
      <c r="T105" s="66"/>
      <c r="U105" s="66"/>
      <c r="V105" s="65"/>
      <c r="W105" s="66"/>
      <c r="X105" s="26"/>
      <c r="Y105" s="27"/>
      <c r="Z105" s="26"/>
      <c r="AA105" s="27"/>
    </row>
    <row r="106">
      <c r="X106" s="26"/>
      <c r="Y106" s="27"/>
      <c r="Z106" s="26"/>
      <c r="AA106" s="27"/>
    </row>
    <row r="107">
      <c r="X107" s="26"/>
      <c r="Y107" s="27"/>
      <c r="Z107" s="26"/>
      <c r="AA107" s="27"/>
    </row>
    <row r="108">
      <c r="X108" s="26"/>
      <c r="Y108" s="27"/>
      <c r="Z108" s="26"/>
      <c r="AA108" s="27"/>
    </row>
    <row r="109">
      <c r="X109" s="26"/>
      <c r="Y109" s="27"/>
      <c r="Z109" s="26"/>
      <c r="AA109" s="27"/>
    </row>
    <row r="110">
      <c r="X110" s="26"/>
      <c r="Y110" s="27"/>
      <c r="Z110" s="26"/>
      <c r="AA110" s="27"/>
    </row>
    <row r="111">
      <c r="X111" s="26"/>
      <c r="Y111" s="27"/>
      <c r="Z111" s="26"/>
      <c r="AA111" s="27"/>
    </row>
    <row r="112"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W112" s="73"/>
      <c r="X112" s="26"/>
      <c r="Y112" s="27"/>
      <c r="Z112" s="26"/>
      <c r="AA112" s="27"/>
    </row>
    <row r="113">
      <c r="X113" s="26"/>
      <c r="Y113" s="27"/>
      <c r="Z113" s="26"/>
      <c r="AA113" s="27"/>
    </row>
    <row r="114">
      <c r="X114" s="53"/>
      <c r="Y114" s="27"/>
      <c r="Z114" s="53"/>
      <c r="AA114" s="27"/>
    </row>
    <row r="115">
      <c r="X115" s="26"/>
      <c r="Y115" s="27"/>
      <c r="Z115" s="26"/>
      <c r="AA115" s="27"/>
    </row>
    <row r="116">
      <c r="X116" s="26"/>
      <c r="Y116" s="27"/>
      <c r="Z116" s="26"/>
      <c r="AA116" s="27"/>
    </row>
    <row r="117">
      <c r="X117" s="26"/>
      <c r="Y117" s="27"/>
      <c r="Z117" s="26"/>
      <c r="AA117" s="27"/>
    </row>
    <row r="118">
      <c r="X118" s="26"/>
      <c r="Y118" s="27"/>
      <c r="Z118" s="26"/>
      <c r="AA118" s="27"/>
    </row>
    <row r="119">
      <c r="X119" s="26"/>
      <c r="Y119" s="27"/>
      <c r="Z119" s="26"/>
      <c r="AA119" s="27"/>
    </row>
    <row r="120">
      <c r="X120" s="26"/>
      <c r="Y120" s="27"/>
      <c r="Z120" s="26"/>
      <c r="AA120" s="27"/>
    </row>
    <row r="121">
      <c r="X121" s="26"/>
      <c r="Y121" s="27"/>
      <c r="Z121" s="26"/>
      <c r="AA121" s="27"/>
    </row>
    <row r="122">
      <c r="X122" s="26"/>
      <c r="Y122" s="27"/>
      <c r="Z122" s="26"/>
      <c r="AA122" s="27"/>
    </row>
    <row r="123">
      <c r="X123" s="26"/>
      <c r="Y123" s="27"/>
      <c r="Z123" s="26"/>
      <c r="AA123" s="27"/>
    </row>
    <row r="124">
      <c r="X124" s="26"/>
      <c r="Y124" s="27"/>
      <c r="Z124" s="26"/>
      <c r="AA124" s="27"/>
    </row>
    <row r="125">
      <c r="X125" s="53"/>
      <c r="Y125" s="27"/>
      <c r="Z125" s="53"/>
      <c r="AA125" s="27"/>
    </row>
    <row r="126">
      <c r="X126" s="26"/>
      <c r="Y126" s="27"/>
      <c r="Z126" s="26"/>
      <c r="AA126" s="27"/>
    </row>
    <row r="127">
      <c r="X127" s="26"/>
      <c r="Y127" s="27"/>
      <c r="Z127" s="26"/>
      <c r="AA127" s="27"/>
    </row>
    <row r="128">
      <c r="X128" s="26"/>
      <c r="Y128" s="27"/>
      <c r="Z128" s="26"/>
      <c r="AA128" s="27"/>
    </row>
    <row r="129">
      <c r="X129" s="26"/>
      <c r="Y129" s="27"/>
      <c r="Z129" s="26"/>
      <c r="AA129" s="27"/>
    </row>
    <row r="130">
      <c r="X130" s="26"/>
      <c r="Y130" s="27"/>
      <c r="Z130" s="26"/>
      <c r="AA130" s="27"/>
    </row>
    <row r="131">
      <c r="X131" s="26"/>
      <c r="Y131" s="27"/>
      <c r="Z131" s="26"/>
      <c r="AA131" s="27"/>
    </row>
    <row r="132">
      <c r="X132" s="26"/>
      <c r="Y132" s="27"/>
      <c r="Z132" s="26"/>
      <c r="AA132" s="27"/>
    </row>
    <row r="133">
      <c r="X133" s="26"/>
      <c r="Y133" s="27"/>
      <c r="Z133" s="26"/>
      <c r="AA133" s="27"/>
    </row>
    <row r="134">
      <c r="X134" s="26"/>
      <c r="Y134" s="27"/>
      <c r="Z134" s="26"/>
      <c r="AA134" s="27"/>
    </row>
    <row r="135">
      <c r="X135" s="53"/>
      <c r="Y135" s="27"/>
      <c r="Z135" s="53"/>
      <c r="AA135" s="27"/>
    </row>
    <row r="136">
      <c r="X136" s="26"/>
      <c r="Y136" s="27"/>
      <c r="Z136" s="26"/>
      <c r="AA136" s="27"/>
    </row>
    <row r="137">
      <c r="X137" s="26"/>
      <c r="Y137" s="27"/>
      <c r="Z137" s="26"/>
      <c r="AA137" s="27"/>
    </row>
    <row r="138">
      <c r="X138" s="26"/>
      <c r="Y138" s="27"/>
      <c r="Z138" s="26"/>
      <c r="AA138" s="27"/>
    </row>
    <row r="139">
      <c r="X139" s="26"/>
      <c r="Y139" s="27"/>
      <c r="Z139" s="26"/>
      <c r="AA139" s="27"/>
    </row>
    <row r="140">
      <c r="X140" s="26"/>
      <c r="Y140" s="27"/>
      <c r="Z140" s="26"/>
      <c r="AA140" s="27"/>
    </row>
    <row r="141">
      <c r="X141" s="26"/>
      <c r="Y141" s="27"/>
      <c r="Z141" s="26"/>
      <c r="AA141" s="27"/>
    </row>
    <row r="142">
      <c r="X142" s="26"/>
      <c r="Y142" s="27"/>
      <c r="Z142" s="26"/>
      <c r="AA142" s="27"/>
    </row>
    <row r="143">
      <c r="X143" s="26"/>
      <c r="Y143" s="27"/>
      <c r="Z143" s="26"/>
      <c r="AA143" s="27"/>
    </row>
    <row r="144">
      <c r="X144" s="53"/>
      <c r="Y144" s="27"/>
      <c r="Z144" s="53"/>
      <c r="AA144" s="27"/>
    </row>
    <row r="145">
      <c r="X145" s="26"/>
      <c r="Y145" s="27"/>
      <c r="Z145" s="26"/>
      <c r="AA145" s="27"/>
    </row>
    <row r="146">
      <c r="X146" s="26"/>
      <c r="Y146" s="27"/>
      <c r="Z146" s="26"/>
      <c r="AA146" s="27"/>
    </row>
    <row r="147">
      <c r="X147" s="26"/>
      <c r="Y147" s="27"/>
      <c r="Z147" s="26"/>
      <c r="AA147" s="27"/>
    </row>
    <row r="148">
      <c r="X148" s="26"/>
      <c r="Y148" s="27"/>
      <c r="Z148" s="26"/>
      <c r="AA148" s="27"/>
    </row>
    <row r="149">
      <c r="X149" s="26"/>
      <c r="Y149" s="27"/>
      <c r="Z149" s="26"/>
      <c r="AA149" s="27"/>
    </row>
    <row r="150">
      <c r="X150" s="26"/>
      <c r="Y150" s="27"/>
      <c r="Z150" s="26"/>
      <c r="AA150" s="27"/>
    </row>
    <row r="151">
      <c r="X151" s="26"/>
      <c r="Y151" s="27"/>
      <c r="Z151" s="26"/>
      <c r="AA151" s="27"/>
    </row>
    <row r="152">
      <c r="X152" s="26"/>
      <c r="Y152" s="27"/>
      <c r="Z152" s="26"/>
      <c r="AA152" s="27"/>
    </row>
    <row r="153">
      <c r="X153" s="26"/>
      <c r="Y153" s="27"/>
      <c r="Z153" s="26"/>
      <c r="AA153" s="27"/>
    </row>
    <row r="154">
      <c r="X154" s="26"/>
      <c r="Y154" s="27"/>
      <c r="Z154" s="26"/>
      <c r="AA154" s="27"/>
    </row>
    <row r="155">
      <c r="X155" s="53"/>
      <c r="Y155" s="27"/>
      <c r="Z155" s="53"/>
      <c r="AA155" s="27"/>
    </row>
    <row r="156">
      <c r="X156" s="26"/>
      <c r="Y156" s="27"/>
      <c r="Z156" s="26"/>
      <c r="AA156" s="27"/>
    </row>
    <row r="157">
      <c r="X157" s="26"/>
      <c r="Y157" s="27"/>
      <c r="Z157" s="26"/>
      <c r="AA157" s="27"/>
    </row>
    <row r="158">
      <c r="X158" s="26"/>
      <c r="Y158" s="27"/>
      <c r="Z158" s="26"/>
      <c r="AA158" s="27"/>
    </row>
    <row r="159">
      <c r="X159" s="26"/>
      <c r="Y159" s="27"/>
      <c r="Z159" s="26"/>
      <c r="AA159" s="27"/>
    </row>
    <row r="160">
      <c r="X160" s="26"/>
      <c r="Y160" s="27"/>
      <c r="Z160" s="26"/>
      <c r="AA160" s="27"/>
    </row>
    <row r="161">
      <c r="X161" s="26"/>
      <c r="Y161" s="27"/>
      <c r="Z161" s="26"/>
      <c r="AA161" s="27"/>
    </row>
    <row r="162">
      <c r="X162" s="26"/>
      <c r="Y162" s="27"/>
      <c r="Z162" s="26"/>
      <c r="AA162" s="27"/>
    </row>
    <row r="163">
      <c r="X163" s="26"/>
      <c r="Y163" s="27"/>
      <c r="Z163" s="26"/>
      <c r="AA163" s="27"/>
    </row>
    <row r="164">
      <c r="X164" s="53"/>
      <c r="Y164" s="27"/>
      <c r="Z164" s="53"/>
      <c r="AA164" s="27"/>
    </row>
    <row r="165">
      <c r="X165" s="26"/>
      <c r="Y165" s="27"/>
      <c r="Z165" s="26"/>
      <c r="AA165" s="27"/>
    </row>
    <row r="166">
      <c r="X166" s="26"/>
      <c r="Y166" s="27"/>
      <c r="Z166" s="26"/>
      <c r="AA166" s="27"/>
    </row>
    <row r="167">
      <c r="X167" s="26"/>
      <c r="Y167" s="27"/>
      <c r="Z167" s="26"/>
      <c r="AA167" s="27"/>
    </row>
    <row r="168">
      <c r="X168" s="26"/>
      <c r="Y168" s="27"/>
      <c r="Z168" s="26"/>
      <c r="AA168" s="27"/>
    </row>
    <row r="169">
      <c r="X169" s="26"/>
      <c r="Y169" s="27"/>
      <c r="Z169" s="26"/>
      <c r="AA169" s="27"/>
    </row>
    <row r="170">
      <c r="X170" s="26"/>
      <c r="Y170" s="27"/>
      <c r="Z170" s="26"/>
      <c r="AA170" s="27"/>
    </row>
    <row r="171">
      <c r="X171" s="26"/>
      <c r="Y171" s="27"/>
      <c r="Z171" s="26"/>
      <c r="AA171" s="27"/>
    </row>
    <row r="172">
      <c r="X172" s="26"/>
      <c r="Y172" s="27"/>
      <c r="Z172" s="26"/>
      <c r="AA172" s="27"/>
    </row>
    <row r="173">
      <c r="X173" s="26"/>
      <c r="Y173" s="27"/>
      <c r="Z173" s="26"/>
      <c r="AA173" s="27"/>
    </row>
    <row r="174">
      <c r="X174" s="53"/>
      <c r="Y174" s="27"/>
      <c r="Z174" s="53"/>
      <c r="AA174" s="27"/>
    </row>
    <row r="175">
      <c r="X175" s="26"/>
      <c r="Y175" s="27"/>
      <c r="Z175" s="26"/>
      <c r="AA175" s="27"/>
    </row>
    <row r="176">
      <c r="X176" s="26"/>
      <c r="Y176" s="27"/>
      <c r="Z176" s="26"/>
      <c r="AA176" s="27"/>
    </row>
    <row r="177">
      <c r="X177" s="26"/>
      <c r="Y177" s="27"/>
      <c r="Z177" s="26"/>
      <c r="AA177" s="27"/>
    </row>
    <row r="178">
      <c r="X178" s="26"/>
      <c r="Y178" s="27"/>
      <c r="Z178" s="26"/>
      <c r="AA178" s="27"/>
    </row>
    <row r="179">
      <c r="X179" s="26"/>
      <c r="Y179" s="27"/>
      <c r="Z179" s="26"/>
      <c r="AA179" s="27"/>
    </row>
    <row r="180">
      <c r="X180" s="26"/>
      <c r="Y180" s="27"/>
      <c r="Z180" s="26"/>
      <c r="AA180" s="27"/>
    </row>
    <row r="181">
      <c r="X181" s="26"/>
      <c r="Y181" s="27"/>
      <c r="Z181" s="26"/>
      <c r="AA181" s="27"/>
    </row>
    <row r="182">
      <c r="X182" s="26"/>
      <c r="Y182" s="27"/>
      <c r="Z182" s="26"/>
      <c r="AA182" s="27"/>
    </row>
    <row r="183">
      <c r="X183" s="26"/>
      <c r="Y183" s="27"/>
      <c r="Z183" s="26"/>
      <c r="AA183" s="27"/>
    </row>
    <row r="184">
      <c r="X184" s="53"/>
      <c r="Y184" s="27"/>
      <c r="Z184" s="53"/>
      <c r="AA184" s="27"/>
    </row>
    <row r="185">
      <c r="X185" s="26"/>
      <c r="Y185" s="27"/>
      <c r="Z185" s="26"/>
      <c r="AA185" s="27"/>
    </row>
    <row r="186">
      <c r="X186" s="26"/>
      <c r="Y186" s="27"/>
      <c r="Z186" s="26"/>
      <c r="AA186" s="27"/>
    </row>
    <row r="187">
      <c r="X187" s="26"/>
      <c r="Y187" s="27"/>
      <c r="Z187" s="26"/>
      <c r="AA187" s="27"/>
    </row>
    <row r="188">
      <c r="X188" s="26"/>
      <c r="Y188" s="27"/>
      <c r="Z188" s="26"/>
      <c r="AA188" s="27"/>
    </row>
    <row r="189">
      <c r="X189" s="26"/>
      <c r="Y189" s="27"/>
      <c r="Z189" s="26"/>
      <c r="AA189" s="27"/>
    </row>
    <row r="190">
      <c r="X190" s="26"/>
      <c r="Y190" s="27"/>
      <c r="Z190" s="26"/>
      <c r="AA190" s="27"/>
    </row>
    <row r="191">
      <c r="X191" s="26"/>
      <c r="Y191" s="27"/>
      <c r="Z191" s="26"/>
      <c r="AA191" s="27"/>
    </row>
    <row r="192">
      <c r="X192" s="26"/>
      <c r="Y192" s="27"/>
      <c r="Z192" s="26"/>
      <c r="AA192" s="27"/>
    </row>
    <row r="193">
      <c r="X193" s="53"/>
      <c r="Y193" s="27"/>
      <c r="Z193" s="53"/>
      <c r="AA193" s="27"/>
    </row>
    <row r="194">
      <c r="X194" s="26"/>
      <c r="Y194" s="27"/>
      <c r="Z194" s="26"/>
      <c r="AA194" s="27"/>
    </row>
    <row r="195">
      <c r="X195" s="26"/>
      <c r="Y195" s="27"/>
      <c r="Z195" s="26"/>
      <c r="AA195" s="27"/>
    </row>
    <row r="196">
      <c r="X196" s="26"/>
      <c r="Y196" s="27"/>
      <c r="Z196" s="26"/>
      <c r="AA196" s="27"/>
    </row>
    <row r="197">
      <c r="X197" s="26"/>
      <c r="Y197" s="27"/>
      <c r="Z197" s="26"/>
      <c r="AA197" s="27"/>
    </row>
    <row r="198">
      <c r="X198" s="26"/>
      <c r="Y198" s="27"/>
      <c r="Z198" s="26"/>
      <c r="AA198" s="27"/>
    </row>
    <row r="199">
      <c r="X199" s="26"/>
      <c r="Y199" s="27"/>
      <c r="Z199" s="26"/>
      <c r="AA199" s="27"/>
    </row>
    <row r="200">
      <c r="X200" s="26"/>
      <c r="Y200" s="27"/>
      <c r="Z200" s="26"/>
      <c r="AA200" s="27"/>
    </row>
    <row r="201">
      <c r="X201" s="26"/>
      <c r="Y201" s="27"/>
      <c r="Z201" s="26"/>
      <c r="AA201" s="27"/>
    </row>
    <row r="202">
      <c r="X202" s="26"/>
      <c r="Y202" s="27"/>
      <c r="Z202" s="26"/>
      <c r="AA202" s="27"/>
    </row>
    <row r="203">
      <c r="X203" s="53"/>
      <c r="Y203" s="27"/>
      <c r="Z203" s="53"/>
      <c r="AA203" s="27"/>
    </row>
    <row r="204">
      <c r="X204" s="26"/>
      <c r="Y204" s="27"/>
      <c r="Z204" s="26"/>
      <c r="AA204" s="27"/>
    </row>
    <row r="205">
      <c r="X205" s="74"/>
      <c r="Y205" s="27"/>
      <c r="Z205" s="74"/>
      <c r="AA205" s="27"/>
    </row>
    <row r="207">
      <c r="X207" s="12"/>
      <c r="Y207" s="9"/>
      <c r="Z207" s="12"/>
      <c r="AA207" s="9"/>
    </row>
    <row r="208">
      <c r="X208" s="26"/>
      <c r="Y208" s="27"/>
      <c r="Z208" s="26"/>
      <c r="AA208" s="27"/>
    </row>
    <row r="209">
      <c r="X209" s="26"/>
      <c r="Y209" s="27"/>
      <c r="Z209" s="26"/>
      <c r="AA209" s="27"/>
    </row>
    <row r="210">
      <c r="X210" s="26"/>
      <c r="Y210" s="27"/>
      <c r="Z210" s="26"/>
      <c r="AA210" s="27"/>
    </row>
    <row r="211">
      <c r="X211" s="26"/>
      <c r="Y211" s="27"/>
      <c r="Z211" s="26"/>
      <c r="AA211" s="27"/>
    </row>
    <row r="212">
      <c r="X212" s="26"/>
      <c r="Y212" s="27"/>
      <c r="Z212" s="26"/>
      <c r="AA212" s="27"/>
    </row>
    <row r="213">
      <c r="X213" s="26"/>
      <c r="Y213" s="27"/>
      <c r="Z213" s="26"/>
      <c r="AA213" s="27"/>
    </row>
    <row r="214">
      <c r="X214" s="26"/>
      <c r="Y214" s="27"/>
      <c r="Z214" s="26"/>
      <c r="AA214" s="27"/>
    </row>
    <row r="215">
      <c r="X215" s="26"/>
      <c r="Y215" s="27"/>
      <c r="Z215" s="26"/>
      <c r="AA215" s="27"/>
    </row>
    <row r="216">
      <c r="X216" s="26"/>
      <c r="Y216" s="27"/>
      <c r="Z216" s="26"/>
      <c r="AA216" s="27"/>
    </row>
    <row r="217">
      <c r="X217" s="53"/>
      <c r="Y217" s="27"/>
      <c r="Z217" s="53"/>
      <c r="AA217" s="27"/>
    </row>
    <row r="218">
      <c r="X218" s="26"/>
      <c r="Y218" s="27"/>
      <c r="Z218" s="26"/>
      <c r="AA218" s="27"/>
    </row>
    <row r="219">
      <c r="X219" s="26"/>
      <c r="Y219" s="27"/>
      <c r="Z219" s="26"/>
      <c r="AA219" s="27"/>
    </row>
    <row r="220">
      <c r="X220" s="26"/>
      <c r="Y220" s="27"/>
      <c r="Z220" s="26"/>
      <c r="AA220" s="27"/>
    </row>
    <row r="221">
      <c r="X221" s="26"/>
      <c r="Y221" s="27"/>
      <c r="Z221" s="26"/>
      <c r="AA221" s="27"/>
    </row>
    <row r="222">
      <c r="X222" s="26"/>
      <c r="Y222" s="27"/>
      <c r="Z222" s="26"/>
      <c r="AA222" s="27"/>
    </row>
    <row r="223">
      <c r="X223" s="26"/>
      <c r="Y223" s="27"/>
      <c r="Z223" s="26"/>
      <c r="AA223" s="27"/>
    </row>
    <row r="224">
      <c r="X224" s="26"/>
      <c r="Y224" s="27"/>
      <c r="Z224" s="26"/>
      <c r="AA224" s="27"/>
    </row>
    <row r="225">
      <c r="X225" s="26"/>
      <c r="Y225" s="27"/>
      <c r="Z225" s="26"/>
      <c r="AA225" s="27"/>
    </row>
    <row r="226">
      <c r="X226" s="26"/>
      <c r="Y226" s="27"/>
      <c r="Z226" s="26"/>
      <c r="AA226" s="27"/>
    </row>
    <row r="227">
      <c r="X227" s="26"/>
      <c r="Y227" s="27"/>
      <c r="Z227" s="26"/>
      <c r="AA227" s="27"/>
    </row>
    <row r="228">
      <c r="X228" s="53"/>
      <c r="Y228" s="27"/>
      <c r="Z228" s="53"/>
      <c r="AA228" s="27"/>
    </row>
    <row r="229">
      <c r="X229" s="26"/>
      <c r="Y229" s="27"/>
      <c r="Z229" s="26"/>
      <c r="AA229" s="27"/>
    </row>
    <row r="230">
      <c r="X230" s="26"/>
      <c r="Y230" s="27"/>
      <c r="Z230" s="26"/>
      <c r="AA230" s="27"/>
    </row>
    <row r="231">
      <c r="X231" s="26"/>
      <c r="Y231" s="27"/>
      <c r="Z231" s="26"/>
      <c r="AA231" s="27"/>
    </row>
    <row r="232">
      <c r="X232" s="26"/>
      <c r="Y232" s="27"/>
      <c r="Z232" s="26"/>
      <c r="AA232" s="27"/>
    </row>
    <row r="233">
      <c r="X233" s="26"/>
      <c r="Y233" s="27"/>
      <c r="Z233" s="26"/>
      <c r="AA233" s="27"/>
    </row>
    <row r="234">
      <c r="X234" s="26"/>
      <c r="Y234" s="27"/>
      <c r="Z234" s="26"/>
      <c r="AA234" s="27"/>
    </row>
    <row r="235">
      <c r="X235" s="26"/>
      <c r="Y235" s="27"/>
      <c r="Z235" s="26"/>
      <c r="AA235" s="27"/>
    </row>
    <row r="236">
      <c r="X236" s="26"/>
      <c r="Y236" s="27"/>
      <c r="Z236" s="26"/>
      <c r="AA236" s="27"/>
    </row>
    <row r="237">
      <c r="X237" s="26"/>
      <c r="Y237" s="27"/>
      <c r="Z237" s="26"/>
      <c r="AA237" s="27"/>
    </row>
    <row r="238">
      <c r="X238" s="53"/>
      <c r="Y238" s="27"/>
      <c r="Z238" s="53"/>
      <c r="AA238" s="27"/>
    </row>
    <row r="239">
      <c r="X239" s="26"/>
      <c r="Y239" s="27"/>
      <c r="Z239" s="26"/>
      <c r="AA239" s="27"/>
    </row>
    <row r="240">
      <c r="X240" s="26"/>
      <c r="Y240" s="27"/>
      <c r="Z240" s="26"/>
      <c r="AA240" s="27"/>
    </row>
    <row r="241">
      <c r="X241" s="26"/>
      <c r="Y241" s="27"/>
      <c r="Z241" s="26"/>
      <c r="AA241" s="27"/>
    </row>
    <row r="242">
      <c r="X242" s="26"/>
      <c r="Y242" s="27"/>
      <c r="Z242" s="26"/>
      <c r="AA242" s="27"/>
    </row>
    <row r="243">
      <c r="X243" s="26"/>
      <c r="Y243" s="27"/>
      <c r="Z243" s="26"/>
      <c r="AA243" s="27"/>
    </row>
    <row r="244">
      <c r="X244" s="26"/>
      <c r="Y244" s="27"/>
      <c r="Z244" s="26"/>
      <c r="AA244" s="27"/>
    </row>
    <row r="245">
      <c r="X245" s="26"/>
      <c r="Y245" s="27"/>
      <c r="Z245" s="26"/>
      <c r="AA245" s="27"/>
    </row>
    <row r="246">
      <c r="X246" s="26"/>
      <c r="Y246" s="27"/>
      <c r="Z246" s="26"/>
      <c r="AA246" s="27"/>
    </row>
    <row r="247">
      <c r="X247" s="53"/>
      <c r="Y247" s="27"/>
      <c r="Z247" s="53"/>
      <c r="AA247" s="27"/>
    </row>
    <row r="248">
      <c r="X248" s="26"/>
      <c r="Y248" s="27"/>
      <c r="Z248" s="26"/>
      <c r="AA248" s="27"/>
    </row>
    <row r="249">
      <c r="X249" s="26"/>
      <c r="Y249" s="27"/>
      <c r="Z249" s="26"/>
      <c r="AA249" s="27"/>
    </row>
    <row r="250">
      <c r="X250" s="26"/>
      <c r="Y250" s="27"/>
      <c r="Z250" s="26"/>
      <c r="AA250" s="27"/>
    </row>
    <row r="251">
      <c r="X251" s="26"/>
      <c r="Y251" s="27"/>
      <c r="Z251" s="26"/>
      <c r="AA251" s="27"/>
    </row>
    <row r="252">
      <c r="X252" s="26"/>
      <c r="Y252" s="27"/>
      <c r="Z252" s="26"/>
      <c r="AA252" s="27"/>
    </row>
    <row r="253">
      <c r="X253" s="26"/>
      <c r="Y253" s="27"/>
      <c r="Z253" s="26"/>
      <c r="AA253" s="27"/>
    </row>
    <row r="254">
      <c r="X254" s="26"/>
      <c r="Y254" s="27"/>
      <c r="Z254" s="26"/>
      <c r="AA254" s="27"/>
    </row>
    <row r="255">
      <c r="X255" s="26"/>
      <c r="Y255" s="27"/>
      <c r="Z255" s="26"/>
      <c r="AA255" s="27"/>
    </row>
    <row r="256">
      <c r="X256" s="26"/>
      <c r="Y256" s="27"/>
      <c r="Z256" s="26"/>
      <c r="AA256" s="27"/>
    </row>
    <row r="257">
      <c r="X257" s="26"/>
      <c r="Y257" s="27"/>
      <c r="Z257" s="26"/>
      <c r="AA257" s="27"/>
    </row>
    <row r="258">
      <c r="X258" s="53"/>
      <c r="Y258" s="27"/>
      <c r="Z258" s="53"/>
      <c r="AA258" s="27"/>
    </row>
    <row r="259">
      <c r="X259" s="26"/>
      <c r="Y259" s="27"/>
      <c r="Z259" s="26"/>
      <c r="AA259" s="27"/>
    </row>
    <row r="260">
      <c r="X260" s="26"/>
      <c r="Y260" s="27"/>
      <c r="Z260" s="26"/>
      <c r="AA260" s="27"/>
    </row>
    <row r="261">
      <c r="X261" s="26"/>
      <c r="Y261" s="27"/>
      <c r="Z261" s="26"/>
      <c r="AA261" s="27"/>
    </row>
    <row r="262">
      <c r="X262" s="26"/>
      <c r="Y262" s="27"/>
      <c r="Z262" s="26"/>
      <c r="AA262" s="27"/>
    </row>
    <row r="263">
      <c r="X263" s="26"/>
      <c r="Y263" s="27"/>
      <c r="Z263" s="26"/>
      <c r="AA263" s="27"/>
    </row>
    <row r="264">
      <c r="X264" s="26"/>
      <c r="Y264" s="27"/>
      <c r="Z264" s="26"/>
      <c r="AA264" s="27"/>
    </row>
    <row r="265">
      <c r="X265" s="26"/>
      <c r="Y265" s="27"/>
      <c r="Z265" s="26"/>
      <c r="AA265" s="27"/>
    </row>
    <row r="266">
      <c r="X266" s="26"/>
      <c r="Y266" s="27"/>
      <c r="Z266" s="26"/>
      <c r="AA266" s="27"/>
    </row>
    <row r="267">
      <c r="X267" s="53"/>
      <c r="Y267" s="27"/>
      <c r="Z267" s="53"/>
      <c r="AA267" s="27"/>
    </row>
    <row r="268">
      <c r="X268" s="26"/>
      <c r="Y268" s="27"/>
      <c r="Z268" s="26"/>
      <c r="AA268" s="27"/>
    </row>
    <row r="269">
      <c r="X269" s="26"/>
      <c r="Y269" s="27"/>
      <c r="Z269" s="26"/>
      <c r="AA269" s="27"/>
    </row>
    <row r="270">
      <c r="X270" s="26"/>
      <c r="Y270" s="27"/>
      <c r="Z270" s="26"/>
      <c r="AA270" s="27"/>
    </row>
    <row r="271">
      <c r="X271" s="26"/>
      <c r="Y271" s="27"/>
      <c r="Z271" s="26"/>
      <c r="AA271" s="27"/>
    </row>
    <row r="272">
      <c r="X272" s="26"/>
      <c r="Y272" s="27"/>
      <c r="Z272" s="26"/>
      <c r="AA272" s="27"/>
    </row>
    <row r="273">
      <c r="X273" s="26"/>
      <c r="Y273" s="27"/>
      <c r="Z273" s="26"/>
      <c r="AA273" s="27"/>
    </row>
    <row r="274">
      <c r="X274" s="26"/>
      <c r="Y274" s="27"/>
      <c r="Z274" s="26"/>
      <c r="AA274" s="27"/>
    </row>
    <row r="275">
      <c r="X275" s="26"/>
      <c r="Y275" s="27"/>
      <c r="Z275" s="26"/>
      <c r="AA275" s="27"/>
    </row>
    <row r="276">
      <c r="X276" s="26"/>
      <c r="Y276" s="27"/>
      <c r="Z276" s="26"/>
      <c r="AA276" s="27"/>
    </row>
    <row r="277">
      <c r="X277" s="53"/>
      <c r="Y277" s="27"/>
      <c r="Z277" s="53"/>
      <c r="AA277" s="27"/>
    </row>
    <row r="278">
      <c r="X278" s="26"/>
      <c r="Y278" s="27"/>
      <c r="Z278" s="26"/>
      <c r="AA278" s="27"/>
    </row>
    <row r="279">
      <c r="X279" s="26"/>
      <c r="Y279" s="27"/>
      <c r="Z279" s="26"/>
      <c r="AA279" s="27"/>
    </row>
    <row r="280">
      <c r="X280" s="26"/>
      <c r="Y280" s="27"/>
      <c r="Z280" s="26"/>
      <c r="AA280" s="27"/>
    </row>
    <row r="281">
      <c r="X281" s="26"/>
      <c r="Y281" s="27"/>
      <c r="Z281" s="26"/>
      <c r="AA281" s="27"/>
    </row>
    <row r="282">
      <c r="X282" s="26"/>
      <c r="Y282" s="27"/>
      <c r="Z282" s="26"/>
      <c r="AA282" s="27"/>
    </row>
    <row r="283">
      <c r="X283" s="26"/>
      <c r="Y283" s="27"/>
      <c r="Z283" s="26"/>
      <c r="AA283" s="27"/>
    </row>
    <row r="284">
      <c r="X284" s="26"/>
      <c r="Y284" s="27"/>
      <c r="Z284" s="26"/>
      <c r="AA284" s="27"/>
    </row>
    <row r="285">
      <c r="X285" s="26"/>
      <c r="Y285" s="27"/>
      <c r="Z285" s="26"/>
      <c r="AA285" s="27"/>
    </row>
    <row r="286">
      <c r="X286" s="26"/>
      <c r="Y286" s="27"/>
      <c r="Z286" s="26"/>
      <c r="AA286" s="27"/>
    </row>
    <row r="287">
      <c r="X287" s="53"/>
      <c r="Y287" s="27"/>
      <c r="Z287" s="53"/>
      <c r="AA287" s="27"/>
    </row>
    <row r="288">
      <c r="X288" s="26"/>
      <c r="Y288" s="27"/>
      <c r="Z288" s="26"/>
      <c r="AA288" s="27"/>
    </row>
    <row r="289">
      <c r="X289" s="26"/>
      <c r="Y289" s="27"/>
      <c r="Z289" s="26"/>
      <c r="AA289" s="27"/>
    </row>
    <row r="290">
      <c r="X290" s="26"/>
      <c r="Y290" s="27"/>
      <c r="Z290" s="26"/>
      <c r="AA290" s="27"/>
    </row>
    <row r="291">
      <c r="X291" s="26"/>
      <c r="Y291" s="27"/>
      <c r="Z291" s="26"/>
      <c r="AA291" s="27"/>
    </row>
    <row r="292">
      <c r="X292" s="26"/>
      <c r="Y292" s="27"/>
      <c r="Z292" s="26"/>
      <c r="AA292" s="27"/>
    </row>
    <row r="293">
      <c r="X293" s="26"/>
      <c r="Y293" s="27"/>
      <c r="Z293" s="26"/>
      <c r="AA293" s="27"/>
    </row>
    <row r="294">
      <c r="X294" s="26"/>
      <c r="Y294" s="27"/>
      <c r="Z294" s="26"/>
      <c r="AA294" s="27"/>
    </row>
    <row r="295">
      <c r="X295" s="26"/>
      <c r="Y295" s="27"/>
      <c r="Z295" s="26"/>
      <c r="AA295" s="27"/>
    </row>
    <row r="296">
      <c r="X296" s="53"/>
      <c r="Y296" s="27"/>
      <c r="Z296" s="53"/>
      <c r="AA296" s="27"/>
    </row>
    <row r="297">
      <c r="X297" s="26"/>
      <c r="Y297" s="27"/>
      <c r="Z297" s="26"/>
      <c r="AA297" s="27"/>
    </row>
    <row r="298">
      <c r="X298" s="26"/>
      <c r="Y298" s="27"/>
      <c r="Z298" s="26"/>
      <c r="AA298" s="27"/>
    </row>
    <row r="299">
      <c r="X299" s="26"/>
      <c r="Y299" s="27"/>
      <c r="Z299" s="26"/>
      <c r="AA299" s="27"/>
    </row>
    <row r="300">
      <c r="X300" s="26"/>
      <c r="Y300" s="27"/>
      <c r="Z300" s="26"/>
      <c r="AA300" s="27"/>
    </row>
    <row r="301">
      <c r="X301" s="26"/>
      <c r="Y301" s="27"/>
      <c r="Z301" s="26"/>
      <c r="AA301" s="27"/>
    </row>
    <row r="302">
      <c r="X302" s="26"/>
      <c r="Y302" s="27"/>
      <c r="Z302" s="26"/>
      <c r="AA302" s="27"/>
    </row>
    <row r="303">
      <c r="X303" s="26"/>
      <c r="Y303" s="27"/>
      <c r="Z303" s="26"/>
      <c r="AA303" s="27"/>
    </row>
    <row r="304">
      <c r="X304" s="26"/>
      <c r="Y304" s="27"/>
      <c r="Z304" s="26"/>
      <c r="AA304" s="27"/>
    </row>
    <row r="305">
      <c r="X305" s="26"/>
      <c r="Y305" s="27"/>
      <c r="Z305" s="26"/>
      <c r="AA305" s="27"/>
    </row>
    <row r="306">
      <c r="X306" s="53"/>
      <c r="Y306" s="27"/>
      <c r="Z306" s="53"/>
      <c r="AA306" s="27"/>
    </row>
    <row r="307">
      <c r="X307" s="26"/>
      <c r="Y307" s="27"/>
      <c r="Z307" s="26"/>
      <c r="AA307" s="27"/>
    </row>
    <row r="308">
      <c r="X308" s="74"/>
      <c r="Y308" s="27"/>
      <c r="Z308" s="74"/>
      <c r="AA308" s="27"/>
    </row>
    <row r="310">
      <c r="X310" s="12"/>
      <c r="Y310" s="9"/>
      <c r="Z310" s="12"/>
      <c r="AA310" s="9"/>
    </row>
    <row r="311">
      <c r="X311" s="26"/>
      <c r="Y311" s="27"/>
      <c r="Z311" s="26"/>
      <c r="AA311" s="27"/>
    </row>
    <row r="312">
      <c r="X312" s="26"/>
      <c r="Y312" s="27"/>
      <c r="Z312" s="26"/>
      <c r="AA312" s="27"/>
    </row>
    <row r="313">
      <c r="X313" s="26"/>
      <c r="Y313" s="27"/>
      <c r="Z313" s="26"/>
      <c r="AA313" s="27"/>
    </row>
    <row r="314">
      <c r="X314" s="26"/>
      <c r="Y314" s="27"/>
      <c r="Z314" s="26"/>
      <c r="AA314" s="27"/>
    </row>
    <row r="315">
      <c r="X315" s="26"/>
      <c r="Y315" s="27"/>
      <c r="Z315" s="26"/>
      <c r="AA315" s="27"/>
    </row>
    <row r="316">
      <c r="X316" s="26"/>
      <c r="Y316" s="27"/>
      <c r="Z316" s="26"/>
      <c r="AA316" s="27"/>
    </row>
    <row r="317">
      <c r="X317" s="26"/>
      <c r="Y317" s="27"/>
      <c r="Z317" s="26"/>
      <c r="AA317" s="27"/>
    </row>
    <row r="318">
      <c r="X318" s="26"/>
      <c r="Y318" s="27"/>
      <c r="Z318" s="26"/>
      <c r="AA318" s="27"/>
    </row>
    <row r="319">
      <c r="X319" s="26"/>
      <c r="Y319" s="27"/>
      <c r="Z319" s="26"/>
      <c r="AA319" s="27"/>
    </row>
    <row r="320">
      <c r="X320" s="53"/>
      <c r="Y320" s="27"/>
      <c r="Z320" s="53"/>
      <c r="AA320" s="27"/>
    </row>
    <row r="321">
      <c r="X321" s="26"/>
      <c r="Y321" s="27"/>
      <c r="Z321" s="26"/>
      <c r="AA321" s="27"/>
    </row>
    <row r="322">
      <c r="X322" s="26"/>
      <c r="Y322" s="27"/>
      <c r="Z322" s="26"/>
      <c r="AA322" s="27"/>
    </row>
    <row r="323">
      <c r="X323" s="26"/>
      <c r="Y323" s="27"/>
      <c r="Z323" s="26"/>
      <c r="AA323" s="27"/>
    </row>
    <row r="324">
      <c r="X324" s="26"/>
      <c r="Y324" s="27"/>
      <c r="Z324" s="26"/>
      <c r="AA324" s="27"/>
    </row>
    <row r="325">
      <c r="X325" s="26"/>
      <c r="Y325" s="27"/>
      <c r="Z325" s="26"/>
      <c r="AA325" s="27"/>
    </row>
    <row r="326">
      <c r="X326" s="26"/>
      <c r="Y326" s="27"/>
      <c r="Z326" s="26"/>
      <c r="AA326" s="27"/>
    </row>
    <row r="327">
      <c r="X327" s="26"/>
      <c r="Y327" s="27"/>
      <c r="Z327" s="26"/>
      <c r="AA327" s="27"/>
    </row>
    <row r="328">
      <c r="X328" s="26"/>
      <c r="Y328" s="27"/>
      <c r="Z328" s="26"/>
      <c r="AA328" s="27"/>
    </row>
    <row r="329">
      <c r="X329" s="26"/>
      <c r="Y329" s="27"/>
      <c r="Z329" s="26"/>
      <c r="AA329" s="27"/>
    </row>
    <row r="330">
      <c r="X330" s="26"/>
      <c r="Y330" s="27"/>
      <c r="Z330" s="26"/>
      <c r="AA330" s="27"/>
    </row>
    <row r="331">
      <c r="X331" s="53"/>
      <c r="Y331" s="27"/>
      <c r="Z331" s="53"/>
      <c r="AA331" s="27"/>
    </row>
    <row r="332">
      <c r="X332" s="26"/>
      <c r="Y332" s="27"/>
      <c r="Z332" s="26"/>
      <c r="AA332" s="27"/>
    </row>
    <row r="333">
      <c r="X333" s="26"/>
      <c r="Y333" s="27"/>
      <c r="Z333" s="26"/>
      <c r="AA333" s="27"/>
    </row>
    <row r="334">
      <c r="X334" s="26"/>
      <c r="Y334" s="27"/>
      <c r="Z334" s="26"/>
      <c r="AA334" s="27"/>
    </row>
    <row r="335">
      <c r="X335" s="26"/>
      <c r="Y335" s="27"/>
      <c r="Z335" s="26"/>
      <c r="AA335" s="27"/>
    </row>
    <row r="336">
      <c r="X336" s="26"/>
      <c r="Y336" s="27"/>
      <c r="Z336" s="26"/>
      <c r="AA336" s="27"/>
    </row>
    <row r="337">
      <c r="X337" s="26"/>
      <c r="Y337" s="27"/>
      <c r="Z337" s="26"/>
      <c r="AA337" s="27"/>
    </row>
    <row r="338">
      <c r="X338" s="26"/>
      <c r="Y338" s="27"/>
      <c r="Z338" s="26"/>
      <c r="AA338" s="27"/>
    </row>
    <row r="339">
      <c r="X339" s="26"/>
      <c r="Y339" s="27"/>
      <c r="Z339" s="26"/>
      <c r="AA339" s="27"/>
    </row>
    <row r="340">
      <c r="X340" s="26"/>
      <c r="Y340" s="27"/>
      <c r="Z340" s="26"/>
      <c r="AA340" s="27"/>
    </row>
    <row r="341">
      <c r="X341" s="53"/>
      <c r="Y341" s="27"/>
      <c r="Z341" s="53"/>
      <c r="AA341" s="27"/>
    </row>
    <row r="342">
      <c r="X342" s="26"/>
      <c r="Y342" s="27"/>
      <c r="Z342" s="26"/>
      <c r="AA342" s="27"/>
    </row>
    <row r="343">
      <c r="X343" s="26"/>
      <c r="Y343" s="27"/>
      <c r="Z343" s="26"/>
      <c r="AA343" s="27"/>
    </row>
    <row r="344">
      <c r="X344" s="26"/>
      <c r="Y344" s="27"/>
      <c r="Z344" s="26"/>
      <c r="AA344" s="27"/>
    </row>
    <row r="345">
      <c r="X345" s="26"/>
      <c r="Y345" s="27"/>
      <c r="Z345" s="26"/>
      <c r="AA345" s="27"/>
    </row>
    <row r="346">
      <c r="X346" s="26"/>
      <c r="Y346" s="27"/>
      <c r="Z346" s="26"/>
      <c r="AA346" s="27"/>
    </row>
    <row r="347">
      <c r="X347" s="26"/>
      <c r="Y347" s="27"/>
      <c r="Z347" s="26"/>
      <c r="AA347" s="27"/>
    </row>
    <row r="348">
      <c r="X348" s="26"/>
      <c r="Y348" s="27"/>
      <c r="Z348" s="26"/>
      <c r="AA348" s="27"/>
    </row>
    <row r="349">
      <c r="X349" s="26"/>
      <c r="Y349" s="27"/>
      <c r="Z349" s="26"/>
      <c r="AA349" s="27"/>
    </row>
    <row r="350">
      <c r="X350" s="53"/>
      <c r="Y350" s="27"/>
      <c r="Z350" s="53"/>
      <c r="AA350" s="27"/>
    </row>
    <row r="351">
      <c r="X351" s="26"/>
      <c r="Y351" s="27"/>
      <c r="Z351" s="26"/>
      <c r="AA351" s="27"/>
    </row>
    <row r="352">
      <c r="X352" s="26"/>
      <c r="Y352" s="27"/>
      <c r="Z352" s="26"/>
      <c r="AA352" s="27"/>
    </row>
    <row r="353">
      <c r="X353" s="26"/>
      <c r="Y353" s="27"/>
      <c r="Z353" s="26"/>
      <c r="AA353" s="27"/>
    </row>
    <row r="354">
      <c r="X354" s="26"/>
      <c r="Y354" s="27"/>
      <c r="Z354" s="26"/>
      <c r="AA354" s="27"/>
    </row>
    <row r="355">
      <c r="X355" s="26"/>
      <c r="Y355" s="27"/>
      <c r="Z355" s="26"/>
      <c r="AA355" s="27"/>
    </row>
    <row r="356">
      <c r="X356" s="26"/>
      <c r="Y356" s="27"/>
      <c r="Z356" s="26"/>
      <c r="AA356" s="27"/>
    </row>
    <row r="357">
      <c r="X357" s="26"/>
      <c r="Y357" s="27"/>
      <c r="Z357" s="26"/>
      <c r="AA357" s="27"/>
    </row>
    <row r="358">
      <c r="X358" s="26"/>
      <c r="Y358" s="27"/>
      <c r="Z358" s="26"/>
      <c r="AA358" s="27"/>
    </row>
    <row r="359">
      <c r="X359" s="26"/>
      <c r="Y359" s="27"/>
      <c r="Z359" s="26"/>
      <c r="AA359" s="27"/>
    </row>
    <row r="360">
      <c r="X360" s="26"/>
      <c r="Y360" s="27"/>
      <c r="Z360" s="26"/>
      <c r="AA360" s="27"/>
    </row>
    <row r="361">
      <c r="X361" s="53"/>
      <c r="Y361" s="27"/>
      <c r="Z361" s="53"/>
      <c r="AA361" s="27"/>
    </row>
    <row r="362">
      <c r="X362" s="26"/>
      <c r="Y362" s="27"/>
      <c r="Z362" s="26"/>
      <c r="AA362" s="27"/>
    </row>
    <row r="363">
      <c r="X363" s="26"/>
      <c r="Y363" s="27"/>
      <c r="Z363" s="26"/>
      <c r="AA363" s="27"/>
    </row>
    <row r="364">
      <c r="X364" s="26"/>
      <c r="Y364" s="27"/>
      <c r="Z364" s="26"/>
      <c r="AA364" s="27"/>
    </row>
    <row r="365">
      <c r="X365" s="26"/>
      <c r="Y365" s="27"/>
      <c r="Z365" s="26"/>
      <c r="AA365" s="27"/>
    </row>
    <row r="366">
      <c r="X366" s="26"/>
      <c r="Y366" s="27"/>
      <c r="Z366" s="26"/>
      <c r="AA366" s="27"/>
    </row>
    <row r="367">
      <c r="X367" s="26"/>
      <c r="Y367" s="27"/>
      <c r="Z367" s="26"/>
      <c r="AA367" s="27"/>
    </row>
    <row r="368">
      <c r="X368" s="26"/>
      <c r="Y368" s="27"/>
      <c r="Z368" s="26"/>
      <c r="AA368" s="27"/>
    </row>
    <row r="369">
      <c r="X369" s="26"/>
      <c r="Y369" s="27"/>
      <c r="Z369" s="26"/>
      <c r="AA369" s="27"/>
    </row>
    <row r="370">
      <c r="X370" s="53"/>
      <c r="Y370" s="27"/>
      <c r="Z370" s="53"/>
      <c r="AA370" s="27"/>
    </row>
    <row r="371">
      <c r="X371" s="26"/>
      <c r="Y371" s="27"/>
      <c r="Z371" s="26"/>
      <c r="AA371" s="27"/>
    </row>
    <row r="372">
      <c r="X372" s="26"/>
      <c r="Y372" s="27"/>
      <c r="Z372" s="26"/>
      <c r="AA372" s="27"/>
    </row>
    <row r="373">
      <c r="X373" s="26"/>
      <c r="Y373" s="27"/>
      <c r="Z373" s="26"/>
      <c r="AA373" s="27"/>
    </row>
    <row r="374">
      <c r="X374" s="26"/>
      <c r="Y374" s="27"/>
      <c r="Z374" s="26"/>
      <c r="AA374" s="27"/>
    </row>
    <row r="375">
      <c r="X375" s="26"/>
      <c r="Y375" s="27"/>
      <c r="Z375" s="26"/>
      <c r="AA375" s="27"/>
    </row>
    <row r="376">
      <c r="X376" s="26"/>
      <c r="Y376" s="27"/>
      <c r="Z376" s="26"/>
      <c r="AA376" s="27"/>
    </row>
    <row r="377">
      <c r="X377" s="26"/>
      <c r="Y377" s="27"/>
      <c r="Z377" s="26"/>
      <c r="AA377" s="27"/>
    </row>
    <row r="378">
      <c r="X378" s="26"/>
      <c r="Y378" s="27"/>
      <c r="Z378" s="26"/>
      <c r="AA378" s="27"/>
    </row>
    <row r="379">
      <c r="X379" s="26"/>
      <c r="Y379" s="27"/>
      <c r="Z379" s="26"/>
      <c r="AA379" s="27"/>
    </row>
    <row r="380">
      <c r="X380" s="53"/>
      <c r="Y380" s="27"/>
      <c r="Z380" s="53"/>
      <c r="AA380" s="27"/>
    </row>
    <row r="381">
      <c r="X381" s="26"/>
      <c r="Y381" s="27"/>
      <c r="Z381" s="26"/>
      <c r="AA381" s="27"/>
    </row>
    <row r="382">
      <c r="X382" s="26"/>
      <c r="Y382" s="27"/>
      <c r="Z382" s="26"/>
      <c r="AA382" s="27"/>
    </row>
    <row r="383">
      <c r="X383" s="26"/>
      <c r="Y383" s="27"/>
      <c r="Z383" s="26"/>
      <c r="AA383" s="27"/>
    </row>
    <row r="384">
      <c r="X384" s="26"/>
      <c r="Y384" s="27"/>
      <c r="Z384" s="26"/>
      <c r="AA384" s="27"/>
    </row>
    <row r="385">
      <c r="X385" s="26"/>
      <c r="Y385" s="27"/>
      <c r="Z385" s="26"/>
      <c r="AA385" s="27"/>
    </row>
    <row r="386">
      <c r="X386" s="26"/>
      <c r="Y386" s="27"/>
      <c r="Z386" s="26"/>
      <c r="AA386" s="27"/>
    </row>
    <row r="387">
      <c r="X387" s="26"/>
      <c r="Y387" s="27"/>
      <c r="Z387" s="26"/>
      <c r="AA387" s="27"/>
    </row>
    <row r="388">
      <c r="X388" s="26"/>
      <c r="Y388" s="27"/>
      <c r="Z388" s="26"/>
      <c r="AA388" s="27"/>
    </row>
    <row r="389">
      <c r="X389" s="26"/>
      <c r="Y389" s="27"/>
      <c r="Z389" s="26"/>
      <c r="AA389" s="27"/>
    </row>
    <row r="390">
      <c r="X390" s="53"/>
      <c r="Y390" s="27"/>
      <c r="Z390" s="53"/>
      <c r="AA390" s="27"/>
    </row>
    <row r="391">
      <c r="X391" s="26"/>
      <c r="Y391" s="27"/>
      <c r="Z391" s="26"/>
      <c r="AA391" s="27"/>
    </row>
    <row r="392">
      <c r="X392" s="26"/>
      <c r="Y392" s="27"/>
      <c r="Z392" s="26"/>
      <c r="AA392" s="27"/>
    </row>
    <row r="393">
      <c r="X393" s="26"/>
      <c r="Y393" s="27"/>
      <c r="Z393" s="26"/>
      <c r="AA393" s="27"/>
    </row>
    <row r="394">
      <c r="X394" s="26"/>
      <c r="Y394" s="27"/>
      <c r="Z394" s="26"/>
      <c r="AA394" s="27"/>
    </row>
    <row r="395">
      <c r="X395" s="26"/>
      <c r="Y395" s="27"/>
      <c r="Z395" s="26"/>
      <c r="AA395" s="27"/>
    </row>
    <row r="396">
      <c r="X396" s="26"/>
      <c r="Y396" s="27"/>
      <c r="Z396" s="26"/>
      <c r="AA396" s="27"/>
    </row>
    <row r="397">
      <c r="X397" s="26"/>
      <c r="Y397" s="27"/>
      <c r="Z397" s="26"/>
      <c r="AA397" s="27"/>
    </row>
    <row r="398">
      <c r="X398" s="26"/>
      <c r="Y398" s="27"/>
      <c r="Z398" s="26"/>
      <c r="AA398" s="27"/>
    </row>
    <row r="399">
      <c r="X399" s="53"/>
      <c r="Y399" s="27"/>
      <c r="Z399" s="53"/>
      <c r="AA399" s="27"/>
    </row>
    <row r="400">
      <c r="X400" s="26"/>
      <c r="Y400" s="27"/>
      <c r="Z400" s="26"/>
      <c r="AA400" s="27"/>
    </row>
    <row r="401">
      <c r="X401" s="26"/>
      <c r="Y401" s="27"/>
      <c r="Z401" s="26"/>
      <c r="AA401" s="27"/>
    </row>
    <row r="402">
      <c r="X402" s="26"/>
      <c r="Y402" s="27"/>
      <c r="Z402" s="26"/>
      <c r="AA402" s="27"/>
    </row>
    <row r="403">
      <c r="X403" s="26"/>
      <c r="Y403" s="27"/>
      <c r="Z403" s="26"/>
      <c r="AA403" s="27"/>
    </row>
    <row r="404">
      <c r="X404" s="26"/>
      <c r="Y404" s="27"/>
      <c r="Z404" s="26"/>
      <c r="AA404" s="27"/>
    </row>
    <row r="405">
      <c r="X405" s="26"/>
      <c r="Y405" s="27"/>
      <c r="Z405" s="26"/>
      <c r="AA405" s="27"/>
    </row>
    <row r="406">
      <c r="X406" s="26"/>
      <c r="Y406" s="27"/>
      <c r="Z406" s="26"/>
      <c r="AA406" s="27"/>
    </row>
    <row r="407">
      <c r="X407" s="26"/>
      <c r="Y407" s="27"/>
      <c r="Z407" s="26"/>
      <c r="AA407" s="27"/>
    </row>
    <row r="408">
      <c r="X408" s="26"/>
      <c r="Y408" s="27"/>
      <c r="Z408" s="26"/>
      <c r="AA408" s="27"/>
    </row>
    <row r="409">
      <c r="X409" s="53"/>
      <c r="Y409" s="27"/>
      <c r="Z409" s="53"/>
      <c r="AA409" s="27"/>
    </row>
    <row r="410">
      <c r="X410" s="26"/>
      <c r="Y410" s="27"/>
      <c r="Z410" s="26"/>
      <c r="AA410" s="27"/>
    </row>
    <row r="411">
      <c r="X411" s="74"/>
      <c r="Y411" s="27"/>
      <c r="Z411" s="74"/>
      <c r="AA411" s="27"/>
    </row>
    <row r="413">
      <c r="X413" s="12"/>
      <c r="Y413" s="9"/>
      <c r="Z413" s="12"/>
      <c r="AA413" s="9"/>
    </row>
    <row r="414">
      <c r="X414" s="26"/>
      <c r="Y414" s="27"/>
      <c r="Z414" s="26"/>
      <c r="AA414" s="27"/>
    </row>
    <row r="415">
      <c r="X415" s="26"/>
      <c r="Y415" s="27"/>
      <c r="Z415" s="26"/>
      <c r="AA415" s="27"/>
    </row>
    <row r="416">
      <c r="X416" s="26"/>
      <c r="Y416" s="27"/>
      <c r="Z416" s="26"/>
      <c r="AA416" s="27"/>
    </row>
    <row r="417">
      <c r="X417" s="26"/>
      <c r="Y417" s="27"/>
      <c r="Z417" s="26"/>
      <c r="AA417" s="27"/>
    </row>
    <row r="418">
      <c r="X418" s="26"/>
      <c r="Y418" s="27"/>
      <c r="Z418" s="26"/>
      <c r="AA418" s="27"/>
    </row>
    <row r="419">
      <c r="X419" s="26"/>
      <c r="Y419" s="27"/>
      <c r="Z419" s="26"/>
      <c r="AA419" s="27"/>
    </row>
    <row r="420">
      <c r="X420" s="26"/>
      <c r="Y420" s="27"/>
      <c r="Z420" s="26"/>
      <c r="AA420" s="27"/>
    </row>
    <row r="421">
      <c r="X421" s="26"/>
      <c r="Y421" s="27"/>
      <c r="Z421" s="26"/>
      <c r="AA421" s="27"/>
    </row>
    <row r="422">
      <c r="X422" s="26"/>
      <c r="Y422" s="27"/>
      <c r="Z422" s="26"/>
      <c r="AA422" s="27"/>
    </row>
    <row r="423">
      <c r="X423" s="53"/>
      <c r="Y423" s="27"/>
      <c r="Z423" s="53"/>
      <c r="AA423" s="27"/>
    </row>
    <row r="424">
      <c r="X424" s="26"/>
      <c r="Y424" s="27"/>
      <c r="Z424" s="26"/>
      <c r="AA424" s="27"/>
    </row>
    <row r="425">
      <c r="X425" s="26"/>
      <c r="Y425" s="27"/>
      <c r="Z425" s="26"/>
      <c r="AA425" s="27"/>
    </row>
    <row r="426">
      <c r="X426" s="26"/>
      <c r="Y426" s="27"/>
      <c r="Z426" s="26"/>
      <c r="AA426" s="27"/>
    </row>
    <row r="427">
      <c r="X427" s="26"/>
      <c r="Y427" s="27"/>
      <c r="Z427" s="26"/>
      <c r="AA427" s="27"/>
    </row>
    <row r="428">
      <c r="X428" s="26"/>
      <c r="Y428" s="27"/>
      <c r="Z428" s="26"/>
      <c r="AA428" s="27"/>
    </row>
    <row r="429">
      <c r="X429" s="26"/>
      <c r="Y429" s="27"/>
      <c r="Z429" s="26"/>
      <c r="AA429" s="27"/>
    </row>
    <row r="430">
      <c r="X430" s="26"/>
      <c r="Y430" s="27"/>
      <c r="Z430" s="26"/>
      <c r="AA430" s="27"/>
    </row>
    <row r="431">
      <c r="X431" s="26"/>
      <c r="Y431" s="27"/>
      <c r="Z431" s="26"/>
      <c r="AA431" s="27"/>
    </row>
    <row r="432">
      <c r="X432" s="26"/>
      <c r="Y432" s="27"/>
      <c r="Z432" s="26"/>
      <c r="AA432" s="27"/>
    </row>
    <row r="433">
      <c r="X433" s="26"/>
      <c r="Y433" s="27"/>
      <c r="Z433" s="26"/>
      <c r="AA433" s="27"/>
    </row>
    <row r="434">
      <c r="X434" s="53"/>
      <c r="Y434" s="27"/>
      <c r="Z434" s="53"/>
      <c r="AA434" s="27"/>
    </row>
    <row r="435">
      <c r="X435" s="26"/>
      <c r="Y435" s="27"/>
      <c r="Z435" s="26"/>
      <c r="AA435" s="27"/>
    </row>
    <row r="436">
      <c r="X436" s="26"/>
      <c r="Y436" s="27"/>
      <c r="Z436" s="26"/>
      <c r="AA436" s="27"/>
    </row>
    <row r="437">
      <c r="X437" s="26"/>
      <c r="Y437" s="27"/>
      <c r="Z437" s="26"/>
      <c r="AA437" s="27"/>
    </row>
    <row r="438">
      <c r="X438" s="26"/>
      <c r="Y438" s="27"/>
      <c r="Z438" s="26"/>
      <c r="AA438" s="27"/>
    </row>
    <row r="439">
      <c r="X439" s="26"/>
      <c r="Y439" s="27"/>
      <c r="Z439" s="26"/>
      <c r="AA439" s="27"/>
    </row>
    <row r="440">
      <c r="X440" s="26"/>
      <c r="Y440" s="27"/>
      <c r="Z440" s="26"/>
      <c r="AA440" s="27"/>
    </row>
    <row r="441">
      <c r="X441" s="26"/>
      <c r="Y441" s="27"/>
      <c r="Z441" s="26"/>
      <c r="AA441" s="27"/>
    </row>
    <row r="442">
      <c r="X442" s="26"/>
      <c r="Y442" s="27"/>
      <c r="Z442" s="26"/>
      <c r="AA442" s="27"/>
    </row>
    <row r="443">
      <c r="X443" s="26"/>
      <c r="Y443" s="27"/>
      <c r="Z443" s="26"/>
      <c r="AA443" s="27"/>
    </row>
    <row r="444">
      <c r="X444" s="53"/>
      <c r="Y444" s="27"/>
      <c r="Z444" s="53"/>
      <c r="AA444" s="27"/>
    </row>
    <row r="445">
      <c r="X445" s="26"/>
      <c r="Y445" s="27"/>
      <c r="Z445" s="26"/>
      <c r="AA445" s="27"/>
    </row>
    <row r="446">
      <c r="X446" s="26"/>
      <c r="Y446" s="27"/>
      <c r="Z446" s="26"/>
      <c r="AA446" s="27"/>
    </row>
    <row r="447">
      <c r="X447" s="26"/>
      <c r="Y447" s="27"/>
      <c r="Z447" s="26"/>
      <c r="AA447" s="27"/>
    </row>
    <row r="448">
      <c r="X448" s="26"/>
      <c r="Y448" s="27"/>
      <c r="Z448" s="26"/>
      <c r="AA448" s="27"/>
    </row>
    <row r="449">
      <c r="X449" s="26"/>
      <c r="Y449" s="27"/>
      <c r="Z449" s="26"/>
      <c r="AA449" s="27"/>
    </row>
    <row r="450">
      <c r="X450" s="26"/>
      <c r="Y450" s="27"/>
      <c r="Z450" s="26"/>
      <c r="AA450" s="27"/>
    </row>
    <row r="451">
      <c r="X451" s="26"/>
      <c r="Y451" s="27"/>
      <c r="Z451" s="26"/>
      <c r="AA451" s="27"/>
    </row>
    <row r="452">
      <c r="X452" s="26"/>
      <c r="Y452" s="27"/>
      <c r="Z452" s="26"/>
      <c r="AA452" s="27"/>
    </row>
    <row r="453">
      <c r="X453" s="53"/>
      <c r="Y453" s="27"/>
      <c r="Z453" s="53"/>
      <c r="AA453" s="27"/>
    </row>
    <row r="454">
      <c r="X454" s="26"/>
      <c r="Y454" s="27"/>
      <c r="Z454" s="26"/>
      <c r="AA454" s="27"/>
    </row>
    <row r="455">
      <c r="X455" s="26"/>
      <c r="Y455" s="27"/>
      <c r="Z455" s="26"/>
      <c r="AA455" s="27"/>
    </row>
    <row r="456">
      <c r="X456" s="26"/>
      <c r="Y456" s="27"/>
      <c r="Z456" s="26"/>
      <c r="AA456" s="27"/>
    </row>
    <row r="457">
      <c r="X457" s="26"/>
      <c r="Y457" s="27"/>
      <c r="Z457" s="26"/>
      <c r="AA457" s="27"/>
    </row>
    <row r="458">
      <c r="X458" s="26"/>
      <c r="Y458" s="27"/>
      <c r="Z458" s="26"/>
      <c r="AA458" s="27"/>
    </row>
    <row r="459">
      <c r="X459" s="26"/>
      <c r="Y459" s="27"/>
      <c r="Z459" s="26"/>
      <c r="AA459" s="27"/>
    </row>
    <row r="460">
      <c r="X460" s="26"/>
      <c r="Y460" s="27"/>
      <c r="Z460" s="26"/>
      <c r="AA460" s="27"/>
    </row>
    <row r="461">
      <c r="X461" s="26"/>
      <c r="Y461" s="27"/>
      <c r="Z461" s="26"/>
      <c r="AA461" s="27"/>
    </row>
    <row r="462">
      <c r="X462" s="26"/>
      <c r="Y462" s="27"/>
      <c r="Z462" s="26"/>
      <c r="AA462" s="27"/>
    </row>
    <row r="463">
      <c r="X463" s="26"/>
      <c r="Y463" s="27"/>
      <c r="Z463" s="26"/>
      <c r="AA463" s="27"/>
    </row>
    <row r="464">
      <c r="X464" s="53"/>
      <c r="Y464" s="27"/>
      <c r="Z464" s="53"/>
      <c r="AA464" s="27"/>
    </row>
    <row r="465">
      <c r="X465" s="26"/>
      <c r="Y465" s="27"/>
      <c r="Z465" s="26"/>
      <c r="AA465" s="27"/>
    </row>
    <row r="466">
      <c r="X466" s="26"/>
      <c r="Y466" s="27"/>
      <c r="Z466" s="26"/>
      <c r="AA466" s="27"/>
    </row>
    <row r="467">
      <c r="X467" s="26"/>
      <c r="Y467" s="27"/>
      <c r="Z467" s="26"/>
      <c r="AA467" s="27"/>
    </row>
    <row r="468">
      <c r="X468" s="26"/>
      <c r="Y468" s="27"/>
      <c r="Z468" s="26"/>
      <c r="AA468" s="27"/>
    </row>
    <row r="469">
      <c r="X469" s="26"/>
      <c r="Y469" s="27"/>
      <c r="Z469" s="26"/>
      <c r="AA469" s="27"/>
    </row>
    <row r="470">
      <c r="X470" s="26"/>
      <c r="Y470" s="27"/>
      <c r="Z470" s="26"/>
      <c r="AA470" s="27"/>
    </row>
    <row r="471">
      <c r="X471" s="26"/>
      <c r="Y471" s="27"/>
      <c r="Z471" s="26"/>
      <c r="AA471" s="27"/>
    </row>
    <row r="472">
      <c r="X472" s="26"/>
      <c r="Y472" s="27"/>
      <c r="Z472" s="26"/>
      <c r="AA472" s="27"/>
    </row>
    <row r="473">
      <c r="X473" s="53"/>
      <c r="Y473" s="27"/>
      <c r="Z473" s="53"/>
      <c r="AA473" s="27"/>
    </row>
    <row r="474">
      <c r="X474" s="26"/>
      <c r="Y474" s="27"/>
      <c r="Z474" s="26"/>
      <c r="AA474" s="27"/>
    </row>
    <row r="475">
      <c r="X475" s="26"/>
      <c r="Y475" s="27"/>
      <c r="Z475" s="26"/>
      <c r="AA475" s="27"/>
    </row>
    <row r="476">
      <c r="X476" s="26"/>
      <c r="Y476" s="27"/>
      <c r="Z476" s="26"/>
      <c r="AA476" s="27"/>
    </row>
    <row r="477">
      <c r="X477" s="26"/>
      <c r="Y477" s="27"/>
      <c r="Z477" s="26"/>
      <c r="AA477" s="27"/>
    </row>
    <row r="478">
      <c r="X478" s="26"/>
      <c r="Y478" s="27"/>
      <c r="Z478" s="26"/>
      <c r="AA478" s="27"/>
    </row>
    <row r="479">
      <c r="X479" s="26"/>
      <c r="Y479" s="27"/>
      <c r="Z479" s="26"/>
      <c r="AA479" s="27"/>
    </row>
    <row r="480">
      <c r="X480" s="26"/>
      <c r="Y480" s="27"/>
      <c r="Z480" s="26"/>
      <c r="AA480" s="27"/>
    </row>
    <row r="481">
      <c r="X481" s="26"/>
      <c r="Y481" s="27"/>
      <c r="Z481" s="26"/>
      <c r="AA481" s="27"/>
    </row>
    <row r="482">
      <c r="X482" s="26"/>
      <c r="Y482" s="27"/>
      <c r="Z482" s="26"/>
      <c r="AA482" s="27"/>
    </row>
    <row r="483">
      <c r="X483" s="53"/>
      <c r="Y483" s="27"/>
      <c r="Z483" s="53"/>
      <c r="AA483" s="27"/>
    </row>
    <row r="484">
      <c r="X484" s="26"/>
      <c r="Y484" s="27"/>
      <c r="Z484" s="26"/>
      <c r="AA484" s="27"/>
    </row>
    <row r="485">
      <c r="X485" s="26"/>
      <c r="Y485" s="27"/>
      <c r="Z485" s="26"/>
      <c r="AA485" s="27"/>
    </row>
    <row r="486">
      <c r="X486" s="26"/>
      <c r="Y486" s="27"/>
      <c r="Z486" s="26"/>
      <c r="AA486" s="27"/>
    </row>
    <row r="487">
      <c r="X487" s="26"/>
      <c r="Y487" s="27"/>
      <c r="Z487" s="26"/>
      <c r="AA487" s="27"/>
    </row>
    <row r="488">
      <c r="X488" s="26"/>
      <c r="Y488" s="27"/>
      <c r="Z488" s="26"/>
      <c r="AA488" s="27"/>
    </row>
    <row r="489">
      <c r="X489" s="26"/>
      <c r="Y489" s="27"/>
      <c r="Z489" s="26"/>
      <c r="AA489" s="27"/>
    </row>
    <row r="490">
      <c r="X490" s="26"/>
      <c r="Y490" s="27"/>
      <c r="Z490" s="26"/>
      <c r="AA490" s="27"/>
    </row>
    <row r="491">
      <c r="X491" s="26"/>
      <c r="Y491" s="27"/>
      <c r="Z491" s="26"/>
      <c r="AA491" s="27"/>
    </row>
    <row r="492">
      <c r="X492" s="26"/>
      <c r="Y492" s="27"/>
      <c r="Z492" s="26"/>
      <c r="AA492" s="27"/>
    </row>
    <row r="493">
      <c r="X493" s="53"/>
      <c r="Y493" s="27"/>
      <c r="Z493" s="53"/>
      <c r="AA493" s="27"/>
    </row>
    <row r="494">
      <c r="X494" s="26"/>
      <c r="Y494" s="27"/>
      <c r="Z494" s="26"/>
      <c r="AA494" s="27"/>
    </row>
    <row r="495">
      <c r="X495" s="26"/>
      <c r="Y495" s="27"/>
      <c r="Z495" s="26"/>
      <c r="AA495" s="27"/>
    </row>
    <row r="496">
      <c r="X496" s="26"/>
      <c r="Y496" s="27"/>
      <c r="Z496" s="26"/>
      <c r="AA496" s="27"/>
    </row>
    <row r="497">
      <c r="X497" s="26"/>
      <c r="Y497" s="27"/>
      <c r="Z497" s="26"/>
      <c r="AA497" s="27"/>
    </row>
    <row r="498">
      <c r="X498" s="26"/>
      <c r="Y498" s="27"/>
      <c r="Z498" s="26"/>
      <c r="AA498" s="27"/>
    </row>
    <row r="499">
      <c r="X499" s="26"/>
      <c r="Y499" s="27"/>
      <c r="Z499" s="26"/>
      <c r="AA499" s="27"/>
    </row>
    <row r="500">
      <c r="X500" s="26"/>
      <c r="Y500" s="27"/>
      <c r="Z500" s="26"/>
      <c r="AA500" s="27"/>
    </row>
    <row r="501">
      <c r="X501" s="26"/>
      <c r="Y501" s="27"/>
      <c r="Z501" s="26"/>
      <c r="AA501" s="27"/>
    </row>
    <row r="502">
      <c r="X502" s="53"/>
      <c r="Y502" s="27"/>
      <c r="Z502" s="53"/>
      <c r="AA502" s="27"/>
    </row>
    <row r="503">
      <c r="X503" s="26"/>
      <c r="Y503" s="27"/>
      <c r="Z503" s="26"/>
      <c r="AA503" s="27"/>
    </row>
    <row r="504">
      <c r="X504" s="26"/>
      <c r="Y504" s="27"/>
      <c r="Z504" s="26"/>
      <c r="AA504" s="27"/>
    </row>
    <row r="505">
      <c r="X505" s="26"/>
      <c r="Y505" s="27"/>
      <c r="Z505" s="26"/>
      <c r="AA505" s="27"/>
    </row>
    <row r="506">
      <c r="X506" s="26"/>
      <c r="Y506" s="27"/>
      <c r="Z506" s="26"/>
      <c r="AA506" s="27"/>
    </row>
    <row r="507">
      <c r="X507" s="26"/>
      <c r="Y507" s="27"/>
      <c r="Z507" s="26"/>
      <c r="AA507" s="27"/>
    </row>
    <row r="508">
      <c r="X508" s="26"/>
      <c r="Y508" s="27"/>
      <c r="Z508" s="26"/>
      <c r="AA508" s="27"/>
    </row>
    <row r="509">
      <c r="X509" s="26"/>
      <c r="Y509" s="27"/>
      <c r="Z509" s="26"/>
      <c r="AA509" s="27"/>
    </row>
    <row r="510">
      <c r="X510" s="26"/>
      <c r="Y510" s="27"/>
      <c r="Z510" s="26"/>
      <c r="AA510" s="27"/>
    </row>
    <row r="511">
      <c r="X511" s="26"/>
      <c r="Y511" s="27"/>
      <c r="Z511" s="26"/>
      <c r="AA511" s="27"/>
    </row>
    <row r="512">
      <c r="X512" s="53"/>
      <c r="Y512" s="27"/>
      <c r="Z512" s="53"/>
      <c r="AA512" s="27"/>
    </row>
    <row r="513">
      <c r="X513" s="26"/>
      <c r="Y513" s="27"/>
      <c r="Z513" s="26"/>
      <c r="AA513" s="27"/>
    </row>
    <row r="514">
      <c r="X514" s="74"/>
      <c r="Y514" s="27"/>
      <c r="Z514" s="74"/>
      <c r="AA514" s="27"/>
    </row>
    <row r="516">
      <c r="X516" s="12"/>
      <c r="Y516" s="9"/>
      <c r="Z516" s="12"/>
      <c r="AA516" s="9"/>
    </row>
    <row r="517">
      <c r="X517" s="26"/>
      <c r="Y517" s="27"/>
      <c r="Z517" s="26"/>
      <c r="AA517" s="27"/>
    </row>
    <row r="518">
      <c r="X518" s="26"/>
      <c r="Y518" s="27"/>
      <c r="Z518" s="26"/>
      <c r="AA518" s="27"/>
    </row>
    <row r="519">
      <c r="X519" s="26"/>
      <c r="Y519" s="27"/>
      <c r="Z519" s="26"/>
      <c r="AA519" s="27"/>
    </row>
    <row r="520">
      <c r="X520" s="26"/>
      <c r="Y520" s="27"/>
      <c r="Z520" s="26"/>
      <c r="AA520" s="27"/>
    </row>
    <row r="521">
      <c r="X521" s="26"/>
      <c r="Y521" s="27"/>
      <c r="Z521" s="26"/>
      <c r="AA521" s="27"/>
    </row>
    <row r="522">
      <c r="X522" s="26"/>
      <c r="Y522" s="27"/>
      <c r="Z522" s="26"/>
      <c r="AA522" s="27"/>
    </row>
    <row r="523">
      <c r="X523" s="26"/>
      <c r="Y523" s="27"/>
      <c r="Z523" s="26"/>
      <c r="AA523" s="27"/>
    </row>
    <row r="524">
      <c r="X524" s="26"/>
      <c r="Y524" s="27"/>
      <c r="Z524" s="26"/>
      <c r="AA524" s="27"/>
    </row>
    <row r="525">
      <c r="X525" s="26"/>
      <c r="Y525" s="27"/>
      <c r="Z525" s="26"/>
      <c r="AA525" s="27"/>
    </row>
    <row r="526">
      <c r="X526" s="53"/>
      <c r="Y526" s="27"/>
      <c r="Z526" s="53"/>
      <c r="AA526" s="27"/>
    </row>
    <row r="527">
      <c r="X527" s="26"/>
      <c r="Y527" s="27"/>
      <c r="Z527" s="26"/>
      <c r="AA527" s="27"/>
    </row>
    <row r="528">
      <c r="X528" s="26"/>
      <c r="Y528" s="27"/>
      <c r="Z528" s="26"/>
      <c r="AA528" s="27"/>
    </row>
    <row r="529">
      <c r="X529" s="26"/>
      <c r="Y529" s="27"/>
      <c r="Z529" s="26"/>
      <c r="AA529" s="27"/>
    </row>
    <row r="530">
      <c r="X530" s="26"/>
      <c r="Y530" s="27"/>
      <c r="Z530" s="26"/>
      <c r="AA530" s="27"/>
    </row>
    <row r="531">
      <c r="X531" s="26"/>
      <c r="Y531" s="27"/>
      <c r="Z531" s="26"/>
      <c r="AA531" s="27"/>
    </row>
    <row r="532">
      <c r="X532" s="26"/>
      <c r="Y532" s="27"/>
      <c r="Z532" s="26"/>
      <c r="AA532" s="27"/>
    </row>
    <row r="533">
      <c r="X533" s="26"/>
      <c r="Y533" s="27"/>
      <c r="Z533" s="26"/>
      <c r="AA533" s="27"/>
    </row>
    <row r="534">
      <c r="X534" s="26"/>
      <c r="Y534" s="27"/>
      <c r="Z534" s="26"/>
      <c r="AA534" s="27"/>
    </row>
    <row r="535">
      <c r="X535" s="26"/>
      <c r="Y535" s="27"/>
      <c r="Z535" s="26"/>
      <c r="AA535" s="27"/>
    </row>
    <row r="536">
      <c r="X536" s="26"/>
      <c r="Y536" s="27"/>
      <c r="Z536" s="26"/>
      <c r="AA536" s="27"/>
    </row>
    <row r="537">
      <c r="X537" s="53"/>
      <c r="Y537" s="27"/>
      <c r="Z537" s="53"/>
      <c r="AA537" s="27"/>
    </row>
    <row r="538">
      <c r="X538" s="26"/>
      <c r="Y538" s="27"/>
      <c r="Z538" s="26"/>
      <c r="AA538" s="27"/>
    </row>
    <row r="539">
      <c r="X539" s="26"/>
      <c r="Y539" s="27"/>
      <c r="Z539" s="26"/>
      <c r="AA539" s="27"/>
    </row>
    <row r="540">
      <c r="X540" s="26"/>
      <c r="Y540" s="27"/>
      <c r="Z540" s="26"/>
      <c r="AA540" s="27"/>
    </row>
    <row r="541">
      <c r="X541" s="26"/>
      <c r="Y541" s="27"/>
      <c r="Z541" s="26"/>
      <c r="AA541" s="27"/>
    </row>
    <row r="542">
      <c r="X542" s="26"/>
      <c r="Y542" s="27"/>
      <c r="Z542" s="26"/>
      <c r="AA542" s="27"/>
    </row>
    <row r="543">
      <c r="X543" s="26"/>
      <c r="Y543" s="27"/>
      <c r="Z543" s="26"/>
      <c r="AA543" s="27"/>
    </row>
    <row r="544">
      <c r="X544" s="26"/>
      <c r="Y544" s="27"/>
      <c r="Z544" s="26"/>
      <c r="AA544" s="27"/>
    </row>
    <row r="545">
      <c r="X545" s="26"/>
      <c r="Y545" s="27"/>
      <c r="Z545" s="26"/>
      <c r="AA545" s="27"/>
    </row>
    <row r="546">
      <c r="X546" s="26"/>
      <c r="Y546" s="27"/>
      <c r="Z546" s="26"/>
      <c r="AA546" s="27"/>
    </row>
    <row r="547">
      <c r="X547" s="53"/>
      <c r="Y547" s="27"/>
      <c r="Z547" s="53"/>
      <c r="AA547" s="27"/>
    </row>
    <row r="548">
      <c r="X548" s="26"/>
      <c r="Y548" s="27"/>
      <c r="Z548" s="26"/>
      <c r="AA548" s="27"/>
    </row>
    <row r="549">
      <c r="X549" s="26"/>
      <c r="Y549" s="27"/>
      <c r="Z549" s="26"/>
      <c r="AA549" s="27"/>
    </row>
    <row r="550">
      <c r="X550" s="26"/>
      <c r="Y550" s="27"/>
      <c r="Z550" s="26"/>
      <c r="AA550" s="27"/>
    </row>
    <row r="551">
      <c r="X551" s="26"/>
      <c r="Y551" s="27"/>
      <c r="Z551" s="26"/>
      <c r="AA551" s="27"/>
    </row>
    <row r="552">
      <c r="X552" s="26"/>
      <c r="Y552" s="27"/>
      <c r="Z552" s="26"/>
      <c r="AA552" s="27"/>
    </row>
    <row r="553">
      <c r="X553" s="26"/>
      <c r="Y553" s="27"/>
      <c r="Z553" s="26"/>
      <c r="AA553" s="27"/>
    </row>
    <row r="554">
      <c r="X554" s="26"/>
      <c r="Y554" s="27"/>
      <c r="Z554" s="26"/>
      <c r="AA554" s="27"/>
    </row>
    <row r="555">
      <c r="X555" s="26"/>
      <c r="Y555" s="27"/>
      <c r="Z555" s="26"/>
      <c r="AA555" s="27"/>
    </row>
    <row r="556">
      <c r="X556" s="53"/>
      <c r="Y556" s="27"/>
      <c r="Z556" s="53"/>
      <c r="AA556" s="27"/>
    </row>
    <row r="557">
      <c r="X557" s="26"/>
      <c r="Y557" s="27"/>
      <c r="Z557" s="26"/>
      <c r="AA557" s="27"/>
    </row>
    <row r="558">
      <c r="X558" s="26"/>
      <c r="Y558" s="27"/>
      <c r="Z558" s="26"/>
      <c r="AA558" s="27"/>
    </row>
    <row r="559">
      <c r="X559" s="26"/>
      <c r="Y559" s="27"/>
      <c r="Z559" s="26"/>
      <c r="AA559" s="27"/>
    </row>
    <row r="560">
      <c r="X560" s="26"/>
      <c r="Y560" s="27"/>
      <c r="Z560" s="26"/>
      <c r="AA560" s="27"/>
    </row>
    <row r="561">
      <c r="X561" s="26"/>
      <c r="Y561" s="27"/>
      <c r="Z561" s="26"/>
      <c r="AA561" s="27"/>
    </row>
    <row r="562">
      <c r="X562" s="26"/>
      <c r="Y562" s="27"/>
      <c r="Z562" s="26"/>
      <c r="AA562" s="27"/>
    </row>
    <row r="563">
      <c r="X563" s="26"/>
      <c r="Y563" s="27"/>
      <c r="Z563" s="26"/>
      <c r="AA563" s="27"/>
    </row>
    <row r="564">
      <c r="X564" s="26"/>
      <c r="Y564" s="27"/>
      <c r="Z564" s="26"/>
      <c r="AA564" s="27"/>
    </row>
    <row r="565">
      <c r="X565" s="26"/>
      <c r="Y565" s="27"/>
      <c r="Z565" s="26"/>
      <c r="AA565" s="27"/>
    </row>
    <row r="566">
      <c r="X566" s="26"/>
      <c r="Y566" s="27"/>
      <c r="Z566" s="26"/>
      <c r="AA566" s="27"/>
    </row>
    <row r="567">
      <c r="X567" s="53"/>
      <c r="Y567" s="27"/>
      <c r="Z567" s="53"/>
      <c r="AA567" s="27"/>
    </row>
    <row r="568">
      <c r="X568" s="26"/>
      <c r="Y568" s="27"/>
      <c r="Z568" s="26"/>
      <c r="AA568" s="27"/>
    </row>
    <row r="569">
      <c r="X569" s="26"/>
      <c r="Y569" s="27"/>
      <c r="Z569" s="26"/>
      <c r="AA569" s="27"/>
    </row>
    <row r="570">
      <c r="X570" s="26"/>
      <c r="Y570" s="27"/>
      <c r="Z570" s="26"/>
      <c r="AA570" s="27"/>
    </row>
    <row r="571">
      <c r="X571" s="26"/>
      <c r="Y571" s="27"/>
      <c r="Z571" s="26"/>
      <c r="AA571" s="27"/>
    </row>
    <row r="572">
      <c r="X572" s="26"/>
      <c r="Y572" s="27"/>
      <c r="Z572" s="26"/>
      <c r="AA572" s="27"/>
    </row>
    <row r="573">
      <c r="X573" s="26"/>
      <c r="Y573" s="27"/>
      <c r="Z573" s="26"/>
      <c r="AA573" s="27"/>
    </row>
    <row r="574">
      <c r="X574" s="26"/>
      <c r="Y574" s="27"/>
      <c r="Z574" s="26"/>
      <c r="AA574" s="27"/>
    </row>
    <row r="575">
      <c r="X575" s="26"/>
      <c r="Y575" s="27"/>
      <c r="Z575" s="26"/>
      <c r="AA575" s="27"/>
    </row>
    <row r="576">
      <c r="X576" s="53"/>
      <c r="Y576" s="27"/>
      <c r="Z576" s="53"/>
      <c r="AA576" s="27"/>
    </row>
    <row r="577">
      <c r="X577" s="26"/>
      <c r="Y577" s="27"/>
      <c r="Z577" s="26"/>
      <c r="AA577" s="27"/>
    </row>
    <row r="578">
      <c r="X578" s="26"/>
      <c r="Y578" s="27"/>
      <c r="Z578" s="26"/>
      <c r="AA578" s="27"/>
    </row>
    <row r="579">
      <c r="X579" s="26"/>
      <c r="Y579" s="27"/>
      <c r="Z579" s="26"/>
      <c r="AA579" s="27"/>
    </row>
    <row r="580">
      <c r="X580" s="26"/>
      <c r="Y580" s="27"/>
      <c r="Z580" s="26"/>
      <c r="AA580" s="27"/>
    </row>
    <row r="581">
      <c r="X581" s="26"/>
      <c r="Y581" s="27"/>
      <c r="Z581" s="26"/>
      <c r="AA581" s="27"/>
    </row>
    <row r="582">
      <c r="X582" s="26"/>
      <c r="Y582" s="27"/>
      <c r="Z582" s="26"/>
      <c r="AA582" s="27"/>
    </row>
    <row r="583">
      <c r="X583" s="26"/>
      <c r="Y583" s="27"/>
      <c r="Z583" s="26"/>
      <c r="AA583" s="27"/>
    </row>
    <row r="584">
      <c r="X584" s="26"/>
      <c r="Y584" s="27"/>
      <c r="Z584" s="26"/>
      <c r="AA584" s="27"/>
    </row>
    <row r="585">
      <c r="X585" s="26"/>
      <c r="Y585" s="27"/>
      <c r="Z585" s="26"/>
      <c r="AA585" s="27"/>
    </row>
    <row r="586">
      <c r="X586" s="53"/>
      <c r="Y586" s="27"/>
      <c r="Z586" s="53"/>
      <c r="AA586" s="27"/>
    </row>
    <row r="587">
      <c r="X587" s="26"/>
      <c r="Y587" s="27"/>
      <c r="Z587" s="26"/>
      <c r="AA587" s="27"/>
    </row>
    <row r="588">
      <c r="X588" s="26"/>
      <c r="Y588" s="27"/>
      <c r="Z588" s="26"/>
      <c r="AA588" s="27"/>
    </row>
    <row r="589">
      <c r="X589" s="26"/>
      <c r="Y589" s="27"/>
      <c r="Z589" s="26"/>
      <c r="AA589" s="27"/>
    </row>
    <row r="590">
      <c r="X590" s="26"/>
      <c r="Y590" s="27"/>
      <c r="Z590" s="26"/>
      <c r="AA590" s="27"/>
    </row>
    <row r="591">
      <c r="X591" s="26"/>
      <c r="Y591" s="27"/>
      <c r="Z591" s="26"/>
      <c r="AA591" s="27"/>
    </row>
    <row r="592">
      <c r="X592" s="26"/>
      <c r="Y592" s="27"/>
      <c r="Z592" s="26"/>
      <c r="AA592" s="27"/>
    </row>
    <row r="593">
      <c r="X593" s="26"/>
      <c r="Y593" s="27"/>
      <c r="Z593" s="26"/>
      <c r="AA593" s="27"/>
    </row>
    <row r="594">
      <c r="X594" s="26"/>
      <c r="Y594" s="27"/>
      <c r="Z594" s="26"/>
      <c r="AA594" s="27"/>
    </row>
    <row r="595">
      <c r="X595" s="26"/>
      <c r="Y595" s="27"/>
      <c r="Z595" s="26"/>
      <c r="AA595" s="27"/>
    </row>
    <row r="596">
      <c r="X596" s="53"/>
      <c r="Y596" s="27"/>
      <c r="Z596" s="53"/>
      <c r="AA596" s="27"/>
    </row>
    <row r="597">
      <c r="X597" s="26"/>
      <c r="Y597" s="27"/>
      <c r="Z597" s="26"/>
      <c r="AA597" s="27"/>
    </row>
    <row r="598">
      <c r="X598" s="26"/>
      <c r="Y598" s="27"/>
      <c r="Z598" s="26"/>
      <c r="AA598" s="27"/>
    </row>
    <row r="599">
      <c r="X599" s="26"/>
      <c r="Y599" s="27"/>
      <c r="Z599" s="26"/>
      <c r="AA599" s="27"/>
    </row>
    <row r="600">
      <c r="X600" s="26"/>
      <c r="Y600" s="27"/>
      <c r="Z600" s="26"/>
      <c r="AA600" s="27"/>
    </row>
    <row r="601">
      <c r="X601" s="26"/>
      <c r="Y601" s="27"/>
      <c r="Z601" s="26"/>
      <c r="AA601" s="27"/>
    </row>
    <row r="602">
      <c r="X602" s="26"/>
      <c r="Y602" s="27"/>
      <c r="Z602" s="26"/>
      <c r="AA602" s="27"/>
    </row>
    <row r="603">
      <c r="X603" s="26"/>
      <c r="Y603" s="27"/>
      <c r="Z603" s="26"/>
      <c r="AA603" s="27"/>
    </row>
    <row r="604">
      <c r="X604" s="26"/>
      <c r="Y604" s="27"/>
      <c r="Z604" s="26"/>
      <c r="AA604" s="27"/>
    </row>
    <row r="605">
      <c r="X605" s="53"/>
      <c r="Y605" s="27"/>
      <c r="Z605" s="53"/>
      <c r="AA605" s="27"/>
    </row>
    <row r="606">
      <c r="X606" s="26"/>
      <c r="Y606" s="27"/>
      <c r="Z606" s="26"/>
      <c r="AA606" s="27"/>
    </row>
    <row r="607">
      <c r="X607" s="26"/>
      <c r="Y607" s="27"/>
      <c r="Z607" s="26"/>
      <c r="AA607" s="27"/>
    </row>
    <row r="608">
      <c r="X608" s="26"/>
      <c r="Y608" s="27"/>
      <c r="Z608" s="26"/>
      <c r="AA608" s="27"/>
    </row>
    <row r="609">
      <c r="X609" s="26"/>
      <c r="Y609" s="27"/>
      <c r="Z609" s="26"/>
      <c r="AA609" s="27"/>
    </row>
    <row r="610">
      <c r="X610" s="26"/>
      <c r="Y610" s="27"/>
      <c r="Z610" s="26"/>
      <c r="AA610" s="27"/>
    </row>
    <row r="611">
      <c r="X611" s="26"/>
      <c r="Y611" s="27"/>
      <c r="Z611" s="26"/>
      <c r="AA611" s="27"/>
    </row>
    <row r="612">
      <c r="X612" s="26"/>
      <c r="Y612" s="27"/>
      <c r="Z612" s="26"/>
      <c r="AA612" s="27"/>
    </row>
    <row r="613">
      <c r="X613" s="26"/>
      <c r="Y613" s="27"/>
      <c r="Z613" s="26"/>
      <c r="AA613" s="27"/>
    </row>
    <row r="614">
      <c r="X614" s="26"/>
      <c r="Y614" s="27"/>
      <c r="Z614" s="26"/>
      <c r="AA614" s="27"/>
    </row>
    <row r="615">
      <c r="X615" s="53"/>
      <c r="Y615" s="27"/>
      <c r="Z615" s="53"/>
      <c r="AA615" s="27"/>
    </row>
    <row r="616">
      <c r="X616" s="26"/>
      <c r="Y616" s="27"/>
      <c r="Z616" s="26"/>
      <c r="AA616" s="27"/>
    </row>
    <row r="617">
      <c r="X617" s="74"/>
      <c r="Y617" s="27"/>
      <c r="Z617" s="74"/>
      <c r="AA617" s="27"/>
    </row>
    <row r="619">
      <c r="X619" s="12"/>
      <c r="Y619" s="9"/>
      <c r="Z619" s="12"/>
      <c r="AA619" s="9"/>
    </row>
    <row r="620">
      <c r="X620" s="26"/>
      <c r="Y620" s="27"/>
      <c r="Z620" s="26"/>
      <c r="AA620" s="27"/>
    </row>
    <row r="621">
      <c r="X621" s="26"/>
      <c r="Y621" s="27"/>
      <c r="Z621" s="26"/>
      <c r="AA621" s="27"/>
    </row>
    <row r="622">
      <c r="X622" s="26"/>
      <c r="Y622" s="27"/>
      <c r="Z622" s="26"/>
      <c r="AA622" s="27"/>
    </row>
    <row r="623">
      <c r="X623" s="26"/>
      <c r="Y623" s="27"/>
      <c r="Z623" s="26"/>
      <c r="AA623" s="27"/>
    </row>
    <row r="624">
      <c r="X624" s="26"/>
      <c r="Y624" s="27"/>
      <c r="Z624" s="26"/>
      <c r="AA624" s="27"/>
    </row>
    <row r="625">
      <c r="X625" s="26"/>
      <c r="Y625" s="27"/>
      <c r="Z625" s="26"/>
      <c r="AA625" s="27"/>
    </row>
    <row r="626">
      <c r="X626" s="26"/>
      <c r="Y626" s="27"/>
      <c r="Z626" s="26"/>
      <c r="AA626" s="27"/>
    </row>
    <row r="627">
      <c r="X627" s="26"/>
      <c r="Y627" s="27"/>
      <c r="Z627" s="26"/>
      <c r="AA627" s="27"/>
    </row>
    <row r="628">
      <c r="X628" s="26"/>
      <c r="Y628" s="27"/>
      <c r="Z628" s="26"/>
      <c r="AA628" s="27"/>
    </row>
    <row r="629">
      <c r="X629" s="53"/>
      <c r="Y629" s="27"/>
      <c r="Z629" s="53"/>
      <c r="AA629" s="27"/>
    </row>
    <row r="630">
      <c r="X630" s="26"/>
      <c r="Y630" s="27"/>
      <c r="Z630" s="26"/>
      <c r="AA630" s="27"/>
    </row>
    <row r="631">
      <c r="X631" s="26"/>
      <c r="Y631" s="27"/>
      <c r="Z631" s="26"/>
      <c r="AA631" s="27"/>
    </row>
    <row r="632">
      <c r="X632" s="26"/>
      <c r="Y632" s="27"/>
      <c r="Z632" s="26"/>
      <c r="AA632" s="27"/>
    </row>
    <row r="633">
      <c r="X633" s="26"/>
      <c r="Y633" s="27"/>
      <c r="Z633" s="26"/>
      <c r="AA633" s="27"/>
    </row>
    <row r="634">
      <c r="X634" s="26"/>
      <c r="Y634" s="27"/>
      <c r="Z634" s="26"/>
      <c r="AA634" s="27"/>
    </row>
    <row r="635">
      <c r="X635" s="26"/>
      <c r="Y635" s="27"/>
      <c r="Z635" s="26"/>
      <c r="AA635" s="27"/>
    </row>
    <row r="636">
      <c r="X636" s="26"/>
      <c r="Y636" s="27"/>
      <c r="Z636" s="26"/>
      <c r="AA636" s="27"/>
    </row>
    <row r="637">
      <c r="X637" s="26"/>
      <c r="Y637" s="27"/>
      <c r="Z637" s="26"/>
      <c r="AA637" s="27"/>
    </row>
    <row r="638">
      <c r="X638" s="26"/>
      <c r="Y638" s="27"/>
      <c r="Z638" s="26"/>
      <c r="AA638" s="27"/>
    </row>
    <row r="639">
      <c r="X639" s="26"/>
      <c r="Y639" s="27"/>
      <c r="Z639" s="26"/>
      <c r="AA639" s="27"/>
    </row>
    <row r="640">
      <c r="X640" s="53"/>
      <c r="Y640" s="27"/>
      <c r="Z640" s="53"/>
      <c r="AA640" s="27"/>
    </row>
    <row r="641">
      <c r="X641" s="26"/>
      <c r="Y641" s="27"/>
      <c r="Z641" s="26"/>
      <c r="AA641" s="27"/>
    </row>
    <row r="642">
      <c r="X642" s="26"/>
      <c r="Y642" s="27"/>
      <c r="Z642" s="26"/>
      <c r="AA642" s="27"/>
    </row>
    <row r="643">
      <c r="X643" s="26"/>
      <c r="Y643" s="27"/>
      <c r="Z643" s="26"/>
      <c r="AA643" s="27"/>
    </row>
    <row r="644">
      <c r="X644" s="26"/>
      <c r="Y644" s="27"/>
      <c r="Z644" s="26"/>
      <c r="AA644" s="27"/>
    </row>
    <row r="645">
      <c r="X645" s="26"/>
      <c r="Y645" s="27"/>
      <c r="Z645" s="26"/>
      <c r="AA645" s="27"/>
    </row>
    <row r="646">
      <c r="X646" s="26"/>
      <c r="Y646" s="27"/>
      <c r="Z646" s="26"/>
      <c r="AA646" s="27"/>
    </row>
    <row r="647">
      <c r="X647" s="26"/>
      <c r="Y647" s="27"/>
      <c r="Z647" s="26"/>
      <c r="AA647" s="27"/>
    </row>
    <row r="648">
      <c r="X648" s="26"/>
      <c r="Y648" s="27"/>
      <c r="Z648" s="26"/>
      <c r="AA648" s="27"/>
    </row>
    <row r="649">
      <c r="X649" s="26"/>
      <c r="Y649" s="27"/>
      <c r="Z649" s="26"/>
      <c r="AA649" s="27"/>
    </row>
    <row r="650">
      <c r="X650" s="53"/>
      <c r="Y650" s="27"/>
      <c r="Z650" s="53"/>
      <c r="AA650" s="27"/>
    </row>
    <row r="651">
      <c r="X651" s="26"/>
      <c r="Y651" s="27"/>
      <c r="Z651" s="26"/>
      <c r="AA651" s="27"/>
    </row>
    <row r="652">
      <c r="X652" s="26"/>
      <c r="Y652" s="27"/>
      <c r="Z652" s="26"/>
      <c r="AA652" s="27"/>
    </row>
    <row r="653">
      <c r="X653" s="26"/>
      <c r="Y653" s="27"/>
      <c r="Z653" s="26"/>
      <c r="AA653" s="27"/>
    </row>
    <row r="654">
      <c r="X654" s="26"/>
      <c r="Y654" s="27"/>
      <c r="Z654" s="26"/>
      <c r="AA654" s="27"/>
    </row>
    <row r="655">
      <c r="X655" s="26"/>
      <c r="Y655" s="27"/>
      <c r="Z655" s="26"/>
      <c r="AA655" s="27"/>
    </row>
    <row r="656">
      <c r="X656" s="26"/>
      <c r="Y656" s="27"/>
      <c r="Z656" s="26"/>
      <c r="AA656" s="27"/>
    </row>
    <row r="657">
      <c r="X657" s="26"/>
      <c r="Y657" s="27"/>
      <c r="Z657" s="26"/>
      <c r="AA657" s="27"/>
    </row>
    <row r="658">
      <c r="X658" s="26"/>
      <c r="Y658" s="27"/>
      <c r="Z658" s="26"/>
      <c r="AA658" s="27"/>
    </row>
    <row r="659">
      <c r="X659" s="53"/>
      <c r="Y659" s="27"/>
      <c r="Z659" s="53"/>
      <c r="AA659" s="27"/>
    </row>
    <row r="660">
      <c r="X660" s="26"/>
      <c r="Y660" s="27"/>
      <c r="Z660" s="26"/>
      <c r="AA660" s="27"/>
    </row>
    <row r="661">
      <c r="X661" s="26"/>
      <c r="Y661" s="27"/>
      <c r="Z661" s="26"/>
      <c r="AA661" s="27"/>
    </row>
    <row r="662">
      <c r="X662" s="26"/>
      <c r="Y662" s="27"/>
      <c r="Z662" s="26"/>
      <c r="AA662" s="27"/>
    </row>
    <row r="663">
      <c r="X663" s="26"/>
      <c r="Y663" s="27"/>
      <c r="Z663" s="26"/>
      <c r="AA663" s="27"/>
    </row>
    <row r="664">
      <c r="X664" s="26"/>
      <c r="Y664" s="27"/>
      <c r="Z664" s="26"/>
      <c r="AA664" s="27"/>
    </row>
    <row r="665">
      <c r="X665" s="26"/>
      <c r="Y665" s="27"/>
      <c r="Z665" s="26"/>
      <c r="AA665" s="27"/>
    </row>
    <row r="666">
      <c r="X666" s="26"/>
      <c r="Y666" s="27"/>
      <c r="Z666" s="26"/>
      <c r="AA666" s="27"/>
    </row>
    <row r="667">
      <c r="X667" s="26"/>
      <c r="Y667" s="27"/>
      <c r="Z667" s="26"/>
      <c r="AA667" s="27"/>
    </row>
    <row r="668">
      <c r="X668" s="26"/>
      <c r="Y668" s="27"/>
      <c r="Z668" s="26"/>
      <c r="AA668" s="27"/>
    </row>
    <row r="669">
      <c r="X669" s="26"/>
      <c r="Y669" s="27"/>
      <c r="Z669" s="26"/>
      <c r="AA669" s="27"/>
    </row>
    <row r="670">
      <c r="X670" s="53"/>
      <c r="Y670" s="27"/>
      <c r="Z670" s="53"/>
      <c r="AA670" s="27"/>
    </row>
    <row r="671">
      <c r="X671" s="26"/>
      <c r="Y671" s="27"/>
      <c r="Z671" s="26"/>
      <c r="AA671" s="27"/>
    </row>
    <row r="672">
      <c r="X672" s="26"/>
      <c r="Y672" s="27"/>
      <c r="Z672" s="26"/>
      <c r="AA672" s="27"/>
    </row>
    <row r="673">
      <c r="X673" s="26"/>
      <c r="Y673" s="27"/>
      <c r="Z673" s="26"/>
      <c r="AA673" s="27"/>
    </row>
    <row r="674">
      <c r="X674" s="26"/>
      <c r="Y674" s="27"/>
      <c r="Z674" s="26"/>
      <c r="AA674" s="27"/>
    </row>
    <row r="675">
      <c r="X675" s="26"/>
      <c r="Y675" s="27"/>
      <c r="Z675" s="26"/>
      <c r="AA675" s="27"/>
    </row>
    <row r="676">
      <c r="X676" s="26"/>
      <c r="Y676" s="27"/>
      <c r="Z676" s="26"/>
      <c r="AA676" s="27"/>
    </row>
    <row r="677">
      <c r="X677" s="26"/>
      <c r="Y677" s="27"/>
      <c r="Z677" s="26"/>
      <c r="AA677" s="27"/>
    </row>
    <row r="678">
      <c r="X678" s="26"/>
      <c r="Y678" s="27"/>
      <c r="Z678" s="26"/>
      <c r="AA678" s="27"/>
    </row>
    <row r="679">
      <c r="X679" s="53"/>
      <c r="Y679" s="27"/>
      <c r="Z679" s="53"/>
      <c r="AA679" s="27"/>
    </row>
    <row r="680">
      <c r="X680" s="26"/>
      <c r="Y680" s="27"/>
      <c r="Z680" s="26"/>
      <c r="AA680" s="27"/>
    </row>
    <row r="681">
      <c r="X681" s="26"/>
      <c r="Y681" s="27"/>
      <c r="Z681" s="26"/>
      <c r="AA681" s="27"/>
    </row>
    <row r="682">
      <c r="X682" s="26"/>
      <c r="Y682" s="27"/>
      <c r="Z682" s="26"/>
      <c r="AA682" s="27"/>
    </row>
    <row r="683">
      <c r="X683" s="26"/>
      <c r="Y683" s="27"/>
      <c r="Z683" s="26"/>
      <c r="AA683" s="27"/>
    </row>
    <row r="684">
      <c r="X684" s="26"/>
      <c r="Y684" s="27"/>
      <c r="Z684" s="26"/>
      <c r="AA684" s="27"/>
    </row>
    <row r="685">
      <c r="X685" s="26"/>
      <c r="Y685" s="27"/>
      <c r="Z685" s="26"/>
      <c r="AA685" s="27"/>
    </row>
    <row r="686">
      <c r="X686" s="26"/>
      <c r="Y686" s="27"/>
      <c r="Z686" s="26"/>
      <c r="AA686" s="27"/>
    </row>
    <row r="687">
      <c r="X687" s="26"/>
      <c r="Y687" s="27"/>
      <c r="Z687" s="26"/>
      <c r="AA687" s="27"/>
    </row>
    <row r="688">
      <c r="X688" s="26"/>
      <c r="Y688" s="27"/>
      <c r="Z688" s="26"/>
      <c r="AA688" s="27"/>
    </row>
    <row r="689">
      <c r="X689" s="53"/>
      <c r="Y689" s="27"/>
      <c r="Z689" s="53"/>
      <c r="AA689" s="27"/>
    </row>
    <row r="690">
      <c r="X690" s="26"/>
      <c r="Y690" s="27"/>
      <c r="Z690" s="26"/>
      <c r="AA690" s="27"/>
    </row>
    <row r="691">
      <c r="X691" s="26"/>
      <c r="Y691" s="27"/>
      <c r="Z691" s="26"/>
      <c r="AA691" s="27"/>
    </row>
    <row r="692">
      <c r="X692" s="26"/>
      <c r="Y692" s="27"/>
      <c r="Z692" s="26"/>
      <c r="AA692" s="27"/>
    </row>
    <row r="693">
      <c r="X693" s="26"/>
      <c r="Y693" s="27"/>
      <c r="Z693" s="26"/>
      <c r="AA693" s="27"/>
    </row>
    <row r="694">
      <c r="X694" s="26"/>
      <c r="Y694" s="27"/>
      <c r="Z694" s="26"/>
      <c r="AA694" s="27"/>
    </row>
    <row r="695">
      <c r="X695" s="26"/>
      <c r="Y695" s="27"/>
      <c r="Z695" s="26"/>
      <c r="AA695" s="27"/>
    </row>
    <row r="696">
      <c r="X696" s="26"/>
      <c r="Y696" s="27"/>
      <c r="Z696" s="26"/>
      <c r="AA696" s="27"/>
    </row>
    <row r="697">
      <c r="X697" s="26"/>
      <c r="Y697" s="27"/>
      <c r="Z697" s="26"/>
      <c r="AA697" s="27"/>
    </row>
    <row r="698">
      <c r="X698" s="26"/>
      <c r="Y698" s="27"/>
      <c r="Z698" s="26"/>
      <c r="AA698" s="27"/>
    </row>
    <row r="699">
      <c r="X699" s="53"/>
      <c r="Y699" s="27"/>
      <c r="Z699" s="53"/>
      <c r="AA699" s="27"/>
    </row>
    <row r="700">
      <c r="X700" s="26"/>
      <c r="Y700" s="27"/>
      <c r="Z700" s="26"/>
      <c r="AA700" s="27"/>
    </row>
    <row r="701">
      <c r="X701" s="26"/>
      <c r="Y701" s="27"/>
      <c r="Z701" s="26"/>
      <c r="AA701" s="27"/>
    </row>
    <row r="702">
      <c r="X702" s="26"/>
      <c r="Y702" s="27"/>
      <c r="Z702" s="26"/>
      <c r="AA702" s="27"/>
    </row>
    <row r="703">
      <c r="X703" s="26"/>
      <c r="Y703" s="27"/>
      <c r="Z703" s="26"/>
      <c r="AA703" s="27"/>
    </row>
    <row r="704">
      <c r="X704" s="26"/>
      <c r="Y704" s="27"/>
      <c r="Z704" s="26"/>
      <c r="AA704" s="27"/>
    </row>
    <row r="705">
      <c r="X705" s="26"/>
      <c r="Y705" s="27"/>
      <c r="Z705" s="26"/>
      <c r="AA705" s="27"/>
    </row>
    <row r="706">
      <c r="X706" s="26"/>
      <c r="Y706" s="27"/>
      <c r="Z706" s="26"/>
      <c r="AA706" s="27"/>
    </row>
    <row r="707">
      <c r="X707" s="26"/>
      <c r="Y707" s="27"/>
      <c r="Z707" s="26"/>
      <c r="AA707" s="27"/>
    </row>
    <row r="708">
      <c r="X708" s="53"/>
      <c r="Y708" s="27"/>
      <c r="Z708" s="53"/>
      <c r="AA708" s="27"/>
    </row>
    <row r="709">
      <c r="X709" s="26"/>
      <c r="Y709" s="27"/>
      <c r="Z709" s="26"/>
      <c r="AA709" s="27"/>
    </row>
    <row r="710">
      <c r="X710" s="26"/>
      <c r="Y710" s="27"/>
      <c r="Z710" s="26"/>
      <c r="AA710" s="27"/>
    </row>
    <row r="711">
      <c r="X711" s="26"/>
      <c r="Y711" s="27"/>
      <c r="Z711" s="26"/>
      <c r="AA711" s="27"/>
    </row>
    <row r="712">
      <c r="X712" s="26"/>
      <c r="Y712" s="27"/>
      <c r="Z712" s="26"/>
      <c r="AA712" s="27"/>
    </row>
    <row r="713">
      <c r="X713" s="26"/>
      <c r="Y713" s="27"/>
      <c r="Z713" s="26"/>
      <c r="AA713" s="27"/>
    </row>
    <row r="714">
      <c r="X714" s="26"/>
      <c r="Y714" s="27"/>
      <c r="Z714" s="26"/>
      <c r="AA714" s="27"/>
    </row>
    <row r="715">
      <c r="X715" s="26"/>
      <c r="Y715" s="27"/>
      <c r="Z715" s="26"/>
      <c r="AA715" s="27"/>
    </row>
    <row r="716">
      <c r="X716" s="26"/>
      <c r="Y716" s="27"/>
      <c r="Z716" s="26"/>
      <c r="AA716" s="27"/>
    </row>
    <row r="717">
      <c r="X717" s="26"/>
      <c r="Y717" s="27"/>
      <c r="Z717" s="26"/>
      <c r="AA717" s="27"/>
    </row>
    <row r="718">
      <c r="X718" s="53"/>
      <c r="Y718" s="27"/>
      <c r="Z718" s="53"/>
      <c r="AA718" s="27"/>
    </row>
    <row r="719">
      <c r="X719" s="26"/>
      <c r="Y719" s="27"/>
      <c r="Z719" s="26"/>
      <c r="AA719" s="27"/>
    </row>
    <row r="720">
      <c r="X720" s="74"/>
      <c r="Y720" s="27"/>
      <c r="Z720" s="74"/>
      <c r="AA720" s="27"/>
    </row>
    <row r="722">
      <c r="X722" s="12"/>
      <c r="Y722" s="9"/>
      <c r="Z722" s="12"/>
      <c r="AA722" s="9"/>
    </row>
    <row r="723">
      <c r="X723" s="26"/>
      <c r="Y723" s="27"/>
      <c r="Z723" s="26"/>
      <c r="AA723" s="27"/>
    </row>
    <row r="724">
      <c r="X724" s="26"/>
      <c r="Y724" s="27"/>
      <c r="Z724" s="26"/>
      <c r="AA724" s="27"/>
    </row>
    <row r="725">
      <c r="X725" s="26"/>
      <c r="Y725" s="27"/>
      <c r="Z725" s="26"/>
      <c r="AA725" s="27"/>
    </row>
    <row r="726">
      <c r="X726" s="26"/>
      <c r="Y726" s="27"/>
      <c r="Z726" s="26"/>
      <c r="AA726" s="27"/>
    </row>
    <row r="727">
      <c r="X727" s="26"/>
      <c r="Y727" s="27"/>
      <c r="Z727" s="26"/>
      <c r="AA727" s="27"/>
    </row>
    <row r="728">
      <c r="X728" s="26"/>
      <c r="Y728" s="27"/>
      <c r="Z728" s="26"/>
      <c r="AA728" s="27"/>
    </row>
    <row r="729">
      <c r="X729" s="26"/>
      <c r="Y729" s="27"/>
      <c r="Z729" s="26"/>
      <c r="AA729" s="27"/>
    </row>
    <row r="730">
      <c r="X730" s="26"/>
      <c r="Y730" s="27"/>
      <c r="Z730" s="26"/>
      <c r="AA730" s="27"/>
    </row>
    <row r="731">
      <c r="X731" s="26"/>
      <c r="Y731" s="27"/>
      <c r="Z731" s="26"/>
      <c r="AA731" s="27"/>
    </row>
    <row r="732">
      <c r="X732" s="53"/>
      <c r="Y732" s="27"/>
      <c r="Z732" s="53"/>
      <c r="AA732" s="27"/>
    </row>
    <row r="733">
      <c r="X733" s="26"/>
      <c r="Y733" s="27"/>
      <c r="Z733" s="26"/>
      <c r="AA733" s="27"/>
    </row>
    <row r="734">
      <c r="X734" s="26"/>
      <c r="Y734" s="27"/>
      <c r="Z734" s="26"/>
      <c r="AA734" s="27"/>
    </row>
    <row r="735">
      <c r="X735" s="26"/>
      <c r="Y735" s="27"/>
      <c r="Z735" s="26"/>
      <c r="AA735" s="27"/>
    </row>
    <row r="736">
      <c r="X736" s="26"/>
      <c r="Y736" s="27"/>
      <c r="Z736" s="26"/>
      <c r="AA736" s="27"/>
    </row>
    <row r="737">
      <c r="X737" s="26"/>
      <c r="Y737" s="27"/>
      <c r="Z737" s="26"/>
      <c r="AA737" s="27"/>
    </row>
    <row r="738">
      <c r="X738" s="26"/>
      <c r="Y738" s="27"/>
      <c r="Z738" s="26"/>
      <c r="AA738" s="27"/>
    </row>
    <row r="739">
      <c r="X739" s="26"/>
      <c r="Y739" s="27"/>
      <c r="Z739" s="26"/>
      <c r="AA739" s="27"/>
    </row>
    <row r="740">
      <c r="X740" s="26"/>
      <c r="Y740" s="27"/>
      <c r="Z740" s="26"/>
      <c r="AA740" s="27"/>
    </row>
    <row r="741">
      <c r="X741" s="26"/>
      <c r="Y741" s="27"/>
      <c r="Z741" s="26"/>
      <c r="AA741" s="27"/>
    </row>
    <row r="742">
      <c r="X742" s="26"/>
      <c r="Y742" s="27"/>
      <c r="Z742" s="26"/>
      <c r="AA742" s="27"/>
    </row>
    <row r="743">
      <c r="X743" s="53"/>
      <c r="Y743" s="27"/>
      <c r="Z743" s="53"/>
      <c r="AA743" s="27"/>
    </row>
    <row r="744">
      <c r="X744" s="26"/>
      <c r="Y744" s="27"/>
      <c r="Z744" s="26"/>
      <c r="AA744" s="27"/>
    </row>
    <row r="745">
      <c r="X745" s="26"/>
      <c r="Y745" s="27"/>
      <c r="Z745" s="26"/>
      <c r="AA745" s="27"/>
    </row>
    <row r="746">
      <c r="X746" s="26"/>
      <c r="Y746" s="27"/>
      <c r="Z746" s="26"/>
      <c r="AA746" s="27"/>
    </row>
    <row r="747">
      <c r="X747" s="26"/>
      <c r="Y747" s="27"/>
      <c r="Z747" s="26"/>
      <c r="AA747" s="27"/>
    </row>
    <row r="748">
      <c r="X748" s="26"/>
      <c r="Y748" s="27"/>
      <c r="Z748" s="26"/>
      <c r="AA748" s="27"/>
    </row>
    <row r="749">
      <c r="X749" s="26"/>
      <c r="Y749" s="27"/>
      <c r="Z749" s="26"/>
      <c r="AA749" s="27"/>
    </row>
    <row r="750">
      <c r="X750" s="26"/>
      <c r="Y750" s="27"/>
      <c r="Z750" s="26"/>
      <c r="AA750" s="27"/>
    </row>
    <row r="751">
      <c r="X751" s="26"/>
      <c r="Y751" s="27"/>
      <c r="Z751" s="26"/>
      <c r="AA751" s="27"/>
    </row>
    <row r="752">
      <c r="X752" s="26"/>
      <c r="Y752" s="27"/>
      <c r="Z752" s="26"/>
      <c r="AA752" s="27"/>
    </row>
    <row r="753">
      <c r="X753" s="53"/>
      <c r="Y753" s="27"/>
      <c r="Z753" s="53"/>
      <c r="AA753" s="27"/>
    </row>
    <row r="754">
      <c r="X754" s="26"/>
      <c r="Y754" s="27"/>
      <c r="Z754" s="26"/>
      <c r="AA754" s="27"/>
    </row>
    <row r="755">
      <c r="X755" s="26"/>
      <c r="Y755" s="27"/>
      <c r="Z755" s="26"/>
      <c r="AA755" s="27"/>
    </row>
    <row r="756">
      <c r="X756" s="26"/>
      <c r="Y756" s="27"/>
      <c r="Z756" s="26"/>
      <c r="AA756" s="27"/>
    </row>
    <row r="757">
      <c r="X757" s="26"/>
      <c r="Y757" s="27"/>
      <c r="Z757" s="26"/>
      <c r="AA757" s="27"/>
    </row>
    <row r="758">
      <c r="X758" s="26"/>
      <c r="Y758" s="27"/>
      <c r="Z758" s="26"/>
      <c r="AA758" s="27"/>
    </row>
    <row r="759">
      <c r="X759" s="26"/>
      <c r="Y759" s="27"/>
      <c r="Z759" s="26"/>
      <c r="AA759" s="27"/>
    </row>
    <row r="760">
      <c r="X760" s="26"/>
      <c r="Y760" s="27"/>
      <c r="Z760" s="26"/>
      <c r="AA760" s="27"/>
    </row>
    <row r="761">
      <c r="X761" s="26"/>
      <c r="Y761" s="27"/>
      <c r="Z761" s="26"/>
      <c r="AA761" s="27"/>
    </row>
    <row r="762">
      <c r="X762" s="53"/>
      <c r="Y762" s="27"/>
      <c r="Z762" s="53"/>
      <c r="AA762" s="27"/>
    </row>
    <row r="763">
      <c r="X763" s="26"/>
      <c r="Y763" s="27"/>
      <c r="Z763" s="26"/>
      <c r="AA763" s="27"/>
    </row>
    <row r="764">
      <c r="X764" s="26"/>
      <c r="Y764" s="27"/>
      <c r="Z764" s="26"/>
      <c r="AA764" s="27"/>
    </row>
    <row r="765">
      <c r="X765" s="26"/>
      <c r="Y765" s="27"/>
      <c r="Z765" s="26"/>
      <c r="AA765" s="27"/>
    </row>
    <row r="766">
      <c r="X766" s="26"/>
      <c r="Y766" s="27"/>
      <c r="Z766" s="26"/>
      <c r="AA766" s="27"/>
    </row>
    <row r="767">
      <c r="X767" s="26"/>
      <c r="Y767" s="27"/>
      <c r="Z767" s="26"/>
      <c r="AA767" s="27"/>
    </row>
    <row r="768">
      <c r="X768" s="26"/>
      <c r="Y768" s="27"/>
      <c r="Z768" s="26"/>
      <c r="AA768" s="27"/>
    </row>
    <row r="769">
      <c r="X769" s="26"/>
      <c r="Y769" s="27"/>
      <c r="Z769" s="26"/>
      <c r="AA769" s="27"/>
    </row>
    <row r="770">
      <c r="X770" s="26"/>
      <c r="Y770" s="27"/>
      <c r="Z770" s="26"/>
      <c r="AA770" s="27"/>
    </row>
    <row r="771">
      <c r="X771" s="26"/>
      <c r="Y771" s="27"/>
      <c r="Z771" s="26"/>
      <c r="AA771" s="27"/>
    </row>
    <row r="772">
      <c r="X772" s="26"/>
      <c r="Y772" s="27"/>
      <c r="Z772" s="26"/>
      <c r="AA772" s="27"/>
    </row>
    <row r="773">
      <c r="X773" s="53"/>
      <c r="Y773" s="27"/>
      <c r="Z773" s="53"/>
      <c r="AA773" s="27"/>
    </row>
    <row r="774">
      <c r="X774" s="26"/>
      <c r="Y774" s="27"/>
      <c r="Z774" s="26"/>
      <c r="AA774" s="27"/>
    </row>
    <row r="775">
      <c r="X775" s="26"/>
      <c r="Y775" s="27"/>
      <c r="Z775" s="26"/>
      <c r="AA775" s="27"/>
    </row>
    <row r="776">
      <c r="X776" s="26"/>
      <c r="Y776" s="27"/>
      <c r="Z776" s="26"/>
      <c r="AA776" s="27"/>
    </row>
    <row r="777">
      <c r="X777" s="26"/>
      <c r="Y777" s="27"/>
      <c r="Z777" s="26"/>
      <c r="AA777" s="27"/>
    </row>
    <row r="778">
      <c r="X778" s="26"/>
      <c r="Y778" s="27"/>
      <c r="Z778" s="26"/>
      <c r="AA778" s="27"/>
    </row>
    <row r="779">
      <c r="X779" s="26"/>
      <c r="Y779" s="27"/>
      <c r="Z779" s="26"/>
      <c r="AA779" s="27"/>
    </row>
    <row r="780">
      <c r="X780" s="26"/>
      <c r="Y780" s="27"/>
      <c r="Z780" s="26"/>
      <c r="AA780" s="27"/>
    </row>
    <row r="781">
      <c r="X781" s="26"/>
      <c r="Y781" s="27"/>
      <c r="Z781" s="26"/>
      <c r="AA781" s="27"/>
    </row>
    <row r="782">
      <c r="X782" s="53"/>
      <c r="Y782" s="27"/>
      <c r="Z782" s="53"/>
      <c r="AA782" s="27"/>
    </row>
    <row r="783">
      <c r="X783" s="26"/>
      <c r="Y783" s="27"/>
      <c r="Z783" s="26"/>
      <c r="AA783" s="27"/>
    </row>
    <row r="784">
      <c r="X784" s="26"/>
      <c r="Y784" s="27"/>
      <c r="Z784" s="26"/>
      <c r="AA784" s="27"/>
    </row>
    <row r="785">
      <c r="X785" s="26"/>
      <c r="Y785" s="27"/>
      <c r="Z785" s="26"/>
      <c r="AA785" s="27"/>
    </row>
    <row r="786">
      <c r="X786" s="26"/>
      <c r="Y786" s="27"/>
      <c r="Z786" s="26"/>
      <c r="AA786" s="27"/>
    </row>
    <row r="787">
      <c r="X787" s="26"/>
      <c r="Y787" s="27"/>
      <c r="Z787" s="26"/>
      <c r="AA787" s="27"/>
    </row>
    <row r="788">
      <c r="X788" s="26"/>
      <c r="Y788" s="27"/>
      <c r="Z788" s="26"/>
      <c r="AA788" s="27"/>
    </row>
    <row r="789">
      <c r="X789" s="26"/>
      <c r="Y789" s="27"/>
      <c r="Z789" s="26"/>
      <c r="AA789" s="27"/>
    </row>
    <row r="790">
      <c r="X790" s="26"/>
      <c r="Y790" s="27"/>
      <c r="Z790" s="26"/>
      <c r="AA790" s="27"/>
    </row>
    <row r="791">
      <c r="X791" s="26"/>
      <c r="Y791" s="27"/>
      <c r="Z791" s="26"/>
      <c r="AA791" s="27"/>
    </row>
    <row r="792">
      <c r="X792" s="53"/>
      <c r="Y792" s="27"/>
      <c r="Z792" s="53"/>
      <c r="AA792" s="27"/>
    </row>
    <row r="793">
      <c r="X793" s="26"/>
      <c r="Y793" s="27"/>
      <c r="Z793" s="26"/>
      <c r="AA793" s="27"/>
    </row>
    <row r="794">
      <c r="X794" s="26"/>
      <c r="Y794" s="27"/>
      <c r="Z794" s="26"/>
      <c r="AA794" s="27"/>
    </row>
    <row r="795">
      <c r="X795" s="26"/>
      <c r="Y795" s="27"/>
      <c r="Z795" s="26"/>
      <c r="AA795" s="27"/>
    </row>
    <row r="796">
      <c r="X796" s="26"/>
      <c r="Y796" s="27"/>
      <c r="Z796" s="26"/>
      <c r="AA796" s="27"/>
    </row>
    <row r="797">
      <c r="X797" s="26"/>
      <c r="Y797" s="27"/>
      <c r="Z797" s="26"/>
      <c r="AA797" s="27"/>
    </row>
    <row r="798">
      <c r="X798" s="26"/>
      <c r="Y798" s="27"/>
      <c r="Z798" s="26"/>
      <c r="AA798" s="27"/>
    </row>
    <row r="799">
      <c r="X799" s="26"/>
      <c r="Y799" s="27"/>
      <c r="Z799" s="26"/>
      <c r="AA799" s="27"/>
    </row>
    <row r="800">
      <c r="X800" s="26"/>
      <c r="Y800" s="27"/>
      <c r="Z800" s="26"/>
      <c r="AA800" s="27"/>
    </row>
    <row r="801">
      <c r="X801" s="26"/>
      <c r="Y801" s="27"/>
      <c r="Z801" s="26"/>
      <c r="AA801" s="27"/>
    </row>
    <row r="802">
      <c r="X802" s="53"/>
      <c r="Y802" s="27"/>
      <c r="Z802" s="53"/>
      <c r="AA802" s="27"/>
    </row>
    <row r="803">
      <c r="X803" s="26"/>
      <c r="Y803" s="27"/>
      <c r="Z803" s="26"/>
      <c r="AA803" s="27"/>
    </row>
    <row r="804">
      <c r="X804" s="26"/>
      <c r="Y804" s="27"/>
      <c r="Z804" s="26"/>
      <c r="AA804" s="27"/>
    </row>
    <row r="805">
      <c r="X805" s="26"/>
      <c r="Y805" s="27"/>
      <c r="Z805" s="26"/>
      <c r="AA805" s="27"/>
    </row>
    <row r="806">
      <c r="X806" s="26"/>
      <c r="Y806" s="27"/>
      <c r="Z806" s="26"/>
      <c r="AA806" s="27"/>
    </row>
    <row r="807">
      <c r="X807" s="26"/>
      <c r="Y807" s="27"/>
      <c r="Z807" s="26"/>
      <c r="AA807" s="27"/>
    </row>
    <row r="808">
      <c r="X808" s="26"/>
      <c r="Y808" s="27"/>
      <c r="Z808" s="26"/>
      <c r="AA808" s="27"/>
    </row>
    <row r="809">
      <c r="X809" s="26"/>
      <c r="Y809" s="27"/>
      <c r="Z809" s="26"/>
      <c r="AA809" s="27"/>
    </row>
    <row r="810">
      <c r="X810" s="26"/>
      <c r="Y810" s="27"/>
      <c r="Z810" s="26"/>
      <c r="AA810" s="27"/>
    </row>
    <row r="811">
      <c r="X811" s="53"/>
      <c r="Y811" s="27"/>
      <c r="Z811" s="53"/>
      <c r="AA811" s="27"/>
    </row>
    <row r="812">
      <c r="X812" s="26"/>
      <c r="Y812" s="27"/>
      <c r="Z812" s="26"/>
      <c r="AA812" s="27"/>
    </row>
    <row r="813">
      <c r="X813" s="26"/>
      <c r="Y813" s="27"/>
      <c r="Z813" s="26"/>
      <c r="AA813" s="27"/>
    </row>
    <row r="814">
      <c r="X814" s="26"/>
      <c r="Y814" s="27"/>
      <c r="Z814" s="26"/>
      <c r="AA814" s="27"/>
    </row>
    <row r="815">
      <c r="X815" s="26"/>
      <c r="Y815" s="27"/>
      <c r="Z815" s="26"/>
      <c r="AA815" s="27"/>
    </row>
    <row r="816">
      <c r="X816" s="26"/>
      <c r="Y816" s="27"/>
      <c r="Z816" s="26"/>
      <c r="AA816" s="27"/>
    </row>
    <row r="817">
      <c r="X817" s="26"/>
      <c r="Y817" s="27"/>
      <c r="Z817" s="26"/>
      <c r="AA817" s="27"/>
    </row>
    <row r="818">
      <c r="X818" s="26"/>
      <c r="Y818" s="27"/>
      <c r="Z818" s="26"/>
      <c r="AA818" s="27"/>
    </row>
    <row r="819">
      <c r="X819" s="26"/>
      <c r="Y819" s="27"/>
      <c r="Z819" s="26"/>
      <c r="AA819" s="27"/>
    </row>
    <row r="820">
      <c r="X820" s="26"/>
      <c r="Y820" s="27"/>
      <c r="Z820" s="26"/>
      <c r="AA820" s="27"/>
    </row>
    <row r="821">
      <c r="X821" s="53"/>
      <c r="Y821" s="27"/>
      <c r="Z821" s="53"/>
      <c r="AA821" s="27"/>
    </row>
    <row r="822">
      <c r="X822" s="26"/>
      <c r="Y822" s="27"/>
      <c r="Z822" s="26"/>
      <c r="AA822" s="27"/>
    </row>
    <row r="823">
      <c r="X823" s="74"/>
      <c r="Y823" s="27"/>
      <c r="Z823" s="74"/>
      <c r="AA823" s="27"/>
    </row>
    <row r="825">
      <c r="X825" s="12"/>
      <c r="Y825" s="9"/>
      <c r="Z825" s="12"/>
      <c r="AA825" s="9"/>
    </row>
    <row r="826">
      <c r="X826" s="26"/>
      <c r="Y826" s="27"/>
      <c r="Z826" s="26"/>
      <c r="AA826" s="27"/>
    </row>
    <row r="827">
      <c r="X827" s="26"/>
      <c r="Y827" s="27"/>
      <c r="Z827" s="26"/>
      <c r="AA827" s="27"/>
    </row>
    <row r="828">
      <c r="X828" s="26"/>
      <c r="Y828" s="27"/>
      <c r="Z828" s="26"/>
      <c r="AA828" s="27"/>
    </row>
    <row r="829">
      <c r="X829" s="26"/>
      <c r="Y829" s="27"/>
      <c r="Z829" s="26"/>
      <c r="AA829" s="27"/>
    </row>
    <row r="830">
      <c r="X830" s="26"/>
      <c r="Y830" s="27"/>
      <c r="Z830" s="26"/>
      <c r="AA830" s="27"/>
    </row>
    <row r="831">
      <c r="X831" s="26"/>
      <c r="Y831" s="27"/>
      <c r="Z831" s="26"/>
      <c r="AA831" s="27"/>
    </row>
    <row r="832">
      <c r="X832" s="26"/>
      <c r="Y832" s="27"/>
      <c r="Z832" s="26"/>
      <c r="AA832" s="27"/>
    </row>
    <row r="833">
      <c r="X833" s="26"/>
      <c r="Y833" s="27"/>
      <c r="Z833" s="26"/>
      <c r="AA833" s="27"/>
    </row>
    <row r="834">
      <c r="X834" s="26"/>
      <c r="Y834" s="27"/>
      <c r="Z834" s="26"/>
      <c r="AA834" s="27"/>
    </row>
    <row r="835">
      <c r="X835" s="53"/>
      <c r="Y835" s="27"/>
      <c r="Z835" s="53"/>
      <c r="AA835" s="27"/>
    </row>
    <row r="836">
      <c r="X836" s="26"/>
      <c r="Y836" s="27"/>
      <c r="Z836" s="26"/>
      <c r="AA836" s="27"/>
    </row>
    <row r="837">
      <c r="X837" s="26"/>
      <c r="Y837" s="27"/>
      <c r="Z837" s="26"/>
      <c r="AA837" s="27"/>
    </row>
    <row r="838">
      <c r="X838" s="26"/>
      <c r="Y838" s="27"/>
      <c r="Z838" s="26"/>
      <c r="AA838" s="27"/>
    </row>
    <row r="839">
      <c r="X839" s="26"/>
      <c r="Y839" s="27"/>
      <c r="Z839" s="26"/>
      <c r="AA839" s="27"/>
    </row>
    <row r="840">
      <c r="X840" s="26"/>
      <c r="Y840" s="27"/>
      <c r="Z840" s="26"/>
      <c r="AA840" s="27"/>
    </row>
    <row r="841">
      <c r="X841" s="26"/>
      <c r="Y841" s="27"/>
      <c r="Z841" s="26"/>
      <c r="AA841" s="27"/>
    </row>
    <row r="842">
      <c r="X842" s="26"/>
      <c r="Y842" s="27"/>
      <c r="Z842" s="26"/>
      <c r="AA842" s="27"/>
    </row>
    <row r="843">
      <c r="X843" s="26"/>
      <c r="Y843" s="27"/>
      <c r="Z843" s="26"/>
      <c r="AA843" s="27"/>
    </row>
    <row r="844">
      <c r="X844" s="26"/>
      <c r="Y844" s="27"/>
      <c r="Z844" s="26"/>
      <c r="AA844" s="27"/>
    </row>
    <row r="845">
      <c r="X845" s="26"/>
      <c r="Y845" s="27"/>
      <c r="Z845" s="26"/>
      <c r="AA845" s="27"/>
    </row>
    <row r="846">
      <c r="X846" s="53"/>
      <c r="Y846" s="27"/>
      <c r="Z846" s="53"/>
      <c r="AA846" s="27"/>
    </row>
    <row r="847">
      <c r="X847" s="26"/>
      <c r="Y847" s="27"/>
      <c r="Z847" s="26"/>
      <c r="AA847" s="27"/>
    </row>
    <row r="848">
      <c r="X848" s="26"/>
      <c r="Y848" s="27"/>
      <c r="Z848" s="26"/>
      <c r="AA848" s="27"/>
    </row>
    <row r="849">
      <c r="X849" s="26"/>
      <c r="Y849" s="27"/>
      <c r="Z849" s="26"/>
      <c r="AA849" s="27"/>
    </row>
    <row r="850">
      <c r="X850" s="26"/>
      <c r="Y850" s="27"/>
      <c r="Z850" s="26"/>
      <c r="AA850" s="27"/>
    </row>
    <row r="851">
      <c r="X851" s="26"/>
      <c r="Y851" s="27"/>
      <c r="Z851" s="26"/>
      <c r="AA851" s="27"/>
    </row>
    <row r="852">
      <c r="X852" s="26"/>
      <c r="Y852" s="27"/>
      <c r="Z852" s="26"/>
      <c r="AA852" s="27"/>
    </row>
    <row r="853">
      <c r="X853" s="26"/>
      <c r="Y853" s="27"/>
      <c r="Z853" s="26"/>
      <c r="AA853" s="27"/>
    </row>
    <row r="854">
      <c r="X854" s="26"/>
      <c r="Y854" s="27"/>
      <c r="Z854" s="26"/>
      <c r="AA854" s="27"/>
    </row>
    <row r="855">
      <c r="X855" s="26"/>
      <c r="Y855" s="27"/>
      <c r="Z855" s="26"/>
      <c r="AA855" s="27"/>
    </row>
    <row r="856">
      <c r="X856" s="53"/>
      <c r="Y856" s="27"/>
      <c r="Z856" s="53"/>
      <c r="AA856" s="27"/>
    </row>
    <row r="857">
      <c r="X857" s="26"/>
      <c r="Y857" s="27"/>
      <c r="Z857" s="26"/>
      <c r="AA857" s="27"/>
    </row>
    <row r="858">
      <c r="X858" s="26"/>
      <c r="Y858" s="27"/>
      <c r="Z858" s="26"/>
      <c r="AA858" s="27"/>
    </row>
    <row r="859">
      <c r="X859" s="26"/>
      <c r="Y859" s="27"/>
      <c r="Z859" s="26"/>
      <c r="AA859" s="27"/>
    </row>
    <row r="860">
      <c r="X860" s="26"/>
      <c r="Y860" s="27"/>
      <c r="Z860" s="26"/>
      <c r="AA860" s="27"/>
    </row>
    <row r="861">
      <c r="X861" s="26"/>
      <c r="Y861" s="27"/>
      <c r="Z861" s="26"/>
      <c r="AA861" s="27"/>
    </row>
    <row r="862">
      <c r="X862" s="26"/>
      <c r="Y862" s="27"/>
      <c r="Z862" s="26"/>
      <c r="AA862" s="27"/>
    </row>
    <row r="863">
      <c r="X863" s="26"/>
      <c r="Y863" s="27"/>
      <c r="Z863" s="26"/>
      <c r="AA863" s="27"/>
    </row>
    <row r="864">
      <c r="X864" s="26"/>
      <c r="Y864" s="27"/>
      <c r="Z864" s="26"/>
      <c r="AA864" s="27"/>
    </row>
    <row r="865">
      <c r="X865" s="53"/>
      <c r="Y865" s="27"/>
      <c r="Z865" s="53"/>
      <c r="AA865" s="27"/>
    </row>
    <row r="866">
      <c r="X866" s="26"/>
      <c r="Y866" s="27"/>
      <c r="Z866" s="26"/>
      <c r="AA866" s="27"/>
    </row>
    <row r="867">
      <c r="X867" s="26"/>
      <c r="Y867" s="27"/>
      <c r="Z867" s="26"/>
      <c r="AA867" s="27"/>
    </row>
    <row r="868">
      <c r="X868" s="26"/>
      <c r="Y868" s="27"/>
      <c r="Z868" s="26"/>
      <c r="AA868" s="27"/>
    </row>
    <row r="869">
      <c r="X869" s="26"/>
      <c r="Y869" s="27"/>
      <c r="Z869" s="26"/>
      <c r="AA869" s="27"/>
    </row>
    <row r="870">
      <c r="X870" s="26"/>
      <c r="Y870" s="27"/>
      <c r="Z870" s="26"/>
      <c r="AA870" s="27"/>
    </row>
    <row r="871">
      <c r="X871" s="26"/>
      <c r="Y871" s="27"/>
      <c r="Z871" s="26"/>
      <c r="AA871" s="27"/>
    </row>
    <row r="872">
      <c r="X872" s="26"/>
      <c r="Y872" s="27"/>
      <c r="Z872" s="26"/>
      <c r="AA872" s="27"/>
    </row>
    <row r="873">
      <c r="X873" s="26"/>
      <c r="Y873" s="27"/>
      <c r="Z873" s="26"/>
      <c r="AA873" s="27"/>
    </row>
    <row r="874">
      <c r="X874" s="26"/>
      <c r="Y874" s="27"/>
      <c r="Z874" s="26"/>
      <c r="AA874" s="27"/>
    </row>
    <row r="875">
      <c r="X875" s="26"/>
      <c r="Y875" s="27"/>
      <c r="Z875" s="26"/>
      <c r="AA875" s="27"/>
    </row>
    <row r="876">
      <c r="X876" s="53"/>
      <c r="Y876" s="27"/>
      <c r="Z876" s="53"/>
      <c r="AA876" s="27"/>
    </row>
    <row r="877">
      <c r="X877" s="26"/>
      <c r="Y877" s="27"/>
      <c r="Z877" s="26"/>
      <c r="AA877" s="27"/>
    </row>
    <row r="878">
      <c r="X878" s="26"/>
      <c r="Y878" s="27"/>
      <c r="Z878" s="26"/>
      <c r="AA878" s="27"/>
    </row>
    <row r="879">
      <c r="X879" s="26"/>
      <c r="Y879" s="27"/>
      <c r="Z879" s="26"/>
      <c r="AA879" s="27"/>
    </row>
    <row r="880">
      <c r="X880" s="26"/>
      <c r="Y880" s="27"/>
      <c r="Z880" s="26"/>
      <c r="AA880" s="27"/>
    </row>
    <row r="881">
      <c r="X881" s="26"/>
      <c r="Y881" s="27"/>
      <c r="Z881" s="26"/>
      <c r="AA881" s="27"/>
    </row>
    <row r="882">
      <c r="X882" s="26"/>
      <c r="Y882" s="27"/>
      <c r="Z882" s="26"/>
      <c r="AA882" s="27"/>
    </row>
    <row r="883">
      <c r="X883" s="26"/>
      <c r="Y883" s="27"/>
      <c r="Z883" s="26"/>
      <c r="AA883" s="27"/>
    </row>
    <row r="884">
      <c r="X884" s="26"/>
      <c r="Y884" s="27"/>
      <c r="Z884" s="26"/>
      <c r="AA884" s="27"/>
    </row>
    <row r="885">
      <c r="X885" s="53"/>
      <c r="Y885" s="27"/>
      <c r="Z885" s="53"/>
      <c r="AA885" s="27"/>
    </row>
    <row r="886">
      <c r="X886" s="26"/>
      <c r="Y886" s="27"/>
      <c r="Z886" s="26"/>
      <c r="AA886" s="27"/>
    </row>
    <row r="887">
      <c r="X887" s="26"/>
      <c r="Y887" s="27"/>
      <c r="Z887" s="26"/>
      <c r="AA887" s="27"/>
    </row>
    <row r="888">
      <c r="X888" s="26"/>
      <c r="Y888" s="27"/>
      <c r="Z888" s="26"/>
      <c r="AA888" s="27"/>
    </row>
    <row r="889">
      <c r="X889" s="26"/>
      <c r="Y889" s="27"/>
      <c r="Z889" s="26"/>
      <c r="AA889" s="27"/>
    </row>
    <row r="890">
      <c r="X890" s="26"/>
      <c r="Y890" s="27"/>
      <c r="Z890" s="26"/>
      <c r="AA890" s="27"/>
    </row>
    <row r="891">
      <c r="X891" s="26"/>
      <c r="Y891" s="27"/>
      <c r="Z891" s="26"/>
      <c r="AA891" s="27"/>
    </row>
    <row r="892">
      <c r="X892" s="26"/>
      <c r="Y892" s="27"/>
      <c r="Z892" s="26"/>
      <c r="AA892" s="27"/>
    </row>
    <row r="893">
      <c r="X893" s="26"/>
      <c r="Y893" s="27"/>
      <c r="Z893" s="26"/>
      <c r="AA893" s="27"/>
    </row>
    <row r="894">
      <c r="X894" s="26"/>
      <c r="Y894" s="27"/>
      <c r="Z894" s="26"/>
      <c r="AA894" s="27"/>
    </row>
    <row r="895">
      <c r="X895" s="53"/>
      <c r="Y895" s="27"/>
      <c r="Z895" s="53"/>
      <c r="AA895" s="27"/>
    </row>
    <row r="896">
      <c r="X896" s="26"/>
      <c r="Y896" s="27"/>
      <c r="Z896" s="26"/>
      <c r="AA896" s="27"/>
    </row>
    <row r="897">
      <c r="X897" s="26"/>
      <c r="Y897" s="27"/>
      <c r="Z897" s="26"/>
      <c r="AA897" s="27"/>
    </row>
    <row r="898">
      <c r="X898" s="26"/>
      <c r="Y898" s="27"/>
      <c r="Z898" s="26"/>
      <c r="AA898" s="27"/>
    </row>
    <row r="899">
      <c r="X899" s="26"/>
      <c r="Y899" s="27"/>
      <c r="Z899" s="26"/>
      <c r="AA899" s="27"/>
    </row>
    <row r="900">
      <c r="X900" s="26"/>
      <c r="Y900" s="27"/>
      <c r="Z900" s="26"/>
      <c r="AA900" s="27"/>
    </row>
    <row r="901">
      <c r="X901" s="26"/>
      <c r="Y901" s="27"/>
      <c r="Z901" s="26"/>
      <c r="AA901" s="27"/>
    </row>
    <row r="902">
      <c r="X902" s="26"/>
      <c r="Y902" s="27"/>
      <c r="Z902" s="26"/>
      <c r="AA902" s="27"/>
    </row>
    <row r="903">
      <c r="X903" s="26"/>
      <c r="Y903" s="27"/>
      <c r="Z903" s="26"/>
      <c r="AA903" s="27"/>
    </row>
    <row r="904">
      <c r="X904" s="26"/>
      <c r="Y904" s="27"/>
      <c r="Z904" s="26"/>
      <c r="AA904" s="27"/>
    </row>
    <row r="905">
      <c r="X905" s="53"/>
      <c r="Y905" s="27"/>
      <c r="Z905" s="53"/>
      <c r="AA905" s="27"/>
    </row>
    <row r="906">
      <c r="X906" s="26"/>
      <c r="Y906" s="27"/>
      <c r="Z906" s="26"/>
      <c r="AA906" s="27"/>
    </row>
    <row r="907">
      <c r="X907" s="26"/>
      <c r="Y907" s="27"/>
      <c r="Z907" s="26"/>
      <c r="AA907" s="27"/>
    </row>
    <row r="908">
      <c r="X908" s="26"/>
      <c r="Y908" s="27"/>
      <c r="Z908" s="26"/>
      <c r="AA908" s="27"/>
    </row>
    <row r="909">
      <c r="X909" s="26"/>
      <c r="Y909" s="27"/>
      <c r="Z909" s="26"/>
      <c r="AA909" s="27"/>
    </row>
    <row r="910">
      <c r="X910" s="26"/>
      <c r="Y910" s="27"/>
      <c r="Z910" s="26"/>
      <c r="AA910" s="27"/>
    </row>
    <row r="911">
      <c r="X911" s="26"/>
      <c r="Y911" s="27"/>
      <c r="Z911" s="26"/>
      <c r="AA911" s="27"/>
    </row>
    <row r="912">
      <c r="X912" s="26"/>
      <c r="Y912" s="27"/>
      <c r="Z912" s="26"/>
      <c r="AA912" s="27"/>
    </row>
    <row r="913">
      <c r="X913" s="26"/>
      <c r="Y913" s="27"/>
      <c r="Z913" s="26"/>
      <c r="AA913" s="27"/>
    </row>
    <row r="914">
      <c r="X914" s="53"/>
      <c r="Y914" s="27"/>
      <c r="Z914" s="53"/>
      <c r="AA914" s="27"/>
    </row>
    <row r="915">
      <c r="X915" s="26"/>
      <c r="Y915" s="27"/>
      <c r="Z915" s="26"/>
      <c r="AA915" s="27"/>
    </row>
    <row r="916">
      <c r="X916" s="26"/>
      <c r="Y916" s="27"/>
      <c r="Z916" s="26"/>
      <c r="AA916" s="27"/>
    </row>
    <row r="917">
      <c r="X917" s="26"/>
      <c r="Y917" s="27"/>
      <c r="Z917" s="26"/>
      <c r="AA917" s="27"/>
    </row>
    <row r="918">
      <c r="X918" s="26"/>
      <c r="Y918" s="27"/>
      <c r="Z918" s="26"/>
      <c r="AA918" s="27"/>
    </row>
    <row r="919">
      <c r="X919" s="26"/>
      <c r="Y919" s="27"/>
      <c r="Z919" s="26"/>
      <c r="AA919" s="27"/>
    </row>
    <row r="920">
      <c r="X920" s="26"/>
      <c r="Y920" s="27"/>
      <c r="Z920" s="26"/>
      <c r="AA920" s="27"/>
    </row>
    <row r="921">
      <c r="X921" s="26"/>
      <c r="Y921" s="27"/>
      <c r="Z921" s="26"/>
      <c r="AA921" s="27"/>
    </row>
    <row r="922">
      <c r="X922" s="26"/>
      <c r="Y922" s="27"/>
      <c r="Z922" s="26"/>
      <c r="AA922" s="27"/>
    </row>
    <row r="923">
      <c r="X923" s="26"/>
      <c r="Y923" s="27"/>
      <c r="Z923" s="26"/>
      <c r="AA923" s="27"/>
    </row>
    <row r="924">
      <c r="X924" s="53"/>
      <c r="Y924" s="27"/>
      <c r="Z924" s="53"/>
      <c r="AA924" s="27"/>
    </row>
    <row r="925">
      <c r="X925" s="26"/>
      <c r="Y925" s="27"/>
      <c r="Z925" s="26"/>
      <c r="AA925" s="27"/>
    </row>
    <row r="926">
      <c r="X926" s="74"/>
      <c r="Y926" s="27"/>
      <c r="Z926" s="74"/>
      <c r="AA926" s="27"/>
    </row>
    <row r="928">
      <c r="X928" s="12"/>
      <c r="Y928" s="9"/>
      <c r="Z928" s="12"/>
      <c r="AA928" s="9"/>
    </row>
    <row r="929">
      <c r="X929" s="26"/>
      <c r="Y929" s="27"/>
      <c r="Z929" s="26"/>
      <c r="AA929" s="27"/>
    </row>
    <row r="930">
      <c r="X930" s="26"/>
      <c r="Y930" s="27"/>
      <c r="Z930" s="26"/>
      <c r="AA930" s="27"/>
    </row>
    <row r="931">
      <c r="X931" s="26"/>
      <c r="Y931" s="27"/>
      <c r="Z931" s="26"/>
      <c r="AA931" s="27"/>
    </row>
    <row r="932">
      <c r="X932" s="26"/>
      <c r="Y932" s="27"/>
      <c r="Z932" s="26"/>
      <c r="AA932" s="27"/>
    </row>
    <row r="933">
      <c r="X933" s="26"/>
      <c r="Y933" s="27"/>
      <c r="Z933" s="26"/>
      <c r="AA933" s="27"/>
    </row>
    <row r="934">
      <c r="X934" s="26"/>
      <c r="Y934" s="27"/>
      <c r="Z934" s="26"/>
      <c r="AA934" s="27"/>
    </row>
    <row r="935">
      <c r="X935" s="26"/>
      <c r="Y935" s="27"/>
      <c r="Z935" s="26"/>
      <c r="AA935" s="27"/>
    </row>
    <row r="936">
      <c r="X936" s="26"/>
      <c r="Y936" s="27"/>
      <c r="Z936" s="26"/>
      <c r="AA936" s="27"/>
    </row>
    <row r="937">
      <c r="X937" s="26"/>
      <c r="Y937" s="27"/>
      <c r="Z937" s="26"/>
      <c r="AA937" s="27"/>
    </row>
    <row r="938">
      <c r="X938" s="53"/>
      <c r="Y938" s="27"/>
      <c r="Z938" s="53"/>
      <c r="AA938" s="27"/>
    </row>
    <row r="939">
      <c r="X939" s="26"/>
      <c r="Y939" s="27"/>
      <c r="Z939" s="26"/>
      <c r="AA939" s="27"/>
    </row>
    <row r="940">
      <c r="X940" s="26"/>
      <c r="Y940" s="27"/>
      <c r="Z940" s="26"/>
      <c r="AA940" s="27"/>
    </row>
    <row r="941">
      <c r="X941" s="26"/>
      <c r="Y941" s="27"/>
      <c r="Z941" s="26"/>
      <c r="AA941" s="27"/>
    </row>
    <row r="942">
      <c r="X942" s="26"/>
      <c r="Y942" s="27"/>
      <c r="Z942" s="26"/>
      <c r="AA942" s="27"/>
    </row>
    <row r="943">
      <c r="X943" s="26"/>
      <c r="Y943" s="27"/>
      <c r="Z943" s="26"/>
      <c r="AA943" s="27"/>
    </row>
    <row r="944">
      <c r="X944" s="26"/>
      <c r="Y944" s="27"/>
      <c r="Z944" s="26"/>
      <c r="AA944" s="27"/>
    </row>
    <row r="945">
      <c r="X945" s="26"/>
      <c r="Y945" s="27"/>
      <c r="Z945" s="26"/>
      <c r="AA945" s="27"/>
    </row>
    <row r="946">
      <c r="X946" s="26"/>
      <c r="Y946" s="27"/>
      <c r="Z946" s="26"/>
      <c r="AA946" s="27"/>
    </row>
    <row r="947">
      <c r="X947" s="26"/>
      <c r="Y947" s="27"/>
      <c r="Z947" s="26"/>
      <c r="AA947" s="27"/>
    </row>
    <row r="948">
      <c r="X948" s="26"/>
      <c r="Y948" s="27"/>
      <c r="Z948" s="26"/>
      <c r="AA948" s="27"/>
    </row>
    <row r="949">
      <c r="X949" s="53"/>
      <c r="Y949" s="27"/>
      <c r="Z949" s="53"/>
      <c r="AA949" s="27"/>
    </row>
    <row r="950">
      <c r="X950" s="26"/>
      <c r="Y950" s="27"/>
      <c r="Z950" s="26"/>
      <c r="AA950" s="27"/>
    </row>
    <row r="951">
      <c r="X951" s="26"/>
      <c r="Y951" s="27"/>
      <c r="Z951" s="26"/>
      <c r="AA951" s="27"/>
    </row>
    <row r="952">
      <c r="X952" s="26"/>
      <c r="Y952" s="27"/>
      <c r="Z952" s="26"/>
      <c r="AA952" s="27"/>
    </row>
    <row r="953">
      <c r="X953" s="26"/>
      <c r="Y953" s="27"/>
      <c r="Z953" s="26"/>
      <c r="AA953" s="27"/>
    </row>
    <row r="954">
      <c r="X954" s="26"/>
      <c r="Y954" s="27"/>
      <c r="Z954" s="26"/>
      <c r="AA954" s="27"/>
    </row>
    <row r="955">
      <c r="X955" s="26"/>
      <c r="Y955" s="27"/>
      <c r="Z955" s="26"/>
      <c r="AA955" s="27"/>
    </row>
    <row r="956">
      <c r="X956" s="26"/>
      <c r="Y956" s="27"/>
      <c r="Z956" s="26"/>
      <c r="AA956" s="27"/>
    </row>
    <row r="957">
      <c r="X957" s="26"/>
      <c r="Y957" s="27"/>
      <c r="Z957" s="26"/>
      <c r="AA957" s="27"/>
    </row>
    <row r="958">
      <c r="X958" s="26"/>
      <c r="Y958" s="27"/>
      <c r="Z958" s="26"/>
      <c r="AA958" s="27"/>
    </row>
    <row r="959">
      <c r="X959" s="53"/>
      <c r="Y959" s="27"/>
      <c r="Z959" s="53"/>
      <c r="AA959" s="27"/>
    </row>
    <row r="960">
      <c r="X960" s="26"/>
      <c r="Y960" s="27"/>
      <c r="Z960" s="26"/>
      <c r="AA960" s="27"/>
    </row>
    <row r="961">
      <c r="X961" s="26"/>
      <c r="Y961" s="27"/>
      <c r="Z961" s="26"/>
      <c r="AA961" s="27"/>
    </row>
    <row r="962">
      <c r="X962" s="26"/>
      <c r="Y962" s="27"/>
      <c r="Z962" s="26"/>
      <c r="AA962" s="27"/>
    </row>
    <row r="963">
      <c r="X963" s="26"/>
      <c r="Y963" s="27"/>
      <c r="Z963" s="26"/>
      <c r="AA963" s="27"/>
    </row>
    <row r="964">
      <c r="X964" s="26"/>
      <c r="Y964" s="27"/>
      <c r="Z964" s="26"/>
      <c r="AA964" s="27"/>
    </row>
    <row r="965">
      <c r="X965" s="26"/>
      <c r="Y965" s="27"/>
      <c r="Z965" s="26"/>
      <c r="AA965" s="27"/>
    </row>
    <row r="966">
      <c r="X966" s="26"/>
      <c r="Y966" s="27"/>
      <c r="Z966" s="26"/>
      <c r="AA966" s="27"/>
    </row>
    <row r="967">
      <c r="X967" s="26"/>
      <c r="Y967" s="27"/>
      <c r="Z967" s="26"/>
      <c r="AA967" s="27"/>
    </row>
    <row r="968">
      <c r="X968" s="53"/>
      <c r="Y968" s="27"/>
      <c r="Z968" s="53"/>
      <c r="AA968" s="27"/>
    </row>
    <row r="969">
      <c r="X969" s="26"/>
      <c r="Y969" s="27"/>
      <c r="Z969" s="26"/>
      <c r="AA969" s="27"/>
    </row>
    <row r="970">
      <c r="X970" s="26"/>
      <c r="Y970" s="27"/>
      <c r="Z970" s="26"/>
      <c r="AA970" s="27"/>
    </row>
    <row r="971">
      <c r="X971" s="26"/>
      <c r="Y971" s="27"/>
      <c r="Z971" s="26"/>
      <c r="AA971" s="27"/>
    </row>
    <row r="972">
      <c r="X972" s="26"/>
      <c r="Y972" s="27"/>
      <c r="Z972" s="26"/>
      <c r="AA972" s="27"/>
    </row>
    <row r="973">
      <c r="X973" s="26"/>
      <c r="Y973" s="27"/>
      <c r="Z973" s="26"/>
      <c r="AA973" s="27"/>
    </row>
    <row r="974">
      <c r="X974" s="26"/>
      <c r="Y974" s="27"/>
      <c r="Z974" s="26"/>
      <c r="AA974" s="27"/>
    </row>
    <row r="975">
      <c r="X975" s="26"/>
      <c r="Y975" s="27"/>
      <c r="Z975" s="26"/>
      <c r="AA975" s="27"/>
    </row>
    <row r="976">
      <c r="X976" s="26"/>
      <c r="Y976" s="27"/>
      <c r="Z976" s="26"/>
      <c r="AA976" s="27"/>
    </row>
    <row r="977">
      <c r="X977" s="26"/>
      <c r="Y977" s="27"/>
      <c r="Z977" s="26"/>
      <c r="AA977" s="27"/>
    </row>
    <row r="978">
      <c r="X978" s="26"/>
      <c r="Y978" s="27"/>
      <c r="Z978" s="26"/>
      <c r="AA978" s="27"/>
    </row>
    <row r="979">
      <c r="X979" s="53"/>
      <c r="Y979" s="27"/>
      <c r="Z979" s="53"/>
      <c r="AA979" s="27"/>
    </row>
    <row r="980">
      <c r="X980" s="26"/>
      <c r="Y980" s="27"/>
      <c r="Z980" s="26"/>
      <c r="AA980" s="27"/>
    </row>
    <row r="981">
      <c r="X981" s="26"/>
      <c r="Y981" s="27"/>
      <c r="Z981" s="26"/>
      <c r="AA981" s="27"/>
    </row>
    <row r="982">
      <c r="X982" s="26"/>
      <c r="Y982" s="27"/>
      <c r="Z982" s="26"/>
      <c r="AA982" s="27"/>
    </row>
    <row r="983">
      <c r="X983" s="26"/>
      <c r="Y983" s="27"/>
      <c r="Z983" s="26"/>
      <c r="AA983" s="27"/>
    </row>
    <row r="984">
      <c r="X984" s="26"/>
      <c r="Y984" s="27"/>
      <c r="Z984" s="26"/>
      <c r="AA984" s="27"/>
    </row>
    <row r="985">
      <c r="X985" s="26"/>
      <c r="Y985" s="27"/>
      <c r="Z985" s="26"/>
      <c r="AA985" s="27"/>
    </row>
    <row r="986">
      <c r="X986" s="26"/>
      <c r="Y986" s="27"/>
      <c r="Z986" s="26"/>
      <c r="AA986" s="27"/>
    </row>
    <row r="987">
      <c r="X987" s="26"/>
      <c r="Y987" s="27"/>
      <c r="Z987" s="26"/>
      <c r="AA987" s="27"/>
    </row>
    <row r="988">
      <c r="X988" s="53"/>
      <c r="Y988" s="27"/>
      <c r="Z988" s="53"/>
      <c r="AA988" s="27"/>
    </row>
    <row r="989">
      <c r="X989" s="26"/>
      <c r="Y989" s="27"/>
      <c r="Z989" s="26"/>
      <c r="AA989" s="27"/>
    </row>
    <row r="990">
      <c r="X990" s="26"/>
      <c r="Y990" s="27"/>
      <c r="Z990" s="26"/>
      <c r="AA990" s="27"/>
    </row>
    <row r="991">
      <c r="X991" s="26"/>
      <c r="Y991" s="27"/>
      <c r="Z991" s="26"/>
      <c r="AA991" s="27"/>
    </row>
    <row r="992">
      <c r="X992" s="26"/>
      <c r="Y992" s="27"/>
      <c r="Z992" s="26"/>
      <c r="AA992" s="27"/>
    </row>
    <row r="993">
      <c r="X993" s="26"/>
      <c r="Y993" s="27"/>
      <c r="Z993" s="26"/>
      <c r="AA993" s="27"/>
    </row>
    <row r="994">
      <c r="X994" s="26"/>
      <c r="Y994" s="27"/>
      <c r="Z994" s="26"/>
      <c r="AA994" s="27"/>
    </row>
    <row r="995">
      <c r="X995" s="26"/>
      <c r="Y995" s="27"/>
      <c r="Z995" s="26"/>
      <c r="AA995" s="27"/>
    </row>
    <row r="996">
      <c r="X996" s="26"/>
      <c r="Y996" s="27"/>
      <c r="Z996" s="26"/>
      <c r="AA996" s="27"/>
    </row>
    <row r="997">
      <c r="X997" s="26"/>
      <c r="Y997" s="27"/>
      <c r="Z997" s="26"/>
      <c r="AA997" s="27"/>
    </row>
    <row r="998">
      <c r="X998" s="53"/>
      <c r="Y998" s="27"/>
      <c r="Z998" s="53"/>
      <c r="AA998" s="27"/>
    </row>
    <row r="999">
      <c r="X999" s="26"/>
      <c r="Y999" s="27"/>
      <c r="Z999" s="26"/>
      <c r="AA999" s="27"/>
    </row>
    <row r="1000">
      <c r="X1000" s="26"/>
      <c r="Y1000" s="27"/>
      <c r="Z1000" s="26"/>
      <c r="AA1000" s="27"/>
    </row>
    <row r="1001">
      <c r="X1001" s="26"/>
      <c r="Y1001" s="27"/>
      <c r="Z1001" s="26"/>
      <c r="AA1001" s="27"/>
    </row>
    <row r="1002">
      <c r="X1002" s="26"/>
      <c r="Y1002" s="27"/>
      <c r="Z1002" s="26"/>
      <c r="AA1002" s="27"/>
    </row>
    <row r="1003">
      <c r="X1003" s="26"/>
      <c r="Y1003" s="27"/>
      <c r="Z1003" s="26"/>
      <c r="AA1003" s="27"/>
    </row>
    <row r="1004">
      <c r="X1004" s="26"/>
      <c r="Y1004" s="27"/>
      <c r="Z1004" s="26"/>
      <c r="AA1004" s="27"/>
    </row>
    <row r="1005">
      <c r="X1005" s="26"/>
      <c r="Y1005" s="27"/>
      <c r="Z1005" s="26"/>
      <c r="AA1005" s="27"/>
    </row>
    <row r="1006">
      <c r="X1006" s="26"/>
      <c r="Y1006" s="27"/>
      <c r="Z1006" s="26"/>
      <c r="AA1006" s="27"/>
    </row>
    <row r="1007">
      <c r="X1007" s="26"/>
      <c r="Y1007" s="27"/>
      <c r="Z1007" s="26"/>
      <c r="AA1007" s="27"/>
    </row>
    <row r="1008">
      <c r="X1008" s="53"/>
      <c r="Y1008" s="27"/>
      <c r="Z1008" s="53"/>
      <c r="AA1008" s="27"/>
    </row>
    <row r="1009">
      <c r="X1009" s="26"/>
      <c r="Y1009" s="27"/>
      <c r="Z1009" s="26"/>
      <c r="AA1009" s="27"/>
    </row>
    <row r="1010">
      <c r="X1010" s="26"/>
      <c r="Y1010" s="27"/>
      <c r="Z1010" s="26"/>
      <c r="AA1010" s="27"/>
    </row>
    <row r="1011">
      <c r="X1011" s="26"/>
      <c r="Y1011" s="27"/>
      <c r="Z1011" s="26"/>
      <c r="AA1011" s="27"/>
    </row>
    <row r="1012">
      <c r="X1012" s="26"/>
      <c r="Y1012" s="27"/>
      <c r="Z1012" s="26"/>
      <c r="AA1012" s="27"/>
    </row>
    <row r="1013">
      <c r="X1013" s="26"/>
      <c r="Y1013" s="27"/>
      <c r="Z1013" s="26"/>
      <c r="AA1013" s="27"/>
    </row>
    <row r="1014">
      <c r="X1014" s="26"/>
      <c r="Y1014" s="27"/>
      <c r="Z1014" s="26"/>
      <c r="AA1014" s="27"/>
    </row>
    <row r="1015">
      <c r="X1015" s="26"/>
      <c r="Y1015" s="27"/>
      <c r="Z1015" s="26"/>
      <c r="AA1015" s="27"/>
    </row>
    <row r="1016">
      <c r="X1016" s="26"/>
      <c r="Y1016" s="27"/>
      <c r="Z1016" s="26"/>
      <c r="AA1016" s="27"/>
    </row>
    <row r="1017">
      <c r="X1017" s="53"/>
      <c r="Y1017" s="27"/>
      <c r="Z1017" s="53"/>
      <c r="AA1017" s="27"/>
    </row>
    <row r="1018">
      <c r="X1018" s="26"/>
      <c r="Y1018" s="27"/>
      <c r="Z1018" s="26"/>
      <c r="AA1018" s="27"/>
    </row>
    <row r="1019">
      <c r="X1019" s="26"/>
      <c r="Y1019" s="27"/>
      <c r="Z1019" s="26"/>
      <c r="AA1019" s="27"/>
    </row>
    <row r="1020">
      <c r="X1020" s="26"/>
      <c r="Y1020" s="27"/>
      <c r="Z1020" s="26"/>
      <c r="AA1020" s="27"/>
    </row>
    <row r="1021">
      <c r="X1021" s="26"/>
      <c r="Y1021" s="27"/>
      <c r="Z1021" s="26"/>
      <c r="AA1021" s="27"/>
    </row>
    <row r="1022">
      <c r="X1022" s="26"/>
      <c r="Y1022" s="27"/>
      <c r="Z1022" s="26"/>
      <c r="AA1022" s="27"/>
    </row>
    <row r="1023">
      <c r="X1023" s="26"/>
      <c r="Y1023" s="27"/>
      <c r="Z1023" s="26"/>
      <c r="AA1023" s="27"/>
    </row>
    <row r="1024">
      <c r="X1024" s="26"/>
      <c r="Y1024" s="27"/>
      <c r="Z1024" s="26"/>
      <c r="AA1024" s="27"/>
    </row>
    <row r="1025">
      <c r="X1025" s="26"/>
      <c r="Y1025" s="27"/>
      <c r="Z1025" s="26"/>
      <c r="AA1025" s="27"/>
    </row>
    <row r="1026">
      <c r="X1026" s="26"/>
      <c r="Y1026" s="27"/>
      <c r="Z1026" s="26"/>
      <c r="AA1026" s="27"/>
    </row>
    <row r="1027">
      <c r="X1027" s="53"/>
      <c r="Y1027" s="27"/>
      <c r="Z1027" s="53"/>
      <c r="AA1027" s="27"/>
    </row>
    <row r="1028">
      <c r="X1028" s="26"/>
      <c r="Y1028" s="27"/>
      <c r="Z1028" s="26"/>
      <c r="AA1028" s="27"/>
    </row>
    <row r="1029">
      <c r="X1029" s="74"/>
      <c r="Y1029" s="27"/>
      <c r="Z1029" s="74"/>
      <c r="AA1029" s="27"/>
    </row>
  </sheetData>
  <mergeCells count="10">
    <mergeCell ref="A74:A80"/>
    <mergeCell ref="A84:A90"/>
    <mergeCell ref="A94:A100"/>
    <mergeCell ref="A3:A9"/>
    <mergeCell ref="A13:A20"/>
    <mergeCell ref="A24:A30"/>
    <mergeCell ref="A34:A39"/>
    <mergeCell ref="A43:A50"/>
    <mergeCell ref="A54:A60"/>
    <mergeCell ref="A64:A70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sheetData>
    <row r="1" ht="84.7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25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75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>
      <c r="A2" s="76"/>
      <c r="B2" s="15"/>
      <c r="C2" s="16"/>
      <c r="D2" s="16"/>
      <c r="E2" s="17"/>
      <c r="F2" s="18"/>
      <c r="G2" s="19"/>
      <c r="H2" s="18"/>
      <c r="I2" s="20"/>
      <c r="J2" s="20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19"/>
      <c r="W2" s="23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>
      <c r="A3" s="78">
        <v>2010.0</v>
      </c>
      <c r="B3" s="30">
        <v>63.0</v>
      </c>
      <c r="C3" s="31" t="s">
        <v>35</v>
      </c>
      <c r="D3" s="31" t="s">
        <v>22</v>
      </c>
      <c r="E3" s="32">
        <v>40260.0</v>
      </c>
      <c r="F3" s="33">
        <v>8.09000015258789</v>
      </c>
      <c r="G3" s="34">
        <v>3.5</v>
      </c>
      <c r="H3" s="33">
        <v>10.65999984741211</v>
      </c>
      <c r="I3" s="20"/>
      <c r="J3" s="35">
        <v>0.2927400469779968</v>
      </c>
      <c r="K3" s="36">
        <v>106.47000122070312</v>
      </c>
      <c r="L3" s="80">
        <v>0.08443190157413483</v>
      </c>
      <c r="M3" s="80">
        <v>0.26580724120140076</v>
      </c>
      <c r="N3" s="38">
        <v>0.015359999611973763</v>
      </c>
      <c r="O3" s="81">
        <v>1.2844971418380737</v>
      </c>
      <c r="P3" s="80">
        <v>17.153099060058594</v>
      </c>
      <c r="Q3" s="81">
        <v>12.335347175598145</v>
      </c>
      <c r="R3" s="81">
        <v>3.6894302368164062</v>
      </c>
      <c r="S3" s="81">
        <v>14.887056350708008</v>
      </c>
      <c r="T3" s="80">
        <f t="shared" ref="T3:T9" si="1"> M3 + N3 + I3</f>
        <v>0.2811672408</v>
      </c>
      <c r="U3" s="23"/>
      <c r="V3" s="19"/>
      <c r="W3" s="23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>
      <c r="A4" s="40"/>
      <c r="B4" s="30">
        <v>63.0</v>
      </c>
      <c r="C4" s="31" t="s">
        <v>35</v>
      </c>
      <c r="D4" s="31" t="s">
        <v>22</v>
      </c>
      <c r="E4" s="32">
        <v>40297.0</v>
      </c>
      <c r="F4" s="33">
        <v>8.239999771118164</v>
      </c>
      <c r="G4" s="34">
        <v>3.700000047683716</v>
      </c>
      <c r="H4" s="33">
        <v>11.220000267028809</v>
      </c>
      <c r="I4" s="20"/>
      <c r="J4" s="35">
        <v>0.2927400469779968</v>
      </c>
      <c r="K4" s="21"/>
      <c r="L4" s="37">
        <v>0.6056874990463257</v>
      </c>
      <c r="M4" s="37">
        <v>0.7016574740409851</v>
      </c>
      <c r="N4" s="42">
        <v>0.0019199999514967203</v>
      </c>
      <c r="O4" s="39">
        <v>1.7494524717330933</v>
      </c>
      <c r="P4" s="37">
        <v>16.337799072265625</v>
      </c>
      <c r="Q4" s="39">
        <v>4.406443119049072</v>
      </c>
      <c r="R4" s="39">
        <v>9.075358390808105</v>
      </c>
      <c r="S4" s="39">
        <v>22.529186248779297</v>
      </c>
      <c r="T4" s="80">
        <f t="shared" si="1"/>
        <v>0.703577474</v>
      </c>
      <c r="U4" s="23"/>
      <c r="V4" s="19"/>
      <c r="W4" s="23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>
      <c r="A5" s="40"/>
      <c r="B5" s="30">
        <v>63.0</v>
      </c>
      <c r="C5" s="31" t="s">
        <v>35</v>
      </c>
      <c r="D5" s="31" t="s">
        <v>22</v>
      </c>
      <c r="E5" s="32">
        <v>40343.0</v>
      </c>
      <c r="F5" s="33">
        <v>8.65999984741211</v>
      </c>
      <c r="G5" s="43">
        <v>2.0999999046325684</v>
      </c>
      <c r="H5" s="33">
        <v>13.140000343322754</v>
      </c>
      <c r="I5" s="41">
        <v>1.2577577829360962</v>
      </c>
      <c r="J5" s="35">
        <v>0.22248244285583496</v>
      </c>
      <c r="K5" s="21"/>
      <c r="L5" s="37">
        <v>0.08684342354536057</v>
      </c>
      <c r="M5" s="37">
        <v>0.15340909361839294</v>
      </c>
      <c r="N5" s="42">
        <v>0.03800592198967934</v>
      </c>
      <c r="O5" s="39">
        <v>2.4322404861450195</v>
      </c>
      <c r="P5" s="37">
        <v>16.262699127197266</v>
      </c>
      <c r="Q5" s="39">
        <v>7.048638343811035</v>
      </c>
      <c r="R5" s="39">
        <v>7.989737510681152</v>
      </c>
      <c r="S5" s="39">
        <v>30.604949951171875</v>
      </c>
      <c r="T5" s="80">
        <f t="shared" si="1"/>
        <v>1.449172799</v>
      </c>
      <c r="U5" s="23"/>
      <c r="V5" s="19"/>
      <c r="W5" s="23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>
      <c r="A6" s="40"/>
      <c r="B6" s="30">
        <v>63.0</v>
      </c>
      <c r="C6" s="31" t="s">
        <v>35</v>
      </c>
      <c r="D6" s="31" t="s">
        <v>22</v>
      </c>
      <c r="E6" s="32">
        <v>40388.0</v>
      </c>
      <c r="F6" s="33">
        <v>8.489999771118164</v>
      </c>
      <c r="G6" s="43">
        <v>2.799999952316284</v>
      </c>
      <c r="H6" s="33">
        <v>7.929999828338623</v>
      </c>
      <c r="I6" s="41">
        <v>0.12420959770679474</v>
      </c>
      <c r="J6" s="35">
        <v>0.3161592483520508</v>
      </c>
      <c r="K6" s="36">
        <v>27.040000915527344</v>
      </c>
      <c r="L6" s="37">
        <v>0.16210439801216125</v>
      </c>
      <c r="M6" s="37">
        <v>0.3068181872367859</v>
      </c>
      <c r="N6" s="42">
        <v>0.07107601314783096</v>
      </c>
      <c r="O6" s="39">
        <v>2.33223819732666</v>
      </c>
      <c r="P6" s="37">
        <v>21.30030059814453</v>
      </c>
      <c r="Q6" s="39">
        <v>3.9738516807556152</v>
      </c>
      <c r="R6" s="39">
        <v>7.417956352233887</v>
      </c>
      <c r="S6" s="39">
        <v>20.55487632751465</v>
      </c>
      <c r="T6" s="80">
        <f t="shared" si="1"/>
        <v>0.5021037981</v>
      </c>
      <c r="U6" s="23"/>
      <c r="V6" s="19"/>
      <c r="W6" s="23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>
      <c r="A7" s="40"/>
      <c r="B7" s="30">
        <v>63.0</v>
      </c>
      <c r="C7" s="31" t="s">
        <v>35</v>
      </c>
      <c r="D7" s="31" t="s">
        <v>22</v>
      </c>
      <c r="E7" s="32">
        <v>40421.0</v>
      </c>
      <c r="F7" s="33">
        <v>8.899999618530273</v>
      </c>
      <c r="G7" s="43">
        <v>2.299999952316284</v>
      </c>
      <c r="H7" s="33">
        <v>7.309999942779541</v>
      </c>
      <c r="I7" s="41">
        <v>2.232337713241577</v>
      </c>
      <c r="J7" s="35">
        <v>0.3629976511001587</v>
      </c>
      <c r="K7" s="45">
        <v>170.3000030517578</v>
      </c>
      <c r="L7" s="37">
        <v>0.23364140093326569</v>
      </c>
      <c r="M7" s="37">
        <v>0.16477273404598236</v>
      </c>
      <c r="N7" s="42">
        <v>0.06910167634487152</v>
      </c>
      <c r="O7" s="39">
        <v>4.672593593597412</v>
      </c>
      <c r="P7" s="37">
        <v>16.717100143432617</v>
      </c>
      <c r="Q7" s="39">
        <v>8.734817504882812</v>
      </c>
      <c r="R7" s="39">
        <v>10.675710678100586</v>
      </c>
      <c r="S7" s="39">
        <v>31.816707611083984</v>
      </c>
      <c r="T7" s="80">
        <f t="shared" si="1"/>
        <v>2.466212124</v>
      </c>
      <c r="U7" s="23"/>
      <c r="V7" s="19"/>
      <c r="W7" s="23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>
      <c r="A8" s="40"/>
      <c r="B8" s="30">
        <v>63.0</v>
      </c>
      <c r="C8" s="31" t="s">
        <v>35</v>
      </c>
      <c r="D8" s="31" t="s">
        <v>22</v>
      </c>
      <c r="E8" s="32">
        <v>40444.0</v>
      </c>
      <c r="F8" s="33">
        <v>8.100000381469727</v>
      </c>
      <c r="G8" s="43">
        <v>1.600000023841858</v>
      </c>
      <c r="H8" s="33">
        <v>9.800000190734863</v>
      </c>
      <c r="I8" s="41">
        <v>2.058521032333374</v>
      </c>
      <c r="J8" s="35">
        <v>0.3044496476650238</v>
      </c>
      <c r="K8" s="45">
        <v>153.39999389648438</v>
      </c>
      <c r="L8" s="37">
        <v>0.11057796329259872</v>
      </c>
      <c r="M8" s="37">
        <v>0.1306818127632141</v>
      </c>
      <c r="N8" s="42">
        <v>0.02221125364303589</v>
      </c>
      <c r="O8" s="39">
        <v>4.079697608947754</v>
      </c>
      <c r="P8" s="37">
        <v>13.812899589538574</v>
      </c>
      <c r="Q8" s="39">
        <v>7.244961738586426</v>
      </c>
      <c r="R8" s="39">
        <v>9.372779846191406</v>
      </c>
      <c r="S8" s="39">
        <v>26.64625358581543</v>
      </c>
      <c r="T8" s="80">
        <f t="shared" si="1"/>
        <v>2.211414099</v>
      </c>
      <c r="U8" s="23"/>
      <c r="V8" s="19"/>
      <c r="W8" s="23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>
      <c r="A9" s="46"/>
      <c r="B9" s="30">
        <v>63.0</v>
      </c>
      <c r="C9" s="31" t="s">
        <v>35</v>
      </c>
      <c r="D9" s="31" t="s">
        <v>22</v>
      </c>
      <c r="E9" s="32">
        <v>40479.0</v>
      </c>
      <c r="F9" s="33">
        <v>8.489999771118164</v>
      </c>
      <c r="G9" s="43">
        <v>2.799999952316284</v>
      </c>
      <c r="H9" s="33">
        <v>10.010000228881836</v>
      </c>
      <c r="I9" s="20"/>
      <c r="J9" s="35">
        <v>0.33957844972610474</v>
      </c>
      <c r="K9" s="45">
        <v>156.64999389648438</v>
      </c>
      <c r="L9" s="37">
        <v>3.4103001235052943E-4</v>
      </c>
      <c r="M9" s="37">
        <v>0.25</v>
      </c>
      <c r="N9" s="42">
        <v>0.02764067053794861</v>
      </c>
      <c r="O9" s="39">
        <v>3.301741123199463</v>
      </c>
      <c r="P9" s="37">
        <v>16.543899536132812</v>
      </c>
      <c r="Q9" s="39">
        <v>9.11004638671875</v>
      </c>
      <c r="R9" s="39">
        <v>9.159679412841797</v>
      </c>
      <c r="S9" s="39">
        <v>26.417715072631836</v>
      </c>
      <c r="T9" s="80">
        <f t="shared" si="1"/>
        <v>0.2776406705</v>
      </c>
      <c r="U9" s="23"/>
      <c r="V9" s="19"/>
      <c r="W9" s="23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>
      <c r="A10" s="76"/>
      <c r="B10" s="15"/>
      <c r="C10" s="16"/>
      <c r="D10" s="16"/>
      <c r="E10" s="17"/>
      <c r="F10" s="18"/>
      <c r="G10" s="19"/>
      <c r="H10" s="18"/>
      <c r="I10" s="20"/>
      <c r="J10" s="20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9"/>
      <c r="W10" s="23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>
      <c r="A11" s="47" t="s">
        <v>23</v>
      </c>
      <c r="B11" s="15"/>
      <c r="C11" s="16"/>
      <c r="D11" s="16"/>
      <c r="E11" s="17"/>
      <c r="F11" s="48">
        <f t="shared" ref="F11:H11" si="2"> (sum(F3:F9)/7)</f>
        <v>8.424285616</v>
      </c>
      <c r="G11" s="48">
        <f t="shared" si="2"/>
        <v>2.685714262</v>
      </c>
      <c r="H11" s="48">
        <f t="shared" si="2"/>
        <v>10.01000009</v>
      </c>
      <c r="I11" s="49">
        <f> (sum(I5:I8)/4)</f>
        <v>1.418206532</v>
      </c>
      <c r="J11" s="55">
        <f> (sum(J3:J9)/7)</f>
        <v>0.3044496477</v>
      </c>
      <c r="K11" s="49">
        <f> (sum(K6:K9,K3)/5)</f>
        <v>122.7719986</v>
      </c>
      <c r="L11" s="50">
        <f t="shared" ref="L11:S11" si="3"> (sum(L3:L9)/7)</f>
        <v>0.1833753738</v>
      </c>
      <c r="M11" s="50">
        <f t="shared" si="3"/>
        <v>0.2818780776</v>
      </c>
      <c r="N11" s="50">
        <f t="shared" si="3"/>
        <v>0.03504507646</v>
      </c>
      <c r="O11" s="50">
        <f t="shared" si="3"/>
        <v>2.836065803</v>
      </c>
      <c r="P11" s="50">
        <f t="shared" si="3"/>
        <v>16.87539959</v>
      </c>
      <c r="Q11" s="50">
        <f t="shared" si="3"/>
        <v>7.550586564</v>
      </c>
      <c r="R11" s="50">
        <f t="shared" si="3"/>
        <v>8.197236061</v>
      </c>
      <c r="S11" s="50">
        <f t="shared" si="3"/>
        <v>24.77953502</v>
      </c>
      <c r="T11" s="80">
        <f> M11 + N11 + I11</f>
        <v>1.735129686</v>
      </c>
      <c r="U11" s="23"/>
      <c r="V11" s="83"/>
      <c r="W11" s="23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>
      <c r="A12" s="76"/>
      <c r="B12" s="15"/>
      <c r="C12" s="16"/>
      <c r="D12" s="16"/>
      <c r="E12" s="17"/>
      <c r="F12" s="18"/>
      <c r="G12" s="19"/>
      <c r="H12" s="18"/>
      <c r="I12" s="20"/>
      <c r="J12" s="20"/>
      <c r="K12" s="2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9"/>
      <c r="W12" s="23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>
      <c r="A13" s="78">
        <v>2011.0</v>
      </c>
      <c r="B13" s="30">
        <v>63.0</v>
      </c>
      <c r="C13" s="31" t="s">
        <v>35</v>
      </c>
      <c r="D13" s="31" t="s">
        <v>22</v>
      </c>
      <c r="E13" s="32">
        <v>40631.0</v>
      </c>
      <c r="F13" s="33">
        <v>7.920000076293945</v>
      </c>
      <c r="G13" s="43">
        <v>2.200000047683716</v>
      </c>
      <c r="H13" s="33">
        <v>10.210000038146973</v>
      </c>
      <c r="I13" s="41">
        <v>1.7929935455322266</v>
      </c>
      <c r="J13" s="35">
        <v>0.22248244285583496</v>
      </c>
      <c r="K13" s="45">
        <v>186.5500030517578</v>
      </c>
      <c r="L13" s="80">
        <v>0.08867944031953812</v>
      </c>
      <c r="M13" s="80">
        <v>0.20454545319080353</v>
      </c>
      <c r="N13" s="38">
        <v>4.935834440402687E-4</v>
      </c>
      <c r="O13" s="81">
        <v>4.785345077514648</v>
      </c>
      <c r="P13" s="80">
        <v>18.946300506591797</v>
      </c>
      <c r="Q13" s="81">
        <v>13.819128036499023</v>
      </c>
      <c r="R13" s="81">
        <v>14.285571098327637</v>
      </c>
      <c r="S13" s="81">
        <v>59.33394241333008</v>
      </c>
      <c r="T13" s="80">
        <f t="shared" ref="T13:T21" si="4"> M13 + N13 + I13</f>
        <v>1.998032582</v>
      </c>
      <c r="U13" s="23"/>
      <c r="V13" s="19"/>
      <c r="W13" s="23"/>
      <c r="X13" s="26"/>
      <c r="Y13" s="27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>
      <c r="A14" s="40"/>
      <c r="B14" s="30">
        <v>63.0</v>
      </c>
      <c r="C14" s="31" t="s">
        <v>35</v>
      </c>
      <c r="D14" s="31" t="s">
        <v>22</v>
      </c>
      <c r="E14" s="32">
        <v>40660.0</v>
      </c>
      <c r="F14" s="57">
        <v>9.09000015258789</v>
      </c>
      <c r="G14" s="43">
        <v>1.7999999523162842</v>
      </c>
      <c r="H14" s="44">
        <v>6.070000171661377</v>
      </c>
      <c r="I14" s="41">
        <v>1.2640645503997803</v>
      </c>
      <c r="J14" s="35">
        <v>0.26932084560394287</v>
      </c>
      <c r="K14" s="45">
        <v>136.5</v>
      </c>
      <c r="L14" s="37">
        <v>0.32400891184806824</v>
      </c>
      <c r="M14" s="37">
        <v>0.28516459465026855</v>
      </c>
      <c r="N14" s="42">
        <v>0.009378084912896156</v>
      </c>
      <c r="O14" s="39">
        <v>1.6171733140945435</v>
      </c>
      <c r="P14" s="37">
        <v>15.015299797058105</v>
      </c>
      <c r="Q14" s="39">
        <v>4.934241771697998</v>
      </c>
      <c r="R14" s="39">
        <v>5.29481315612793</v>
      </c>
      <c r="S14" s="39">
        <v>18.34164047241211</v>
      </c>
      <c r="T14" s="80">
        <f t="shared" si="4"/>
        <v>1.55860723</v>
      </c>
      <c r="U14" s="23"/>
      <c r="V14" s="19"/>
      <c r="W14" s="23"/>
      <c r="X14" s="26"/>
      <c r="Y14" s="27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>
      <c r="A15" s="40"/>
      <c r="B15" s="30">
        <v>63.0</v>
      </c>
      <c r="C15" s="31" t="s">
        <v>35</v>
      </c>
      <c r="D15" s="31" t="s">
        <v>22</v>
      </c>
      <c r="E15" s="32">
        <v>40687.0</v>
      </c>
      <c r="F15" s="33">
        <v>8.4399995803833</v>
      </c>
      <c r="G15" s="34">
        <v>3.700000047683716</v>
      </c>
      <c r="H15" s="33">
        <v>8.359999656677246</v>
      </c>
      <c r="I15" s="41">
        <v>1.098074197769165</v>
      </c>
      <c r="J15" s="35">
        <v>0.23419204354286194</v>
      </c>
      <c r="K15" s="45">
        <v>146.25</v>
      </c>
      <c r="L15" s="37">
        <v>0.20091243088245392</v>
      </c>
      <c r="M15" s="37">
        <v>0.2124839723110199</v>
      </c>
      <c r="N15" s="42">
        <v>0.018339768052101135</v>
      </c>
      <c r="O15" s="39">
        <v>2.0647993087768555</v>
      </c>
      <c r="P15" s="37">
        <v>15.578800201416016</v>
      </c>
      <c r="Q15" s="39">
        <v>7.015510559082031</v>
      </c>
      <c r="R15" s="39">
        <v>7.991081714630127</v>
      </c>
      <c r="S15" s="39">
        <v>22.152917861938477</v>
      </c>
      <c r="T15" s="80">
        <f t="shared" si="4"/>
        <v>1.328897938</v>
      </c>
      <c r="U15" s="23"/>
      <c r="V15" s="19"/>
      <c r="W15" s="23"/>
      <c r="X15" s="26"/>
      <c r="Y15" s="27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>
      <c r="A16" s="40"/>
      <c r="B16" s="30">
        <v>63.0</v>
      </c>
      <c r="C16" s="31" t="s">
        <v>35</v>
      </c>
      <c r="D16" s="31" t="s">
        <v>22</v>
      </c>
      <c r="E16" s="32">
        <v>40722.0</v>
      </c>
      <c r="F16" s="33">
        <v>8.199999809265137</v>
      </c>
      <c r="G16" s="43">
        <v>2.299999952316284</v>
      </c>
      <c r="H16" s="33">
        <v>8.789999961853027</v>
      </c>
      <c r="I16" s="41">
        <v>1.3754547834396362</v>
      </c>
      <c r="J16" s="35">
        <v>0.32786884903907776</v>
      </c>
      <c r="K16" s="45">
        <v>156.64999389648438</v>
      </c>
      <c r="L16" s="37">
        <v>0.1167728528380394</v>
      </c>
      <c r="M16" s="37">
        <v>0.22103463113307953</v>
      </c>
      <c r="N16" s="42">
        <v>0.04488417133688927</v>
      </c>
      <c r="O16" s="39">
        <v>2.5932273864746094</v>
      </c>
      <c r="P16" s="37">
        <v>17.833799362182617</v>
      </c>
      <c r="Q16" s="39">
        <v>6.195723533630371</v>
      </c>
      <c r="R16" s="39">
        <v>5.31481409072876</v>
      </c>
      <c r="S16" s="39">
        <v>23.3501033782959</v>
      </c>
      <c r="T16" s="80">
        <f t="shared" si="4"/>
        <v>1.641373586</v>
      </c>
      <c r="U16" s="23"/>
      <c r="V16" s="19"/>
      <c r="W16" s="23"/>
      <c r="X16" s="26"/>
      <c r="Y16" s="27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>
      <c r="A17" s="40"/>
      <c r="B17" s="30">
        <v>63.0</v>
      </c>
      <c r="C17" s="31" t="s">
        <v>35</v>
      </c>
      <c r="D17" s="31" t="s">
        <v>22</v>
      </c>
      <c r="E17" s="32">
        <v>40745.0</v>
      </c>
      <c r="F17" s="33">
        <v>8.630000114440918</v>
      </c>
      <c r="G17" s="43">
        <v>2.0999999046325684</v>
      </c>
      <c r="H17" s="33">
        <v>8.130000114440918</v>
      </c>
      <c r="I17" s="20"/>
      <c r="J17" s="35">
        <v>0.24590164422988892</v>
      </c>
      <c r="K17" s="100">
        <v>374.3999938964844</v>
      </c>
      <c r="L17" s="37">
        <v>0.06192825362086296</v>
      </c>
      <c r="M17" s="37">
        <v>0.1526293307542801</v>
      </c>
      <c r="N17" s="42">
        <v>0.07335907220840454</v>
      </c>
      <c r="O17" s="39">
        <v>3.5795984268188477</v>
      </c>
      <c r="P17" s="54"/>
      <c r="Q17" s="39">
        <v>5.531015396118164</v>
      </c>
      <c r="R17" s="39">
        <v>6.014604568481445</v>
      </c>
      <c r="S17" s="39">
        <v>25.17640495300293</v>
      </c>
      <c r="T17" s="80">
        <f t="shared" si="4"/>
        <v>0.225988403</v>
      </c>
      <c r="U17" s="23"/>
      <c r="V17" s="19"/>
      <c r="W17" s="23"/>
      <c r="X17" s="26"/>
      <c r="Y17" s="27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>
      <c r="A18" s="40"/>
      <c r="B18" s="30">
        <v>63.0</v>
      </c>
      <c r="C18" s="31" t="s">
        <v>35</v>
      </c>
      <c r="D18" s="31" t="s">
        <v>22</v>
      </c>
      <c r="E18" s="32">
        <v>40779.0</v>
      </c>
      <c r="F18" s="33">
        <v>8.319999694824219</v>
      </c>
      <c r="G18" s="43">
        <v>2.200000047683716</v>
      </c>
      <c r="H18" s="33">
        <v>9.600000381469727</v>
      </c>
      <c r="I18" s="41">
        <v>1.7020838260650635</v>
      </c>
      <c r="J18" s="35">
        <v>0.26932084560394287</v>
      </c>
      <c r="K18" s="36">
        <v>99.33000183105469</v>
      </c>
      <c r="L18" s="37">
        <v>0.030628979206085205</v>
      </c>
      <c r="M18" s="37">
        <v>0.12697733938694</v>
      </c>
      <c r="N18" s="42">
        <v>0.04054053872823715</v>
      </c>
      <c r="O18" s="39">
        <v>3.212691068649292</v>
      </c>
      <c r="P18" s="37">
        <v>12.375900268554688</v>
      </c>
      <c r="Q18" s="39">
        <v>7.950435161590576</v>
      </c>
      <c r="R18" s="39">
        <v>5.313995838165283</v>
      </c>
      <c r="S18" s="39">
        <v>24.252044677734375</v>
      </c>
      <c r="T18" s="80">
        <f t="shared" si="4"/>
        <v>1.869601704</v>
      </c>
      <c r="U18" s="23"/>
      <c r="V18" s="19"/>
      <c r="W18" s="23"/>
      <c r="X18" s="26"/>
      <c r="Y18" s="27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>
      <c r="A19" s="40"/>
      <c r="B19" s="30">
        <v>63.0</v>
      </c>
      <c r="C19" s="31" t="s">
        <v>35</v>
      </c>
      <c r="D19" s="31" t="s">
        <v>22</v>
      </c>
      <c r="E19" s="32">
        <v>40799.0</v>
      </c>
      <c r="F19" s="33">
        <v>8.489999771118164</v>
      </c>
      <c r="G19" s="19">
        <v>1.399999976158142</v>
      </c>
      <c r="H19" s="33">
        <v>8.300000190734863</v>
      </c>
      <c r="I19" s="41">
        <v>1.859312891960144</v>
      </c>
      <c r="J19" s="35">
        <v>0.2576112449169159</v>
      </c>
      <c r="K19" s="36">
        <v>100.19000244140625</v>
      </c>
      <c r="L19" s="37">
        <v>0.02251356840133667</v>
      </c>
      <c r="M19" s="37">
        <v>0.13980333507061005</v>
      </c>
      <c r="N19" s="42">
        <v>0.03378378227353096</v>
      </c>
      <c r="O19" s="39">
        <v>2.0943870544433594</v>
      </c>
      <c r="P19" s="37">
        <v>13.659000396728516</v>
      </c>
      <c r="Q19" s="39">
        <v>7.5421342849731445</v>
      </c>
      <c r="R19" s="39">
        <v>6.514048099517822</v>
      </c>
      <c r="S19" s="39">
        <v>19.768680572509766</v>
      </c>
      <c r="T19" s="80">
        <f t="shared" si="4"/>
        <v>2.032900009</v>
      </c>
      <c r="U19" s="23"/>
      <c r="V19" s="19"/>
      <c r="W19" s="23"/>
      <c r="X19" s="26"/>
      <c r="Y19" s="27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>
      <c r="A20" s="40"/>
      <c r="B20" s="30">
        <v>63.0</v>
      </c>
      <c r="C20" s="31" t="s">
        <v>35</v>
      </c>
      <c r="D20" s="31" t="s">
        <v>22</v>
      </c>
      <c r="E20" s="32">
        <v>40833.0</v>
      </c>
      <c r="F20" s="33">
        <v>7.880000114440918</v>
      </c>
      <c r="G20" s="43">
        <v>2.9000000953674316</v>
      </c>
      <c r="H20" s="33">
        <v>8.420000076293945</v>
      </c>
      <c r="I20" s="41">
        <v>1.7466580867767334</v>
      </c>
      <c r="J20" s="84">
        <v>0.5386416912078857</v>
      </c>
      <c r="K20" s="45">
        <v>143.64999389648438</v>
      </c>
      <c r="L20" s="37">
        <v>0.14342619478702545</v>
      </c>
      <c r="M20" s="37">
        <v>0.09277468919754028</v>
      </c>
      <c r="N20" s="42">
        <v>0.027509652078151703</v>
      </c>
      <c r="O20" s="39">
        <v>2.7556300163269043</v>
      </c>
      <c r="P20" s="37">
        <v>14.939399719238281</v>
      </c>
      <c r="Q20" s="39">
        <v>5.768040180206299</v>
      </c>
      <c r="R20" s="39">
        <v>6.876798152923584</v>
      </c>
      <c r="S20" s="39">
        <v>22.958162307739258</v>
      </c>
      <c r="T20" s="80">
        <f t="shared" si="4"/>
        <v>1.866942428</v>
      </c>
      <c r="U20" s="23"/>
      <c r="V20" s="19"/>
      <c r="W20" s="23"/>
      <c r="X20" s="26"/>
      <c r="Y20" s="27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>
      <c r="A21" s="46"/>
      <c r="B21" s="30">
        <v>63.0</v>
      </c>
      <c r="C21" s="31" t="s">
        <v>35</v>
      </c>
      <c r="D21" s="31" t="s">
        <v>22</v>
      </c>
      <c r="E21" s="32">
        <v>40877.0</v>
      </c>
      <c r="F21" s="33">
        <v>8.3100004196167</v>
      </c>
      <c r="G21" s="34">
        <v>3.200000047683716</v>
      </c>
      <c r="H21" s="33">
        <v>8.520000457763672</v>
      </c>
      <c r="I21" s="41">
        <v>1.929245114326477</v>
      </c>
      <c r="J21" s="35">
        <v>0.26932084560394287</v>
      </c>
      <c r="K21" s="45">
        <v>144.3000030517578</v>
      </c>
      <c r="L21" s="37">
        <v>0.05878569185733795</v>
      </c>
      <c r="M21" s="37">
        <v>1.5113296508789062</v>
      </c>
      <c r="N21" s="42">
        <v>0.022200772538781166</v>
      </c>
      <c r="O21" s="39">
        <v>2.5481698513031006</v>
      </c>
      <c r="P21" s="37">
        <v>15.995400428771973</v>
      </c>
      <c r="Q21" s="39">
        <v>6.1757988929748535</v>
      </c>
      <c r="R21" s="39">
        <v>6.532729625701904</v>
      </c>
      <c r="S21" s="39">
        <v>21.758075714111328</v>
      </c>
      <c r="T21" s="80">
        <f t="shared" si="4"/>
        <v>3.462775538</v>
      </c>
      <c r="U21" s="23"/>
      <c r="V21" s="19"/>
      <c r="W21" s="23"/>
      <c r="X21" s="26"/>
      <c r="Y21" s="27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>
      <c r="A22" s="76"/>
      <c r="B22" s="15"/>
      <c r="C22" s="16"/>
      <c r="D22" s="16"/>
      <c r="E22" s="17"/>
      <c r="F22" s="18"/>
      <c r="G22" s="19"/>
      <c r="H22" s="18"/>
      <c r="I22" s="20"/>
      <c r="J22" s="20"/>
      <c r="K22" s="21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9"/>
      <c r="W22" s="23"/>
      <c r="X22" s="53"/>
      <c r="Y22" s="27"/>
      <c r="Z22" s="53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>
      <c r="A23" s="47" t="s">
        <v>23</v>
      </c>
      <c r="B23" s="15"/>
      <c r="C23" s="16"/>
      <c r="D23" s="16"/>
      <c r="E23" s="17"/>
      <c r="F23" s="48">
        <f> (sum(F13:F21)/9)</f>
        <v>8.364444415</v>
      </c>
      <c r="G23" s="48">
        <f> (sum(G20:G21,G13:G18)/8)</f>
        <v>2.550000012</v>
      </c>
      <c r="H23" s="48">
        <f> (sum(H13:H21)/9)</f>
        <v>8.488889005</v>
      </c>
      <c r="I23" s="49">
        <f> (sum(I18:I21,I13:I16)/8)</f>
        <v>1.595985875</v>
      </c>
      <c r="J23" s="55">
        <f t="shared" ref="J23:O23" si="5"> (sum(J13:J21)/9)</f>
        <v>0.2927400503</v>
      </c>
      <c r="K23" s="49">
        <f t="shared" si="5"/>
        <v>165.3133325</v>
      </c>
      <c r="L23" s="50">
        <f t="shared" si="5"/>
        <v>0.1164062582</v>
      </c>
      <c r="M23" s="50">
        <f t="shared" si="5"/>
        <v>0.3274158885</v>
      </c>
      <c r="N23" s="50">
        <f t="shared" si="5"/>
        <v>0.03005438062</v>
      </c>
      <c r="O23" s="50">
        <f t="shared" si="5"/>
        <v>2.805669056</v>
      </c>
      <c r="P23" s="50">
        <f> (sum(P18:P21,P13:P16)/8)</f>
        <v>15.54298759</v>
      </c>
      <c r="Q23" s="50">
        <f t="shared" ref="Q23:S23" si="6"> (sum(Q13:Q21)/9)</f>
        <v>7.214669757</v>
      </c>
      <c r="R23" s="50">
        <f t="shared" si="6"/>
        <v>7.126495149</v>
      </c>
      <c r="S23" s="50">
        <f t="shared" si="6"/>
        <v>26.34355248</v>
      </c>
      <c r="T23" s="80">
        <f> M23 + N23 + I23</f>
        <v>1.953456144</v>
      </c>
      <c r="U23" s="23"/>
      <c r="V23" s="83"/>
      <c r="W23" s="23"/>
      <c r="X23" s="26"/>
      <c r="Y23" s="27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>
      <c r="A24" s="76"/>
      <c r="B24" s="15"/>
      <c r="C24" s="16"/>
      <c r="D24" s="16"/>
      <c r="E24" s="17"/>
      <c r="F24" s="18"/>
      <c r="G24" s="19"/>
      <c r="H24" s="18"/>
      <c r="I24" s="20"/>
      <c r="J24" s="20"/>
      <c r="K24" s="21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19"/>
      <c r="W24" s="23"/>
      <c r="X24" s="26"/>
      <c r="Y24" s="27"/>
      <c r="Z24" s="26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>
      <c r="A25" s="78">
        <v>2012.0</v>
      </c>
      <c r="B25" s="30">
        <v>63.0</v>
      </c>
      <c r="C25" s="31" t="s">
        <v>35</v>
      </c>
      <c r="D25" s="31" t="s">
        <v>22</v>
      </c>
      <c r="E25" s="32">
        <v>40991.0</v>
      </c>
      <c r="F25" s="57">
        <v>9.289999961853027</v>
      </c>
      <c r="G25" s="34">
        <v>3.799999952316284</v>
      </c>
      <c r="H25" s="33">
        <v>9.289999961853027</v>
      </c>
      <c r="I25" s="41">
        <v>2.028012990951538</v>
      </c>
      <c r="J25" s="35">
        <v>0.26932084560394287</v>
      </c>
      <c r="K25" s="45">
        <v>154.0500030517578</v>
      </c>
      <c r="L25" s="80">
        <v>0.020256400108337402</v>
      </c>
      <c r="M25" s="80">
        <v>0.20393329858779907</v>
      </c>
      <c r="N25" s="38">
        <v>0.018756169825792313</v>
      </c>
      <c r="O25" s="81">
        <v>2.440425395965576</v>
      </c>
      <c r="P25" s="80">
        <v>13.40429973602295</v>
      </c>
      <c r="Q25" s="81">
        <v>7.503751277923584</v>
      </c>
      <c r="R25" s="81">
        <v>6.536991596221924</v>
      </c>
      <c r="S25" s="81">
        <v>22.269145965576172</v>
      </c>
      <c r="T25" s="80">
        <f t="shared" ref="T25:T31" si="7"> M25 + N25 + I25</f>
        <v>2.250702459</v>
      </c>
      <c r="U25" s="23"/>
      <c r="V25" s="19"/>
      <c r="W25" s="23"/>
      <c r="X25" s="26"/>
      <c r="Y25" s="27"/>
      <c r="Z25" s="26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>
      <c r="A26" s="40"/>
      <c r="B26" s="30">
        <v>63.0</v>
      </c>
      <c r="C26" s="31" t="s">
        <v>35</v>
      </c>
      <c r="D26" s="31" t="s">
        <v>22</v>
      </c>
      <c r="E26" s="32">
        <v>41017.0</v>
      </c>
      <c r="F26" s="33">
        <v>8.199999809265137</v>
      </c>
      <c r="G26" s="34">
        <v>3.4000000953674316</v>
      </c>
      <c r="H26" s="33">
        <v>8.420000076293945</v>
      </c>
      <c r="I26" s="41">
        <v>1.0474709272384644</v>
      </c>
      <c r="J26" s="84">
        <v>0.4449648857116699</v>
      </c>
      <c r="K26" s="45">
        <v>133.25</v>
      </c>
      <c r="L26" s="37">
        <v>0.7426677942276001</v>
      </c>
      <c r="M26" s="37">
        <v>0.19110731780529022</v>
      </c>
      <c r="N26" s="42">
        <v>0.01727541908621788</v>
      </c>
      <c r="O26" s="39">
        <v>16.34539222717285</v>
      </c>
      <c r="P26" s="37">
        <v>14.026599884033203</v>
      </c>
      <c r="Q26" s="39">
        <v>6.316522121429443</v>
      </c>
      <c r="R26" s="39">
        <v>6.438726425170898</v>
      </c>
      <c r="S26" s="39">
        <v>14.41511344909668</v>
      </c>
      <c r="T26" s="80">
        <f t="shared" si="7"/>
        <v>1.255853664</v>
      </c>
      <c r="U26" s="23"/>
      <c r="V26" s="19"/>
      <c r="W26" s="23"/>
      <c r="X26" s="26"/>
      <c r="Y26" s="27"/>
      <c r="Z26" s="26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>
      <c r="A27" s="40"/>
      <c r="B27" s="30">
        <v>63.0</v>
      </c>
      <c r="C27" s="31" t="s">
        <v>35</v>
      </c>
      <c r="D27" s="31" t="s">
        <v>22</v>
      </c>
      <c r="E27" s="32">
        <v>41051.0</v>
      </c>
      <c r="F27" s="33">
        <v>7.860000133514404</v>
      </c>
      <c r="G27" s="43">
        <v>1.5</v>
      </c>
      <c r="H27" s="33">
        <v>8.460000038146973</v>
      </c>
      <c r="I27" s="41">
        <v>1.0800774097442627</v>
      </c>
      <c r="J27" s="35">
        <v>0.23419204354286194</v>
      </c>
      <c r="K27" s="36">
        <v>87.75</v>
      </c>
      <c r="L27" s="37">
        <v>0.1479341983795166</v>
      </c>
      <c r="M27" s="37">
        <v>0.19965797662734985</v>
      </c>
      <c r="N27" s="42">
        <v>0.015301086008548737</v>
      </c>
      <c r="O27" s="58"/>
      <c r="P27" s="37">
        <v>13.04539966583252</v>
      </c>
      <c r="Q27" s="39">
        <v>5.819809913635254</v>
      </c>
      <c r="R27" s="39">
        <v>5.316139221191406</v>
      </c>
      <c r="S27" s="39">
        <v>18.447704315185547</v>
      </c>
      <c r="T27" s="80">
        <f t="shared" si="7"/>
        <v>1.295036472</v>
      </c>
      <c r="U27" s="23"/>
      <c r="V27" s="19"/>
      <c r="W27" s="23"/>
      <c r="X27" s="26"/>
      <c r="Y27" s="27"/>
      <c r="Z27" s="26"/>
      <c r="AA27" s="2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>
      <c r="A28" s="40"/>
      <c r="B28" s="30">
        <v>63.0</v>
      </c>
      <c r="C28" s="31" t="s">
        <v>35</v>
      </c>
      <c r="D28" s="31" t="s">
        <v>22</v>
      </c>
      <c r="E28" s="32">
        <v>41090.0</v>
      </c>
      <c r="F28" s="33">
        <v>8.079999923706055</v>
      </c>
      <c r="G28" s="43">
        <v>1.5</v>
      </c>
      <c r="H28" s="33">
        <v>7.809999942779541</v>
      </c>
      <c r="I28" s="41">
        <v>1.4206838607788086</v>
      </c>
      <c r="J28" s="84">
        <v>0.4215456545352936</v>
      </c>
      <c r="K28" s="45">
        <v>165.75</v>
      </c>
      <c r="L28" s="37">
        <v>0.5595309138298035</v>
      </c>
      <c r="M28" s="37">
        <v>0.4390765428543091</v>
      </c>
      <c r="N28" s="42">
        <v>0.061204344034194946</v>
      </c>
      <c r="O28" s="58"/>
      <c r="P28" s="37">
        <v>16.125999450683594</v>
      </c>
      <c r="Q28" s="39">
        <v>8.495590209960938</v>
      </c>
      <c r="R28" s="39">
        <v>9.41231918334961</v>
      </c>
      <c r="S28" s="58"/>
      <c r="T28" s="80">
        <f t="shared" si="7"/>
        <v>1.920964748</v>
      </c>
      <c r="U28" s="23"/>
      <c r="V28" s="19"/>
      <c r="W28" s="23"/>
      <c r="X28" s="26"/>
      <c r="Y28" s="27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>
      <c r="A29" s="40"/>
      <c r="B29" s="30">
        <v>63.0</v>
      </c>
      <c r="C29" s="31" t="s">
        <v>35</v>
      </c>
      <c r="D29" s="31" t="s">
        <v>22</v>
      </c>
      <c r="E29" s="32">
        <v>41144.0</v>
      </c>
      <c r="F29" s="33">
        <v>8.6899995803833</v>
      </c>
      <c r="G29" s="43">
        <v>1.7999999523162842</v>
      </c>
      <c r="H29" s="33">
        <v>8.819999694824219</v>
      </c>
      <c r="I29" s="41">
        <v>2.085029125213623</v>
      </c>
      <c r="J29" s="35">
        <v>0.2927400469779968</v>
      </c>
      <c r="K29" s="45">
        <v>164.4499969482422</v>
      </c>
      <c r="L29" s="37">
        <v>0.025395309552550316</v>
      </c>
      <c r="M29" s="37">
        <v>0.14835399389266968</v>
      </c>
      <c r="N29" s="42">
        <v>0.07699901610612869</v>
      </c>
      <c r="O29" s="39">
        <v>4.837893486022949</v>
      </c>
      <c r="P29" s="37">
        <v>16.008100509643555</v>
      </c>
      <c r="Q29" s="39">
        <v>14.141325950622559</v>
      </c>
      <c r="R29" s="39">
        <v>5.189672946929932</v>
      </c>
      <c r="S29" s="39">
        <v>34.82455825805664</v>
      </c>
      <c r="T29" s="80">
        <f t="shared" si="7"/>
        <v>2.310382135</v>
      </c>
      <c r="U29" s="23"/>
      <c r="V29" s="19"/>
      <c r="W29" s="23"/>
      <c r="X29" s="26"/>
      <c r="Y29" s="27"/>
      <c r="Z29" s="26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>
      <c r="A30" s="40"/>
      <c r="B30" s="30">
        <v>63.0</v>
      </c>
      <c r="C30" s="31" t="s">
        <v>35</v>
      </c>
      <c r="D30" s="31" t="s">
        <v>22</v>
      </c>
      <c r="E30" s="32">
        <v>41180.0</v>
      </c>
      <c r="F30" s="33">
        <v>8.1899995803833</v>
      </c>
      <c r="G30" s="43">
        <v>2.5999999046325684</v>
      </c>
      <c r="H30" s="44">
        <v>6.730000019073486</v>
      </c>
      <c r="I30" s="41">
        <v>1.8362128734588623</v>
      </c>
      <c r="J30" s="59">
        <v>0.0</v>
      </c>
      <c r="K30" s="45">
        <v>147.5500030517578</v>
      </c>
      <c r="L30" s="37">
        <v>0.17966879904270172</v>
      </c>
      <c r="M30" s="37">
        <v>0.28088927268981934</v>
      </c>
      <c r="N30" s="42">
        <v>0.04442250728607178</v>
      </c>
      <c r="O30" s="39">
        <v>3.6431875228881836</v>
      </c>
      <c r="P30" s="37">
        <v>12.57610034942627</v>
      </c>
      <c r="Q30" s="39">
        <v>6.691503524780273</v>
      </c>
      <c r="R30" s="39">
        <v>6.383444786071777</v>
      </c>
      <c r="S30" s="39">
        <v>26.04468536376953</v>
      </c>
      <c r="T30" s="80">
        <f t="shared" si="7"/>
        <v>2.161524653</v>
      </c>
      <c r="U30" s="23"/>
      <c r="V30" s="19"/>
      <c r="W30" s="23"/>
      <c r="X30" s="26"/>
      <c r="Y30" s="27"/>
      <c r="Z30" s="26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>
      <c r="A31" s="46"/>
      <c r="B31" s="30">
        <v>63.0</v>
      </c>
      <c r="C31" s="31" t="s">
        <v>35</v>
      </c>
      <c r="D31" s="31" t="s">
        <v>22</v>
      </c>
      <c r="E31" s="32">
        <v>41206.0</v>
      </c>
      <c r="F31" s="33">
        <v>7.829999923706055</v>
      </c>
      <c r="G31" s="34">
        <v>4.599999904632568</v>
      </c>
      <c r="H31" s="33">
        <v>10.300000190734863</v>
      </c>
      <c r="I31" s="41">
        <v>1.941100001335144</v>
      </c>
      <c r="J31" s="41">
        <v>0.08196721225976944</v>
      </c>
      <c r="K31" s="45">
        <v>150.14999389648438</v>
      </c>
      <c r="L31" s="37">
        <v>0.12437485158443451</v>
      </c>
      <c r="M31" s="37">
        <v>0.1569046527147293</v>
      </c>
      <c r="N31" s="42">
        <v>0.04787759110331535</v>
      </c>
      <c r="O31" s="39">
        <v>3.587331771850586</v>
      </c>
      <c r="P31" s="37">
        <v>12.953100204467773</v>
      </c>
      <c r="Q31" s="39">
        <v>3.8806917667388916</v>
      </c>
      <c r="R31" s="39">
        <v>7.657092094421387</v>
      </c>
      <c r="S31" s="39">
        <v>27.834758758544922</v>
      </c>
      <c r="T31" s="80">
        <f t="shared" si="7"/>
        <v>2.145882245</v>
      </c>
      <c r="U31" s="23"/>
      <c r="V31" s="19"/>
      <c r="W31" s="23"/>
      <c r="X31" s="26"/>
      <c r="Y31" s="27"/>
      <c r="Z31" s="26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>
      <c r="A32" s="76"/>
      <c r="B32" s="15"/>
      <c r="C32" s="16"/>
      <c r="D32" s="16"/>
      <c r="E32" s="17"/>
      <c r="F32" s="18"/>
      <c r="G32" s="19"/>
      <c r="H32" s="18"/>
      <c r="I32" s="20"/>
      <c r="J32" s="20"/>
      <c r="K32" s="21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9"/>
      <c r="W32" s="23"/>
      <c r="X32" s="53"/>
      <c r="Y32" s="27"/>
      <c r="Z32" s="53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>
      <c r="A33" s="47" t="s">
        <v>23</v>
      </c>
      <c r="B33" s="15"/>
      <c r="C33" s="16"/>
      <c r="D33" s="16"/>
      <c r="E33" s="17"/>
      <c r="F33" s="48">
        <f t="shared" ref="F33:N33" si="8"> (sum(F25:F31)/7)</f>
        <v>8.30571413</v>
      </c>
      <c r="G33" s="48">
        <f t="shared" si="8"/>
        <v>2.742857116</v>
      </c>
      <c r="H33" s="48">
        <f t="shared" si="8"/>
        <v>8.547142846</v>
      </c>
      <c r="I33" s="49">
        <f t="shared" si="8"/>
        <v>1.634083884</v>
      </c>
      <c r="J33" s="55">
        <f t="shared" si="8"/>
        <v>0.2492472412</v>
      </c>
      <c r="K33" s="49">
        <f t="shared" si="8"/>
        <v>143.278571</v>
      </c>
      <c r="L33" s="50">
        <f t="shared" si="8"/>
        <v>0.2571183238</v>
      </c>
      <c r="M33" s="50">
        <f t="shared" si="8"/>
        <v>0.2314175793</v>
      </c>
      <c r="N33" s="50">
        <f t="shared" si="8"/>
        <v>0.04026230478</v>
      </c>
      <c r="O33" s="50">
        <f> (sum(O29:O31,O25:O26)/5)</f>
        <v>6.170846081</v>
      </c>
      <c r="P33" s="50">
        <f t="shared" ref="P33:R33" si="9"> (sum(P25:P31)/7)</f>
        <v>14.01994283</v>
      </c>
      <c r="Q33" s="50">
        <f t="shared" si="9"/>
        <v>7.549884966</v>
      </c>
      <c r="R33" s="50">
        <f t="shared" si="9"/>
        <v>6.704912322</v>
      </c>
      <c r="S33" s="50">
        <f> (sum(S29:S31,S25:S27)/6)</f>
        <v>23.97266102</v>
      </c>
      <c r="T33" s="80">
        <f> M33 + N33 + I33</f>
        <v>1.905763768</v>
      </c>
      <c r="U33" s="23"/>
      <c r="V33" s="83"/>
      <c r="W33" s="23"/>
      <c r="X33" s="26"/>
      <c r="Y33" s="27"/>
      <c r="Z33" s="26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>
      <c r="A34" s="76"/>
      <c r="B34" s="15"/>
      <c r="C34" s="16"/>
      <c r="D34" s="16"/>
      <c r="E34" s="17"/>
      <c r="F34" s="18"/>
      <c r="G34" s="19"/>
      <c r="H34" s="18"/>
      <c r="I34" s="20"/>
      <c r="J34" s="20"/>
      <c r="K34" s="2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19"/>
      <c r="W34" s="23"/>
      <c r="X34" s="26"/>
      <c r="Y34" s="27"/>
      <c r="Z34" s="26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>
      <c r="A35" s="78">
        <v>2013.0</v>
      </c>
      <c r="B35" s="30">
        <v>63.0</v>
      </c>
      <c r="C35" s="31" t="s">
        <v>35</v>
      </c>
      <c r="D35" s="31" t="s">
        <v>22</v>
      </c>
      <c r="E35" s="32">
        <v>41348.0</v>
      </c>
      <c r="F35" s="33">
        <v>7.480000019073486</v>
      </c>
      <c r="G35" s="34">
        <v>4.5</v>
      </c>
      <c r="H35" s="33">
        <v>8.15999984741211</v>
      </c>
      <c r="I35" s="41">
        <v>2.029435396194458</v>
      </c>
      <c r="J35" s="35">
        <v>0.2549999952316284</v>
      </c>
      <c r="K35" s="45">
        <v>169.0</v>
      </c>
      <c r="L35" s="80">
        <v>0.22582760453224182</v>
      </c>
      <c r="M35" s="80">
        <v>0.37829700112342834</v>
      </c>
      <c r="N35" s="38">
        <v>0.02485699951648712</v>
      </c>
      <c r="O35" s="81">
        <v>4.028886795043945</v>
      </c>
      <c r="P35" s="80">
        <v>18.765199661254883</v>
      </c>
      <c r="Q35" s="81">
        <v>6.327491760253906</v>
      </c>
      <c r="R35" s="81">
        <v>11.34290599822998</v>
      </c>
      <c r="S35" s="81">
        <v>35.30681610107422</v>
      </c>
      <c r="T35" s="80">
        <f t="shared" ref="T35:T40" si="10"> M35 + N35 + I35</f>
        <v>2.432589397</v>
      </c>
      <c r="U35" s="23"/>
      <c r="V35" s="19"/>
      <c r="W35" s="23"/>
      <c r="X35" s="26"/>
      <c r="Y35" s="27"/>
      <c r="Z35" s="26"/>
      <c r="AA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>
      <c r="A36" s="40"/>
      <c r="B36" s="30">
        <v>63.0</v>
      </c>
      <c r="C36" s="31" t="s">
        <v>35</v>
      </c>
      <c r="D36" s="31" t="s">
        <v>22</v>
      </c>
      <c r="E36" s="32">
        <v>41367.0</v>
      </c>
      <c r="F36" s="33">
        <v>8.640000343322754</v>
      </c>
      <c r="G36" s="34">
        <v>3.700000047683716</v>
      </c>
      <c r="H36" s="33">
        <v>9.569999694824219</v>
      </c>
      <c r="I36" s="41">
        <v>1.6512548923492432</v>
      </c>
      <c r="J36" s="35">
        <v>0.32100000977516174</v>
      </c>
      <c r="K36" s="45">
        <v>162.5</v>
      </c>
      <c r="L36" s="37">
        <v>0.3776644468307495</v>
      </c>
      <c r="M36" s="37">
        <v>0.38291001319885254</v>
      </c>
      <c r="N36" s="42">
        <v>0.027202000841498375</v>
      </c>
      <c r="O36" s="39">
        <v>4.636348724365234</v>
      </c>
      <c r="P36" s="37">
        <v>16.90329933166504</v>
      </c>
      <c r="Q36" s="39">
        <v>13.808542251586914</v>
      </c>
      <c r="R36" s="39">
        <v>13.916284561157227</v>
      </c>
      <c r="S36" s="39">
        <v>43.41288757324219</v>
      </c>
      <c r="T36" s="80">
        <f t="shared" si="10"/>
        <v>2.061366906</v>
      </c>
      <c r="U36" s="23"/>
      <c r="V36" s="19"/>
      <c r="W36" s="23"/>
      <c r="X36" s="26"/>
      <c r="Y36" s="27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>
      <c r="A37" s="40"/>
      <c r="B37" s="30">
        <v>63.0</v>
      </c>
      <c r="C37" s="31" t="s">
        <v>35</v>
      </c>
      <c r="D37" s="31" t="s">
        <v>22</v>
      </c>
      <c r="E37" s="32">
        <v>41426.0</v>
      </c>
      <c r="F37" s="33">
        <v>8.029999732971191</v>
      </c>
      <c r="G37" s="43">
        <v>2.0</v>
      </c>
      <c r="H37" s="33">
        <v>9.1899995803833</v>
      </c>
      <c r="I37" s="41">
        <v>0.8017935752868652</v>
      </c>
      <c r="J37" s="35">
        <v>0.3077999949455261</v>
      </c>
      <c r="K37" s="45">
        <v>126.0999984741211</v>
      </c>
      <c r="L37" s="37">
        <v>0.5493305921554565</v>
      </c>
      <c r="M37" s="37">
        <v>0.41520100831985474</v>
      </c>
      <c r="N37" s="42">
        <v>0.02298099920153618</v>
      </c>
      <c r="O37" s="39">
        <v>2.178104877471924</v>
      </c>
      <c r="P37" s="37">
        <v>12.178899765014648</v>
      </c>
      <c r="Q37" s="39">
        <v>7.569097518920898</v>
      </c>
      <c r="R37" s="39">
        <v>8.173319816589355</v>
      </c>
      <c r="S37" s="39">
        <v>24.471662521362305</v>
      </c>
      <c r="T37" s="80">
        <f t="shared" si="10"/>
        <v>1.239975583</v>
      </c>
      <c r="U37" s="23"/>
      <c r="V37" s="19"/>
      <c r="W37" s="23"/>
      <c r="X37" s="26"/>
      <c r="Y37" s="27"/>
      <c r="Z37" s="26"/>
      <c r="AA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>
      <c r="A38" s="40"/>
      <c r="B38" s="30">
        <v>63.0</v>
      </c>
      <c r="C38" s="31" t="s">
        <v>35</v>
      </c>
      <c r="D38" s="31" t="s">
        <v>22</v>
      </c>
      <c r="E38" s="32">
        <v>41472.0</v>
      </c>
      <c r="F38" s="33">
        <v>7.579999923706055</v>
      </c>
      <c r="G38" s="43">
        <v>1.600000023841858</v>
      </c>
      <c r="H38" s="33">
        <v>11.84000015258789</v>
      </c>
      <c r="I38" s="41">
        <v>1.4547806978225708</v>
      </c>
      <c r="J38" s="35">
        <v>0.2946000099182129</v>
      </c>
      <c r="K38" s="45">
        <v>178.0</v>
      </c>
      <c r="L38" s="37">
        <v>0.07283814996480942</v>
      </c>
      <c r="M38" s="37">
        <v>0.5042039752006531</v>
      </c>
      <c r="N38" s="42">
        <v>0.08113700151443481</v>
      </c>
      <c r="O38" s="39">
        <v>2.518200397491455</v>
      </c>
      <c r="P38" s="37">
        <v>18.695999145507812</v>
      </c>
      <c r="Q38" s="39">
        <v>4.6981201171875</v>
      </c>
      <c r="R38" s="39">
        <v>5.585093975067139</v>
      </c>
      <c r="S38" s="39">
        <v>22.589866638183594</v>
      </c>
      <c r="T38" s="80">
        <f t="shared" si="10"/>
        <v>2.040121675</v>
      </c>
      <c r="U38" s="23"/>
      <c r="V38" s="19"/>
      <c r="W38" s="23"/>
      <c r="X38" s="26"/>
      <c r="Y38" s="27"/>
      <c r="Z38" s="26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>
      <c r="A39" s="40"/>
      <c r="B39" s="30">
        <v>63.0</v>
      </c>
      <c r="C39" s="31" t="s">
        <v>35</v>
      </c>
      <c r="D39" s="31" t="s">
        <v>22</v>
      </c>
      <c r="E39" s="32">
        <v>41488.0</v>
      </c>
      <c r="F39" s="33">
        <v>8.289999961853027</v>
      </c>
      <c r="G39" s="43">
        <v>2.9000000953674316</v>
      </c>
      <c r="H39" s="33">
        <v>9.140000343322754</v>
      </c>
      <c r="I39" s="41">
        <v>1.811012864112854</v>
      </c>
      <c r="J39" s="35">
        <v>0.3474000096321106</v>
      </c>
      <c r="K39" s="45">
        <v>175.0</v>
      </c>
      <c r="L39" s="37">
        <v>0.06648854911327362</v>
      </c>
      <c r="M39" s="37">
        <v>0.6702719926834106</v>
      </c>
      <c r="N39" s="42">
        <v>0.13366499543190002</v>
      </c>
      <c r="O39" s="39">
        <v>2.528784990310669</v>
      </c>
      <c r="P39" s="37">
        <v>19.910200119018555</v>
      </c>
      <c r="Q39" s="39">
        <v>12.372137069702148</v>
      </c>
      <c r="R39" s="39">
        <v>5.428864479064941</v>
      </c>
      <c r="S39" s="39">
        <v>20.51697540283203</v>
      </c>
      <c r="T39" s="80">
        <f t="shared" si="10"/>
        <v>2.614949852</v>
      </c>
      <c r="U39" s="23"/>
      <c r="V39" s="19"/>
      <c r="W39" s="23"/>
      <c r="X39" s="26"/>
      <c r="Y39" s="27"/>
      <c r="Z39" s="26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>
      <c r="A40" s="46"/>
      <c r="B40" s="30">
        <v>63.0</v>
      </c>
      <c r="C40" s="31" t="s">
        <v>35</v>
      </c>
      <c r="D40" s="31" t="s">
        <v>22</v>
      </c>
      <c r="E40" s="32">
        <v>41522.0</v>
      </c>
      <c r="F40" s="33">
        <v>7.960000038146973</v>
      </c>
      <c r="G40" s="43">
        <v>1.600000023841858</v>
      </c>
      <c r="H40" s="33">
        <v>7.260000228881836</v>
      </c>
      <c r="I40" s="41">
        <v>1.916351556777954</v>
      </c>
      <c r="J40" s="35">
        <v>0.36059999465942383</v>
      </c>
      <c r="K40" s="45">
        <v>171.0</v>
      </c>
      <c r="L40" s="37">
        <v>0.13698719441890717</v>
      </c>
      <c r="M40" s="37">
        <v>0.3519749939441681</v>
      </c>
      <c r="N40" s="42">
        <v>0.06988099962472916</v>
      </c>
      <c r="O40" s="39">
        <v>3.2355434894561768</v>
      </c>
      <c r="P40" s="37">
        <v>14.223899841308594</v>
      </c>
      <c r="Q40" s="39">
        <v>3.8179702758789062</v>
      </c>
      <c r="R40" s="39">
        <v>4.983668804168701</v>
      </c>
      <c r="S40" s="39">
        <v>27.935855865478516</v>
      </c>
      <c r="T40" s="80">
        <f t="shared" si="10"/>
        <v>2.33820755</v>
      </c>
      <c r="U40" s="23"/>
      <c r="V40" s="19"/>
      <c r="W40" s="23"/>
      <c r="X40" s="26"/>
      <c r="Y40" s="27"/>
      <c r="Z40" s="26"/>
      <c r="AA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>
      <c r="A41" s="76"/>
      <c r="B41" s="15"/>
      <c r="C41" s="16"/>
      <c r="D41" s="16"/>
      <c r="E41" s="17"/>
      <c r="F41" s="18"/>
      <c r="G41" s="19"/>
      <c r="H41" s="18"/>
      <c r="I41" s="20"/>
      <c r="J41" s="20"/>
      <c r="K41" s="21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9"/>
      <c r="W41" s="23"/>
      <c r="X41" s="26"/>
      <c r="Y41" s="27"/>
      <c r="Z41" s="26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>
      <c r="A42" s="47" t="s">
        <v>23</v>
      </c>
      <c r="B42" s="15"/>
      <c r="C42" s="16"/>
      <c r="D42" s="16"/>
      <c r="E42" s="17"/>
      <c r="F42" s="48">
        <f t="shared" ref="F42:S42" si="11"> (sum(F35:F40)/7)</f>
        <v>6.854285717</v>
      </c>
      <c r="G42" s="48">
        <f t="shared" si="11"/>
        <v>2.328571456</v>
      </c>
      <c r="H42" s="48">
        <f t="shared" si="11"/>
        <v>7.879999978</v>
      </c>
      <c r="I42" s="49">
        <f t="shared" si="11"/>
        <v>1.380661283</v>
      </c>
      <c r="J42" s="55">
        <f t="shared" si="11"/>
        <v>0.2694857163</v>
      </c>
      <c r="K42" s="49">
        <f t="shared" si="11"/>
        <v>140.2285712</v>
      </c>
      <c r="L42" s="50">
        <f t="shared" si="11"/>
        <v>0.2041623624</v>
      </c>
      <c r="M42" s="50">
        <f t="shared" si="11"/>
        <v>0.3861227121</v>
      </c>
      <c r="N42" s="50">
        <f t="shared" si="11"/>
        <v>0.05138899945</v>
      </c>
      <c r="O42" s="50">
        <f t="shared" si="11"/>
        <v>2.732267039</v>
      </c>
      <c r="P42" s="50">
        <f t="shared" si="11"/>
        <v>14.38249969</v>
      </c>
      <c r="Q42" s="50">
        <f t="shared" si="11"/>
        <v>6.941908428</v>
      </c>
      <c r="R42" s="50">
        <f t="shared" si="11"/>
        <v>7.061448233</v>
      </c>
      <c r="S42" s="50">
        <f t="shared" si="11"/>
        <v>24.89058059</v>
      </c>
      <c r="T42" s="80">
        <f> M42 + N42 + I42</f>
        <v>1.818172995</v>
      </c>
      <c r="U42" s="23"/>
      <c r="V42" s="83"/>
      <c r="W42" s="23"/>
      <c r="X42" s="26"/>
      <c r="Y42" s="27"/>
      <c r="Z42" s="26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>
      <c r="A43" s="76"/>
      <c r="B43" s="15"/>
      <c r="C43" s="16"/>
      <c r="D43" s="16"/>
      <c r="E43" s="17"/>
      <c r="F43" s="18"/>
      <c r="G43" s="19"/>
      <c r="H43" s="18"/>
      <c r="I43" s="20"/>
      <c r="J43" s="20"/>
      <c r="K43" s="21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9"/>
      <c r="W43" s="23"/>
      <c r="X43" s="26"/>
      <c r="Y43" s="27"/>
      <c r="Z43" s="26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>
      <c r="A44" s="78">
        <v>2014.0</v>
      </c>
      <c r="B44" s="30">
        <v>63.0</v>
      </c>
      <c r="C44" s="31" t="s">
        <v>35</v>
      </c>
      <c r="D44" s="31" t="s">
        <v>22</v>
      </c>
      <c r="E44" s="32">
        <v>41647.0</v>
      </c>
      <c r="F44" s="33">
        <v>8.920000076293945</v>
      </c>
      <c r="G44" s="43">
        <v>2.200000047683716</v>
      </c>
      <c r="H44" s="33">
        <v>9.899999618530273</v>
      </c>
      <c r="I44" s="41">
        <v>2.0711419582366943</v>
      </c>
      <c r="J44" s="35">
        <v>0.2635500133037567</v>
      </c>
      <c r="K44" s="45">
        <v>173.0</v>
      </c>
      <c r="L44" s="80">
        <v>0.054364465177059174</v>
      </c>
      <c r="M44" s="80">
        <v>0.29310598969459534</v>
      </c>
      <c r="N44" s="38">
        <v>0.08715000003576279</v>
      </c>
      <c r="O44" s="81">
        <v>4.27584171295166</v>
      </c>
      <c r="P44" s="80">
        <v>19.065399169921875</v>
      </c>
      <c r="Q44" s="81">
        <v>8.767525672912598</v>
      </c>
      <c r="R44" s="81">
        <v>9.241870880126953</v>
      </c>
      <c r="S44" s="81">
        <v>32.14503479003906</v>
      </c>
      <c r="T44" s="80">
        <f t="shared" ref="T44:T51" si="12"> M44 + N44 + I44</f>
        <v>2.451397948</v>
      </c>
      <c r="U44" s="23"/>
      <c r="V44" s="19"/>
      <c r="W44" s="23"/>
      <c r="X44" s="26"/>
      <c r="Y44" s="27"/>
      <c r="Z44" s="26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>
      <c r="A45" s="40"/>
      <c r="B45" s="30">
        <v>63.0</v>
      </c>
      <c r="C45" s="31" t="s">
        <v>35</v>
      </c>
      <c r="D45" s="31" t="s">
        <v>22</v>
      </c>
      <c r="E45" s="32">
        <v>41679.0</v>
      </c>
      <c r="F45" s="33">
        <v>8.550000190734863</v>
      </c>
      <c r="G45" s="34">
        <v>3.490000009536743</v>
      </c>
      <c r="H45" s="33">
        <v>8.550000190734863</v>
      </c>
      <c r="I45" s="41">
        <v>2.0612967014312744</v>
      </c>
      <c r="J45" s="35">
        <v>0.33397001028060913</v>
      </c>
      <c r="K45" s="45">
        <v>166.0</v>
      </c>
      <c r="L45" s="37">
        <v>0.2925848960876465</v>
      </c>
      <c r="M45" s="37">
        <v>0.23365439474582672</v>
      </c>
      <c r="N45" s="42">
        <v>0.08217799663543701</v>
      </c>
      <c r="O45" s="39">
        <v>5.2319793701171875</v>
      </c>
      <c r="P45" s="37">
        <v>15.265800476074219</v>
      </c>
      <c r="Q45" s="39">
        <v>11.666296005249023</v>
      </c>
      <c r="R45" s="39">
        <v>11.2318696975708</v>
      </c>
      <c r="S45" s="39">
        <v>36.376338958740234</v>
      </c>
      <c r="T45" s="80">
        <f t="shared" si="12"/>
        <v>2.377129093</v>
      </c>
      <c r="U45" s="23"/>
      <c r="V45" s="19"/>
      <c r="W45" s="23"/>
      <c r="X45" s="26"/>
      <c r="Y45" s="27"/>
      <c r="Z45" s="26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>
      <c r="A46" s="40"/>
      <c r="B46" s="30">
        <v>63.0</v>
      </c>
      <c r="C46" s="31" t="s">
        <v>35</v>
      </c>
      <c r="D46" s="31" t="s">
        <v>22</v>
      </c>
      <c r="E46" s="32">
        <v>41709.0</v>
      </c>
      <c r="F46" s="57">
        <v>6.03000020980835</v>
      </c>
      <c r="G46" s="34">
        <v>3.369999885559082</v>
      </c>
      <c r="H46" s="33">
        <v>9.369999885559082</v>
      </c>
      <c r="I46" s="41">
        <v>2.0872645378112793</v>
      </c>
      <c r="J46" s="35">
        <v>0.38561999797821045</v>
      </c>
      <c r="K46" s="45">
        <v>183.0</v>
      </c>
      <c r="L46" s="37">
        <v>0.12056750059127808</v>
      </c>
      <c r="M46" s="37">
        <v>0.4401293098926544</v>
      </c>
      <c r="N46" s="42">
        <v>0.02803719975054264</v>
      </c>
      <c r="O46" s="39">
        <v>3.760352373123169</v>
      </c>
      <c r="P46" s="37">
        <v>18.99090003967285</v>
      </c>
      <c r="Q46" s="39">
        <v>9.462202072143555</v>
      </c>
      <c r="R46" s="39">
        <v>7.902988910675049</v>
      </c>
      <c r="S46" s="39">
        <v>27.20767593383789</v>
      </c>
      <c r="T46" s="80">
        <f t="shared" si="12"/>
        <v>2.555431047</v>
      </c>
      <c r="U46" s="23"/>
      <c r="V46" s="19"/>
      <c r="W46" s="23"/>
      <c r="X46" s="26"/>
      <c r="Y46" s="27"/>
      <c r="Z46" s="26"/>
      <c r="AA46" s="27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>
      <c r="A47" s="40"/>
      <c r="B47" s="30">
        <v>63.0</v>
      </c>
      <c r="C47" s="31" t="s">
        <v>35</v>
      </c>
      <c r="D47" s="31" t="s">
        <v>22</v>
      </c>
      <c r="E47" s="32">
        <v>41793.0</v>
      </c>
      <c r="F47" s="33">
        <v>7.630000114440918</v>
      </c>
      <c r="G47" s="34">
        <v>4.599999904632568</v>
      </c>
      <c r="H47" s="33">
        <v>9.529999732971191</v>
      </c>
      <c r="I47" s="41">
        <v>1.8510710000991821</v>
      </c>
      <c r="J47" s="35">
        <v>0.3548699915409088</v>
      </c>
      <c r="K47" s="45">
        <v>148.0</v>
      </c>
      <c r="L47" s="37">
        <v>0.20061220228672028</v>
      </c>
      <c r="M47" s="37">
        <v>0.29374998807907104</v>
      </c>
      <c r="N47" s="42">
        <v>0.024778999388217926</v>
      </c>
      <c r="O47" s="39">
        <v>3.113053560256958</v>
      </c>
      <c r="P47" s="37">
        <v>13.83650016784668</v>
      </c>
      <c r="Q47" s="39">
        <v>9.210118293762207</v>
      </c>
      <c r="R47" s="39">
        <v>7.683960914611816</v>
      </c>
      <c r="S47" s="39">
        <v>26.366762161254883</v>
      </c>
      <c r="T47" s="80">
        <f t="shared" si="12"/>
        <v>2.169599988</v>
      </c>
      <c r="U47" s="23"/>
      <c r="V47" s="19"/>
      <c r="W47" s="23"/>
      <c r="X47" s="26"/>
      <c r="Y47" s="27"/>
      <c r="Z47" s="26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>
      <c r="A48" s="40"/>
      <c r="B48" s="30">
        <v>63.0</v>
      </c>
      <c r="C48" s="31" t="s">
        <v>35</v>
      </c>
      <c r="D48" s="31" t="s">
        <v>22</v>
      </c>
      <c r="E48" s="32">
        <v>41820.0</v>
      </c>
      <c r="F48" s="33">
        <v>8.489999771118164</v>
      </c>
      <c r="G48" s="43">
        <v>3.0199999809265137</v>
      </c>
      <c r="H48" s="33">
        <v>9.979999542236328</v>
      </c>
      <c r="I48" s="41">
        <v>1.5019967555999756</v>
      </c>
      <c r="J48" s="84">
        <v>0.47690001130104065</v>
      </c>
      <c r="K48" s="45">
        <v>161.0</v>
      </c>
      <c r="L48" s="37">
        <v>0.11051350086927414</v>
      </c>
      <c r="M48" s="37">
        <v>0.3552800118923187</v>
      </c>
      <c r="N48" s="42">
        <v>0.060756001621484756</v>
      </c>
      <c r="O48" s="39">
        <v>3.8610293865203857</v>
      </c>
      <c r="P48" s="37">
        <v>17.375900268554688</v>
      </c>
      <c r="Q48" s="39">
        <v>7.2696309089660645</v>
      </c>
      <c r="R48" s="39">
        <v>8.031962394714355</v>
      </c>
      <c r="S48" s="39">
        <v>25.556835174560547</v>
      </c>
      <c r="T48" s="80">
        <f t="shared" si="12"/>
        <v>1.918032769</v>
      </c>
      <c r="U48" s="23"/>
      <c r="V48" s="19"/>
      <c r="W48" s="23"/>
      <c r="X48" s="26"/>
      <c r="Y48" s="27"/>
      <c r="Z48" s="26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>
      <c r="A49" s="40"/>
      <c r="B49" s="30">
        <v>63.0</v>
      </c>
      <c r="C49" s="31" t="s">
        <v>35</v>
      </c>
      <c r="D49" s="31" t="s">
        <v>22</v>
      </c>
      <c r="E49" s="32">
        <v>41855.0</v>
      </c>
      <c r="F49" s="33">
        <v>8.140000343322754</v>
      </c>
      <c r="G49" s="34">
        <v>3.200000047683716</v>
      </c>
      <c r="H49" s="33">
        <v>7.860000133514404</v>
      </c>
      <c r="I49" s="41">
        <v>1.7978709936141968</v>
      </c>
      <c r="J49" s="41">
        <v>0.1370999962091446</v>
      </c>
      <c r="K49" s="45">
        <v>177.0</v>
      </c>
      <c r="L49" s="37">
        <v>0.23579710721969604</v>
      </c>
      <c r="M49" s="37">
        <v>0.1823749989271164</v>
      </c>
      <c r="N49" s="42">
        <v>0.008975000120699406</v>
      </c>
      <c r="O49" s="39">
        <v>2.922271490097046</v>
      </c>
      <c r="P49" s="37">
        <v>17.702699661254883</v>
      </c>
      <c r="Q49" s="39">
        <v>11.025461196899414</v>
      </c>
      <c r="R49" s="39">
        <v>8.336089134216309</v>
      </c>
      <c r="S49" s="39">
        <v>25.299274444580078</v>
      </c>
      <c r="T49" s="80">
        <f t="shared" si="12"/>
        <v>1.989220993</v>
      </c>
      <c r="U49" s="23"/>
      <c r="V49" s="19"/>
      <c r="W49" s="23"/>
      <c r="X49" s="26"/>
      <c r="Y49" s="27"/>
      <c r="Z49" s="26"/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>
      <c r="A50" s="40"/>
      <c r="B50" s="30">
        <v>63.0</v>
      </c>
      <c r="C50" s="31" t="s">
        <v>35</v>
      </c>
      <c r="D50" s="31" t="s">
        <v>22</v>
      </c>
      <c r="E50" s="32">
        <v>41912.0</v>
      </c>
      <c r="F50" s="57">
        <v>6.489999771118164</v>
      </c>
      <c r="G50" s="43">
        <v>2.6600000858306885</v>
      </c>
      <c r="H50" s="33">
        <v>8.430000305175781</v>
      </c>
      <c r="I50" s="41">
        <v>0.0018967741634696722</v>
      </c>
      <c r="J50" s="41">
        <v>0.07706999778747559</v>
      </c>
      <c r="K50" s="36">
        <v>67.0</v>
      </c>
      <c r="L50" s="37">
        <v>0.10963799804449081</v>
      </c>
      <c r="M50" s="37">
        <v>0.10013759881258011</v>
      </c>
      <c r="N50" s="42">
        <v>0.0038672001101076603</v>
      </c>
      <c r="O50" s="39">
        <v>2.1229631900787354</v>
      </c>
      <c r="P50" s="37">
        <v>3.2049999237060547</v>
      </c>
      <c r="Q50" s="39">
        <v>6.556169033050537</v>
      </c>
      <c r="R50" s="39">
        <v>2.680664539337158</v>
      </c>
      <c r="S50" s="39">
        <v>15.112162590026855</v>
      </c>
      <c r="T50" s="80">
        <f t="shared" si="12"/>
        <v>0.1059015731</v>
      </c>
      <c r="U50" s="23"/>
      <c r="V50" s="19"/>
      <c r="W50" s="23"/>
      <c r="X50" s="26"/>
      <c r="Y50" s="27"/>
      <c r="Z50" s="26"/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>
      <c r="A51" s="46"/>
      <c r="B51" s="30">
        <v>63.0</v>
      </c>
      <c r="C51" s="31" t="s">
        <v>35</v>
      </c>
      <c r="D51" s="31" t="s">
        <v>22</v>
      </c>
      <c r="E51" s="32">
        <v>41978.0</v>
      </c>
      <c r="F51" s="33">
        <v>7.579999923706055</v>
      </c>
      <c r="G51" s="34">
        <v>3.200000047683716</v>
      </c>
      <c r="H51" s="33">
        <v>7.570000171661377</v>
      </c>
      <c r="I51" s="41">
        <v>1.2097128629684448</v>
      </c>
      <c r="J51" s="35">
        <v>0.2886500060558319</v>
      </c>
      <c r="K51" s="45">
        <v>127.0</v>
      </c>
      <c r="L51" s="37">
        <v>0.31164297461509705</v>
      </c>
      <c r="M51" s="37">
        <v>0.3508389890193939</v>
      </c>
      <c r="N51" s="42">
        <v>0.030875999480485916</v>
      </c>
      <c r="O51" s="39">
        <v>2.193528175354004</v>
      </c>
      <c r="P51" s="37">
        <v>11.712300300598145</v>
      </c>
      <c r="Q51" s="39">
        <v>6.479394912719727</v>
      </c>
      <c r="R51" s="39">
        <v>6.471158027648926</v>
      </c>
      <c r="S51" s="123">
        <v>21.868270874023438</v>
      </c>
      <c r="T51" s="80">
        <f t="shared" si="12"/>
        <v>1.591427851</v>
      </c>
      <c r="U51" s="23"/>
      <c r="V51" s="19"/>
      <c r="W51" s="23"/>
      <c r="X51" s="26"/>
      <c r="Y51" s="27"/>
      <c r="Z51" s="26"/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>
      <c r="A52" s="76"/>
      <c r="B52" s="15"/>
      <c r="C52" s="16"/>
      <c r="D52" s="16"/>
      <c r="E52" s="17"/>
      <c r="F52" s="18"/>
      <c r="G52" s="19"/>
      <c r="H52" s="18"/>
      <c r="I52" s="20"/>
      <c r="J52" s="20"/>
      <c r="K52" s="21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19"/>
      <c r="W52" s="23"/>
      <c r="X52" s="53"/>
      <c r="Y52" s="27"/>
      <c r="Z52" s="53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>
      <c r="A53" s="47" t="s">
        <v>23</v>
      </c>
      <c r="B53" s="15"/>
      <c r="C53" s="16"/>
      <c r="D53" s="16"/>
      <c r="E53" s="17"/>
      <c r="F53" s="48">
        <f t="shared" ref="F53:S53" si="13"> (sum(F45:F51)/7)</f>
        <v>7.558571475</v>
      </c>
      <c r="G53" s="49">
        <f t="shared" si="13"/>
        <v>3.362857137</v>
      </c>
      <c r="H53" s="48">
        <f t="shared" si="13"/>
        <v>8.75571428</v>
      </c>
      <c r="I53" s="49">
        <f t="shared" si="13"/>
        <v>1.501587089</v>
      </c>
      <c r="J53" s="55">
        <f t="shared" si="13"/>
        <v>0.2934542873</v>
      </c>
      <c r="K53" s="49">
        <f t="shared" si="13"/>
        <v>147</v>
      </c>
      <c r="L53" s="50">
        <f t="shared" si="13"/>
        <v>0.1973365971</v>
      </c>
      <c r="M53" s="50">
        <f t="shared" si="13"/>
        <v>0.2794521845</v>
      </c>
      <c r="N53" s="50">
        <f t="shared" si="13"/>
        <v>0.03420977102</v>
      </c>
      <c r="O53" s="50">
        <f t="shared" si="13"/>
        <v>3.315025364</v>
      </c>
      <c r="P53" s="50">
        <f t="shared" si="13"/>
        <v>14.01272869</v>
      </c>
      <c r="Q53" s="50">
        <f t="shared" si="13"/>
        <v>8.80989606</v>
      </c>
      <c r="R53" s="50">
        <f t="shared" si="13"/>
        <v>7.476956231</v>
      </c>
      <c r="S53" s="50">
        <f t="shared" si="13"/>
        <v>25.39818859</v>
      </c>
      <c r="T53" s="80">
        <f> M53 + N53 + I53</f>
        <v>1.815249045</v>
      </c>
      <c r="U53" s="23"/>
      <c r="V53" s="83"/>
      <c r="W53" s="23"/>
      <c r="X53" s="26"/>
      <c r="Y53" s="27"/>
      <c r="Z53" s="26"/>
      <c r="AA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>
      <c r="A54" s="76"/>
      <c r="B54" s="15"/>
      <c r="C54" s="16"/>
      <c r="D54" s="16"/>
      <c r="E54" s="17"/>
      <c r="F54" s="18"/>
      <c r="G54" s="19"/>
      <c r="H54" s="18"/>
      <c r="I54" s="20"/>
      <c r="J54" s="20"/>
      <c r="K54" s="21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19"/>
      <c r="W54" s="23"/>
      <c r="X54" s="26"/>
      <c r="Y54" s="27"/>
      <c r="Z54" s="26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>
      <c r="A55" s="78">
        <v>2015.0</v>
      </c>
      <c r="B55" s="30">
        <v>63.0</v>
      </c>
      <c r="C55" s="31" t="s">
        <v>35</v>
      </c>
      <c r="D55" s="31" t="s">
        <v>22</v>
      </c>
      <c r="E55" s="32">
        <v>42114.0</v>
      </c>
      <c r="F55" s="33">
        <v>7.730000019073486</v>
      </c>
      <c r="G55" s="43">
        <v>2.240000009536743</v>
      </c>
      <c r="H55" s="33">
        <v>8.130000114440918</v>
      </c>
      <c r="I55" s="41">
        <v>1.7444000244140625</v>
      </c>
      <c r="J55" s="41">
        <v>0.16710199415683746</v>
      </c>
      <c r="K55" s="45">
        <v>141.0</v>
      </c>
      <c r="L55" s="80">
        <v>0.28648069500923157</v>
      </c>
      <c r="M55" s="80">
        <v>0.20938189327716827</v>
      </c>
      <c r="N55" s="38">
        <v>0.010634800419211388</v>
      </c>
      <c r="O55" s="81">
        <v>3.2255430221557617</v>
      </c>
      <c r="P55" s="80">
        <v>17.27050018310547</v>
      </c>
      <c r="Q55" s="81">
        <v>10.421676635742188</v>
      </c>
      <c r="R55" s="81">
        <v>10.148479461669922</v>
      </c>
      <c r="S55" s="81">
        <v>19.339393615722656</v>
      </c>
      <c r="T55" s="80">
        <f t="shared" ref="T55:T61" si="14"> M55 + N55 + I55</f>
        <v>1.964416718</v>
      </c>
      <c r="U55" s="23"/>
      <c r="V55" s="19"/>
      <c r="W55" s="23"/>
      <c r="X55" s="26"/>
      <c r="Y55" s="27"/>
      <c r="Z55" s="26"/>
      <c r="AA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>
      <c r="A56" s="40"/>
      <c r="B56" s="30">
        <v>63.0</v>
      </c>
      <c r="C56" s="31" t="s">
        <v>35</v>
      </c>
      <c r="D56" s="31" t="s">
        <v>22</v>
      </c>
      <c r="E56" s="32">
        <v>42150.0</v>
      </c>
      <c r="F56" s="33">
        <v>6.860000133514404</v>
      </c>
      <c r="G56" s="43">
        <v>3.0299999713897705</v>
      </c>
      <c r="H56" s="33">
        <v>10.399999618530273</v>
      </c>
      <c r="I56" s="41">
        <v>2.401203155517578</v>
      </c>
      <c r="J56" s="35">
        <v>0.38026800751686096</v>
      </c>
      <c r="K56" s="45">
        <v>112.0</v>
      </c>
      <c r="L56" s="37">
        <v>0.18753449618816376</v>
      </c>
      <c r="M56" s="37">
        <v>0.6809759736061096</v>
      </c>
      <c r="N56" s="42">
        <v>0.007572799921035767</v>
      </c>
      <c r="O56" s="39">
        <v>4.874663829803467</v>
      </c>
      <c r="P56" s="37">
        <v>10.570799827575684</v>
      </c>
      <c r="Q56" s="39">
        <v>10.471116065979004</v>
      </c>
      <c r="R56" s="39">
        <v>12.900737762451172</v>
      </c>
      <c r="S56" s="39">
        <v>19.897411346435547</v>
      </c>
      <c r="T56" s="80">
        <f t="shared" si="14"/>
        <v>3.089751929</v>
      </c>
      <c r="U56" s="23"/>
      <c r="V56" s="19"/>
      <c r="W56" s="23"/>
      <c r="X56" s="26"/>
      <c r="Y56" s="27"/>
      <c r="Z56" s="26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>
      <c r="A57" s="40"/>
      <c r="B57" s="30">
        <v>63.0</v>
      </c>
      <c r="C57" s="31" t="s">
        <v>35</v>
      </c>
      <c r="D57" s="31" t="s">
        <v>22</v>
      </c>
      <c r="E57" s="32">
        <v>42163.0</v>
      </c>
      <c r="F57" s="33">
        <v>8.020000457763672</v>
      </c>
      <c r="G57" s="43">
        <v>1.7300000190734863</v>
      </c>
      <c r="H57" s="33">
        <v>7.699999809265137</v>
      </c>
      <c r="I57" s="41">
        <v>0.8199483752250671</v>
      </c>
      <c r="J57" s="84">
        <v>0.4074299931526184</v>
      </c>
      <c r="K57" s="45">
        <v>187.0</v>
      </c>
      <c r="L57" s="37">
        <v>0.14120973646640778</v>
      </c>
      <c r="M57" s="37">
        <v>0.15321959555149078</v>
      </c>
      <c r="N57" s="42">
        <v>0.15382249653339386</v>
      </c>
      <c r="O57" s="39">
        <v>4.597710609436035</v>
      </c>
      <c r="P57" s="37">
        <v>8.140999794006348</v>
      </c>
      <c r="Q57" s="39">
        <v>9.04821491241455</v>
      </c>
      <c r="R57" s="39">
        <v>9.479606628417969</v>
      </c>
      <c r="S57" s="39">
        <v>32.73686218261719</v>
      </c>
      <c r="T57" s="80">
        <f t="shared" si="14"/>
        <v>1.126990467</v>
      </c>
      <c r="U57" s="23"/>
      <c r="V57" s="19"/>
      <c r="W57" s="23"/>
      <c r="X57" s="26"/>
      <c r="Y57" s="27"/>
      <c r="Z57" s="26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>
      <c r="A58" s="40"/>
      <c r="B58" s="30">
        <v>63.0</v>
      </c>
      <c r="C58" s="31" t="s">
        <v>35</v>
      </c>
      <c r="D58" s="31" t="s">
        <v>22</v>
      </c>
      <c r="E58" s="32">
        <v>42165.0</v>
      </c>
      <c r="F58" s="33">
        <v>8.140000343322754</v>
      </c>
      <c r="G58" s="43">
        <v>1.3300000429153442</v>
      </c>
      <c r="H58" s="33">
        <v>7.300000190734863</v>
      </c>
      <c r="I58" s="41">
        <v>0.9337096810340881</v>
      </c>
      <c r="J58" s="35">
        <v>0.3408829867839813</v>
      </c>
      <c r="K58" s="45">
        <v>176.0</v>
      </c>
      <c r="L58" s="37">
        <v>0.0908140018582344</v>
      </c>
      <c r="M58" s="37">
        <v>0.0942721962928772</v>
      </c>
      <c r="N58" s="42">
        <v>0.058889999985694885</v>
      </c>
      <c r="O58" s="39">
        <v>4.461456298828125</v>
      </c>
      <c r="P58" s="37">
        <v>6.957399845123291</v>
      </c>
      <c r="Q58" s="39">
        <v>9.889790534973145</v>
      </c>
      <c r="R58" s="39">
        <v>8.861369132995605</v>
      </c>
      <c r="S58" s="39">
        <v>30.888341903686523</v>
      </c>
      <c r="T58" s="80">
        <f t="shared" si="14"/>
        <v>1.086871877</v>
      </c>
      <c r="U58" s="23"/>
      <c r="V58" s="19"/>
      <c r="W58" s="23"/>
      <c r="X58" s="26"/>
      <c r="Y58" s="27"/>
      <c r="Z58" s="26"/>
      <c r="AA58" s="27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>
      <c r="A59" s="40"/>
      <c r="B59" s="30">
        <v>63.0</v>
      </c>
      <c r="C59" s="31" t="s">
        <v>35</v>
      </c>
      <c r="D59" s="31" t="s">
        <v>22</v>
      </c>
      <c r="E59" s="32">
        <v>42192.0</v>
      </c>
      <c r="F59" s="33">
        <v>8.020000457763672</v>
      </c>
      <c r="G59" s="43">
        <v>2.4600000381469727</v>
      </c>
      <c r="H59" s="33">
        <v>8.25</v>
      </c>
      <c r="I59" s="41">
        <v>1.363825798034668</v>
      </c>
      <c r="J59" s="35">
        <v>0.2580389976501465</v>
      </c>
      <c r="K59" s="45">
        <v>184.0</v>
      </c>
      <c r="L59" s="37">
        <v>0.07347212731838226</v>
      </c>
      <c r="M59" s="37">
        <v>0.08937810361385345</v>
      </c>
      <c r="N59" s="42">
        <v>0.05348290130496025</v>
      </c>
      <c r="O59" s="39">
        <v>3.6155965328216553</v>
      </c>
      <c r="P59" s="37">
        <v>11.283499717712402</v>
      </c>
      <c r="Q59" s="39">
        <v>10.534812927246094</v>
      </c>
      <c r="R59" s="39">
        <v>8.835211753845215</v>
      </c>
      <c r="S59" s="39">
        <v>32.96080780029297</v>
      </c>
      <c r="T59" s="80">
        <f t="shared" si="14"/>
        <v>1.506686803</v>
      </c>
      <c r="U59" s="23"/>
      <c r="V59" s="19"/>
      <c r="W59" s="23"/>
      <c r="X59" s="26"/>
      <c r="Y59" s="27"/>
      <c r="Z59" s="26"/>
      <c r="AA59" s="27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>
      <c r="A60" s="40"/>
      <c r="B60" s="30">
        <v>63.0</v>
      </c>
      <c r="C60" s="31" t="s">
        <v>35</v>
      </c>
      <c r="D60" s="31" t="s">
        <v>22</v>
      </c>
      <c r="E60" s="32">
        <v>42263.0</v>
      </c>
      <c r="F60" s="33">
        <v>8.0600004196167</v>
      </c>
      <c r="G60" s="43">
        <v>2.9200000762939453</v>
      </c>
      <c r="H60" s="33">
        <v>8.270000457763672</v>
      </c>
      <c r="I60" s="41">
        <v>1.1381096839904785</v>
      </c>
      <c r="J60" s="41">
        <v>0.12222900241613388</v>
      </c>
      <c r="K60" s="45">
        <v>161.0</v>
      </c>
      <c r="L60" s="37">
        <v>0.052408065646886826</v>
      </c>
      <c r="M60" s="37">
        <v>0.06809759885072708</v>
      </c>
      <c r="N60" s="42">
        <v>0.027451399713754654</v>
      </c>
      <c r="O60" s="39">
        <v>4.262838840484619</v>
      </c>
      <c r="P60" s="37">
        <v>8.35509967803955</v>
      </c>
      <c r="Q60" s="39">
        <v>13.97138500213623</v>
      </c>
      <c r="R60" s="39">
        <v>9.348490715026855</v>
      </c>
      <c r="S60" s="39">
        <v>38.055084228515625</v>
      </c>
      <c r="T60" s="80">
        <f t="shared" si="14"/>
        <v>1.233658683</v>
      </c>
      <c r="U60" s="23"/>
      <c r="V60" s="19"/>
      <c r="W60" s="23"/>
      <c r="X60" s="26"/>
      <c r="Y60" s="27"/>
      <c r="Z60" s="26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>
      <c r="A61" s="46"/>
      <c r="B61" s="30">
        <v>63.0</v>
      </c>
      <c r="C61" s="31" t="s">
        <v>35</v>
      </c>
      <c r="D61" s="31" t="s">
        <v>22</v>
      </c>
      <c r="E61" s="32">
        <v>42280.0</v>
      </c>
      <c r="F61" s="33">
        <v>8.640000343322754</v>
      </c>
      <c r="G61" s="34">
        <v>3.950000047683716</v>
      </c>
      <c r="H61" s="33">
        <v>9.869999885559082</v>
      </c>
      <c r="I61" s="35">
        <v>2.7025418281555176</v>
      </c>
      <c r="J61" s="35">
        <v>0.32135000824928284</v>
      </c>
      <c r="K61" s="45">
        <v>144.0</v>
      </c>
      <c r="L61" s="37">
        <v>0.1259392946958542</v>
      </c>
      <c r="M61" s="37">
        <v>0.3162094056606293</v>
      </c>
      <c r="N61" s="42">
        <v>0.02175300009548664</v>
      </c>
      <c r="O61" s="39">
        <v>3.81719708442688</v>
      </c>
      <c r="P61" s="37">
        <v>15.75730037689209</v>
      </c>
      <c r="Q61" s="39">
        <v>8.661741256713867</v>
      </c>
      <c r="R61" s="39">
        <v>9.415048599243164</v>
      </c>
      <c r="S61" s="39">
        <v>27.593536376953125</v>
      </c>
      <c r="T61" s="80">
        <f t="shared" si="14"/>
        <v>3.040504234</v>
      </c>
      <c r="U61" s="23"/>
      <c r="V61" s="19"/>
      <c r="W61" s="23"/>
      <c r="X61" s="53"/>
      <c r="Y61" s="27"/>
      <c r="Z61" s="53"/>
      <c r="AA61" s="27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>
      <c r="A62" s="76"/>
      <c r="B62" s="15"/>
      <c r="C62" s="16"/>
      <c r="D62" s="16"/>
      <c r="E62" s="17"/>
      <c r="F62" s="18"/>
      <c r="G62" s="19"/>
      <c r="H62" s="18"/>
      <c r="I62" s="20"/>
      <c r="J62" s="20"/>
      <c r="K62" s="21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9"/>
      <c r="W62" s="23"/>
      <c r="X62" s="26"/>
      <c r="Y62" s="27"/>
      <c r="Z62" s="26"/>
      <c r="AA62" s="27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>
      <c r="A63" s="47" t="s">
        <v>23</v>
      </c>
      <c r="B63" s="15"/>
      <c r="C63" s="16"/>
      <c r="D63" s="16"/>
      <c r="E63" s="17"/>
      <c r="F63" s="48">
        <f t="shared" ref="F63:S63" si="15"> (sum(F55:F61)/7)</f>
        <v>7.924286025</v>
      </c>
      <c r="G63" s="48">
        <f t="shared" si="15"/>
        <v>2.522857172</v>
      </c>
      <c r="H63" s="48">
        <f t="shared" si="15"/>
        <v>8.560000011</v>
      </c>
      <c r="I63" s="49">
        <f t="shared" si="15"/>
        <v>1.586248364</v>
      </c>
      <c r="J63" s="55">
        <f t="shared" si="15"/>
        <v>0.2853287128</v>
      </c>
      <c r="K63" s="49">
        <f t="shared" si="15"/>
        <v>157.8571429</v>
      </c>
      <c r="L63" s="50">
        <f t="shared" si="15"/>
        <v>0.1368369167</v>
      </c>
      <c r="M63" s="50">
        <f t="shared" si="15"/>
        <v>0.2302192524</v>
      </c>
      <c r="N63" s="50">
        <f t="shared" si="15"/>
        <v>0.04765819971</v>
      </c>
      <c r="O63" s="50">
        <f t="shared" si="15"/>
        <v>4.122143745</v>
      </c>
      <c r="P63" s="50">
        <f t="shared" si="15"/>
        <v>11.19079992</v>
      </c>
      <c r="Q63" s="50">
        <f t="shared" si="15"/>
        <v>10.42839105</v>
      </c>
      <c r="R63" s="50">
        <f t="shared" si="15"/>
        <v>9.855563436</v>
      </c>
      <c r="S63" s="50">
        <f t="shared" si="15"/>
        <v>28.78163392</v>
      </c>
      <c r="T63" s="80">
        <f> M63 + N63 + I63</f>
        <v>1.864125816</v>
      </c>
      <c r="U63" s="23"/>
      <c r="V63" s="83"/>
      <c r="W63" s="23"/>
      <c r="X63" s="26"/>
      <c r="Y63" s="27"/>
      <c r="Z63" s="26"/>
      <c r="AA63" s="27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>
      <c r="A64" s="76"/>
      <c r="B64" s="15"/>
      <c r="C64" s="16"/>
      <c r="D64" s="16"/>
      <c r="E64" s="17"/>
      <c r="F64" s="18"/>
      <c r="G64" s="19"/>
      <c r="H64" s="18"/>
      <c r="I64" s="20"/>
      <c r="J64" s="20"/>
      <c r="K64" s="21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19"/>
      <c r="W64" s="23"/>
      <c r="X64" s="26"/>
      <c r="Y64" s="27"/>
      <c r="Z64" s="26"/>
      <c r="AA64" s="27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</row>
    <row r="65">
      <c r="A65" s="78">
        <v>2016.0</v>
      </c>
      <c r="B65" s="30">
        <v>63.0</v>
      </c>
      <c r="C65" s="31" t="s">
        <v>35</v>
      </c>
      <c r="D65" s="31" t="s">
        <v>22</v>
      </c>
      <c r="E65" s="32">
        <v>42446.0</v>
      </c>
      <c r="F65" s="33">
        <v>8.199999809265137</v>
      </c>
      <c r="G65" s="34">
        <v>3.799999952316284</v>
      </c>
      <c r="H65" s="33">
        <v>8.3100004196167</v>
      </c>
      <c r="I65" s="41">
        <v>2.3220579624176025</v>
      </c>
      <c r="J65" s="35">
        <v>0.29642000794410706</v>
      </c>
      <c r="K65" s="45">
        <v>189.0</v>
      </c>
      <c r="L65" s="80">
        <v>0.08262699842453003</v>
      </c>
      <c r="M65" s="80">
        <v>0.1328001618385315</v>
      </c>
      <c r="N65" s="38">
        <v>0.0163266584277153</v>
      </c>
      <c r="O65" s="81">
        <v>3.599486827850342</v>
      </c>
      <c r="P65" s="80">
        <v>27.662900924682617</v>
      </c>
      <c r="Q65" s="81">
        <v>9.833343505859375</v>
      </c>
      <c r="R65" s="81">
        <v>12.770814895629883</v>
      </c>
      <c r="S65" s="81">
        <v>35.20344161987305</v>
      </c>
      <c r="T65" s="80">
        <f t="shared" ref="T65:T71" si="16"> M65 + N65 + I65</f>
        <v>2.471184783</v>
      </c>
      <c r="U65" s="23"/>
      <c r="V65" s="19"/>
      <c r="W65" s="23"/>
      <c r="X65" s="26"/>
      <c r="Y65" s="27"/>
      <c r="Z65" s="26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>
      <c r="A66" s="40"/>
      <c r="B66" s="30">
        <v>63.0</v>
      </c>
      <c r="C66" s="31" t="s">
        <v>35</v>
      </c>
      <c r="D66" s="31" t="s">
        <v>22</v>
      </c>
      <c r="E66" s="32">
        <v>42525.0</v>
      </c>
      <c r="F66" s="33">
        <v>8.050000190734863</v>
      </c>
      <c r="G66" s="34">
        <v>3.1500000953674316</v>
      </c>
      <c r="H66" s="33">
        <v>8.420000076293945</v>
      </c>
      <c r="I66" s="41">
        <v>2.2961580753326416</v>
      </c>
      <c r="J66" s="35">
        <v>0.20749400556087494</v>
      </c>
      <c r="K66" s="45">
        <v>183.0</v>
      </c>
      <c r="L66" s="37">
        <v>0.0797445997595787</v>
      </c>
      <c r="M66" s="37">
        <v>0.11566465348005295</v>
      </c>
      <c r="N66" s="42">
        <v>0.015873141586780548</v>
      </c>
      <c r="O66" s="39">
        <v>2.520293712615967</v>
      </c>
      <c r="P66" s="37">
        <v>22.4867000579834</v>
      </c>
      <c r="Q66" s="39">
        <v>8.068829536437988</v>
      </c>
      <c r="R66" s="39">
        <v>9.503448486328125</v>
      </c>
      <c r="S66" s="39">
        <v>32.40986633300781</v>
      </c>
      <c r="T66" s="80">
        <f t="shared" si="16"/>
        <v>2.42769587</v>
      </c>
      <c r="U66" s="23"/>
      <c r="V66" s="19"/>
      <c r="W66" s="23"/>
      <c r="X66" s="26"/>
      <c r="Y66" s="27"/>
      <c r="Z66" s="26"/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  <row r="67">
      <c r="A67" s="40"/>
      <c r="B67" s="30">
        <v>63.0</v>
      </c>
      <c r="C67" s="31" t="s">
        <v>35</v>
      </c>
      <c r="D67" s="31" t="s">
        <v>22</v>
      </c>
      <c r="E67" s="32">
        <v>42565.0</v>
      </c>
      <c r="F67" s="33">
        <v>8.930000305175781</v>
      </c>
      <c r="G67" s="34">
        <v>3.069999933242798</v>
      </c>
      <c r="H67" s="33">
        <v>8.279999732971191</v>
      </c>
      <c r="I67" s="35">
        <v>2.682061195373535</v>
      </c>
      <c r="J67" s="41">
        <v>0.044495999813079834</v>
      </c>
      <c r="K67" s="45">
        <v>168.0</v>
      </c>
      <c r="L67" s="37">
        <v>0.07296961545944214</v>
      </c>
      <c r="M67" s="37">
        <v>0.09803479164838791</v>
      </c>
      <c r="N67" s="42">
        <v>0.06215723603963852</v>
      </c>
      <c r="O67" s="39">
        <v>3.0059638023376465</v>
      </c>
      <c r="P67" s="37">
        <v>20.243799209594727</v>
      </c>
      <c r="Q67" s="39">
        <v>7.851912498474121</v>
      </c>
      <c r="R67" s="39">
        <v>8.6522798538208</v>
      </c>
      <c r="S67" s="39">
        <v>28.540767669677734</v>
      </c>
      <c r="T67" s="80">
        <f t="shared" si="16"/>
        <v>2.842253223</v>
      </c>
      <c r="U67" s="23"/>
      <c r="V67" s="19"/>
      <c r="W67" s="23"/>
      <c r="X67" s="26"/>
      <c r="Y67" s="27"/>
      <c r="Z67" s="26"/>
      <c r="AA67" s="2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>
      <c r="A68" s="40"/>
      <c r="B68" s="30">
        <v>63.0</v>
      </c>
      <c r="C68" s="31" t="s">
        <v>35</v>
      </c>
      <c r="D68" s="31" t="s">
        <v>22</v>
      </c>
      <c r="E68" s="32">
        <v>42598.0</v>
      </c>
      <c r="F68" s="33">
        <v>8.279999732971191</v>
      </c>
      <c r="G68" s="43">
        <v>1.7000000476837158</v>
      </c>
      <c r="H68" s="33">
        <v>7.900000095367432</v>
      </c>
      <c r="I68" s="35">
        <v>3.190983772277832</v>
      </c>
      <c r="J68" s="35">
        <v>0.20764799416065216</v>
      </c>
      <c r="K68" s="45">
        <v>168.0</v>
      </c>
      <c r="L68" s="37">
        <v>0.10362289845943451</v>
      </c>
      <c r="M68" s="37">
        <v>0.1321338415145874</v>
      </c>
      <c r="N68" s="42">
        <v>0.071165531873703</v>
      </c>
      <c r="O68" s="39">
        <v>3.879563331604004</v>
      </c>
      <c r="P68" s="37">
        <v>18.432600021362305</v>
      </c>
      <c r="Q68" s="39">
        <v>8.522012710571289</v>
      </c>
      <c r="R68" s="39">
        <v>7.429725170135498</v>
      </c>
      <c r="S68" s="39">
        <v>29.00307273864746</v>
      </c>
      <c r="T68" s="80">
        <f t="shared" si="16"/>
        <v>3.394283146</v>
      </c>
      <c r="U68" s="23"/>
      <c r="V68" s="19"/>
      <c r="W68" s="23"/>
      <c r="X68" s="26"/>
      <c r="Y68" s="27"/>
      <c r="Z68" s="26"/>
      <c r="AA68" s="27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</row>
    <row r="69">
      <c r="A69" s="40"/>
      <c r="B69" s="30">
        <v>63.0</v>
      </c>
      <c r="C69" s="31" t="s">
        <v>35</v>
      </c>
      <c r="D69" s="31" t="s">
        <v>22</v>
      </c>
      <c r="E69" s="32">
        <v>42619.0</v>
      </c>
      <c r="F69" s="33">
        <v>8.430000305175781</v>
      </c>
      <c r="G69" s="43">
        <v>1.0</v>
      </c>
      <c r="H69" s="33">
        <v>9.229999542236328</v>
      </c>
      <c r="I69" s="35">
        <v>2.6985225677490234</v>
      </c>
      <c r="J69" s="41">
        <v>0.1483200043439865</v>
      </c>
      <c r="K69" s="45">
        <v>163.0</v>
      </c>
      <c r="L69" s="37">
        <v>0.07605866342782974</v>
      </c>
      <c r="M69" s="37">
        <v>0.0767228826880455</v>
      </c>
      <c r="N69" s="42">
        <v>0.013062028214335442</v>
      </c>
      <c r="O69" s="39">
        <v>4.697406768798828</v>
      </c>
      <c r="P69" s="37">
        <v>14.844599723815918</v>
      </c>
      <c r="Q69" s="39">
        <v>13.371167182922363</v>
      </c>
      <c r="R69" s="39">
        <v>10.257038116455078</v>
      </c>
      <c r="S69" s="39">
        <v>39.9538688659668</v>
      </c>
      <c r="T69" s="80">
        <f t="shared" si="16"/>
        <v>2.788307479</v>
      </c>
      <c r="U69" s="23"/>
      <c r="V69" s="19"/>
      <c r="W69" s="23"/>
      <c r="X69" s="26"/>
      <c r="Y69" s="27"/>
      <c r="Z69" s="26"/>
      <c r="AA69" s="27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</row>
    <row r="70">
      <c r="A70" s="40"/>
      <c r="B70" s="30">
        <v>63.0</v>
      </c>
      <c r="C70" s="31" t="s">
        <v>35</v>
      </c>
      <c r="D70" s="31" t="s">
        <v>22</v>
      </c>
      <c r="E70" s="32">
        <v>42632.0</v>
      </c>
      <c r="F70" s="33">
        <v>7.619999885559082</v>
      </c>
      <c r="G70" s="43">
        <v>2.180000066757202</v>
      </c>
      <c r="H70" s="33">
        <v>9.0600004196167</v>
      </c>
      <c r="I70" s="35">
        <v>3.2756612300872803</v>
      </c>
      <c r="J70" s="35">
        <v>0.34113600850105286</v>
      </c>
      <c r="K70" s="45">
        <v>155.0</v>
      </c>
      <c r="L70" s="37">
        <v>0.3315469026565552</v>
      </c>
      <c r="M70" s="37">
        <v>0.11508432030677795</v>
      </c>
      <c r="N70" s="42">
        <v>0.0657605528831482</v>
      </c>
      <c r="O70" s="39">
        <v>4.330935478210449</v>
      </c>
      <c r="P70" s="37">
        <v>14.551899909973145</v>
      </c>
      <c r="Q70" s="39">
        <v>9.868072509765625</v>
      </c>
      <c r="R70" s="39">
        <v>8.777363777160645</v>
      </c>
      <c r="S70" s="39">
        <v>29.65978240966797</v>
      </c>
      <c r="T70" s="80">
        <f t="shared" si="16"/>
        <v>3.456506103</v>
      </c>
      <c r="U70" s="23"/>
      <c r="V70" s="19"/>
      <c r="W70" s="23"/>
      <c r="X70" s="26"/>
      <c r="Y70" s="27"/>
      <c r="Z70" s="26"/>
      <c r="AA70" s="27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>
      <c r="A71" s="46"/>
      <c r="B71" s="30">
        <v>63.0</v>
      </c>
      <c r="C71" s="31" t="s">
        <v>35</v>
      </c>
      <c r="D71" s="31" t="s">
        <v>22</v>
      </c>
      <c r="E71" s="32">
        <v>42663.0</v>
      </c>
      <c r="F71" s="33">
        <v>8.270000457763672</v>
      </c>
      <c r="G71" s="34">
        <v>3.6700000762939453</v>
      </c>
      <c r="H71" s="33">
        <v>10.25</v>
      </c>
      <c r="I71" s="35">
        <v>3.3585774898529053</v>
      </c>
      <c r="J71" s="35">
        <v>0.30303001403808594</v>
      </c>
      <c r="K71" s="45">
        <v>165.0</v>
      </c>
      <c r="L71" s="37">
        <v>0.1402328461408615</v>
      </c>
      <c r="M71" s="37">
        <v>0.11213196069002151</v>
      </c>
      <c r="N71" s="42">
        <v>0.023771166801452637</v>
      </c>
      <c r="O71" s="39">
        <v>3.50030255317688</v>
      </c>
      <c r="P71" s="37">
        <v>16.728500366210938</v>
      </c>
      <c r="Q71" s="39">
        <v>8.357114791870117</v>
      </c>
      <c r="R71" s="39">
        <v>8.685556411743164</v>
      </c>
      <c r="S71" s="39">
        <v>28.937911987304688</v>
      </c>
      <c r="T71" s="80">
        <f t="shared" si="16"/>
        <v>3.494480617</v>
      </c>
      <c r="U71" s="23"/>
      <c r="V71" s="19"/>
      <c r="W71" s="23"/>
      <c r="X71" s="53"/>
      <c r="Y71" s="27"/>
      <c r="Z71" s="53"/>
      <c r="AA71" s="27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</row>
    <row r="72">
      <c r="A72" s="76"/>
      <c r="B72" s="15"/>
      <c r="C72" s="16"/>
      <c r="D72" s="16"/>
      <c r="E72" s="17"/>
      <c r="F72" s="18"/>
      <c r="G72" s="19"/>
      <c r="H72" s="18"/>
      <c r="I72" s="20"/>
      <c r="J72" s="20"/>
      <c r="K72" s="21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19"/>
      <c r="W72" s="23"/>
      <c r="X72" s="26"/>
      <c r="Y72" s="27"/>
      <c r="Z72" s="26"/>
      <c r="AA72" s="27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  <row r="73">
      <c r="A73" s="47" t="s">
        <v>23</v>
      </c>
      <c r="B73" s="15"/>
      <c r="C73" s="16"/>
      <c r="D73" s="16"/>
      <c r="E73" s="17"/>
      <c r="F73" s="48">
        <f t="shared" ref="F73:S73" si="17"> (sum(F65:F71)/7)</f>
        <v>8.254285812</v>
      </c>
      <c r="G73" s="48">
        <f t="shared" si="17"/>
        <v>2.652857167</v>
      </c>
      <c r="H73" s="48">
        <f t="shared" si="17"/>
        <v>8.778571469</v>
      </c>
      <c r="I73" s="55">
        <f t="shared" si="17"/>
        <v>2.832003185</v>
      </c>
      <c r="J73" s="55">
        <f t="shared" si="17"/>
        <v>0.2212205763</v>
      </c>
      <c r="K73" s="49">
        <f t="shared" si="17"/>
        <v>170.1428571</v>
      </c>
      <c r="L73" s="50">
        <f t="shared" si="17"/>
        <v>0.1266860749</v>
      </c>
      <c r="M73" s="50">
        <f t="shared" si="17"/>
        <v>0.1117960875</v>
      </c>
      <c r="N73" s="50">
        <f t="shared" si="17"/>
        <v>0.03830233083</v>
      </c>
      <c r="O73" s="50">
        <f t="shared" si="17"/>
        <v>3.647707496</v>
      </c>
      <c r="P73" s="50">
        <f t="shared" si="17"/>
        <v>19.27871432</v>
      </c>
      <c r="Q73" s="50">
        <f t="shared" si="17"/>
        <v>9.410350391</v>
      </c>
      <c r="R73" s="50">
        <f t="shared" si="17"/>
        <v>9.439460959</v>
      </c>
      <c r="S73" s="50">
        <f t="shared" si="17"/>
        <v>31.95838737</v>
      </c>
      <c r="T73" s="80">
        <f> M73 + N73 + I73</f>
        <v>2.982101603</v>
      </c>
      <c r="U73" s="23"/>
      <c r="V73" s="83"/>
      <c r="W73" s="23"/>
      <c r="X73" s="26"/>
      <c r="Y73" s="27"/>
      <c r="Z73" s="26"/>
      <c r="AA73" s="27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</row>
    <row r="74">
      <c r="A74" s="76"/>
      <c r="B74" s="15"/>
      <c r="C74" s="16"/>
      <c r="D74" s="16"/>
      <c r="E74" s="17"/>
      <c r="F74" s="18"/>
      <c r="G74" s="19"/>
      <c r="H74" s="18"/>
      <c r="I74" s="20"/>
      <c r="J74" s="20"/>
      <c r="K74" s="21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19"/>
      <c r="W74" s="23"/>
      <c r="X74" s="26"/>
      <c r="Y74" s="27"/>
      <c r="Z74" s="26"/>
      <c r="AA74" s="27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</row>
    <row r="75">
      <c r="A75" s="78">
        <v>2017.0</v>
      </c>
      <c r="B75" s="30">
        <v>63.0</v>
      </c>
      <c r="C75" s="31" t="s">
        <v>35</v>
      </c>
      <c r="D75" s="31" t="s">
        <v>22</v>
      </c>
      <c r="E75" s="32">
        <v>42814.0</v>
      </c>
      <c r="F75" s="33">
        <v>7.909999847412109</v>
      </c>
      <c r="G75" s="34">
        <v>3.430000066757202</v>
      </c>
      <c r="H75" s="33">
        <v>9.40999984741211</v>
      </c>
      <c r="I75" s="41">
        <v>2.3940000534057617</v>
      </c>
      <c r="J75" s="84">
        <v>0.41846999526023865</v>
      </c>
      <c r="K75" s="45">
        <v>189.0</v>
      </c>
      <c r="L75" s="80">
        <v>0.2665692865848541</v>
      </c>
      <c r="M75" s="80">
        <v>0.12075749784708023</v>
      </c>
      <c r="N75" s="38">
        <v>0.034086957573890686</v>
      </c>
      <c r="O75" s="81">
        <v>4.063641548156738</v>
      </c>
      <c r="P75" s="80">
        <v>22.741500854492188</v>
      </c>
      <c r="Q75" s="81">
        <v>11.0888671875</v>
      </c>
      <c r="R75" s="81">
        <v>12.470227241516113</v>
      </c>
      <c r="S75" s="81">
        <v>37.38484191894531</v>
      </c>
      <c r="T75" s="80">
        <f t="shared" ref="T75:T81" si="18"> M75 + N75 + I75</f>
        <v>2.548844509</v>
      </c>
      <c r="U75" s="23"/>
      <c r="V75" s="19"/>
      <c r="W75" s="23"/>
      <c r="X75" s="26"/>
      <c r="Y75" s="27"/>
      <c r="Z75" s="26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</row>
    <row r="76">
      <c r="A76" s="40"/>
      <c r="B76" s="30">
        <v>63.0</v>
      </c>
      <c r="C76" s="31" t="s">
        <v>35</v>
      </c>
      <c r="D76" s="31" t="s">
        <v>22</v>
      </c>
      <c r="E76" s="32">
        <v>42851.0</v>
      </c>
      <c r="F76" s="33">
        <v>8.40999984741211</v>
      </c>
      <c r="G76" s="43">
        <v>2.7699999809265137</v>
      </c>
      <c r="H76" s="33">
        <v>9.079999923706055</v>
      </c>
      <c r="I76" s="41">
        <v>1.0220226049423218</v>
      </c>
      <c r="J76" s="35">
        <v>0.3607499897480011</v>
      </c>
      <c r="K76" s="45">
        <v>121.0</v>
      </c>
      <c r="L76" s="37">
        <v>0.0</v>
      </c>
      <c r="M76" s="37">
        <v>0.5175321102142334</v>
      </c>
      <c r="N76" s="42">
        <v>0.01973455399274826</v>
      </c>
      <c r="O76" s="39">
        <v>2.415825366973877</v>
      </c>
      <c r="P76" s="37">
        <v>11.541999816894531</v>
      </c>
      <c r="Q76" s="39">
        <v>6.104969501495361</v>
      </c>
      <c r="R76" s="39">
        <v>8.09783935546875</v>
      </c>
      <c r="S76" s="39">
        <v>20.272661209106445</v>
      </c>
      <c r="T76" s="80">
        <f t="shared" si="18"/>
        <v>1.559289269</v>
      </c>
      <c r="U76" s="23"/>
      <c r="V76" s="19"/>
      <c r="W76" s="23"/>
      <c r="X76" s="26"/>
      <c r="Y76" s="27"/>
      <c r="Z76" s="26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</row>
    <row r="77">
      <c r="A77" s="40"/>
      <c r="B77" s="30">
        <v>63.0</v>
      </c>
      <c r="C77" s="31" t="s">
        <v>35</v>
      </c>
      <c r="D77" s="31" t="s">
        <v>22</v>
      </c>
      <c r="E77" s="32">
        <v>42896.0</v>
      </c>
      <c r="F77" s="33">
        <v>7.920000076293945</v>
      </c>
      <c r="G77" s="43">
        <v>1.4199999570846558</v>
      </c>
      <c r="H77" s="33">
        <v>7.190000057220459</v>
      </c>
      <c r="I77" s="41">
        <v>2.2653579711914062</v>
      </c>
      <c r="J77" s="84">
        <v>0.4491899907588959</v>
      </c>
      <c r="K77" s="45">
        <v>161.0</v>
      </c>
      <c r="L77" s="37">
        <v>0.0949360579252243</v>
      </c>
      <c r="M77" s="37">
        <v>0.124677374958992</v>
      </c>
      <c r="N77" s="42">
        <v>0.054754577577114105</v>
      </c>
      <c r="O77" s="39">
        <v>3.7620041370391846</v>
      </c>
      <c r="P77" s="37">
        <v>14.164999961853027</v>
      </c>
      <c r="Q77" s="39">
        <v>8.414937973022461</v>
      </c>
      <c r="R77" s="39">
        <v>7.162404537200928</v>
      </c>
      <c r="S77" s="39">
        <v>27.353282928466797</v>
      </c>
      <c r="T77" s="80">
        <f t="shared" si="18"/>
        <v>2.444789924</v>
      </c>
      <c r="U77" s="23"/>
      <c r="V77" s="19"/>
      <c r="W77" s="23"/>
      <c r="X77" s="26"/>
      <c r="Y77" s="27"/>
      <c r="Z77" s="26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</row>
    <row r="78">
      <c r="A78" s="40"/>
      <c r="B78" s="30">
        <v>63.0</v>
      </c>
      <c r="C78" s="31" t="s">
        <v>35</v>
      </c>
      <c r="D78" s="31" t="s">
        <v>22</v>
      </c>
      <c r="E78" s="32">
        <v>42899.0</v>
      </c>
      <c r="F78" s="33">
        <v>8.760000228881836</v>
      </c>
      <c r="G78" s="43">
        <v>2.109999895095825</v>
      </c>
      <c r="H78" s="33">
        <v>11.199999809265137</v>
      </c>
      <c r="I78" s="35">
        <v>2.5864548683166504</v>
      </c>
      <c r="J78" s="35">
        <v>0.2753100097179413</v>
      </c>
      <c r="K78" s="45">
        <v>159.0</v>
      </c>
      <c r="L78" s="37">
        <v>0.034828901290893555</v>
      </c>
      <c r="M78" s="37">
        <v>0.10858997702598572</v>
      </c>
      <c r="N78" s="42">
        <v>0.048871852457523346</v>
      </c>
      <c r="O78" s="39">
        <v>2.74613881111145</v>
      </c>
      <c r="P78" s="37">
        <v>17.120800018310547</v>
      </c>
      <c r="Q78" s="39">
        <v>7.417401313781738</v>
      </c>
      <c r="R78" s="39">
        <v>7.801675796508789</v>
      </c>
      <c r="S78" s="39">
        <v>25.97806167602539</v>
      </c>
      <c r="T78" s="80">
        <f t="shared" si="18"/>
        <v>2.743916698</v>
      </c>
      <c r="U78" s="23"/>
      <c r="V78" s="19"/>
      <c r="W78" s="23"/>
      <c r="X78" s="26"/>
      <c r="Y78" s="27"/>
      <c r="Z78" s="26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</row>
    <row r="79">
      <c r="A79" s="40"/>
      <c r="B79" s="30">
        <v>63.0</v>
      </c>
      <c r="C79" s="31" t="s">
        <v>35</v>
      </c>
      <c r="D79" s="31" t="s">
        <v>22</v>
      </c>
      <c r="E79" s="32">
        <v>42941.0</v>
      </c>
      <c r="F79" s="33">
        <v>8.619999885559082</v>
      </c>
      <c r="G79" s="43">
        <v>1.100000023841858</v>
      </c>
      <c r="H79" s="33">
        <v>8.170000076293945</v>
      </c>
      <c r="I79" s="41">
        <v>1.927258014678955</v>
      </c>
      <c r="J79" s="35">
        <v>0.33327001333236694</v>
      </c>
      <c r="K79" s="45">
        <v>171.0</v>
      </c>
      <c r="L79" s="37">
        <v>0.1113048866391182</v>
      </c>
      <c r="M79" s="37">
        <v>0.124677374958992</v>
      </c>
      <c r="N79" s="42">
        <v>0.11674942821264267</v>
      </c>
      <c r="O79" s="39">
        <v>3.9306259155273438</v>
      </c>
      <c r="P79" s="37">
        <v>17.535600662231445</v>
      </c>
      <c r="Q79" s="39">
        <v>9.576644897460938</v>
      </c>
      <c r="R79" s="39">
        <v>9.110546112060547</v>
      </c>
      <c r="S79" s="39">
        <v>33.223960876464844</v>
      </c>
      <c r="T79" s="80">
        <f t="shared" si="18"/>
        <v>2.168684818</v>
      </c>
      <c r="U79" s="23"/>
      <c r="V79" s="19"/>
      <c r="W79" s="23"/>
      <c r="X79" s="26"/>
      <c r="Y79" s="27"/>
      <c r="Z79" s="26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</row>
    <row r="80">
      <c r="A80" s="40"/>
      <c r="B80" s="30">
        <v>63.0</v>
      </c>
      <c r="C80" s="31" t="s">
        <v>35</v>
      </c>
      <c r="D80" s="31" t="s">
        <v>22</v>
      </c>
      <c r="E80" s="32">
        <v>42965.0</v>
      </c>
      <c r="F80" s="33">
        <v>8.630000114440918</v>
      </c>
      <c r="G80" s="43">
        <v>2.450000047683716</v>
      </c>
      <c r="H80" s="33">
        <v>9.079999923706055</v>
      </c>
      <c r="I80" s="41">
        <v>2.1687581539154053</v>
      </c>
      <c r="J80" s="35">
        <v>0.23183999955654144</v>
      </c>
      <c r="K80" s="45">
        <v>171.0</v>
      </c>
      <c r="L80" s="37">
        <v>0.12532377243041992</v>
      </c>
      <c r="M80" s="37">
        <v>0.07239331305027008</v>
      </c>
      <c r="N80" s="42">
        <v>0.05294450744986534</v>
      </c>
      <c r="O80" s="39">
        <v>4.669282913208008</v>
      </c>
      <c r="P80" s="37">
        <v>15.430800437927246</v>
      </c>
      <c r="Q80" s="39">
        <v>10.528532981872559</v>
      </c>
      <c r="R80" s="39">
        <v>9.22532844543457</v>
      </c>
      <c r="S80" s="39">
        <v>34.402400970458984</v>
      </c>
      <c r="T80" s="80">
        <f t="shared" si="18"/>
        <v>2.294095974</v>
      </c>
      <c r="U80" s="23"/>
      <c r="V80" s="19"/>
      <c r="W80" s="23"/>
      <c r="X80" s="26"/>
      <c r="Y80" s="27"/>
      <c r="Z80" s="26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</row>
    <row r="81">
      <c r="A81" s="46"/>
      <c r="B81" s="30">
        <v>63.0</v>
      </c>
      <c r="C81" s="31" t="s">
        <v>35</v>
      </c>
      <c r="D81" s="31" t="s">
        <v>22</v>
      </c>
      <c r="E81" s="32">
        <v>42993.0</v>
      </c>
      <c r="F81" s="33">
        <v>8.390000343322754</v>
      </c>
      <c r="G81" s="43">
        <v>1.559999942779541</v>
      </c>
      <c r="H81" s="33">
        <v>9.84000015258789</v>
      </c>
      <c r="I81" s="41">
        <v>2.345903158187866</v>
      </c>
      <c r="J81" s="59">
        <v>0.0</v>
      </c>
      <c r="K81" s="45">
        <v>156.0</v>
      </c>
      <c r="L81" s="37">
        <v>0.08019419759511948</v>
      </c>
      <c r="M81" s="37">
        <v>0.10858997702598572</v>
      </c>
      <c r="N81" s="42">
        <v>0.07195022702217102</v>
      </c>
      <c r="O81" s="39">
        <v>3.867326498031616</v>
      </c>
      <c r="P81" s="37">
        <v>13.934800148010254</v>
      </c>
      <c r="Q81" s="39">
        <v>9.092582702636719</v>
      </c>
      <c r="R81" s="39">
        <v>8.269018173217773</v>
      </c>
      <c r="S81" s="39">
        <v>28.339252471923828</v>
      </c>
      <c r="T81" s="80">
        <f t="shared" si="18"/>
        <v>2.526443362</v>
      </c>
      <c r="U81" s="23"/>
      <c r="V81" s="19"/>
      <c r="W81" s="23"/>
      <c r="X81" s="53"/>
      <c r="Y81" s="27"/>
      <c r="Z81" s="53"/>
      <c r="AA81" s="27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</row>
    <row r="82">
      <c r="A82" s="76"/>
      <c r="B82" s="15"/>
      <c r="C82" s="16"/>
      <c r="D82" s="16"/>
      <c r="E82" s="17"/>
      <c r="F82" s="18"/>
      <c r="G82" s="19"/>
      <c r="H82" s="18"/>
      <c r="I82" s="20"/>
      <c r="J82" s="20"/>
      <c r="K82" s="21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19"/>
      <c r="W82" s="23"/>
      <c r="X82" s="26"/>
      <c r="Y82" s="27"/>
      <c r="Z82" s="26"/>
      <c r="AA82" s="27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</row>
    <row r="83">
      <c r="A83" s="47" t="s">
        <v>23</v>
      </c>
      <c r="B83" s="15"/>
      <c r="C83" s="16"/>
      <c r="D83" s="16"/>
      <c r="E83" s="17"/>
      <c r="F83" s="48">
        <f t="shared" ref="F83:S83" si="19"> (sum(F75:F81)/7)</f>
        <v>8.377142906</v>
      </c>
      <c r="G83" s="48">
        <f t="shared" si="19"/>
        <v>2.119999988</v>
      </c>
      <c r="H83" s="48">
        <f t="shared" si="19"/>
        <v>9.138571399</v>
      </c>
      <c r="I83" s="49">
        <f t="shared" si="19"/>
        <v>2.101393546</v>
      </c>
      <c r="J83" s="55">
        <f t="shared" si="19"/>
        <v>0.2955471426</v>
      </c>
      <c r="K83" s="49">
        <f t="shared" si="19"/>
        <v>161.1428571</v>
      </c>
      <c r="L83" s="50">
        <f t="shared" si="19"/>
        <v>0.1018795861</v>
      </c>
      <c r="M83" s="50">
        <f t="shared" si="19"/>
        <v>0.1681739464</v>
      </c>
      <c r="N83" s="50">
        <f t="shared" si="19"/>
        <v>0.05701315776</v>
      </c>
      <c r="O83" s="50">
        <f t="shared" si="19"/>
        <v>3.636406456</v>
      </c>
      <c r="P83" s="50">
        <f t="shared" si="19"/>
        <v>16.06721456</v>
      </c>
      <c r="Q83" s="50">
        <f t="shared" si="19"/>
        <v>8.889133794</v>
      </c>
      <c r="R83" s="50">
        <f t="shared" si="19"/>
        <v>8.876719952</v>
      </c>
      <c r="S83" s="50">
        <f t="shared" si="19"/>
        <v>29.56492315</v>
      </c>
      <c r="T83" s="80">
        <f> M83 + N83 + I83</f>
        <v>2.326580651</v>
      </c>
      <c r="U83" s="23"/>
      <c r="V83" s="83"/>
      <c r="W83" s="23"/>
      <c r="X83" s="26"/>
      <c r="Y83" s="27"/>
      <c r="Z83" s="26"/>
      <c r="AA83" s="27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</row>
    <row r="84">
      <c r="A84" s="76"/>
      <c r="B84" s="15"/>
      <c r="C84" s="16"/>
      <c r="D84" s="16"/>
      <c r="E84" s="17"/>
      <c r="F84" s="18"/>
      <c r="G84" s="19"/>
      <c r="H84" s="18"/>
      <c r="I84" s="20"/>
      <c r="J84" s="20"/>
      <c r="K84" s="21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19"/>
      <c r="W84" s="23"/>
      <c r="X84" s="26"/>
      <c r="Y84" s="27"/>
      <c r="Z84" s="26"/>
      <c r="AA84" s="27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</row>
    <row r="85">
      <c r="A85" s="78">
        <v>2018.0</v>
      </c>
      <c r="B85" s="30">
        <v>63.0</v>
      </c>
      <c r="C85" s="31" t="s">
        <v>35</v>
      </c>
      <c r="D85" s="31" t="s">
        <v>22</v>
      </c>
      <c r="E85" s="32">
        <v>43175.0</v>
      </c>
      <c r="F85" s="33">
        <v>8.34000015258789</v>
      </c>
      <c r="G85" s="43">
        <v>2.869999885559082</v>
      </c>
      <c r="H85" s="33">
        <v>8.3100004196167</v>
      </c>
      <c r="I85" s="41">
        <v>2.059670925140381</v>
      </c>
      <c r="J85" s="35">
        <v>0.328900009393692</v>
      </c>
      <c r="K85" s="45">
        <v>172.0</v>
      </c>
      <c r="L85" s="80">
        <v>0.08301959931850433</v>
      </c>
      <c r="M85" s="80">
        <v>0.27582117915153503</v>
      </c>
      <c r="N85" s="38">
        <v>0.027481406927108765</v>
      </c>
      <c r="O85" s="81">
        <v>2.937950849533081</v>
      </c>
      <c r="P85" s="80">
        <v>19.464599609375</v>
      </c>
      <c r="Q85" s="81">
        <v>8.15941333770752</v>
      </c>
      <c r="R85" s="81">
        <v>8.54475212097168</v>
      </c>
      <c r="S85" s="81">
        <v>26.900672912597656</v>
      </c>
      <c r="T85" s="80">
        <f t="shared" ref="T85:T91" si="20"> M85 + N85 + I85</f>
        <v>2.362973511</v>
      </c>
      <c r="U85" s="23"/>
      <c r="V85" s="19"/>
      <c r="W85" s="23"/>
      <c r="X85" s="26"/>
      <c r="Y85" s="27"/>
      <c r="Z85" s="26"/>
      <c r="AA85" s="27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</row>
    <row r="86">
      <c r="A86" s="40"/>
      <c r="B86" s="30">
        <v>63.0</v>
      </c>
      <c r="C86" s="31" t="s">
        <v>35</v>
      </c>
      <c r="D86" s="31" t="s">
        <v>22</v>
      </c>
      <c r="E86" s="32">
        <v>43203.0</v>
      </c>
      <c r="F86" s="33">
        <v>8.489999771118164</v>
      </c>
      <c r="G86" s="34">
        <v>3.059999942779541</v>
      </c>
      <c r="H86" s="33">
        <v>8.6899995803833</v>
      </c>
      <c r="I86" s="41">
        <v>1.6142451763153076</v>
      </c>
      <c r="J86" s="35">
        <v>0.271699994802475</v>
      </c>
      <c r="K86" s="45">
        <v>139.0</v>
      </c>
      <c r="L86" s="37">
        <v>0.32908180356025696</v>
      </c>
      <c r="M86" s="37">
        <v>0.06228220462799072</v>
      </c>
      <c r="N86" s="42">
        <v>0.024327803403139114</v>
      </c>
      <c r="O86" s="39">
        <v>2.6747848987579346</v>
      </c>
      <c r="P86" s="37">
        <v>13.754400253295898</v>
      </c>
      <c r="Q86" s="39">
        <v>7.244544506072998</v>
      </c>
      <c r="R86" s="39">
        <v>6.606149673461914</v>
      </c>
      <c r="S86" s="39">
        <v>25.396371841430664</v>
      </c>
      <c r="T86" s="80">
        <f t="shared" si="20"/>
        <v>1.700855184</v>
      </c>
      <c r="U86" s="23"/>
      <c r="V86" s="19"/>
      <c r="W86" s="23"/>
      <c r="X86" s="26"/>
      <c r="Y86" s="27"/>
      <c r="Z86" s="26"/>
      <c r="AA86" s="27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</row>
    <row r="87">
      <c r="A87" s="40"/>
      <c r="B87" s="30">
        <v>63.0</v>
      </c>
      <c r="C87" s="31" t="s">
        <v>35</v>
      </c>
      <c r="D87" s="31" t="s">
        <v>22</v>
      </c>
      <c r="E87" s="32">
        <v>43272.0</v>
      </c>
      <c r="F87" s="33">
        <v>8.470000267028809</v>
      </c>
      <c r="G87" s="43">
        <v>2.5</v>
      </c>
      <c r="H87" s="33">
        <v>7.070000171661377</v>
      </c>
      <c r="I87" s="41">
        <v>1.380445122718811</v>
      </c>
      <c r="J87" s="35">
        <v>0.21449999511241913</v>
      </c>
      <c r="K87" s="45">
        <v>128.0</v>
      </c>
      <c r="L87" s="37">
        <v>0.15892769396305084</v>
      </c>
      <c r="M87" s="37">
        <v>0.14680805802345276</v>
      </c>
      <c r="N87" s="42">
        <v>0.030635012313723564</v>
      </c>
      <c r="O87" s="39">
        <v>2.2158823013305664</v>
      </c>
      <c r="P87" s="37">
        <v>10.959600448608398</v>
      </c>
      <c r="Q87" s="39">
        <v>5.56095552444458</v>
      </c>
      <c r="R87" s="39">
        <v>6.197658061981201</v>
      </c>
      <c r="S87" s="39">
        <v>22.671255111694336</v>
      </c>
      <c r="T87" s="80">
        <f t="shared" si="20"/>
        <v>1.557888193</v>
      </c>
      <c r="U87" s="23"/>
      <c r="V87" s="19"/>
      <c r="W87" s="23"/>
      <c r="X87" s="26"/>
      <c r="Y87" s="27"/>
      <c r="Z87" s="26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</row>
    <row r="88">
      <c r="A88" s="40"/>
      <c r="B88" s="30">
        <v>63.0</v>
      </c>
      <c r="C88" s="31" t="s">
        <v>35</v>
      </c>
      <c r="D88" s="31" t="s">
        <v>22</v>
      </c>
      <c r="E88" s="32">
        <v>43333.0</v>
      </c>
      <c r="F88" s="33">
        <v>8.5600004196167</v>
      </c>
      <c r="G88" s="43">
        <v>2.880000114440918</v>
      </c>
      <c r="H88" s="33">
        <v>7.320000171661377</v>
      </c>
      <c r="I88" s="41">
        <v>2.242980718612671</v>
      </c>
      <c r="J88" s="84">
        <v>0.4147000014781952</v>
      </c>
      <c r="K88" s="45">
        <v>174.0</v>
      </c>
      <c r="L88" s="37">
        <v>0.10790959745645523</v>
      </c>
      <c r="M88" s="37">
        <v>0.12901313602924347</v>
      </c>
      <c r="N88" s="42">
        <v>0.0504576675593853</v>
      </c>
      <c r="O88" s="39">
        <v>3.641603946685791</v>
      </c>
      <c r="P88" s="37">
        <v>15.527299880981445</v>
      </c>
      <c r="Q88" s="39">
        <v>8.168594360351562</v>
      </c>
      <c r="R88" s="39">
        <v>8.045175552368164</v>
      </c>
      <c r="S88" s="39">
        <v>25.340463638305664</v>
      </c>
      <c r="T88" s="80">
        <f t="shared" si="20"/>
        <v>2.422451522</v>
      </c>
      <c r="U88" s="23"/>
      <c r="V88" s="19"/>
      <c r="W88" s="23"/>
      <c r="X88" s="26"/>
      <c r="Y88" s="27"/>
      <c r="Z88" s="26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</row>
    <row r="89">
      <c r="A89" s="40"/>
      <c r="B89" s="30">
        <v>63.0</v>
      </c>
      <c r="C89" s="31" t="s">
        <v>35</v>
      </c>
      <c r="D89" s="31" t="s">
        <v>22</v>
      </c>
      <c r="E89" s="32">
        <v>43356.0</v>
      </c>
      <c r="F89" s="33">
        <v>6.429999828338623</v>
      </c>
      <c r="G89" s="43">
        <v>2.0399999618530273</v>
      </c>
      <c r="H89" s="60">
        <v>5.670000076293945</v>
      </c>
      <c r="I89" s="41">
        <v>2.4903740882873535</v>
      </c>
      <c r="J89" s="35">
        <v>0.38718000054359436</v>
      </c>
      <c r="K89" s="45">
        <v>164.0</v>
      </c>
      <c r="L89" s="37">
        <v>0.0701742023229599</v>
      </c>
      <c r="M89" s="37">
        <v>0.08171465247869492</v>
      </c>
      <c r="N89" s="42">
        <v>0.046403031796216965</v>
      </c>
      <c r="O89" s="39">
        <v>3.7893757820129395</v>
      </c>
      <c r="P89" s="37">
        <v>14.937000274658203</v>
      </c>
      <c r="Q89" s="39">
        <v>8.423643112182617</v>
      </c>
      <c r="R89" s="39">
        <v>7.141262531280518</v>
      </c>
      <c r="S89" s="39">
        <v>30.305377960205078</v>
      </c>
      <c r="T89" s="80">
        <f t="shared" si="20"/>
        <v>2.618491773</v>
      </c>
      <c r="U89" s="23"/>
      <c r="V89" s="19"/>
      <c r="W89" s="23"/>
      <c r="X89" s="26"/>
      <c r="Y89" s="27"/>
      <c r="Z89" s="26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</row>
    <row r="90">
      <c r="A90" s="40"/>
      <c r="B90" s="30">
        <v>63.0</v>
      </c>
      <c r="C90" s="31" t="s">
        <v>35</v>
      </c>
      <c r="D90" s="31" t="s">
        <v>22</v>
      </c>
      <c r="E90" s="32">
        <v>43403.0</v>
      </c>
      <c r="F90" s="33">
        <v>8.039999961853027</v>
      </c>
      <c r="G90" s="34">
        <v>4.150000095367432</v>
      </c>
      <c r="H90" s="33">
        <v>8.229999542236328</v>
      </c>
      <c r="I90" s="41">
        <v>2.0046870708465576</v>
      </c>
      <c r="J90" s="35">
        <v>0.32982000708580017</v>
      </c>
      <c r="K90" s="45">
        <v>152.0</v>
      </c>
      <c r="L90" s="37">
        <v>0.06211927905678749</v>
      </c>
      <c r="M90" s="37">
        <v>0.09079405665397644</v>
      </c>
      <c r="N90" s="42">
        <v>0.024778317660093307</v>
      </c>
      <c r="O90" s="39">
        <v>6.050222396850586</v>
      </c>
      <c r="P90" s="37">
        <v>14.206600189208984</v>
      </c>
      <c r="Q90" s="39">
        <v>7.123685359954834</v>
      </c>
      <c r="R90" s="39">
        <v>9.009393692016602</v>
      </c>
      <c r="S90" s="39">
        <v>34.526344299316406</v>
      </c>
      <c r="T90" s="80">
        <f t="shared" si="20"/>
        <v>2.120259445</v>
      </c>
      <c r="U90" s="23"/>
      <c r="V90" s="19"/>
      <c r="W90" s="23"/>
      <c r="X90" s="53"/>
      <c r="Y90" s="27"/>
      <c r="Z90" s="53"/>
      <c r="AA90" s="27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</row>
    <row r="91">
      <c r="A91" s="46"/>
      <c r="B91" s="30">
        <v>63.0</v>
      </c>
      <c r="C91" s="31" t="s">
        <v>35</v>
      </c>
      <c r="D91" s="31" t="s">
        <v>22</v>
      </c>
      <c r="E91" s="32">
        <v>43441.0</v>
      </c>
      <c r="F91" s="33">
        <v>8.609999656677246</v>
      </c>
      <c r="G91" s="43">
        <v>2.8499999046325684</v>
      </c>
      <c r="H91" s="44">
        <v>6.800000190734863</v>
      </c>
      <c r="I91" s="41">
        <v>2.1063451766967773</v>
      </c>
      <c r="J91" s="84">
        <v>0.4433000087738037</v>
      </c>
      <c r="K91" s="45">
        <v>171.0</v>
      </c>
      <c r="L91" s="37">
        <v>0.07001952826976776</v>
      </c>
      <c r="M91" s="37">
        <v>0.12456440925598145</v>
      </c>
      <c r="N91" s="42">
        <v>0.09055349230766296</v>
      </c>
      <c r="O91" s="39">
        <v>3.0981714725494385</v>
      </c>
      <c r="P91" s="37">
        <v>17.45240020751953</v>
      </c>
      <c r="Q91" s="39">
        <v>7.608978271484375</v>
      </c>
      <c r="R91" s="39">
        <v>8.172378540039062</v>
      </c>
      <c r="S91" s="39">
        <v>27.10849380493164</v>
      </c>
      <c r="T91" s="80">
        <f t="shared" si="20"/>
        <v>2.321463078</v>
      </c>
      <c r="U91" s="23"/>
      <c r="V91" s="19"/>
      <c r="W91" s="23"/>
      <c r="X91" s="26"/>
      <c r="Y91" s="27"/>
      <c r="Z91" s="26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</row>
    <row r="92">
      <c r="A92" s="76"/>
      <c r="B92" s="15"/>
      <c r="C92" s="16"/>
      <c r="D92" s="16"/>
      <c r="E92" s="17"/>
      <c r="F92" s="18"/>
      <c r="G92" s="19"/>
      <c r="H92" s="18"/>
      <c r="I92" s="20"/>
      <c r="J92" s="20"/>
      <c r="K92" s="21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19"/>
      <c r="W92" s="23"/>
      <c r="X92" s="26"/>
      <c r="Y92" s="27"/>
      <c r="Z92" s="26"/>
      <c r="AA92" s="27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</row>
    <row r="93">
      <c r="A93" s="47" t="s">
        <v>23</v>
      </c>
      <c r="B93" s="15"/>
      <c r="C93" s="16"/>
      <c r="D93" s="16"/>
      <c r="E93" s="17"/>
      <c r="F93" s="48">
        <f t="shared" ref="F93:S93" si="21"> (sum(F85:F91)/7)</f>
        <v>8.134285722</v>
      </c>
      <c r="G93" s="48">
        <f t="shared" si="21"/>
        <v>2.907142844</v>
      </c>
      <c r="H93" s="48">
        <f t="shared" si="21"/>
        <v>7.441428593</v>
      </c>
      <c r="I93" s="49">
        <f t="shared" si="21"/>
        <v>1.985535468</v>
      </c>
      <c r="J93" s="55">
        <f t="shared" si="21"/>
        <v>0.3414428596</v>
      </c>
      <c r="K93" s="49">
        <f t="shared" si="21"/>
        <v>157.1428571</v>
      </c>
      <c r="L93" s="50">
        <f t="shared" si="21"/>
        <v>0.1258931006</v>
      </c>
      <c r="M93" s="50">
        <f t="shared" si="21"/>
        <v>0.130142528</v>
      </c>
      <c r="N93" s="50">
        <f t="shared" si="21"/>
        <v>0.04209096171</v>
      </c>
      <c r="O93" s="50">
        <f t="shared" si="21"/>
        <v>3.48685595</v>
      </c>
      <c r="P93" s="50">
        <f t="shared" si="21"/>
        <v>15.18598584</v>
      </c>
      <c r="Q93" s="50">
        <f t="shared" si="21"/>
        <v>7.469973496</v>
      </c>
      <c r="R93" s="50">
        <f t="shared" si="21"/>
        <v>7.67382431</v>
      </c>
      <c r="S93" s="50">
        <f t="shared" si="21"/>
        <v>27.46413994</v>
      </c>
      <c r="T93" s="80">
        <f> M93 + N93 + I93</f>
        <v>2.157768958</v>
      </c>
      <c r="U93" s="23"/>
      <c r="V93" s="83"/>
      <c r="W93" s="23"/>
      <c r="X93" s="26"/>
      <c r="Y93" s="27"/>
      <c r="Z93" s="26"/>
      <c r="AA93" s="27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</row>
    <row r="94">
      <c r="A94" s="76"/>
      <c r="B94" s="15"/>
      <c r="C94" s="16"/>
      <c r="D94" s="16"/>
      <c r="E94" s="17"/>
      <c r="F94" s="18"/>
      <c r="G94" s="19"/>
      <c r="H94" s="18"/>
      <c r="I94" s="20"/>
      <c r="J94" s="20"/>
      <c r="K94" s="21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19"/>
      <c r="W94" s="23"/>
      <c r="X94" s="26"/>
      <c r="Y94" s="27"/>
      <c r="Z94" s="26"/>
      <c r="AA94" s="27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</row>
    <row r="95">
      <c r="A95" s="78">
        <v>2019.0</v>
      </c>
      <c r="B95" s="30">
        <v>63.0</v>
      </c>
      <c r="C95" s="31" t="s">
        <v>35</v>
      </c>
      <c r="D95" s="31" t="s">
        <v>22</v>
      </c>
      <c r="E95" s="32">
        <v>43538.0</v>
      </c>
      <c r="F95" s="33">
        <v>7.93</v>
      </c>
      <c r="G95" s="36">
        <v>3.42</v>
      </c>
      <c r="H95" s="33">
        <v>8.28</v>
      </c>
      <c r="I95" s="41">
        <v>1.8468483870967745</v>
      </c>
      <c r="J95" s="35">
        <v>0.38637</v>
      </c>
      <c r="K95" s="45">
        <v>172.0</v>
      </c>
      <c r="L95" s="80">
        <v>0.1764325</v>
      </c>
      <c r="M95" s="80">
        <v>0.12209400000000001</v>
      </c>
      <c r="N95" s="38">
        <v>0.024138</v>
      </c>
      <c r="O95" s="81">
        <v>3.4217494</v>
      </c>
      <c r="P95" s="80">
        <v>16.9348</v>
      </c>
      <c r="Q95" s="81">
        <v>7.5749786</v>
      </c>
      <c r="R95" s="81">
        <v>8.6794116</v>
      </c>
      <c r="S95" s="81">
        <v>28.9687987</v>
      </c>
      <c r="T95" s="80">
        <f t="shared" ref="T95:T101" si="22"> M95 + N95 + I95</f>
        <v>1.993080387</v>
      </c>
      <c r="U95" s="23"/>
      <c r="V95" s="19"/>
      <c r="W95" s="23"/>
      <c r="X95" s="26"/>
      <c r="Y95" s="27"/>
      <c r="Z95" s="26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</row>
    <row r="96">
      <c r="A96" s="40"/>
      <c r="B96" s="30">
        <v>63.0</v>
      </c>
      <c r="C96" s="31" t="s">
        <v>35</v>
      </c>
      <c r="D96" s="31" t="s">
        <v>22</v>
      </c>
      <c r="E96" s="32">
        <v>43607.0</v>
      </c>
      <c r="F96" s="33">
        <v>8.37</v>
      </c>
      <c r="G96" s="36">
        <v>2.45</v>
      </c>
      <c r="H96" s="33">
        <v>8.25</v>
      </c>
      <c r="I96" s="41">
        <v>1.2118806451612902</v>
      </c>
      <c r="J96" s="35">
        <v>0.31482</v>
      </c>
      <c r="K96" s="36">
        <v>111.0</v>
      </c>
      <c r="L96" s="37">
        <v>0.3526966</v>
      </c>
      <c r="M96" s="37">
        <v>0.27132</v>
      </c>
      <c r="N96" s="42">
        <v>0.018774000000000002</v>
      </c>
      <c r="O96" s="39">
        <v>3.08985391</v>
      </c>
      <c r="P96" s="37">
        <v>12.5233</v>
      </c>
      <c r="Q96" s="39">
        <v>6.75835171</v>
      </c>
      <c r="R96" s="39">
        <v>6.4995109300000005</v>
      </c>
      <c r="S96" s="39">
        <v>25.898806340000004</v>
      </c>
      <c r="T96" s="80">
        <f t="shared" si="22"/>
        <v>1.501974645</v>
      </c>
      <c r="U96" s="23"/>
      <c r="V96" s="19"/>
      <c r="W96" s="23"/>
      <c r="X96" s="26"/>
      <c r="Y96" s="27"/>
      <c r="Z96" s="26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</row>
    <row r="97">
      <c r="A97" s="40"/>
      <c r="B97" s="30">
        <v>63.0</v>
      </c>
      <c r="C97" s="31" t="s">
        <v>35</v>
      </c>
      <c r="D97" s="31" t="s">
        <v>22</v>
      </c>
      <c r="E97" s="32">
        <v>43627.0</v>
      </c>
      <c r="F97" s="33">
        <v>8.24</v>
      </c>
      <c r="G97" s="36">
        <v>2.6</v>
      </c>
      <c r="H97" s="44">
        <v>6.74</v>
      </c>
      <c r="I97" s="41">
        <v>1.4353838709677418</v>
      </c>
      <c r="J97" s="35">
        <v>0.2862</v>
      </c>
      <c r="K97" s="45">
        <v>141.0</v>
      </c>
      <c r="L97" s="37">
        <v>0.1857079</v>
      </c>
      <c r="M97" s="37">
        <v>0.081396</v>
      </c>
      <c r="N97" s="42">
        <v>0.030843000000000002</v>
      </c>
      <c r="O97" s="39">
        <v>2.9538059</v>
      </c>
      <c r="P97" s="37">
        <v>15.0098</v>
      </c>
      <c r="Q97" s="39">
        <v>5.3663441</v>
      </c>
      <c r="R97" s="39">
        <v>7.5545252</v>
      </c>
      <c r="S97" s="39">
        <v>28.7534164</v>
      </c>
      <c r="T97" s="80">
        <f t="shared" si="22"/>
        <v>1.547622871</v>
      </c>
      <c r="U97" s="23"/>
      <c r="V97" s="19"/>
      <c r="W97" s="23"/>
      <c r="X97" s="26"/>
      <c r="Y97" s="27"/>
      <c r="Z97" s="26"/>
      <c r="AA97" s="2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</row>
    <row r="98">
      <c r="A98" s="40"/>
      <c r="B98" s="30">
        <v>63.0</v>
      </c>
      <c r="C98" s="31" t="s">
        <v>35</v>
      </c>
      <c r="D98" s="31" t="s">
        <v>22</v>
      </c>
      <c r="E98" s="32">
        <v>43657.0</v>
      </c>
      <c r="F98" s="33">
        <v>8.14</v>
      </c>
      <c r="G98" s="36">
        <v>1.61</v>
      </c>
      <c r="H98" s="44">
        <v>4.61</v>
      </c>
      <c r="I98" s="41">
        <v>2.0661064516129035</v>
      </c>
      <c r="J98" s="35">
        <v>0.38637</v>
      </c>
      <c r="K98" s="21"/>
      <c r="L98" s="37">
        <v>0.24158306699999998</v>
      </c>
      <c r="M98" s="37">
        <v>0.230622</v>
      </c>
      <c r="N98" s="42">
        <v>0.096105</v>
      </c>
      <c r="O98" s="39">
        <v>4.4817297</v>
      </c>
      <c r="P98" s="37">
        <v>19.9093</v>
      </c>
      <c r="Q98" s="39">
        <v>11.9250132</v>
      </c>
      <c r="R98" s="39">
        <v>11.2221255</v>
      </c>
      <c r="S98" s="39">
        <v>29.357972949</v>
      </c>
      <c r="T98" s="80">
        <f t="shared" si="22"/>
        <v>2.392833452</v>
      </c>
      <c r="U98" s="23"/>
      <c r="V98" s="19"/>
      <c r="W98" s="23"/>
      <c r="X98" s="26"/>
      <c r="Y98" s="27"/>
      <c r="Z98" s="26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</row>
    <row r="99">
      <c r="A99" s="40"/>
      <c r="B99" s="30">
        <v>63.0</v>
      </c>
      <c r="C99" s="31" t="s">
        <v>35</v>
      </c>
      <c r="D99" s="31" t="s">
        <v>22</v>
      </c>
      <c r="E99" s="32">
        <v>43686.0</v>
      </c>
      <c r="F99" s="33">
        <v>7.55</v>
      </c>
      <c r="G99" s="36">
        <v>2.15</v>
      </c>
      <c r="H99" s="44">
        <v>6.93</v>
      </c>
      <c r="I99" s="35">
        <v>2.7624032258064517</v>
      </c>
      <c r="J99" s="35">
        <v>0.22896000000000002</v>
      </c>
      <c r="K99" s="45">
        <v>171.0</v>
      </c>
      <c r="L99" s="37">
        <v>0.0913059</v>
      </c>
      <c r="M99" s="37">
        <v>0.140182</v>
      </c>
      <c r="N99" s="42">
        <v>0.11487900000000001</v>
      </c>
      <c r="O99" s="39">
        <v>4.89123768</v>
      </c>
      <c r="P99" s="37">
        <v>20.973</v>
      </c>
      <c r="Q99" s="39">
        <v>7.856427822222222</v>
      </c>
      <c r="R99" s="39">
        <v>9.21476096</v>
      </c>
      <c r="S99" s="39">
        <v>32.52454506666666</v>
      </c>
      <c r="T99" s="80">
        <f t="shared" si="22"/>
        <v>3.017464226</v>
      </c>
      <c r="U99" s="23"/>
      <c r="V99" s="19"/>
      <c r="W99" s="23"/>
      <c r="X99" s="26"/>
      <c r="Y99" s="27"/>
      <c r="Z99" s="26"/>
      <c r="AA99" s="27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</row>
    <row r="100">
      <c r="A100" s="40"/>
      <c r="B100" s="30">
        <v>63.0</v>
      </c>
      <c r="C100" s="31" t="s">
        <v>35</v>
      </c>
      <c r="D100" s="31" t="s">
        <v>22</v>
      </c>
      <c r="E100" s="32">
        <v>43718.0</v>
      </c>
      <c r="F100" s="33">
        <v>7.83</v>
      </c>
      <c r="G100" s="36">
        <v>2.79</v>
      </c>
      <c r="H100" s="33">
        <v>7.3</v>
      </c>
      <c r="I100" s="41">
        <v>1.5715903225806453</v>
      </c>
      <c r="J100" s="59">
        <v>0.0</v>
      </c>
      <c r="K100" s="45">
        <v>160.0</v>
      </c>
      <c r="L100" s="37">
        <v>0.0571446</v>
      </c>
      <c r="M100" s="37">
        <v>0.018088</v>
      </c>
      <c r="N100" s="42">
        <v>0.005364</v>
      </c>
      <c r="O100" s="39">
        <v>4.8957296</v>
      </c>
      <c r="P100" s="37">
        <v>12.345</v>
      </c>
      <c r="Q100" s="39">
        <v>10.2049947</v>
      </c>
      <c r="R100" s="39">
        <v>10.0872765</v>
      </c>
      <c r="S100" s="39">
        <v>41.867766</v>
      </c>
      <c r="T100" s="80">
        <f t="shared" si="22"/>
        <v>1.595042323</v>
      </c>
      <c r="U100" s="23"/>
      <c r="V100" s="19"/>
      <c r="W100" s="23"/>
      <c r="X100" s="53"/>
      <c r="Y100" s="27"/>
      <c r="Z100" s="53"/>
      <c r="AA100" s="27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</row>
    <row r="101">
      <c r="A101" s="46"/>
      <c r="B101" s="30">
        <v>63.0</v>
      </c>
      <c r="C101" s="31" t="s">
        <v>35</v>
      </c>
      <c r="D101" s="31" t="s">
        <v>22</v>
      </c>
      <c r="E101" s="32">
        <v>43769.0</v>
      </c>
      <c r="F101" s="33">
        <v>8.07</v>
      </c>
      <c r="G101" s="45">
        <v>3.68</v>
      </c>
      <c r="H101" s="33">
        <v>7.22</v>
      </c>
      <c r="I101" s="41">
        <v>1.7218870967741935</v>
      </c>
      <c r="J101" s="35">
        <v>0.31482</v>
      </c>
      <c r="K101" s="45">
        <v>153.0</v>
      </c>
      <c r="L101" s="37">
        <v>0.1638276</v>
      </c>
      <c r="M101" s="37">
        <v>0.162792</v>
      </c>
      <c r="N101" s="42">
        <v>0.035313000000000004</v>
      </c>
      <c r="O101" s="39">
        <v>3.2574425</v>
      </c>
      <c r="P101" s="37">
        <v>13.3217</v>
      </c>
      <c r="Q101" s="39">
        <v>5.1727302</v>
      </c>
      <c r="R101" s="39">
        <v>6.1988251</v>
      </c>
      <c r="S101" s="39">
        <v>24.5088077</v>
      </c>
      <c r="T101" s="80">
        <f t="shared" si="22"/>
        <v>1.919992097</v>
      </c>
      <c r="U101" s="23"/>
      <c r="V101" s="19"/>
      <c r="W101" s="23"/>
      <c r="X101" s="26"/>
      <c r="Y101" s="27"/>
      <c r="Z101" s="26"/>
      <c r="AA101" s="27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</row>
    <row r="102">
      <c r="A102" s="76"/>
      <c r="B102" s="87"/>
      <c r="C102" s="88"/>
      <c r="D102" s="88"/>
      <c r="E102" s="90"/>
      <c r="F102" s="91"/>
      <c r="G102" s="92"/>
      <c r="H102" s="91"/>
      <c r="I102" s="93"/>
      <c r="J102" s="93"/>
      <c r="K102" s="92"/>
      <c r="L102" s="23"/>
      <c r="M102" s="23"/>
      <c r="N102" s="23"/>
      <c r="O102" s="23"/>
      <c r="P102" s="23"/>
      <c r="Q102" s="23"/>
      <c r="R102" s="23"/>
      <c r="S102" s="23"/>
      <c r="T102" s="23"/>
      <c r="U102" s="25"/>
      <c r="V102" s="19"/>
      <c r="W102" s="23"/>
      <c r="X102" s="74"/>
      <c r="Y102" s="27"/>
      <c r="Z102" s="74"/>
      <c r="AA102" s="27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</row>
    <row r="103">
      <c r="A103" s="47" t="s">
        <v>23</v>
      </c>
      <c r="B103" s="87"/>
      <c r="C103" s="88"/>
      <c r="D103" s="88"/>
      <c r="E103" s="90"/>
      <c r="F103" s="48">
        <f t="shared" ref="F103:J103" si="23"> (sum(F95:F101)/7)</f>
        <v>8.018571429</v>
      </c>
      <c r="G103" s="48">
        <f t="shared" si="23"/>
        <v>2.671428571</v>
      </c>
      <c r="H103" s="48">
        <f t="shared" si="23"/>
        <v>7.047142857</v>
      </c>
      <c r="I103" s="49">
        <f t="shared" si="23"/>
        <v>1.8023</v>
      </c>
      <c r="J103" s="55">
        <f t="shared" si="23"/>
        <v>0.2739342857</v>
      </c>
      <c r="K103" s="49">
        <f t="shared" ref="K103:S103" si="24"> (sum(K99:K101,K95:K97)/6)</f>
        <v>151.3333333</v>
      </c>
      <c r="L103" s="50">
        <f t="shared" si="24"/>
        <v>0.17118585</v>
      </c>
      <c r="M103" s="50">
        <f t="shared" si="24"/>
        <v>0.1326453333</v>
      </c>
      <c r="N103" s="50">
        <f t="shared" si="24"/>
        <v>0.0382185</v>
      </c>
      <c r="O103" s="50">
        <f t="shared" si="24"/>
        <v>3.751636498</v>
      </c>
      <c r="P103" s="50">
        <f t="shared" si="24"/>
        <v>15.1846</v>
      </c>
      <c r="Q103" s="50">
        <f t="shared" si="24"/>
        <v>7.155637855</v>
      </c>
      <c r="R103" s="50">
        <f t="shared" si="24"/>
        <v>8.039051715</v>
      </c>
      <c r="S103" s="50">
        <f t="shared" si="24"/>
        <v>30.4203567</v>
      </c>
      <c r="T103" s="80">
        <f> M103 + N103 + I103</f>
        <v>1.973163833</v>
      </c>
      <c r="U103" s="25"/>
      <c r="V103" s="83"/>
      <c r="W103" s="65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</row>
    <row r="104">
      <c r="A104" s="63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5"/>
      <c r="M104" s="65"/>
      <c r="N104" s="65"/>
      <c r="O104" s="65"/>
      <c r="P104" s="65"/>
      <c r="Q104" s="65"/>
      <c r="R104" s="65"/>
      <c r="S104" s="65"/>
      <c r="T104" s="65"/>
      <c r="U104" s="66"/>
      <c r="V104" s="19"/>
      <c r="W104" s="65"/>
      <c r="X104" s="12"/>
      <c r="Y104" s="9"/>
      <c r="Z104" s="12"/>
      <c r="AA104" s="9"/>
    </row>
    <row r="105">
      <c r="A105" s="47" t="s">
        <v>24</v>
      </c>
      <c r="B105" s="66"/>
      <c r="C105" s="66"/>
      <c r="D105" s="66"/>
      <c r="E105" s="66"/>
      <c r="F105" s="67">
        <f t="shared" ref="F105:S105" si="25"> (sum(F103,F93,F83,F73,F63,F53,F42,F33,F23,F11)/10)</f>
        <v>8.021587325</v>
      </c>
      <c r="G105" s="67">
        <f t="shared" si="25"/>
        <v>2.654428572</v>
      </c>
      <c r="H105" s="67">
        <f t="shared" si="25"/>
        <v>8.464746053</v>
      </c>
      <c r="I105" s="68">
        <f t="shared" si="25"/>
        <v>1.783800523</v>
      </c>
      <c r="J105" s="103">
        <f t="shared" si="25"/>
        <v>0.282685052</v>
      </c>
      <c r="K105" s="68">
        <f t="shared" si="25"/>
        <v>151.6211521</v>
      </c>
      <c r="L105" s="69">
        <f t="shared" si="25"/>
        <v>0.1620880444</v>
      </c>
      <c r="M105" s="69">
        <f t="shared" si="25"/>
        <v>0.227926359</v>
      </c>
      <c r="N105" s="69">
        <f t="shared" si="25"/>
        <v>0.04142436823</v>
      </c>
      <c r="O105" s="69">
        <f t="shared" si="25"/>
        <v>3.650462349</v>
      </c>
      <c r="P105" s="69">
        <f t="shared" si="25"/>
        <v>15.1740873</v>
      </c>
      <c r="Q105" s="69">
        <f t="shared" si="25"/>
        <v>8.142043236</v>
      </c>
      <c r="R105" s="69">
        <f t="shared" si="25"/>
        <v>8.045166837</v>
      </c>
      <c r="S105" s="69">
        <f t="shared" si="25"/>
        <v>27.35739588</v>
      </c>
      <c r="T105" s="80">
        <f> M105 + N105 + I105</f>
        <v>2.05315125</v>
      </c>
      <c r="U105" s="66"/>
      <c r="V105" s="71">
        <v>62.0</v>
      </c>
      <c r="W105" s="66"/>
      <c r="X105" s="26"/>
      <c r="Y105" s="27"/>
      <c r="Z105" s="26"/>
      <c r="AA105" s="27"/>
    </row>
    <row r="106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19"/>
      <c r="W106" s="66"/>
      <c r="X106" s="26"/>
      <c r="Y106" s="27"/>
      <c r="Z106" s="26"/>
      <c r="AA106" s="27"/>
    </row>
    <row r="107">
      <c r="X107" s="26"/>
      <c r="Y107" s="27"/>
      <c r="Z107" s="26"/>
      <c r="AA107" s="27"/>
    </row>
    <row r="108">
      <c r="X108" s="26"/>
      <c r="Y108" s="27"/>
      <c r="Z108" s="26"/>
      <c r="AA108" s="27"/>
    </row>
    <row r="109">
      <c r="X109" s="26"/>
      <c r="Y109" s="27"/>
      <c r="Z109" s="26"/>
      <c r="AA109" s="27"/>
    </row>
    <row r="110">
      <c r="X110" s="26"/>
      <c r="Y110" s="27"/>
      <c r="Z110" s="26"/>
      <c r="AA110" s="27"/>
    </row>
    <row r="111">
      <c r="X111" s="26"/>
      <c r="Y111" s="27"/>
      <c r="Z111" s="26"/>
      <c r="AA111" s="27"/>
    </row>
    <row r="112">
      <c r="L112" s="73"/>
      <c r="M112" s="73"/>
      <c r="N112" s="73"/>
      <c r="O112" s="73"/>
      <c r="P112" s="73"/>
      <c r="Q112" s="73"/>
      <c r="R112" s="73"/>
      <c r="S112" s="73"/>
      <c r="T112" s="73"/>
      <c r="W112" s="73"/>
      <c r="X112" s="26"/>
      <c r="Y112" s="27"/>
      <c r="Z112" s="26"/>
      <c r="AA112" s="27"/>
    </row>
    <row r="113">
      <c r="X113" s="26"/>
      <c r="Y113" s="27"/>
      <c r="Z113" s="26"/>
      <c r="AA113" s="27"/>
    </row>
    <row r="114">
      <c r="X114" s="53"/>
      <c r="Y114" s="27"/>
      <c r="Z114" s="53"/>
      <c r="AA114" s="27"/>
    </row>
    <row r="115">
      <c r="X115" s="26"/>
      <c r="Y115" s="27"/>
      <c r="Z115" s="26"/>
      <c r="AA115" s="27"/>
    </row>
    <row r="116">
      <c r="X116" s="26"/>
      <c r="Y116" s="27"/>
      <c r="Z116" s="26"/>
      <c r="AA116" s="27"/>
    </row>
    <row r="117">
      <c r="X117" s="26"/>
      <c r="Y117" s="27"/>
      <c r="Z117" s="26"/>
      <c r="AA117" s="27"/>
    </row>
    <row r="118">
      <c r="X118" s="26"/>
      <c r="Y118" s="27"/>
      <c r="Z118" s="26"/>
      <c r="AA118" s="27"/>
    </row>
    <row r="119">
      <c r="X119" s="26"/>
      <c r="Y119" s="27"/>
      <c r="Z119" s="26"/>
      <c r="AA119" s="27"/>
    </row>
    <row r="120">
      <c r="X120" s="26"/>
      <c r="Y120" s="27"/>
      <c r="Z120" s="26"/>
      <c r="AA120" s="27"/>
    </row>
    <row r="121">
      <c r="X121" s="26"/>
      <c r="Y121" s="27"/>
      <c r="Z121" s="26"/>
      <c r="AA121" s="27"/>
    </row>
    <row r="122">
      <c r="X122" s="26"/>
      <c r="Y122" s="27"/>
      <c r="Z122" s="26"/>
      <c r="AA122" s="27"/>
    </row>
    <row r="123">
      <c r="X123" s="26"/>
      <c r="Y123" s="27"/>
      <c r="Z123" s="26"/>
      <c r="AA123" s="27"/>
    </row>
    <row r="124">
      <c r="X124" s="26"/>
      <c r="Y124" s="27"/>
      <c r="Z124" s="26"/>
      <c r="AA124" s="27"/>
    </row>
    <row r="125">
      <c r="X125" s="53"/>
      <c r="Y125" s="27"/>
      <c r="Z125" s="53"/>
      <c r="AA125" s="27"/>
    </row>
    <row r="126">
      <c r="X126" s="26"/>
      <c r="Y126" s="27"/>
      <c r="Z126" s="26"/>
      <c r="AA126" s="27"/>
    </row>
    <row r="127">
      <c r="X127" s="26"/>
      <c r="Y127" s="27"/>
      <c r="Z127" s="26"/>
      <c r="AA127" s="27"/>
    </row>
    <row r="128">
      <c r="X128" s="26"/>
      <c r="Y128" s="27"/>
      <c r="Z128" s="26"/>
      <c r="AA128" s="27"/>
    </row>
    <row r="129">
      <c r="X129" s="26"/>
      <c r="Y129" s="27"/>
      <c r="Z129" s="26"/>
      <c r="AA129" s="27"/>
    </row>
    <row r="130">
      <c r="X130" s="26"/>
      <c r="Y130" s="27"/>
      <c r="Z130" s="26"/>
      <c r="AA130" s="27"/>
    </row>
    <row r="131">
      <c r="X131" s="26"/>
      <c r="Y131" s="27"/>
      <c r="Z131" s="26"/>
      <c r="AA131" s="27"/>
    </row>
    <row r="132">
      <c r="X132" s="26"/>
      <c r="Y132" s="27"/>
      <c r="Z132" s="26"/>
      <c r="AA132" s="27"/>
    </row>
    <row r="133">
      <c r="X133" s="26"/>
      <c r="Y133" s="27"/>
      <c r="Z133" s="26"/>
      <c r="AA133" s="27"/>
    </row>
    <row r="134">
      <c r="X134" s="26"/>
      <c r="Y134" s="27"/>
      <c r="Z134" s="26"/>
      <c r="AA134" s="27"/>
    </row>
    <row r="135">
      <c r="X135" s="53"/>
      <c r="Y135" s="27"/>
      <c r="Z135" s="53"/>
      <c r="AA135" s="27"/>
    </row>
    <row r="136">
      <c r="X136" s="26"/>
      <c r="Y136" s="27"/>
      <c r="Z136" s="26"/>
      <c r="AA136" s="27"/>
    </row>
    <row r="137">
      <c r="X137" s="26"/>
      <c r="Y137" s="27"/>
      <c r="Z137" s="26"/>
      <c r="AA137" s="27"/>
    </row>
    <row r="138">
      <c r="X138" s="26"/>
      <c r="Y138" s="27"/>
      <c r="Z138" s="26"/>
      <c r="AA138" s="27"/>
    </row>
    <row r="139">
      <c r="X139" s="26"/>
      <c r="Y139" s="27"/>
      <c r="Z139" s="26"/>
      <c r="AA139" s="27"/>
    </row>
    <row r="140">
      <c r="X140" s="26"/>
      <c r="Y140" s="27"/>
      <c r="Z140" s="26"/>
      <c r="AA140" s="27"/>
    </row>
    <row r="141">
      <c r="X141" s="26"/>
      <c r="Y141" s="27"/>
      <c r="Z141" s="26"/>
      <c r="AA141" s="27"/>
    </row>
    <row r="142">
      <c r="X142" s="26"/>
      <c r="Y142" s="27"/>
      <c r="Z142" s="26"/>
      <c r="AA142" s="27"/>
    </row>
    <row r="143">
      <c r="X143" s="26"/>
      <c r="Y143" s="27"/>
      <c r="Z143" s="26"/>
      <c r="AA143" s="27"/>
    </row>
    <row r="144">
      <c r="X144" s="53"/>
      <c r="Y144" s="27"/>
      <c r="Z144" s="53"/>
      <c r="AA144" s="27"/>
    </row>
    <row r="145">
      <c r="X145" s="26"/>
      <c r="Y145" s="27"/>
      <c r="Z145" s="26"/>
      <c r="AA145" s="27"/>
    </row>
    <row r="146">
      <c r="X146" s="26"/>
      <c r="Y146" s="27"/>
      <c r="Z146" s="26"/>
      <c r="AA146" s="27"/>
    </row>
    <row r="147">
      <c r="X147" s="26"/>
      <c r="Y147" s="27"/>
      <c r="Z147" s="26"/>
      <c r="AA147" s="27"/>
    </row>
    <row r="148">
      <c r="X148" s="26"/>
      <c r="Y148" s="27"/>
      <c r="Z148" s="26"/>
      <c r="AA148" s="27"/>
    </row>
    <row r="149">
      <c r="X149" s="26"/>
      <c r="Y149" s="27"/>
      <c r="Z149" s="26"/>
      <c r="AA149" s="27"/>
    </row>
    <row r="150">
      <c r="X150" s="26"/>
      <c r="Y150" s="27"/>
      <c r="Z150" s="26"/>
      <c r="AA150" s="27"/>
    </row>
    <row r="151">
      <c r="X151" s="26"/>
      <c r="Y151" s="27"/>
      <c r="Z151" s="26"/>
      <c r="AA151" s="27"/>
    </row>
    <row r="152">
      <c r="X152" s="26"/>
      <c r="Y152" s="27"/>
      <c r="Z152" s="26"/>
      <c r="AA152" s="27"/>
    </row>
    <row r="153">
      <c r="X153" s="26"/>
      <c r="Y153" s="27"/>
      <c r="Z153" s="26"/>
      <c r="AA153" s="27"/>
    </row>
    <row r="154">
      <c r="X154" s="26"/>
      <c r="Y154" s="27"/>
      <c r="Z154" s="26"/>
      <c r="AA154" s="27"/>
    </row>
    <row r="155">
      <c r="X155" s="53"/>
      <c r="Y155" s="27"/>
      <c r="Z155" s="53"/>
      <c r="AA155" s="27"/>
    </row>
    <row r="156">
      <c r="X156" s="26"/>
      <c r="Y156" s="27"/>
      <c r="Z156" s="26"/>
      <c r="AA156" s="27"/>
    </row>
    <row r="157">
      <c r="X157" s="26"/>
      <c r="Y157" s="27"/>
      <c r="Z157" s="26"/>
      <c r="AA157" s="27"/>
    </row>
    <row r="158">
      <c r="X158" s="26"/>
      <c r="Y158" s="27"/>
      <c r="Z158" s="26"/>
      <c r="AA158" s="27"/>
    </row>
    <row r="159">
      <c r="X159" s="26"/>
      <c r="Y159" s="27"/>
      <c r="Z159" s="26"/>
      <c r="AA159" s="27"/>
    </row>
    <row r="160">
      <c r="X160" s="26"/>
      <c r="Y160" s="27"/>
      <c r="Z160" s="26"/>
      <c r="AA160" s="27"/>
    </row>
    <row r="161">
      <c r="X161" s="26"/>
      <c r="Y161" s="27"/>
      <c r="Z161" s="26"/>
      <c r="AA161" s="27"/>
    </row>
    <row r="162">
      <c r="X162" s="26"/>
      <c r="Y162" s="27"/>
      <c r="Z162" s="26"/>
      <c r="AA162" s="27"/>
    </row>
    <row r="163">
      <c r="X163" s="26"/>
      <c r="Y163" s="27"/>
      <c r="Z163" s="26"/>
      <c r="AA163" s="27"/>
    </row>
    <row r="164">
      <c r="X164" s="53"/>
      <c r="Y164" s="27"/>
      <c r="Z164" s="53"/>
      <c r="AA164" s="27"/>
    </row>
    <row r="165">
      <c r="X165" s="26"/>
      <c r="Y165" s="27"/>
      <c r="Z165" s="26"/>
      <c r="AA165" s="27"/>
    </row>
    <row r="166">
      <c r="X166" s="26"/>
      <c r="Y166" s="27"/>
      <c r="Z166" s="26"/>
      <c r="AA166" s="27"/>
    </row>
    <row r="167">
      <c r="X167" s="26"/>
      <c r="Y167" s="27"/>
      <c r="Z167" s="26"/>
      <c r="AA167" s="27"/>
    </row>
    <row r="168">
      <c r="X168" s="26"/>
      <c r="Y168" s="27"/>
      <c r="Z168" s="26"/>
      <c r="AA168" s="27"/>
    </row>
    <row r="169">
      <c r="X169" s="26"/>
      <c r="Y169" s="27"/>
      <c r="Z169" s="26"/>
      <c r="AA169" s="27"/>
    </row>
    <row r="170">
      <c r="X170" s="26"/>
      <c r="Y170" s="27"/>
      <c r="Z170" s="26"/>
      <c r="AA170" s="27"/>
    </row>
    <row r="171">
      <c r="X171" s="26"/>
      <c r="Y171" s="27"/>
      <c r="Z171" s="26"/>
      <c r="AA171" s="27"/>
    </row>
    <row r="172">
      <c r="X172" s="26"/>
      <c r="Y172" s="27"/>
      <c r="Z172" s="26"/>
      <c r="AA172" s="27"/>
    </row>
    <row r="173">
      <c r="X173" s="26"/>
      <c r="Y173" s="27"/>
      <c r="Z173" s="26"/>
      <c r="AA173" s="27"/>
    </row>
    <row r="174">
      <c r="X174" s="53"/>
      <c r="Y174" s="27"/>
      <c r="Z174" s="53"/>
      <c r="AA174" s="27"/>
    </row>
    <row r="175">
      <c r="X175" s="26"/>
      <c r="Y175" s="27"/>
      <c r="Z175" s="26"/>
      <c r="AA175" s="27"/>
    </row>
    <row r="176">
      <c r="X176" s="26"/>
      <c r="Y176" s="27"/>
      <c r="Z176" s="26"/>
      <c r="AA176" s="27"/>
    </row>
    <row r="177">
      <c r="X177" s="26"/>
      <c r="Y177" s="27"/>
      <c r="Z177" s="26"/>
      <c r="AA177" s="27"/>
    </row>
    <row r="178">
      <c r="X178" s="26"/>
      <c r="Y178" s="27"/>
      <c r="Z178" s="26"/>
      <c r="AA178" s="27"/>
    </row>
    <row r="179">
      <c r="X179" s="26"/>
      <c r="Y179" s="27"/>
      <c r="Z179" s="26"/>
      <c r="AA179" s="27"/>
    </row>
    <row r="180">
      <c r="X180" s="26"/>
      <c r="Y180" s="27"/>
      <c r="Z180" s="26"/>
      <c r="AA180" s="27"/>
    </row>
    <row r="181">
      <c r="X181" s="26"/>
      <c r="Y181" s="27"/>
      <c r="Z181" s="26"/>
      <c r="AA181" s="27"/>
    </row>
    <row r="182">
      <c r="X182" s="26"/>
      <c r="Y182" s="27"/>
      <c r="Z182" s="26"/>
      <c r="AA182" s="27"/>
    </row>
    <row r="183">
      <c r="X183" s="26"/>
      <c r="Y183" s="27"/>
      <c r="Z183" s="26"/>
      <c r="AA183" s="27"/>
    </row>
    <row r="184">
      <c r="X184" s="53"/>
      <c r="Y184" s="27"/>
      <c r="Z184" s="53"/>
      <c r="AA184" s="27"/>
    </row>
    <row r="185">
      <c r="X185" s="26"/>
      <c r="Y185" s="27"/>
      <c r="Z185" s="26"/>
      <c r="AA185" s="27"/>
    </row>
    <row r="186">
      <c r="X186" s="26"/>
      <c r="Y186" s="27"/>
      <c r="Z186" s="26"/>
      <c r="AA186" s="27"/>
    </row>
    <row r="187">
      <c r="X187" s="26"/>
      <c r="Y187" s="27"/>
      <c r="Z187" s="26"/>
      <c r="AA187" s="27"/>
    </row>
    <row r="188">
      <c r="X188" s="26"/>
      <c r="Y188" s="27"/>
      <c r="Z188" s="26"/>
      <c r="AA188" s="27"/>
    </row>
    <row r="189">
      <c r="X189" s="26"/>
      <c r="Y189" s="27"/>
      <c r="Z189" s="26"/>
      <c r="AA189" s="27"/>
    </row>
    <row r="190">
      <c r="X190" s="26"/>
      <c r="Y190" s="27"/>
      <c r="Z190" s="26"/>
      <c r="AA190" s="27"/>
    </row>
    <row r="191">
      <c r="X191" s="26"/>
      <c r="Y191" s="27"/>
      <c r="Z191" s="26"/>
      <c r="AA191" s="27"/>
    </row>
    <row r="192">
      <c r="X192" s="26"/>
      <c r="Y192" s="27"/>
      <c r="Z192" s="26"/>
      <c r="AA192" s="27"/>
    </row>
    <row r="193">
      <c r="X193" s="53"/>
      <c r="Y193" s="27"/>
      <c r="Z193" s="53"/>
      <c r="AA193" s="27"/>
    </row>
    <row r="194">
      <c r="X194" s="26"/>
      <c r="Y194" s="27"/>
      <c r="Z194" s="26"/>
      <c r="AA194" s="27"/>
    </row>
    <row r="195">
      <c r="X195" s="26"/>
      <c r="Y195" s="27"/>
      <c r="Z195" s="26"/>
      <c r="AA195" s="27"/>
    </row>
    <row r="196">
      <c r="X196" s="26"/>
      <c r="Y196" s="27"/>
      <c r="Z196" s="26"/>
      <c r="AA196" s="27"/>
    </row>
    <row r="197">
      <c r="X197" s="26"/>
      <c r="Y197" s="27"/>
      <c r="Z197" s="26"/>
      <c r="AA197" s="27"/>
    </row>
    <row r="198">
      <c r="X198" s="26"/>
      <c r="Y198" s="27"/>
      <c r="Z198" s="26"/>
      <c r="AA198" s="27"/>
    </row>
    <row r="199">
      <c r="X199" s="26"/>
      <c r="Y199" s="27"/>
      <c r="Z199" s="26"/>
      <c r="AA199" s="27"/>
    </row>
    <row r="200">
      <c r="X200" s="26"/>
      <c r="Y200" s="27"/>
      <c r="Z200" s="26"/>
      <c r="AA200" s="27"/>
    </row>
    <row r="201">
      <c r="X201" s="26"/>
      <c r="Y201" s="27"/>
      <c r="Z201" s="26"/>
      <c r="AA201" s="27"/>
    </row>
    <row r="202">
      <c r="X202" s="26"/>
      <c r="Y202" s="27"/>
      <c r="Z202" s="26"/>
      <c r="AA202" s="27"/>
    </row>
    <row r="203">
      <c r="X203" s="53"/>
      <c r="Y203" s="27"/>
      <c r="Z203" s="53"/>
      <c r="AA203" s="27"/>
    </row>
    <row r="204">
      <c r="X204" s="26"/>
      <c r="Y204" s="27"/>
      <c r="Z204" s="26"/>
      <c r="AA204" s="27"/>
    </row>
    <row r="205">
      <c r="X205" s="74"/>
      <c r="Y205" s="27"/>
      <c r="Z205" s="74"/>
      <c r="AA205" s="27"/>
    </row>
    <row r="207">
      <c r="X207" s="12"/>
      <c r="Y207" s="9"/>
      <c r="Z207" s="12"/>
      <c r="AA207" s="9"/>
    </row>
    <row r="208">
      <c r="X208" s="26"/>
      <c r="Y208" s="27"/>
      <c r="Z208" s="26"/>
      <c r="AA208" s="27"/>
    </row>
    <row r="209">
      <c r="X209" s="26"/>
      <c r="Y209" s="27"/>
      <c r="Z209" s="26"/>
      <c r="AA209" s="27"/>
    </row>
    <row r="210">
      <c r="X210" s="26"/>
      <c r="Y210" s="27"/>
      <c r="Z210" s="26"/>
      <c r="AA210" s="27"/>
    </row>
    <row r="211">
      <c r="X211" s="26"/>
      <c r="Y211" s="27"/>
      <c r="Z211" s="26"/>
      <c r="AA211" s="27"/>
    </row>
    <row r="212">
      <c r="X212" s="26"/>
      <c r="Y212" s="27"/>
      <c r="Z212" s="26"/>
      <c r="AA212" s="27"/>
    </row>
    <row r="213">
      <c r="X213" s="26"/>
      <c r="Y213" s="27"/>
      <c r="Z213" s="26"/>
      <c r="AA213" s="27"/>
    </row>
    <row r="214">
      <c r="X214" s="26"/>
      <c r="Y214" s="27"/>
      <c r="Z214" s="26"/>
      <c r="AA214" s="27"/>
    </row>
    <row r="215">
      <c r="X215" s="26"/>
      <c r="Y215" s="27"/>
      <c r="Z215" s="26"/>
      <c r="AA215" s="27"/>
    </row>
    <row r="216">
      <c r="X216" s="26"/>
      <c r="Y216" s="27"/>
      <c r="Z216" s="26"/>
      <c r="AA216" s="27"/>
    </row>
    <row r="217">
      <c r="X217" s="53"/>
      <c r="Y217" s="27"/>
      <c r="Z217" s="53"/>
      <c r="AA217" s="27"/>
    </row>
    <row r="218">
      <c r="X218" s="26"/>
      <c r="Y218" s="27"/>
      <c r="Z218" s="26"/>
      <c r="AA218" s="27"/>
    </row>
    <row r="219">
      <c r="X219" s="26"/>
      <c r="Y219" s="27"/>
      <c r="Z219" s="26"/>
      <c r="AA219" s="27"/>
    </row>
    <row r="220">
      <c r="X220" s="26"/>
      <c r="Y220" s="27"/>
      <c r="Z220" s="26"/>
      <c r="AA220" s="27"/>
    </row>
    <row r="221">
      <c r="X221" s="26"/>
      <c r="Y221" s="27"/>
      <c r="Z221" s="26"/>
      <c r="AA221" s="27"/>
    </row>
    <row r="222">
      <c r="X222" s="26"/>
      <c r="Y222" s="27"/>
      <c r="Z222" s="26"/>
      <c r="AA222" s="27"/>
    </row>
    <row r="223">
      <c r="X223" s="26"/>
      <c r="Y223" s="27"/>
      <c r="Z223" s="26"/>
      <c r="AA223" s="27"/>
    </row>
    <row r="224">
      <c r="X224" s="26"/>
      <c r="Y224" s="27"/>
      <c r="Z224" s="26"/>
      <c r="AA224" s="27"/>
    </row>
    <row r="225">
      <c r="X225" s="26"/>
      <c r="Y225" s="27"/>
      <c r="Z225" s="26"/>
      <c r="AA225" s="27"/>
    </row>
    <row r="226">
      <c r="X226" s="26"/>
      <c r="Y226" s="27"/>
      <c r="Z226" s="26"/>
      <c r="AA226" s="27"/>
    </row>
    <row r="227">
      <c r="X227" s="26"/>
      <c r="Y227" s="27"/>
      <c r="Z227" s="26"/>
      <c r="AA227" s="27"/>
    </row>
    <row r="228">
      <c r="X228" s="53"/>
      <c r="Y228" s="27"/>
      <c r="Z228" s="53"/>
      <c r="AA228" s="27"/>
    </row>
    <row r="229">
      <c r="X229" s="26"/>
      <c r="Y229" s="27"/>
      <c r="Z229" s="26"/>
      <c r="AA229" s="27"/>
    </row>
    <row r="230">
      <c r="X230" s="26"/>
      <c r="Y230" s="27"/>
      <c r="Z230" s="26"/>
      <c r="AA230" s="27"/>
    </row>
    <row r="231">
      <c r="X231" s="26"/>
      <c r="Y231" s="27"/>
      <c r="Z231" s="26"/>
      <c r="AA231" s="27"/>
    </row>
    <row r="232">
      <c r="X232" s="26"/>
      <c r="Y232" s="27"/>
      <c r="Z232" s="26"/>
      <c r="AA232" s="27"/>
    </row>
    <row r="233">
      <c r="X233" s="26"/>
      <c r="Y233" s="27"/>
      <c r="Z233" s="26"/>
      <c r="AA233" s="27"/>
    </row>
    <row r="234">
      <c r="X234" s="26"/>
      <c r="Y234" s="27"/>
      <c r="Z234" s="26"/>
      <c r="AA234" s="27"/>
    </row>
    <row r="235">
      <c r="X235" s="26"/>
      <c r="Y235" s="27"/>
      <c r="Z235" s="26"/>
      <c r="AA235" s="27"/>
    </row>
    <row r="236">
      <c r="X236" s="26"/>
      <c r="Y236" s="27"/>
      <c r="Z236" s="26"/>
      <c r="AA236" s="27"/>
    </row>
    <row r="237">
      <c r="X237" s="26"/>
      <c r="Y237" s="27"/>
      <c r="Z237" s="26"/>
      <c r="AA237" s="27"/>
    </row>
    <row r="238">
      <c r="X238" s="53"/>
      <c r="Y238" s="27"/>
      <c r="Z238" s="53"/>
      <c r="AA238" s="27"/>
    </row>
    <row r="239">
      <c r="X239" s="26"/>
      <c r="Y239" s="27"/>
      <c r="Z239" s="26"/>
      <c r="AA239" s="27"/>
    </row>
    <row r="240">
      <c r="X240" s="26"/>
      <c r="Y240" s="27"/>
      <c r="Z240" s="26"/>
      <c r="AA240" s="27"/>
    </row>
    <row r="241">
      <c r="X241" s="26"/>
      <c r="Y241" s="27"/>
      <c r="Z241" s="26"/>
      <c r="AA241" s="27"/>
    </row>
    <row r="242">
      <c r="X242" s="26"/>
      <c r="Y242" s="27"/>
      <c r="Z242" s="26"/>
      <c r="AA242" s="27"/>
    </row>
    <row r="243">
      <c r="X243" s="26"/>
      <c r="Y243" s="27"/>
      <c r="Z243" s="26"/>
      <c r="AA243" s="27"/>
    </row>
    <row r="244">
      <c r="X244" s="26"/>
      <c r="Y244" s="27"/>
      <c r="Z244" s="26"/>
      <c r="AA244" s="27"/>
    </row>
    <row r="245">
      <c r="X245" s="26"/>
      <c r="Y245" s="27"/>
      <c r="Z245" s="26"/>
      <c r="AA245" s="27"/>
    </row>
    <row r="246">
      <c r="X246" s="26"/>
      <c r="Y246" s="27"/>
      <c r="Z246" s="26"/>
      <c r="AA246" s="27"/>
    </row>
    <row r="247">
      <c r="X247" s="53"/>
      <c r="Y247" s="27"/>
      <c r="Z247" s="53"/>
      <c r="AA247" s="27"/>
    </row>
    <row r="248">
      <c r="X248" s="26"/>
      <c r="Y248" s="27"/>
      <c r="Z248" s="26"/>
      <c r="AA248" s="27"/>
    </row>
    <row r="249">
      <c r="X249" s="26"/>
      <c r="Y249" s="27"/>
      <c r="Z249" s="26"/>
      <c r="AA249" s="27"/>
    </row>
    <row r="250">
      <c r="X250" s="26"/>
      <c r="Y250" s="27"/>
      <c r="Z250" s="26"/>
      <c r="AA250" s="27"/>
    </row>
    <row r="251">
      <c r="X251" s="26"/>
      <c r="Y251" s="27"/>
      <c r="Z251" s="26"/>
      <c r="AA251" s="27"/>
    </row>
    <row r="252">
      <c r="X252" s="26"/>
      <c r="Y252" s="27"/>
      <c r="Z252" s="26"/>
      <c r="AA252" s="27"/>
    </row>
    <row r="253">
      <c r="X253" s="26"/>
      <c r="Y253" s="27"/>
      <c r="Z253" s="26"/>
      <c r="AA253" s="27"/>
    </row>
    <row r="254">
      <c r="X254" s="26"/>
      <c r="Y254" s="27"/>
      <c r="Z254" s="26"/>
      <c r="AA254" s="27"/>
    </row>
    <row r="255">
      <c r="X255" s="26"/>
      <c r="Y255" s="27"/>
      <c r="Z255" s="26"/>
      <c r="AA255" s="27"/>
    </row>
    <row r="256">
      <c r="X256" s="26"/>
      <c r="Y256" s="27"/>
      <c r="Z256" s="26"/>
      <c r="AA256" s="27"/>
    </row>
    <row r="257">
      <c r="X257" s="26"/>
      <c r="Y257" s="27"/>
      <c r="Z257" s="26"/>
      <c r="AA257" s="27"/>
    </row>
    <row r="258">
      <c r="X258" s="53"/>
      <c r="Y258" s="27"/>
      <c r="Z258" s="53"/>
      <c r="AA258" s="27"/>
    </row>
    <row r="259">
      <c r="X259" s="26"/>
      <c r="Y259" s="27"/>
      <c r="Z259" s="26"/>
      <c r="AA259" s="27"/>
    </row>
    <row r="260">
      <c r="X260" s="26"/>
      <c r="Y260" s="27"/>
      <c r="Z260" s="26"/>
      <c r="AA260" s="27"/>
    </row>
    <row r="261">
      <c r="X261" s="26"/>
      <c r="Y261" s="27"/>
      <c r="Z261" s="26"/>
      <c r="AA261" s="27"/>
    </row>
    <row r="262">
      <c r="X262" s="26"/>
      <c r="Y262" s="27"/>
      <c r="Z262" s="26"/>
      <c r="AA262" s="27"/>
    </row>
    <row r="263">
      <c r="X263" s="26"/>
      <c r="Y263" s="27"/>
      <c r="Z263" s="26"/>
      <c r="AA263" s="27"/>
    </row>
    <row r="264">
      <c r="X264" s="26"/>
      <c r="Y264" s="27"/>
      <c r="Z264" s="26"/>
      <c r="AA264" s="27"/>
    </row>
    <row r="265">
      <c r="X265" s="26"/>
      <c r="Y265" s="27"/>
      <c r="Z265" s="26"/>
      <c r="AA265" s="27"/>
    </row>
    <row r="266">
      <c r="X266" s="26"/>
      <c r="Y266" s="27"/>
      <c r="Z266" s="26"/>
      <c r="AA266" s="27"/>
    </row>
    <row r="267">
      <c r="X267" s="53"/>
      <c r="Y267" s="27"/>
      <c r="Z267" s="53"/>
      <c r="AA267" s="27"/>
    </row>
    <row r="268">
      <c r="X268" s="26"/>
      <c r="Y268" s="27"/>
      <c r="Z268" s="26"/>
      <c r="AA268" s="27"/>
    </row>
    <row r="269">
      <c r="X269" s="26"/>
      <c r="Y269" s="27"/>
      <c r="Z269" s="26"/>
      <c r="AA269" s="27"/>
    </row>
    <row r="270">
      <c r="X270" s="26"/>
      <c r="Y270" s="27"/>
      <c r="Z270" s="26"/>
      <c r="AA270" s="27"/>
    </row>
    <row r="271">
      <c r="X271" s="26"/>
      <c r="Y271" s="27"/>
      <c r="Z271" s="26"/>
      <c r="AA271" s="27"/>
    </row>
    <row r="272">
      <c r="X272" s="26"/>
      <c r="Y272" s="27"/>
      <c r="Z272" s="26"/>
      <c r="AA272" s="27"/>
    </row>
    <row r="273">
      <c r="X273" s="26"/>
      <c r="Y273" s="27"/>
      <c r="Z273" s="26"/>
      <c r="AA273" s="27"/>
    </row>
    <row r="274">
      <c r="X274" s="26"/>
      <c r="Y274" s="27"/>
      <c r="Z274" s="26"/>
      <c r="AA274" s="27"/>
    </row>
    <row r="275">
      <c r="X275" s="26"/>
      <c r="Y275" s="27"/>
      <c r="Z275" s="26"/>
      <c r="AA275" s="27"/>
    </row>
    <row r="276">
      <c r="X276" s="26"/>
      <c r="Y276" s="27"/>
      <c r="Z276" s="26"/>
      <c r="AA276" s="27"/>
    </row>
    <row r="277">
      <c r="X277" s="53"/>
      <c r="Y277" s="27"/>
      <c r="Z277" s="53"/>
      <c r="AA277" s="27"/>
    </row>
    <row r="278">
      <c r="X278" s="26"/>
      <c r="Y278" s="27"/>
      <c r="Z278" s="26"/>
      <c r="AA278" s="27"/>
    </row>
    <row r="279">
      <c r="X279" s="26"/>
      <c r="Y279" s="27"/>
      <c r="Z279" s="26"/>
      <c r="AA279" s="27"/>
    </row>
    <row r="280">
      <c r="X280" s="26"/>
      <c r="Y280" s="27"/>
      <c r="Z280" s="26"/>
      <c r="AA280" s="27"/>
    </row>
    <row r="281">
      <c r="X281" s="26"/>
      <c r="Y281" s="27"/>
      <c r="Z281" s="26"/>
      <c r="AA281" s="27"/>
    </row>
    <row r="282">
      <c r="X282" s="26"/>
      <c r="Y282" s="27"/>
      <c r="Z282" s="26"/>
      <c r="AA282" s="27"/>
    </row>
    <row r="283">
      <c r="X283" s="26"/>
      <c r="Y283" s="27"/>
      <c r="Z283" s="26"/>
      <c r="AA283" s="27"/>
    </row>
    <row r="284">
      <c r="X284" s="26"/>
      <c r="Y284" s="27"/>
      <c r="Z284" s="26"/>
      <c r="AA284" s="27"/>
    </row>
    <row r="285">
      <c r="X285" s="26"/>
      <c r="Y285" s="27"/>
      <c r="Z285" s="26"/>
      <c r="AA285" s="27"/>
    </row>
    <row r="286">
      <c r="X286" s="26"/>
      <c r="Y286" s="27"/>
      <c r="Z286" s="26"/>
      <c r="AA286" s="27"/>
    </row>
    <row r="287">
      <c r="X287" s="53"/>
      <c r="Y287" s="27"/>
      <c r="Z287" s="53"/>
      <c r="AA287" s="27"/>
    </row>
    <row r="288">
      <c r="X288" s="26"/>
      <c r="Y288" s="27"/>
      <c r="Z288" s="26"/>
      <c r="AA288" s="27"/>
    </row>
    <row r="289">
      <c r="X289" s="26"/>
      <c r="Y289" s="27"/>
      <c r="Z289" s="26"/>
      <c r="AA289" s="27"/>
    </row>
    <row r="290">
      <c r="X290" s="26"/>
      <c r="Y290" s="27"/>
      <c r="Z290" s="26"/>
      <c r="AA290" s="27"/>
    </row>
    <row r="291">
      <c r="X291" s="26"/>
      <c r="Y291" s="27"/>
      <c r="Z291" s="26"/>
      <c r="AA291" s="27"/>
    </row>
    <row r="292">
      <c r="X292" s="26"/>
      <c r="Y292" s="27"/>
      <c r="Z292" s="26"/>
      <c r="AA292" s="27"/>
    </row>
    <row r="293">
      <c r="X293" s="26"/>
      <c r="Y293" s="27"/>
      <c r="Z293" s="26"/>
      <c r="AA293" s="27"/>
    </row>
    <row r="294">
      <c r="X294" s="26"/>
      <c r="Y294" s="27"/>
      <c r="Z294" s="26"/>
      <c r="AA294" s="27"/>
    </row>
    <row r="295">
      <c r="X295" s="26"/>
      <c r="Y295" s="27"/>
      <c r="Z295" s="26"/>
      <c r="AA295" s="27"/>
    </row>
    <row r="296">
      <c r="X296" s="53"/>
      <c r="Y296" s="27"/>
      <c r="Z296" s="53"/>
      <c r="AA296" s="27"/>
    </row>
    <row r="297">
      <c r="X297" s="26"/>
      <c r="Y297" s="27"/>
      <c r="Z297" s="26"/>
      <c r="AA297" s="27"/>
    </row>
    <row r="298">
      <c r="X298" s="26"/>
      <c r="Y298" s="27"/>
      <c r="Z298" s="26"/>
      <c r="AA298" s="27"/>
    </row>
    <row r="299">
      <c r="X299" s="26"/>
      <c r="Y299" s="27"/>
      <c r="Z299" s="26"/>
      <c r="AA299" s="27"/>
    </row>
    <row r="300">
      <c r="X300" s="26"/>
      <c r="Y300" s="27"/>
      <c r="Z300" s="26"/>
      <c r="AA300" s="27"/>
    </row>
    <row r="301">
      <c r="X301" s="26"/>
      <c r="Y301" s="27"/>
      <c r="Z301" s="26"/>
      <c r="AA301" s="27"/>
    </row>
    <row r="302">
      <c r="X302" s="26"/>
      <c r="Y302" s="27"/>
      <c r="Z302" s="26"/>
      <c r="AA302" s="27"/>
    </row>
    <row r="303">
      <c r="X303" s="26"/>
      <c r="Y303" s="27"/>
      <c r="Z303" s="26"/>
      <c r="AA303" s="27"/>
    </row>
    <row r="304">
      <c r="X304" s="26"/>
      <c r="Y304" s="27"/>
      <c r="Z304" s="26"/>
      <c r="AA304" s="27"/>
    </row>
    <row r="305">
      <c r="X305" s="26"/>
      <c r="Y305" s="27"/>
      <c r="Z305" s="26"/>
      <c r="AA305" s="27"/>
    </row>
    <row r="306">
      <c r="X306" s="53"/>
      <c r="Y306" s="27"/>
      <c r="Z306" s="53"/>
      <c r="AA306" s="27"/>
    </row>
    <row r="307">
      <c r="X307" s="26"/>
      <c r="Y307" s="27"/>
      <c r="Z307" s="26"/>
      <c r="AA307" s="27"/>
    </row>
    <row r="308">
      <c r="X308" s="74"/>
      <c r="Y308" s="27"/>
      <c r="Z308" s="74"/>
      <c r="AA308" s="27"/>
    </row>
    <row r="310">
      <c r="X310" s="12"/>
      <c r="Y310" s="9"/>
      <c r="Z310" s="12"/>
      <c r="AA310" s="9"/>
    </row>
    <row r="311">
      <c r="X311" s="26"/>
      <c r="Y311" s="27"/>
      <c r="Z311" s="26"/>
      <c r="AA311" s="27"/>
    </row>
    <row r="312">
      <c r="X312" s="26"/>
      <c r="Y312" s="27"/>
      <c r="Z312" s="26"/>
      <c r="AA312" s="27"/>
    </row>
    <row r="313">
      <c r="X313" s="26"/>
      <c r="Y313" s="27"/>
      <c r="Z313" s="26"/>
      <c r="AA313" s="27"/>
    </row>
    <row r="314">
      <c r="X314" s="26"/>
      <c r="Y314" s="27"/>
      <c r="Z314" s="26"/>
      <c r="AA314" s="27"/>
    </row>
    <row r="315">
      <c r="X315" s="26"/>
      <c r="Y315" s="27"/>
      <c r="Z315" s="26"/>
      <c r="AA315" s="27"/>
    </row>
    <row r="316">
      <c r="X316" s="26"/>
      <c r="Y316" s="27"/>
      <c r="Z316" s="26"/>
      <c r="AA316" s="27"/>
    </row>
    <row r="317">
      <c r="X317" s="26"/>
      <c r="Y317" s="27"/>
      <c r="Z317" s="26"/>
      <c r="AA317" s="27"/>
    </row>
    <row r="318">
      <c r="X318" s="26"/>
      <c r="Y318" s="27"/>
      <c r="Z318" s="26"/>
      <c r="AA318" s="27"/>
    </row>
    <row r="319">
      <c r="X319" s="26"/>
      <c r="Y319" s="27"/>
      <c r="Z319" s="26"/>
      <c r="AA319" s="27"/>
    </row>
    <row r="320">
      <c r="X320" s="53"/>
      <c r="Y320" s="27"/>
      <c r="Z320" s="53"/>
      <c r="AA320" s="27"/>
    </row>
    <row r="321">
      <c r="X321" s="26"/>
      <c r="Y321" s="27"/>
      <c r="Z321" s="26"/>
      <c r="AA321" s="27"/>
    </row>
    <row r="322">
      <c r="X322" s="26"/>
      <c r="Y322" s="27"/>
      <c r="Z322" s="26"/>
      <c r="AA322" s="27"/>
    </row>
    <row r="323">
      <c r="X323" s="26"/>
      <c r="Y323" s="27"/>
      <c r="Z323" s="26"/>
      <c r="AA323" s="27"/>
    </row>
    <row r="324">
      <c r="X324" s="26"/>
      <c r="Y324" s="27"/>
      <c r="Z324" s="26"/>
      <c r="AA324" s="27"/>
    </row>
    <row r="325">
      <c r="X325" s="26"/>
      <c r="Y325" s="27"/>
      <c r="Z325" s="26"/>
      <c r="AA325" s="27"/>
    </row>
    <row r="326">
      <c r="X326" s="26"/>
      <c r="Y326" s="27"/>
      <c r="Z326" s="26"/>
      <c r="AA326" s="27"/>
    </row>
    <row r="327">
      <c r="X327" s="26"/>
      <c r="Y327" s="27"/>
      <c r="Z327" s="26"/>
      <c r="AA327" s="27"/>
    </row>
    <row r="328">
      <c r="X328" s="26"/>
      <c r="Y328" s="27"/>
      <c r="Z328" s="26"/>
      <c r="AA328" s="27"/>
    </row>
    <row r="329">
      <c r="X329" s="26"/>
      <c r="Y329" s="27"/>
      <c r="Z329" s="26"/>
      <c r="AA329" s="27"/>
    </row>
    <row r="330">
      <c r="X330" s="26"/>
      <c r="Y330" s="27"/>
      <c r="Z330" s="26"/>
      <c r="AA330" s="27"/>
    </row>
    <row r="331">
      <c r="X331" s="53"/>
      <c r="Y331" s="27"/>
      <c r="Z331" s="53"/>
      <c r="AA331" s="27"/>
    </row>
    <row r="332">
      <c r="X332" s="26"/>
      <c r="Y332" s="27"/>
      <c r="Z332" s="26"/>
      <c r="AA332" s="27"/>
    </row>
    <row r="333">
      <c r="X333" s="26"/>
      <c r="Y333" s="27"/>
      <c r="Z333" s="26"/>
      <c r="AA333" s="27"/>
    </row>
    <row r="334">
      <c r="X334" s="26"/>
      <c r="Y334" s="27"/>
      <c r="Z334" s="26"/>
      <c r="AA334" s="27"/>
    </row>
    <row r="335">
      <c r="X335" s="26"/>
      <c r="Y335" s="27"/>
      <c r="Z335" s="26"/>
      <c r="AA335" s="27"/>
    </row>
    <row r="336">
      <c r="X336" s="26"/>
      <c r="Y336" s="27"/>
      <c r="Z336" s="26"/>
      <c r="AA336" s="27"/>
    </row>
    <row r="337">
      <c r="X337" s="26"/>
      <c r="Y337" s="27"/>
      <c r="Z337" s="26"/>
      <c r="AA337" s="27"/>
    </row>
    <row r="338">
      <c r="X338" s="26"/>
      <c r="Y338" s="27"/>
      <c r="Z338" s="26"/>
      <c r="AA338" s="27"/>
    </row>
    <row r="339">
      <c r="X339" s="26"/>
      <c r="Y339" s="27"/>
      <c r="Z339" s="26"/>
      <c r="AA339" s="27"/>
    </row>
    <row r="340">
      <c r="X340" s="26"/>
      <c r="Y340" s="27"/>
      <c r="Z340" s="26"/>
      <c r="AA340" s="27"/>
    </row>
    <row r="341">
      <c r="X341" s="53"/>
      <c r="Y341" s="27"/>
      <c r="Z341" s="53"/>
      <c r="AA341" s="27"/>
    </row>
    <row r="342">
      <c r="X342" s="26"/>
      <c r="Y342" s="27"/>
      <c r="Z342" s="26"/>
      <c r="AA342" s="27"/>
    </row>
    <row r="343">
      <c r="X343" s="26"/>
      <c r="Y343" s="27"/>
      <c r="Z343" s="26"/>
      <c r="AA343" s="27"/>
    </row>
    <row r="344">
      <c r="X344" s="26"/>
      <c r="Y344" s="27"/>
      <c r="Z344" s="26"/>
      <c r="AA344" s="27"/>
    </row>
    <row r="345">
      <c r="X345" s="26"/>
      <c r="Y345" s="27"/>
      <c r="Z345" s="26"/>
      <c r="AA345" s="27"/>
    </row>
    <row r="346">
      <c r="X346" s="26"/>
      <c r="Y346" s="27"/>
      <c r="Z346" s="26"/>
      <c r="AA346" s="27"/>
    </row>
    <row r="347">
      <c r="X347" s="26"/>
      <c r="Y347" s="27"/>
      <c r="Z347" s="26"/>
      <c r="AA347" s="27"/>
    </row>
    <row r="348">
      <c r="X348" s="26"/>
      <c r="Y348" s="27"/>
      <c r="Z348" s="26"/>
      <c r="AA348" s="27"/>
    </row>
    <row r="349">
      <c r="X349" s="26"/>
      <c r="Y349" s="27"/>
      <c r="Z349" s="26"/>
      <c r="AA349" s="27"/>
    </row>
    <row r="350">
      <c r="X350" s="53"/>
      <c r="Y350" s="27"/>
      <c r="Z350" s="53"/>
      <c r="AA350" s="27"/>
    </row>
    <row r="351">
      <c r="X351" s="26"/>
      <c r="Y351" s="27"/>
      <c r="Z351" s="26"/>
      <c r="AA351" s="27"/>
    </row>
    <row r="352">
      <c r="X352" s="26"/>
      <c r="Y352" s="27"/>
      <c r="Z352" s="26"/>
      <c r="AA352" s="27"/>
    </row>
    <row r="353">
      <c r="X353" s="26"/>
      <c r="Y353" s="27"/>
      <c r="Z353" s="26"/>
      <c r="AA353" s="27"/>
    </row>
    <row r="354">
      <c r="X354" s="26"/>
      <c r="Y354" s="27"/>
      <c r="Z354" s="26"/>
      <c r="AA354" s="27"/>
    </row>
    <row r="355">
      <c r="X355" s="26"/>
      <c r="Y355" s="27"/>
      <c r="Z355" s="26"/>
      <c r="AA355" s="27"/>
    </row>
    <row r="356">
      <c r="X356" s="26"/>
      <c r="Y356" s="27"/>
      <c r="Z356" s="26"/>
      <c r="AA356" s="27"/>
    </row>
    <row r="357">
      <c r="X357" s="26"/>
      <c r="Y357" s="27"/>
      <c r="Z357" s="26"/>
      <c r="AA357" s="27"/>
    </row>
    <row r="358">
      <c r="X358" s="26"/>
      <c r="Y358" s="27"/>
      <c r="Z358" s="26"/>
      <c r="AA358" s="27"/>
    </row>
    <row r="359">
      <c r="X359" s="26"/>
      <c r="Y359" s="27"/>
      <c r="Z359" s="26"/>
      <c r="AA359" s="27"/>
    </row>
    <row r="360">
      <c r="X360" s="26"/>
      <c r="Y360" s="27"/>
      <c r="Z360" s="26"/>
      <c r="AA360" s="27"/>
    </row>
    <row r="361">
      <c r="X361" s="53"/>
      <c r="Y361" s="27"/>
      <c r="Z361" s="53"/>
      <c r="AA361" s="27"/>
    </row>
    <row r="362">
      <c r="X362" s="26"/>
      <c r="Y362" s="27"/>
      <c r="Z362" s="26"/>
      <c r="AA362" s="27"/>
    </row>
    <row r="363">
      <c r="X363" s="26"/>
      <c r="Y363" s="27"/>
      <c r="Z363" s="26"/>
      <c r="AA363" s="27"/>
    </row>
    <row r="364">
      <c r="X364" s="26"/>
      <c r="Y364" s="27"/>
      <c r="Z364" s="26"/>
      <c r="AA364" s="27"/>
    </row>
    <row r="365">
      <c r="X365" s="26"/>
      <c r="Y365" s="27"/>
      <c r="Z365" s="26"/>
      <c r="AA365" s="27"/>
    </row>
    <row r="366">
      <c r="X366" s="26"/>
      <c r="Y366" s="27"/>
      <c r="Z366" s="26"/>
      <c r="AA366" s="27"/>
    </row>
    <row r="367">
      <c r="X367" s="26"/>
      <c r="Y367" s="27"/>
      <c r="Z367" s="26"/>
      <c r="AA367" s="27"/>
    </row>
    <row r="368">
      <c r="X368" s="26"/>
      <c r="Y368" s="27"/>
      <c r="Z368" s="26"/>
      <c r="AA368" s="27"/>
    </row>
    <row r="369">
      <c r="X369" s="26"/>
      <c r="Y369" s="27"/>
      <c r="Z369" s="26"/>
      <c r="AA369" s="27"/>
    </row>
    <row r="370">
      <c r="X370" s="53"/>
      <c r="Y370" s="27"/>
      <c r="Z370" s="53"/>
      <c r="AA370" s="27"/>
    </row>
    <row r="371">
      <c r="X371" s="26"/>
      <c r="Y371" s="27"/>
      <c r="Z371" s="26"/>
      <c r="AA371" s="27"/>
    </row>
    <row r="372">
      <c r="X372" s="26"/>
      <c r="Y372" s="27"/>
      <c r="Z372" s="26"/>
      <c r="AA372" s="27"/>
    </row>
    <row r="373">
      <c r="X373" s="26"/>
      <c r="Y373" s="27"/>
      <c r="Z373" s="26"/>
      <c r="AA373" s="27"/>
    </row>
    <row r="374">
      <c r="X374" s="26"/>
      <c r="Y374" s="27"/>
      <c r="Z374" s="26"/>
      <c r="AA374" s="27"/>
    </row>
    <row r="375">
      <c r="X375" s="26"/>
      <c r="Y375" s="27"/>
      <c r="Z375" s="26"/>
      <c r="AA375" s="27"/>
    </row>
    <row r="376">
      <c r="X376" s="26"/>
      <c r="Y376" s="27"/>
      <c r="Z376" s="26"/>
      <c r="AA376" s="27"/>
    </row>
    <row r="377">
      <c r="X377" s="26"/>
      <c r="Y377" s="27"/>
      <c r="Z377" s="26"/>
      <c r="AA377" s="27"/>
    </row>
    <row r="378">
      <c r="X378" s="26"/>
      <c r="Y378" s="27"/>
      <c r="Z378" s="26"/>
      <c r="AA378" s="27"/>
    </row>
    <row r="379">
      <c r="X379" s="26"/>
      <c r="Y379" s="27"/>
      <c r="Z379" s="26"/>
      <c r="AA379" s="27"/>
    </row>
    <row r="380">
      <c r="X380" s="53"/>
      <c r="Y380" s="27"/>
      <c r="Z380" s="53"/>
      <c r="AA380" s="27"/>
    </row>
    <row r="381">
      <c r="X381" s="26"/>
      <c r="Y381" s="27"/>
      <c r="Z381" s="26"/>
      <c r="AA381" s="27"/>
    </row>
    <row r="382">
      <c r="X382" s="26"/>
      <c r="Y382" s="27"/>
      <c r="Z382" s="26"/>
      <c r="AA382" s="27"/>
    </row>
    <row r="383">
      <c r="X383" s="26"/>
      <c r="Y383" s="27"/>
      <c r="Z383" s="26"/>
      <c r="AA383" s="27"/>
    </row>
    <row r="384">
      <c r="X384" s="26"/>
      <c r="Y384" s="27"/>
      <c r="Z384" s="26"/>
      <c r="AA384" s="27"/>
    </row>
    <row r="385">
      <c r="X385" s="26"/>
      <c r="Y385" s="27"/>
      <c r="Z385" s="26"/>
      <c r="AA385" s="27"/>
    </row>
    <row r="386">
      <c r="X386" s="26"/>
      <c r="Y386" s="27"/>
      <c r="Z386" s="26"/>
      <c r="AA386" s="27"/>
    </row>
    <row r="387">
      <c r="X387" s="26"/>
      <c r="Y387" s="27"/>
      <c r="Z387" s="26"/>
      <c r="AA387" s="27"/>
    </row>
    <row r="388">
      <c r="X388" s="26"/>
      <c r="Y388" s="27"/>
      <c r="Z388" s="26"/>
      <c r="AA388" s="27"/>
    </row>
    <row r="389">
      <c r="X389" s="26"/>
      <c r="Y389" s="27"/>
      <c r="Z389" s="26"/>
      <c r="AA389" s="27"/>
    </row>
    <row r="390">
      <c r="X390" s="53"/>
      <c r="Y390" s="27"/>
      <c r="Z390" s="53"/>
      <c r="AA390" s="27"/>
    </row>
    <row r="391">
      <c r="X391" s="26"/>
      <c r="Y391" s="27"/>
      <c r="Z391" s="26"/>
      <c r="AA391" s="27"/>
    </row>
    <row r="392">
      <c r="X392" s="26"/>
      <c r="Y392" s="27"/>
      <c r="Z392" s="26"/>
      <c r="AA392" s="27"/>
    </row>
    <row r="393">
      <c r="X393" s="26"/>
      <c r="Y393" s="27"/>
      <c r="Z393" s="26"/>
      <c r="AA393" s="27"/>
    </row>
    <row r="394">
      <c r="X394" s="26"/>
      <c r="Y394" s="27"/>
      <c r="Z394" s="26"/>
      <c r="AA394" s="27"/>
    </row>
    <row r="395">
      <c r="X395" s="26"/>
      <c r="Y395" s="27"/>
      <c r="Z395" s="26"/>
      <c r="AA395" s="27"/>
    </row>
    <row r="396">
      <c r="X396" s="26"/>
      <c r="Y396" s="27"/>
      <c r="Z396" s="26"/>
      <c r="AA396" s="27"/>
    </row>
    <row r="397">
      <c r="X397" s="26"/>
      <c r="Y397" s="27"/>
      <c r="Z397" s="26"/>
      <c r="AA397" s="27"/>
    </row>
    <row r="398">
      <c r="X398" s="26"/>
      <c r="Y398" s="27"/>
      <c r="Z398" s="26"/>
      <c r="AA398" s="27"/>
    </row>
    <row r="399">
      <c r="X399" s="53"/>
      <c r="Y399" s="27"/>
      <c r="Z399" s="53"/>
      <c r="AA399" s="27"/>
    </row>
    <row r="400">
      <c r="X400" s="26"/>
      <c r="Y400" s="27"/>
      <c r="Z400" s="26"/>
      <c r="AA400" s="27"/>
    </row>
    <row r="401">
      <c r="X401" s="26"/>
      <c r="Y401" s="27"/>
      <c r="Z401" s="26"/>
      <c r="AA401" s="27"/>
    </row>
    <row r="402">
      <c r="X402" s="26"/>
      <c r="Y402" s="27"/>
      <c r="Z402" s="26"/>
      <c r="AA402" s="27"/>
    </row>
    <row r="403">
      <c r="X403" s="26"/>
      <c r="Y403" s="27"/>
      <c r="Z403" s="26"/>
      <c r="AA403" s="27"/>
    </row>
    <row r="404">
      <c r="X404" s="26"/>
      <c r="Y404" s="27"/>
      <c r="Z404" s="26"/>
      <c r="AA404" s="27"/>
    </row>
    <row r="405">
      <c r="X405" s="26"/>
      <c r="Y405" s="27"/>
      <c r="Z405" s="26"/>
      <c r="AA405" s="27"/>
    </row>
    <row r="406">
      <c r="X406" s="26"/>
      <c r="Y406" s="27"/>
      <c r="Z406" s="26"/>
      <c r="AA406" s="27"/>
    </row>
    <row r="407">
      <c r="X407" s="26"/>
      <c r="Y407" s="27"/>
      <c r="Z407" s="26"/>
      <c r="AA407" s="27"/>
    </row>
    <row r="408">
      <c r="X408" s="26"/>
      <c r="Y408" s="27"/>
      <c r="Z408" s="26"/>
      <c r="AA408" s="27"/>
    </row>
    <row r="409">
      <c r="X409" s="53"/>
      <c r="Y409" s="27"/>
      <c r="Z409" s="53"/>
      <c r="AA409" s="27"/>
    </row>
    <row r="410">
      <c r="X410" s="26"/>
      <c r="Y410" s="27"/>
      <c r="Z410" s="26"/>
      <c r="AA410" s="27"/>
    </row>
    <row r="411">
      <c r="X411" s="74"/>
      <c r="Y411" s="27"/>
      <c r="Z411" s="74"/>
      <c r="AA411" s="27"/>
    </row>
    <row r="413">
      <c r="X413" s="12"/>
      <c r="Y413" s="9"/>
      <c r="Z413" s="12"/>
      <c r="AA413" s="9"/>
    </row>
    <row r="414">
      <c r="X414" s="26"/>
      <c r="Y414" s="27"/>
      <c r="Z414" s="26"/>
      <c r="AA414" s="27"/>
    </row>
    <row r="415">
      <c r="X415" s="26"/>
      <c r="Y415" s="27"/>
      <c r="Z415" s="26"/>
      <c r="AA415" s="27"/>
    </row>
    <row r="416">
      <c r="X416" s="26"/>
      <c r="Y416" s="27"/>
      <c r="Z416" s="26"/>
      <c r="AA416" s="27"/>
    </row>
    <row r="417">
      <c r="X417" s="26"/>
      <c r="Y417" s="27"/>
      <c r="Z417" s="26"/>
      <c r="AA417" s="27"/>
    </row>
    <row r="418">
      <c r="X418" s="26"/>
      <c r="Y418" s="27"/>
      <c r="Z418" s="26"/>
      <c r="AA418" s="27"/>
    </row>
    <row r="419">
      <c r="X419" s="26"/>
      <c r="Y419" s="27"/>
      <c r="Z419" s="26"/>
      <c r="AA419" s="27"/>
    </row>
    <row r="420">
      <c r="X420" s="26"/>
      <c r="Y420" s="27"/>
      <c r="Z420" s="26"/>
      <c r="AA420" s="27"/>
    </row>
    <row r="421">
      <c r="X421" s="26"/>
      <c r="Y421" s="27"/>
      <c r="Z421" s="26"/>
      <c r="AA421" s="27"/>
    </row>
    <row r="422">
      <c r="X422" s="26"/>
      <c r="Y422" s="27"/>
      <c r="Z422" s="26"/>
      <c r="AA422" s="27"/>
    </row>
    <row r="423">
      <c r="X423" s="53"/>
      <c r="Y423" s="27"/>
      <c r="Z423" s="53"/>
      <c r="AA423" s="27"/>
    </row>
    <row r="424">
      <c r="X424" s="26"/>
      <c r="Y424" s="27"/>
      <c r="Z424" s="26"/>
      <c r="AA424" s="27"/>
    </row>
    <row r="425">
      <c r="X425" s="26"/>
      <c r="Y425" s="27"/>
      <c r="Z425" s="26"/>
      <c r="AA425" s="27"/>
    </row>
    <row r="426">
      <c r="X426" s="26"/>
      <c r="Y426" s="27"/>
      <c r="Z426" s="26"/>
      <c r="AA426" s="27"/>
    </row>
    <row r="427">
      <c r="X427" s="26"/>
      <c r="Y427" s="27"/>
      <c r="Z427" s="26"/>
      <c r="AA427" s="27"/>
    </row>
    <row r="428">
      <c r="X428" s="26"/>
      <c r="Y428" s="27"/>
      <c r="Z428" s="26"/>
      <c r="AA428" s="27"/>
    </row>
    <row r="429">
      <c r="X429" s="26"/>
      <c r="Y429" s="27"/>
      <c r="Z429" s="26"/>
      <c r="AA429" s="27"/>
    </row>
    <row r="430">
      <c r="X430" s="26"/>
      <c r="Y430" s="27"/>
      <c r="Z430" s="26"/>
      <c r="AA430" s="27"/>
    </row>
    <row r="431">
      <c r="X431" s="26"/>
      <c r="Y431" s="27"/>
      <c r="Z431" s="26"/>
      <c r="AA431" s="27"/>
    </row>
    <row r="432">
      <c r="X432" s="26"/>
      <c r="Y432" s="27"/>
      <c r="Z432" s="26"/>
      <c r="AA432" s="27"/>
    </row>
    <row r="433">
      <c r="X433" s="26"/>
      <c r="Y433" s="27"/>
      <c r="Z433" s="26"/>
      <c r="AA433" s="27"/>
    </row>
    <row r="434">
      <c r="X434" s="53"/>
      <c r="Y434" s="27"/>
      <c r="Z434" s="53"/>
      <c r="AA434" s="27"/>
    </row>
    <row r="435">
      <c r="X435" s="26"/>
      <c r="Y435" s="27"/>
      <c r="Z435" s="26"/>
      <c r="AA435" s="27"/>
    </row>
    <row r="436">
      <c r="X436" s="26"/>
      <c r="Y436" s="27"/>
      <c r="Z436" s="26"/>
      <c r="AA436" s="27"/>
    </row>
    <row r="437">
      <c r="X437" s="26"/>
      <c r="Y437" s="27"/>
      <c r="Z437" s="26"/>
      <c r="AA437" s="27"/>
    </row>
    <row r="438">
      <c r="X438" s="26"/>
      <c r="Y438" s="27"/>
      <c r="Z438" s="26"/>
      <c r="AA438" s="27"/>
    </row>
    <row r="439">
      <c r="X439" s="26"/>
      <c r="Y439" s="27"/>
      <c r="Z439" s="26"/>
      <c r="AA439" s="27"/>
    </row>
    <row r="440">
      <c r="X440" s="26"/>
      <c r="Y440" s="27"/>
      <c r="Z440" s="26"/>
      <c r="AA440" s="27"/>
    </row>
    <row r="441">
      <c r="X441" s="26"/>
      <c r="Y441" s="27"/>
      <c r="Z441" s="26"/>
      <c r="AA441" s="27"/>
    </row>
    <row r="442">
      <c r="X442" s="26"/>
      <c r="Y442" s="27"/>
      <c r="Z442" s="26"/>
      <c r="AA442" s="27"/>
    </row>
    <row r="443">
      <c r="X443" s="26"/>
      <c r="Y443" s="27"/>
      <c r="Z443" s="26"/>
      <c r="AA443" s="27"/>
    </row>
    <row r="444">
      <c r="X444" s="53"/>
      <c r="Y444" s="27"/>
      <c r="Z444" s="53"/>
      <c r="AA444" s="27"/>
    </row>
    <row r="445">
      <c r="X445" s="26"/>
      <c r="Y445" s="27"/>
      <c r="Z445" s="26"/>
      <c r="AA445" s="27"/>
    </row>
    <row r="446">
      <c r="X446" s="26"/>
      <c r="Y446" s="27"/>
      <c r="Z446" s="26"/>
      <c r="AA446" s="27"/>
    </row>
    <row r="447">
      <c r="X447" s="26"/>
      <c r="Y447" s="27"/>
      <c r="Z447" s="26"/>
      <c r="AA447" s="27"/>
    </row>
    <row r="448">
      <c r="X448" s="26"/>
      <c r="Y448" s="27"/>
      <c r="Z448" s="26"/>
      <c r="AA448" s="27"/>
    </row>
    <row r="449">
      <c r="X449" s="26"/>
      <c r="Y449" s="27"/>
      <c r="Z449" s="26"/>
      <c r="AA449" s="27"/>
    </row>
    <row r="450">
      <c r="X450" s="26"/>
      <c r="Y450" s="27"/>
      <c r="Z450" s="26"/>
      <c r="AA450" s="27"/>
    </row>
    <row r="451">
      <c r="X451" s="26"/>
      <c r="Y451" s="27"/>
      <c r="Z451" s="26"/>
      <c r="AA451" s="27"/>
    </row>
    <row r="452">
      <c r="X452" s="26"/>
      <c r="Y452" s="27"/>
      <c r="Z452" s="26"/>
      <c r="AA452" s="27"/>
    </row>
    <row r="453">
      <c r="X453" s="53"/>
      <c r="Y453" s="27"/>
      <c r="Z453" s="53"/>
      <c r="AA453" s="27"/>
    </row>
    <row r="454">
      <c r="X454" s="26"/>
      <c r="Y454" s="27"/>
      <c r="Z454" s="26"/>
      <c r="AA454" s="27"/>
    </row>
    <row r="455">
      <c r="X455" s="26"/>
      <c r="Y455" s="27"/>
      <c r="Z455" s="26"/>
      <c r="AA455" s="27"/>
    </row>
    <row r="456">
      <c r="X456" s="26"/>
      <c r="Y456" s="27"/>
      <c r="Z456" s="26"/>
      <c r="AA456" s="27"/>
    </row>
    <row r="457">
      <c r="X457" s="26"/>
      <c r="Y457" s="27"/>
      <c r="Z457" s="26"/>
      <c r="AA457" s="27"/>
    </row>
    <row r="458">
      <c r="X458" s="26"/>
      <c r="Y458" s="27"/>
      <c r="Z458" s="26"/>
      <c r="AA458" s="27"/>
    </row>
    <row r="459">
      <c r="X459" s="26"/>
      <c r="Y459" s="27"/>
      <c r="Z459" s="26"/>
      <c r="AA459" s="27"/>
    </row>
    <row r="460">
      <c r="X460" s="26"/>
      <c r="Y460" s="27"/>
      <c r="Z460" s="26"/>
      <c r="AA460" s="27"/>
    </row>
    <row r="461">
      <c r="X461" s="26"/>
      <c r="Y461" s="27"/>
      <c r="Z461" s="26"/>
      <c r="AA461" s="27"/>
    </row>
    <row r="462">
      <c r="X462" s="26"/>
      <c r="Y462" s="27"/>
      <c r="Z462" s="26"/>
      <c r="AA462" s="27"/>
    </row>
    <row r="463">
      <c r="X463" s="26"/>
      <c r="Y463" s="27"/>
      <c r="Z463" s="26"/>
      <c r="AA463" s="27"/>
    </row>
    <row r="464">
      <c r="X464" s="53"/>
      <c r="Y464" s="27"/>
      <c r="Z464" s="53"/>
      <c r="AA464" s="27"/>
    </row>
    <row r="465">
      <c r="X465" s="26"/>
      <c r="Y465" s="27"/>
      <c r="Z465" s="26"/>
      <c r="AA465" s="27"/>
    </row>
    <row r="466">
      <c r="X466" s="26"/>
      <c r="Y466" s="27"/>
      <c r="Z466" s="26"/>
      <c r="AA466" s="27"/>
    </row>
    <row r="467">
      <c r="X467" s="26"/>
      <c r="Y467" s="27"/>
      <c r="Z467" s="26"/>
      <c r="AA467" s="27"/>
    </row>
    <row r="468">
      <c r="X468" s="26"/>
      <c r="Y468" s="27"/>
      <c r="Z468" s="26"/>
      <c r="AA468" s="27"/>
    </row>
    <row r="469">
      <c r="X469" s="26"/>
      <c r="Y469" s="27"/>
      <c r="Z469" s="26"/>
      <c r="AA469" s="27"/>
    </row>
    <row r="470">
      <c r="X470" s="26"/>
      <c r="Y470" s="27"/>
      <c r="Z470" s="26"/>
      <c r="AA470" s="27"/>
    </row>
    <row r="471">
      <c r="X471" s="26"/>
      <c r="Y471" s="27"/>
      <c r="Z471" s="26"/>
      <c r="AA471" s="27"/>
    </row>
    <row r="472">
      <c r="X472" s="26"/>
      <c r="Y472" s="27"/>
      <c r="Z472" s="26"/>
      <c r="AA472" s="27"/>
    </row>
    <row r="473">
      <c r="X473" s="53"/>
      <c r="Y473" s="27"/>
      <c r="Z473" s="53"/>
      <c r="AA473" s="27"/>
    </row>
    <row r="474">
      <c r="X474" s="26"/>
      <c r="Y474" s="27"/>
      <c r="Z474" s="26"/>
      <c r="AA474" s="27"/>
    </row>
    <row r="475">
      <c r="X475" s="26"/>
      <c r="Y475" s="27"/>
      <c r="Z475" s="26"/>
      <c r="AA475" s="27"/>
    </row>
    <row r="476">
      <c r="X476" s="26"/>
      <c r="Y476" s="27"/>
      <c r="Z476" s="26"/>
      <c r="AA476" s="27"/>
    </row>
    <row r="477">
      <c r="X477" s="26"/>
      <c r="Y477" s="27"/>
      <c r="Z477" s="26"/>
      <c r="AA477" s="27"/>
    </row>
    <row r="478">
      <c r="X478" s="26"/>
      <c r="Y478" s="27"/>
      <c r="Z478" s="26"/>
      <c r="AA478" s="27"/>
    </row>
    <row r="479">
      <c r="X479" s="26"/>
      <c r="Y479" s="27"/>
      <c r="Z479" s="26"/>
      <c r="AA479" s="27"/>
    </row>
    <row r="480">
      <c r="X480" s="26"/>
      <c r="Y480" s="27"/>
      <c r="Z480" s="26"/>
      <c r="AA480" s="27"/>
    </row>
    <row r="481">
      <c r="X481" s="26"/>
      <c r="Y481" s="27"/>
      <c r="Z481" s="26"/>
      <c r="AA481" s="27"/>
    </row>
    <row r="482">
      <c r="X482" s="26"/>
      <c r="Y482" s="27"/>
      <c r="Z482" s="26"/>
      <c r="AA482" s="27"/>
    </row>
    <row r="483">
      <c r="X483" s="53"/>
      <c r="Y483" s="27"/>
      <c r="Z483" s="53"/>
      <c r="AA483" s="27"/>
    </row>
    <row r="484">
      <c r="X484" s="26"/>
      <c r="Y484" s="27"/>
      <c r="Z484" s="26"/>
      <c r="AA484" s="27"/>
    </row>
    <row r="485">
      <c r="X485" s="26"/>
      <c r="Y485" s="27"/>
      <c r="Z485" s="26"/>
      <c r="AA485" s="27"/>
    </row>
    <row r="486">
      <c r="X486" s="26"/>
      <c r="Y486" s="27"/>
      <c r="Z486" s="26"/>
      <c r="AA486" s="27"/>
    </row>
    <row r="487">
      <c r="X487" s="26"/>
      <c r="Y487" s="27"/>
      <c r="Z487" s="26"/>
      <c r="AA487" s="27"/>
    </row>
    <row r="488">
      <c r="X488" s="26"/>
      <c r="Y488" s="27"/>
      <c r="Z488" s="26"/>
      <c r="AA488" s="27"/>
    </row>
    <row r="489">
      <c r="X489" s="26"/>
      <c r="Y489" s="27"/>
      <c r="Z489" s="26"/>
      <c r="AA489" s="27"/>
    </row>
    <row r="490">
      <c r="X490" s="26"/>
      <c r="Y490" s="27"/>
      <c r="Z490" s="26"/>
      <c r="AA490" s="27"/>
    </row>
    <row r="491">
      <c r="X491" s="26"/>
      <c r="Y491" s="27"/>
      <c r="Z491" s="26"/>
      <c r="AA491" s="27"/>
    </row>
    <row r="492">
      <c r="X492" s="26"/>
      <c r="Y492" s="27"/>
      <c r="Z492" s="26"/>
      <c r="AA492" s="27"/>
    </row>
    <row r="493">
      <c r="X493" s="53"/>
      <c r="Y493" s="27"/>
      <c r="Z493" s="53"/>
      <c r="AA493" s="27"/>
    </row>
    <row r="494">
      <c r="X494" s="26"/>
      <c r="Y494" s="27"/>
      <c r="Z494" s="26"/>
      <c r="AA494" s="27"/>
    </row>
    <row r="495">
      <c r="X495" s="26"/>
      <c r="Y495" s="27"/>
      <c r="Z495" s="26"/>
      <c r="AA495" s="27"/>
    </row>
    <row r="496">
      <c r="X496" s="26"/>
      <c r="Y496" s="27"/>
      <c r="Z496" s="26"/>
      <c r="AA496" s="27"/>
    </row>
    <row r="497">
      <c r="X497" s="26"/>
      <c r="Y497" s="27"/>
      <c r="Z497" s="26"/>
      <c r="AA497" s="27"/>
    </row>
    <row r="498">
      <c r="X498" s="26"/>
      <c r="Y498" s="27"/>
      <c r="Z498" s="26"/>
      <c r="AA498" s="27"/>
    </row>
    <row r="499">
      <c r="X499" s="26"/>
      <c r="Y499" s="27"/>
      <c r="Z499" s="26"/>
      <c r="AA499" s="27"/>
    </row>
    <row r="500">
      <c r="X500" s="26"/>
      <c r="Y500" s="27"/>
      <c r="Z500" s="26"/>
      <c r="AA500" s="27"/>
    </row>
    <row r="501">
      <c r="X501" s="26"/>
      <c r="Y501" s="27"/>
      <c r="Z501" s="26"/>
      <c r="AA501" s="27"/>
    </row>
    <row r="502">
      <c r="X502" s="53"/>
      <c r="Y502" s="27"/>
      <c r="Z502" s="53"/>
      <c r="AA502" s="27"/>
    </row>
    <row r="503">
      <c r="X503" s="26"/>
      <c r="Y503" s="27"/>
      <c r="Z503" s="26"/>
      <c r="AA503" s="27"/>
    </row>
    <row r="504">
      <c r="X504" s="26"/>
      <c r="Y504" s="27"/>
      <c r="Z504" s="26"/>
      <c r="AA504" s="27"/>
    </row>
    <row r="505">
      <c r="X505" s="26"/>
      <c r="Y505" s="27"/>
      <c r="Z505" s="26"/>
      <c r="AA505" s="27"/>
    </row>
    <row r="506">
      <c r="X506" s="26"/>
      <c r="Y506" s="27"/>
      <c r="Z506" s="26"/>
      <c r="AA506" s="27"/>
    </row>
    <row r="507">
      <c r="X507" s="26"/>
      <c r="Y507" s="27"/>
      <c r="Z507" s="26"/>
      <c r="AA507" s="27"/>
    </row>
    <row r="508">
      <c r="X508" s="26"/>
      <c r="Y508" s="27"/>
      <c r="Z508" s="26"/>
      <c r="AA508" s="27"/>
    </row>
    <row r="509">
      <c r="X509" s="26"/>
      <c r="Y509" s="27"/>
      <c r="Z509" s="26"/>
      <c r="AA509" s="27"/>
    </row>
    <row r="510">
      <c r="X510" s="26"/>
      <c r="Y510" s="27"/>
      <c r="Z510" s="26"/>
      <c r="AA510" s="27"/>
    </row>
    <row r="511">
      <c r="X511" s="26"/>
      <c r="Y511" s="27"/>
      <c r="Z511" s="26"/>
      <c r="AA511" s="27"/>
    </row>
    <row r="512">
      <c r="X512" s="53"/>
      <c r="Y512" s="27"/>
      <c r="Z512" s="53"/>
      <c r="AA512" s="27"/>
    </row>
    <row r="513">
      <c r="X513" s="26"/>
      <c r="Y513" s="27"/>
      <c r="Z513" s="26"/>
      <c r="AA513" s="27"/>
    </row>
    <row r="514">
      <c r="X514" s="74"/>
      <c r="Y514" s="27"/>
      <c r="Z514" s="74"/>
      <c r="AA514" s="27"/>
    </row>
    <row r="516">
      <c r="X516" s="12"/>
      <c r="Y516" s="9"/>
      <c r="Z516" s="12"/>
      <c r="AA516" s="9"/>
    </row>
    <row r="517">
      <c r="X517" s="26"/>
      <c r="Y517" s="27"/>
      <c r="Z517" s="26"/>
      <c r="AA517" s="27"/>
    </row>
    <row r="518">
      <c r="X518" s="26"/>
      <c r="Y518" s="27"/>
      <c r="Z518" s="26"/>
      <c r="AA518" s="27"/>
    </row>
    <row r="519">
      <c r="X519" s="26"/>
      <c r="Y519" s="27"/>
      <c r="Z519" s="26"/>
      <c r="AA519" s="27"/>
    </row>
    <row r="520">
      <c r="X520" s="26"/>
      <c r="Y520" s="27"/>
      <c r="Z520" s="26"/>
      <c r="AA520" s="27"/>
    </row>
    <row r="521">
      <c r="X521" s="26"/>
      <c r="Y521" s="27"/>
      <c r="Z521" s="26"/>
      <c r="AA521" s="27"/>
    </row>
    <row r="522">
      <c r="X522" s="26"/>
      <c r="Y522" s="27"/>
      <c r="Z522" s="26"/>
      <c r="AA522" s="27"/>
    </row>
    <row r="523">
      <c r="X523" s="26"/>
      <c r="Y523" s="27"/>
      <c r="Z523" s="26"/>
      <c r="AA523" s="27"/>
    </row>
    <row r="524">
      <c r="X524" s="26"/>
      <c r="Y524" s="27"/>
      <c r="Z524" s="26"/>
      <c r="AA524" s="27"/>
    </row>
    <row r="525">
      <c r="X525" s="26"/>
      <c r="Y525" s="27"/>
      <c r="Z525" s="26"/>
      <c r="AA525" s="27"/>
    </row>
    <row r="526">
      <c r="X526" s="53"/>
      <c r="Y526" s="27"/>
      <c r="Z526" s="53"/>
      <c r="AA526" s="27"/>
    </row>
    <row r="527">
      <c r="X527" s="26"/>
      <c r="Y527" s="27"/>
      <c r="Z527" s="26"/>
      <c r="AA527" s="27"/>
    </row>
    <row r="528">
      <c r="X528" s="26"/>
      <c r="Y528" s="27"/>
      <c r="Z528" s="26"/>
      <c r="AA528" s="27"/>
    </row>
    <row r="529">
      <c r="X529" s="26"/>
      <c r="Y529" s="27"/>
      <c r="Z529" s="26"/>
      <c r="AA529" s="27"/>
    </row>
    <row r="530">
      <c r="X530" s="26"/>
      <c r="Y530" s="27"/>
      <c r="Z530" s="26"/>
      <c r="AA530" s="27"/>
    </row>
    <row r="531">
      <c r="X531" s="26"/>
      <c r="Y531" s="27"/>
      <c r="Z531" s="26"/>
      <c r="AA531" s="27"/>
    </row>
    <row r="532">
      <c r="X532" s="26"/>
      <c r="Y532" s="27"/>
      <c r="Z532" s="26"/>
      <c r="AA532" s="27"/>
    </row>
    <row r="533">
      <c r="X533" s="26"/>
      <c r="Y533" s="27"/>
      <c r="Z533" s="26"/>
      <c r="AA533" s="27"/>
    </row>
    <row r="534">
      <c r="X534" s="26"/>
      <c r="Y534" s="27"/>
      <c r="Z534" s="26"/>
      <c r="AA534" s="27"/>
    </row>
    <row r="535">
      <c r="X535" s="26"/>
      <c r="Y535" s="27"/>
      <c r="Z535" s="26"/>
      <c r="AA535" s="27"/>
    </row>
    <row r="536">
      <c r="X536" s="26"/>
      <c r="Y536" s="27"/>
      <c r="Z536" s="26"/>
      <c r="AA536" s="27"/>
    </row>
    <row r="537">
      <c r="X537" s="53"/>
      <c r="Y537" s="27"/>
      <c r="Z537" s="53"/>
      <c r="AA537" s="27"/>
    </row>
    <row r="538">
      <c r="X538" s="26"/>
      <c r="Y538" s="27"/>
      <c r="Z538" s="26"/>
      <c r="AA538" s="27"/>
    </row>
    <row r="539">
      <c r="X539" s="26"/>
      <c r="Y539" s="27"/>
      <c r="Z539" s="26"/>
      <c r="AA539" s="27"/>
    </row>
    <row r="540">
      <c r="X540" s="26"/>
      <c r="Y540" s="27"/>
      <c r="Z540" s="26"/>
      <c r="AA540" s="27"/>
    </row>
    <row r="541">
      <c r="X541" s="26"/>
      <c r="Y541" s="27"/>
      <c r="Z541" s="26"/>
      <c r="AA541" s="27"/>
    </row>
    <row r="542">
      <c r="X542" s="26"/>
      <c r="Y542" s="27"/>
      <c r="Z542" s="26"/>
      <c r="AA542" s="27"/>
    </row>
    <row r="543">
      <c r="X543" s="26"/>
      <c r="Y543" s="27"/>
      <c r="Z543" s="26"/>
      <c r="AA543" s="27"/>
    </row>
    <row r="544">
      <c r="X544" s="26"/>
      <c r="Y544" s="27"/>
      <c r="Z544" s="26"/>
      <c r="AA544" s="27"/>
    </row>
    <row r="545">
      <c r="X545" s="26"/>
      <c r="Y545" s="27"/>
      <c r="Z545" s="26"/>
      <c r="AA545" s="27"/>
    </row>
    <row r="546">
      <c r="X546" s="26"/>
      <c r="Y546" s="27"/>
      <c r="Z546" s="26"/>
      <c r="AA546" s="27"/>
    </row>
    <row r="547">
      <c r="X547" s="53"/>
      <c r="Y547" s="27"/>
      <c r="Z547" s="53"/>
      <c r="AA547" s="27"/>
    </row>
    <row r="548">
      <c r="X548" s="26"/>
      <c r="Y548" s="27"/>
      <c r="Z548" s="26"/>
      <c r="AA548" s="27"/>
    </row>
    <row r="549">
      <c r="X549" s="26"/>
      <c r="Y549" s="27"/>
      <c r="Z549" s="26"/>
      <c r="AA549" s="27"/>
    </row>
    <row r="550">
      <c r="X550" s="26"/>
      <c r="Y550" s="27"/>
      <c r="Z550" s="26"/>
      <c r="AA550" s="27"/>
    </row>
    <row r="551">
      <c r="X551" s="26"/>
      <c r="Y551" s="27"/>
      <c r="Z551" s="26"/>
      <c r="AA551" s="27"/>
    </row>
    <row r="552">
      <c r="X552" s="26"/>
      <c r="Y552" s="27"/>
      <c r="Z552" s="26"/>
      <c r="AA552" s="27"/>
    </row>
    <row r="553">
      <c r="X553" s="26"/>
      <c r="Y553" s="27"/>
      <c r="Z553" s="26"/>
      <c r="AA553" s="27"/>
    </row>
    <row r="554">
      <c r="X554" s="26"/>
      <c r="Y554" s="27"/>
      <c r="Z554" s="26"/>
      <c r="AA554" s="27"/>
    </row>
    <row r="555">
      <c r="X555" s="26"/>
      <c r="Y555" s="27"/>
      <c r="Z555" s="26"/>
      <c r="AA555" s="27"/>
    </row>
    <row r="556">
      <c r="X556" s="53"/>
      <c r="Y556" s="27"/>
      <c r="Z556" s="53"/>
      <c r="AA556" s="27"/>
    </row>
    <row r="557">
      <c r="X557" s="26"/>
      <c r="Y557" s="27"/>
      <c r="Z557" s="26"/>
      <c r="AA557" s="27"/>
    </row>
    <row r="558">
      <c r="X558" s="26"/>
      <c r="Y558" s="27"/>
      <c r="Z558" s="26"/>
      <c r="AA558" s="27"/>
    </row>
    <row r="559">
      <c r="X559" s="26"/>
      <c r="Y559" s="27"/>
      <c r="Z559" s="26"/>
      <c r="AA559" s="27"/>
    </row>
    <row r="560">
      <c r="X560" s="26"/>
      <c r="Y560" s="27"/>
      <c r="Z560" s="26"/>
      <c r="AA560" s="27"/>
    </row>
    <row r="561">
      <c r="X561" s="26"/>
      <c r="Y561" s="27"/>
      <c r="Z561" s="26"/>
      <c r="AA561" s="27"/>
    </row>
    <row r="562">
      <c r="X562" s="26"/>
      <c r="Y562" s="27"/>
      <c r="Z562" s="26"/>
      <c r="AA562" s="27"/>
    </row>
    <row r="563">
      <c r="X563" s="26"/>
      <c r="Y563" s="27"/>
      <c r="Z563" s="26"/>
      <c r="AA563" s="27"/>
    </row>
    <row r="564">
      <c r="X564" s="26"/>
      <c r="Y564" s="27"/>
      <c r="Z564" s="26"/>
      <c r="AA564" s="27"/>
    </row>
    <row r="565">
      <c r="X565" s="26"/>
      <c r="Y565" s="27"/>
      <c r="Z565" s="26"/>
      <c r="AA565" s="27"/>
    </row>
    <row r="566">
      <c r="X566" s="26"/>
      <c r="Y566" s="27"/>
      <c r="Z566" s="26"/>
      <c r="AA566" s="27"/>
    </row>
    <row r="567">
      <c r="X567" s="53"/>
      <c r="Y567" s="27"/>
      <c r="Z567" s="53"/>
      <c r="AA567" s="27"/>
    </row>
    <row r="568">
      <c r="X568" s="26"/>
      <c r="Y568" s="27"/>
      <c r="Z568" s="26"/>
      <c r="AA568" s="27"/>
    </row>
    <row r="569">
      <c r="X569" s="26"/>
      <c r="Y569" s="27"/>
      <c r="Z569" s="26"/>
      <c r="AA569" s="27"/>
    </row>
    <row r="570">
      <c r="X570" s="26"/>
      <c r="Y570" s="27"/>
      <c r="Z570" s="26"/>
      <c r="AA570" s="27"/>
    </row>
    <row r="571">
      <c r="X571" s="26"/>
      <c r="Y571" s="27"/>
      <c r="Z571" s="26"/>
      <c r="AA571" s="27"/>
    </row>
    <row r="572">
      <c r="X572" s="26"/>
      <c r="Y572" s="27"/>
      <c r="Z572" s="26"/>
      <c r="AA572" s="27"/>
    </row>
    <row r="573">
      <c r="X573" s="26"/>
      <c r="Y573" s="27"/>
      <c r="Z573" s="26"/>
      <c r="AA573" s="27"/>
    </row>
    <row r="574">
      <c r="X574" s="26"/>
      <c r="Y574" s="27"/>
      <c r="Z574" s="26"/>
      <c r="AA574" s="27"/>
    </row>
    <row r="575">
      <c r="X575" s="26"/>
      <c r="Y575" s="27"/>
      <c r="Z575" s="26"/>
      <c r="AA575" s="27"/>
    </row>
    <row r="576">
      <c r="X576" s="53"/>
      <c r="Y576" s="27"/>
      <c r="Z576" s="53"/>
      <c r="AA576" s="27"/>
    </row>
    <row r="577">
      <c r="X577" s="26"/>
      <c r="Y577" s="27"/>
      <c r="Z577" s="26"/>
      <c r="AA577" s="27"/>
    </row>
    <row r="578">
      <c r="X578" s="26"/>
      <c r="Y578" s="27"/>
      <c r="Z578" s="26"/>
      <c r="AA578" s="27"/>
    </row>
    <row r="579">
      <c r="X579" s="26"/>
      <c r="Y579" s="27"/>
      <c r="Z579" s="26"/>
      <c r="AA579" s="27"/>
    </row>
    <row r="580">
      <c r="X580" s="26"/>
      <c r="Y580" s="27"/>
      <c r="Z580" s="26"/>
      <c r="AA580" s="27"/>
    </row>
    <row r="581">
      <c r="X581" s="26"/>
      <c r="Y581" s="27"/>
      <c r="Z581" s="26"/>
      <c r="AA581" s="27"/>
    </row>
    <row r="582">
      <c r="X582" s="26"/>
      <c r="Y582" s="27"/>
      <c r="Z582" s="26"/>
      <c r="AA582" s="27"/>
    </row>
    <row r="583">
      <c r="X583" s="26"/>
      <c r="Y583" s="27"/>
      <c r="Z583" s="26"/>
      <c r="AA583" s="27"/>
    </row>
    <row r="584">
      <c r="X584" s="26"/>
      <c r="Y584" s="27"/>
      <c r="Z584" s="26"/>
      <c r="AA584" s="27"/>
    </row>
    <row r="585">
      <c r="X585" s="26"/>
      <c r="Y585" s="27"/>
      <c r="Z585" s="26"/>
      <c r="AA585" s="27"/>
    </row>
    <row r="586">
      <c r="X586" s="53"/>
      <c r="Y586" s="27"/>
      <c r="Z586" s="53"/>
      <c r="AA586" s="27"/>
    </row>
    <row r="587">
      <c r="X587" s="26"/>
      <c r="Y587" s="27"/>
      <c r="Z587" s="26"/>
      <c r="AA587" s="27"/>
    </row>
    <row r="588">
      <c r="X588" s="26"/>
      <c r="Y588" s="27"/>
      <c r="Z588" s="26"/>
      <c r="AA588" s="27"/>
    </row>
    <row r="589">
      <c r="X589" s="26"/>
      <c r="Y589" s="27"/>
      <c r="Z589" s="26"/>
      <c r="AA589" s="27"/>
    </row>
    <row r="590">
      <c r="X590" s="26"/>
      <c r="Y590" s="27"/>
      <c r="Z590" s="26"/>
      <c r="AA590" s="27"/>
    </row>
    <row r="591">
      <c r="X591" s="26"/>
      <c r="Y591" s="27"/>
      <c r="Z591" s="26"/>
      <c r="AA591" s="27"/>
    </row>
    <row r="592">
      <c r="X592" s="26"/>
      <c r="Y592" s="27"/>
      <c r="Z592" s="26"/>
      <c r="AA592" s="27"/>
    </row>
    <row r="593">
      <c r="X593" s="26"/>
      <c r="Y593" s="27"/>
      <c r="Z593" s="26"/>
      <c r="AA593" s="27"/>
    </row>
    <row r="594">
      <c r="X594" s="26"/>
      <c r="Y594" s="27"/>
      <c r="Z594" s="26"/>
      <c r="AA594" s="27"/>
    </row>
    <row r="595">
      <c r="X595" s="26"/>
      <c r="Y595" s="27"/>
      <c r="Z595" s="26"/>
      <c r="AA595" s="27"/>
    </row>
    <row r="596">
      <c r="X596" s="53"/>
      <c r="Y596" s="27"/>
      <c r="Z596" s="53"/>
      <c r="AA596" s="27"/>
    </row>
    <row r="597">
      <c r="X597" s="26"/>
      <c r="Y597" s="27"/>
      <c r="Z597" s="26"/>
      <c r="AA597" s="27"/>
    </row>
    <row r="598">
      <c r="X598" s="26"/>
      <c r="Y598" s="27"/>
      <c r="Z598" s="26"/>
      <c r="AA598" s="27"/>
    </row>
    <row r="599">
      <c r="X599" s="26"/>
      <c r="Y599" s="27"/>
      <c r="Z599" s="26"/>
      <c r="AA599" s="27"/>
    </row>
    <row r="600">
      <c r="X600" s="26"/>
      <c r="Y600" s="27"/>
      <c r="Z600" s="26"/>
      <c r="AA600" s="27"/>
    </row>
    <row r="601">
      <c r="X601" s="26"/>
      <c r="Y601" s="27"/>
      <c r="Z601" s="26"/>
      <c r="AA601" s="27"/>
    </row>
    <row r="602">
      <c r="X602" s="26"/>
      <c r="Y602" s="27"/>
      <c r="Z602" s="26"/>
      <c r="AA602" s="27"/>
    </row>
    <row r="603">
      <c r="X603" s="26"/>
      <c r="Y603" s="27"/>
      <c r="Z603" s="26"/>
      <c r="AA603" s="27"/>
    </row>
    <row r="604">
      <c r="X604" s="26"/>
      <c r="Y604" s="27"/>
      <c r="Z604" s="26"/>
      <c r="AA604" s="27"/>
    </row>
    <row r="605">
      <c r="X605" s="53"/>
      <c r="Y605" s="27"/>
      <c r="Z605" s="53"/>
      <c r="AA605" s="27"/>
    </row>
    <row r="606">
      <c r="X606" s="26"/>
      <c r="Y606" s="27"/>
      <c r="Z606" s="26"/>
      <c r="AA606" s="27"/>
    </row>
    <row r="607">
      <c r="X607" s="26"/>
      <c r="Y607" s="27"/>
      <c r="Z607" s="26"/>
      <c r="AA607" s="27"/>
    </row>
    <row r="608">
      <c r="X608" s="26"/>
      <c r="Y608" s="27"/>
      <c r="Z608" s="26"/>
      <c r="AA608" s="27"/>
    </row>
    <row r="609">
      <c r="X609" s="26"/>
      <c r="Y609" s="27"/>
      <c r="Z609" s="26"/>
      <c r="AA609" s="27"/>
    </row>
    <row r="610">
      <c r="X610" s="26"/>
      <c r="Y610" s="27"/>
      <c r="Z610" s="26"/>
      <c r="AA610" s="27"/>
    </row>
    <row r="611">
      <c r="X611" s="26"/>
      <c r="Y611" s="27"/>
      <c r="Z611" s="26"/>
      <c r="AA611" s="27"/>
    </row>
    <row r="612">
      <c r="X612" s="26"/>
      <c r="Y612" s="27"/>
      <c r="Z612" s="26"/>
      <c r="AA612" s="27"/>
    </row>
    <row r="613">
      <c r="X613" s="26"/>
      <c r="Y613" s="27"/>
      <c r="Z613" s="26"/>
      <c r="AA613" s="27"/>
    </row>
    <row r="614">
      <c r="X614" s="26"/>
      <c r="Y614" s="27"/>
      <c r="Z614" s="26"/>
      <c r="AA614" s="27"/>
    </row>
    <row r="615">
      <c r="X615" s="53"/>
      <c r="Y615" s="27"/>
      <c r="Z615" s="53"/>
      <c r="AA615" s="27"/>
    </row>
    <row r="616">
      <c r="X616" s="26"/>
      <c r="Y616" s="27"/>
      <c r="Z616" s="26"/>
      <c r="AA616" s="27"/>
    </row>
    <row r="617">
      <c r="X617" s="74"/>
      <c r="Y617" s="27"/>
      <c r="Z617" s="74"/>
      <c r="AA617" s="27"/>
    </row>
    <row r="619">
      <c r="X619" s="12"/>
      <c r="Y619" s="9"/>
      <c r="Z619" s="12"/>
      <c r="AA619" s="9"/>
    </row>
    <row r="620">
      <c r="X620" s="26"/>
      <c r="Y620" s="27"/>
      <c r="Z620" s="26"/>
      <c r="AA620" s="27"/>
    </row>
    <row r="621">
      <c r="X621" s="26"/>
      <c r="Y621" s="27"/>
      <c r="Z621" s="26"/>
      <c r="AA621" s="27"/>
    </row>
    <row r="622">
      <c r="X622" s="26"/>
      <c r="Y622" s="27"/>
      <c r="Z622" s="26"/>
      <c r="AA622" s="27"/>
    </row>
    <row r="623">
      <c r="X623" s="26"/>
      <c r="Y623" s="27"/>
      <c r="Z623" s="26"/>
      <c r="AA623" s="27"/>
    </row>
    <row r="624">
      <c r="X624" s="26"/>
      <c r="Y624" s="27"/>
      <c r="Z624" s="26"/>
      <c r="AA624" s="27"/>
    </row>
    <row r="625">
      <c r="X625" s="26"/>
      <c r="Y625" s="27"/>
      <c r="Z625" s="26"/>
      <c r="AA625" s="27"/>
    </row>
    <row r="626">
      <c r="X626" s="26"/>
      <c r="Y626" s="27"/>
      <c r="Z626" s="26"/>
      <c r="AA626" s="27"/>
    </row>
    <row r="627">
      <c r="X627" s="26"/>
      <c r="Y627" s="27"/>
      <c r="Z627" s="26"/>
      <c r="AA627" s="27"/>
    </row>
    <row r="628">
      <c r="X628" s="26"/>
      <c r="Y628" s="27"/>
      <c r="Z628" s="26"/>
      <c r="AA628" s="27"/>
    </row>
    <row r="629">
      <c r="X629" s="53"/>
      <c r="Y629" s="27"/>
      <c r="Z629" s="53"/>
      <c r="AA629" s="27"/>
    </row>
    <row r="630">
      <c r="X630" s="26"/>
      <c r="Y630" s="27"/>
      <c r="Z630" s="26"/>
      <c r="AA630" s="27"/>
    </row>
    <row r="631">
      <c r="X631" s="26"/>
      <c r="Y631" s="27"/>
      <c r="Z631" s="26"/>
      <c r="AA631" s="27"/>
    </row>
    <row r="632">
      <c r="X632" s="26"/>
      <c r="Y632" s="27"/>
      <c r="Z632" s="26"/>
      <c r="AA632" s="27"/>
    </row>
    <row r="633">
      <c r="X633" s="26"/>
      <c r="Y633" s="27"/>
      <c r="Z633" s="26"/>
      <c r="AA633" s="27"/>
    </row>
    <row r="634">
      <c r="X634" s="26"/>
      <c r="Y634" s="27"/>
      <c r="Z634" s="26"/>
      <c r="AA634" s="27"/>
    </row>
    <row r="635">
      <c r="X635" s="26"/>
      <c r="Y635" s="27"/>
      <c r="Z635" s="26"/>
      <c r="AA635" s="27"/>
    </row>
    <row r="636">
      <c r="X636" s="26"/>
      <c r="Y636" s="27"/>
      <c r="Z636" s="26"/>
      <c r="AA636" s="27"/>
    </row>
    <row r="637">
      <c r="X637" s="26"/>
      <c r="Y637" s="27"/>
      <c r="Z637" s="26"/>
      <c r="AA637" s="27"/>
    </row>
    <row r="638">
      <c r="X638" s="26"/>
      <c r="Y638" s="27"/>
      <c r="Z638" s="26"/>
      <c r="AA638" s="27"/>
    </row>
    <row r="639">
      <c r="X639" s="26"/>
      <c r="Y639" s="27"/>
      <c r="Z639" s="26"/>
      <c r="AA639" s="27"/>
    </row>
    <row r="640">
      <c r="X640" s="53"/>
      <c r="Y640" s="27"/>
      <c r="Z640" s="53"/>
      <c r="AA640" s="27"/>
    </row>
    <row r="641">
      <c r="X641" s="26"/>
      <c r="Y641" s="27"/>
      <c r="Z641" s="26"/>
      <c r="AA641" s="27"/>
    </row>
    <row r="642">
      <c r="X642" s="26"/>
      <c r="Y642" s="27"/>
      <c r="Z642" s="26"/>
      <c r="AA642" s="27"/>
    </row>
    <row r="643">
      <c r="X643" s="26"/>
      <c r="Y643" s="27"/>
      <c r="Z643" s="26"/>
      <c r="AA643" s="27"/>
    </row>
    <row r="644">
      <c r="X644" s="26"/>
      <c r="Y644" s="27"/>
      <c r="Z644" s="26"/>
      <c r="AA644" s="27"/>
    </row>
    <row r="645">
      <c r="X645" s="26"/>
      <c r="Y645" s="27"/>
      <c r="Z645" s="26"/>
      <c r="AA645" s="27"/>
    </row>
    <row r="646">
      <c r="X646" s="26"/>
      <c r="Y646" s="27"/>
      <c r="Z646" s="26"/>
      <c r="AA646" s="27"/>
    </row>
    <row r="647">
      <c r="X647" s="26"/>
      <c r="Y647" s="27"/>
      <c r="Z647" s="26"/>
      <c r="AA647" s="27"/>
    </row>
    <row r="648">
      <c r="X648" s="26"/>
      <c r="Y648" s="27"/>
      <c r="Z648" s="26"/>
      <c r="AA648" s="27"/>
    </row>
    <row r="649">
      <c r="X649" s="26"/>
      <c r="Y649" s="27"/>
      <c r="Z649" s="26"/>
      <c r="AA649" s="27"/>
    </row>
    <row r="650">
      <c r="X650" s="53"/>
      <c r="Y650" s="27"/>
      <c r="Z650" s="53"/>
      <c r="AA650" s="27"/>
    </row>
    <row r="651">
      <c r="X651" s="26"/>
      <c r="Y651" s="27"/>
      <c r="Z651" s="26"/>
      <c r="AA651" s="27"/>
    </row>
    <row r="652">
      <c r="X652" s="26"/>
      <c r="Y652" s="27"/>
      <c r="Z652" s="26"/>
      <c r="AA652" s="27"/>
    </row>
    <row r="653">
      <c r="X653" s="26"/>
      <c r="Y653" s="27"/>
      <c r="Z653" s="26"/>
      <c r="AA653" s="27"/>
    </row>
    <row r="654">
      <c r="X654" s="26"/>
      <c r="Y654" s="27"/>
      <c r="Z654" s="26"/>
      <c r="AA654" s="27"/>
    </row>
    <row r="655">
      <c r="X655" s="26"/>
      <c r="Y655" s="27"/>
      <c r="Z655" s="26"/>
      <c r="AA655" s="27"/>
    </row>
    <row r="656">
      <c r="X656" s="26"/>
      <c r="Y656" s="27"/>
      <c r="Z656" s="26"/>
      <c r="AA656" s="27"/>
    </row>
    <row r="657">
      <c r="X657" s="26"/>
      <c r="Y657" s="27"/>
      <c r="Z657" s="26"/>
      <c r="AA657" s="27"/>
    </row>
    <row r="658">
      <c r="X658" s="26"/>
      <c r="Y658" s="27"/>
      <c r="Z658" s="26"/>
      <c r="AA658" s="27"/>
    </row>
    <row r="659">
      <c r="X659" s="53"/>
      <c r="Y659" s="27"/>
      <c r="Z659" s="53"/>
      <c r="AA659" s="27"/>
    </row>
    <row r="660">
      <c r="X660" s="26"/>
      <c r="Y660" s="27"/>
      <c r="Z660" s="26"/>
      <c r="AA660" s="27"/>
    </row>
    <row r="661">
      <c r="X661" s="26"/>
      <c r="Y661" s="27"/>
      <c r="Z661" s="26"/>
      <c r="AA661" s="27"/>
    </row>
    <row r="662">
      <c r="X662" s="26"/>
      <c r="Y662" s="27"/>
      <c r="Z662" s="26"/>
      <c r="AA662" s="27"/>
    </row>
    <row r="663">
      <c r="X663" s="26"/>
      <c r="Y663" s="27"/>
      <c r="Z663" s="26"/>
      <c r="AA663" s="27"/>
    </row>
    <row r="664">
      <c r="X664" s="26"/>
      <c r="Y664" s="27"/>
      <c r="Z664" s="26"/>
      <c r="AA664" s="27"/>
    </row>
    <row r="665">
      <c r="X665" s="26"/>
      <c r="Y665" s="27"/>
      <c r="Z665" s="26"/>
      <c r="AA665" s="27"/>
    </row>
    <row r="666">
      <c r="X666" s="26"/>
      <c r="Y666" s="27"/>
      <c r="Z666" s="26"/>
      <c r="AA666" s="27"/>
    </row>
    <row r="667">
      <c r="X667" s="26"/>
      <c r="Y667" s="27"/>
      <c r="Z667" s="26"/>
      <c r="AA667" s="27"/>
    </row>
    <row r="668">
      <c r="X668" s="26"/>
      <c r="Y668" s="27"/>
      <c r="Z668" s="26"/>
      <c r="AA668" s="27"/>
    </row>
    <row r="669">
      <c r="X669" s="26"/>
      <c r="Y669" s="27"/>
      <c r="Z669" s="26"/>
      <c r="AA669" s="27"/>
    </row>
    <row r="670">
      <c r="X670" s="53"/>
      <c r="Y670" s="27"/>
      <c r="Z670" s="53"/>
      <c r="AA670" s="27"/>
    </row>
    <row r="671">
      <c r="X671" s="26"/>
      <c r="Y671" s="27"/>
      <c r="Z671" s="26"/>
      <c r="AA671" s="27"/>
    </row>
    <row r="672">
      <c r="X672" s="26"/>
      <c r="Y672" s="27"/>
      <c r="Z672" s="26"/>
      <c r="AA672" s="27"/>
    </row>
    <row r="673">
      <c r="X673" s="26"/>
      <c r="Y673" s="27"/>
      <c r="Z673" s="26"/>
      <c r="AA673" s="27"/>
    </row>
    <row r="674">
      <c r="X674" s="26"/>
      <c r="Y674" s="27"/>
      <c r="Z674" s="26"/>
      <c r="AA674" s="27"/>
    </row>
    <row r="675">
      <c r="X675" s="26"/>
      <c r="Y675" s="27"/>
      <c r="Z675" s="26"/>
      <c r="AA675" s="27"/>
    </row>
    <row r="676">
      <c r="X676" s="26"/>
      <c r="Y676" s="27"/>
      <c r="Z676" s="26"/>
      <c r="AA676" s="27"/>
    </row>
    <row r="677">
      <c r="X677" s="26"/>
      <c r="Y677" s="27"/>
      <c r="Z677" s="26"/>
      <c r="AA677" s="27"/>
    </row>
    <row r="678">
      <c r="X678" s="26"/>
      <c r="Y678" s="27"/>
      <c r="Z678" s="26"/>
      <c r="AA678" s="27"/>
    </row>
    <row r="679">
      <c r="X679" s="53"/>
      <c r="Y679" s="27"/>
      <c r="Z679" s="53"/>
      <c r="AA679" s="27"/>
    </row>
    <row r="680">
      <c r="X680" s="26"/>
      <c r="Y680" s="27"/>
      <c r="Z680" s="26"/>
      <c r="AA680" s="27"/>
    </row>
    <row r="681">
      <c r="X681" s="26"/>
      <c r="Y681" s="27"/>
      <c r="Z681" s="26"/>
      <c r="AA681" s="27"/>
    </row>
    <row r="682">
      <c r="X682" s="26"/>
      <c r="Y682" s="27"/>
      <c r="Z682" s="26"/>
      <c r="AA682" s="27"/>
    </row>
    <row r="683">
      <c r="X683" s="26"/>
      <c r="Y683" s="27"/>
      <c r="Z683" s="26"/>
      <c r="AA683" s="27"/>
    </row>
    <row r="684">
      <c r="X684" s="26"/>
      <c r="Y684" s="27"/>
      <c r="Z684" s="26"/>
      <c r="AA684" s="27"/>
    </row>
    <row r="685">
      <c r="X685" s="26"/>
      <c r="Y685" s="27"/>
      <c r="Z685" s="26"/>
      <c r="AA685" s="27"/>
    </row>
    <row r="686">
      <c r="X686" s="26"/>
      <c r="Y686" s="27"/>
      <c r="Z686" s="26"/>
      <c r="AA686" s="27"/>
    </row>
    <row r="687">
      <c r="X687" s="26"/>
      <c r="Y687" s="27"/>
      <c r="Z687" s="26"/>
      <c r="AA687" s="27"/>
    </row>
    <row r="688">
      <c r="X688" s="26"/>
      <c r="Y688" s="27"/>
      <c r="Z688" s="26"/>
      <c r="AA688" s="27"/>
    </row>
    <row r="689">
      <c r="X689" s="53"/>
      <c r="Y689" s="27"/>
      <c r="Z689" s="53"/>
      <c r="AA689" s="27"/>
    </row>
    <row r="690">
      <c r="X690" s="26"/>
      <c r="Y690" s="27"/>
      <c r="Z690" s="26"/>
      <c r="AA690" s="27"/>
    </row>
    <row r="691">
      <c r="X691" s="26"/>
      <c r="Y691" s="27"/>
      <c r="Z691" s="26"/>
      <c r="AA691" s="27"/>
    </row>
    <row r="692">
      <c r="X692" s="26"/>
      <c r="Y692" s="27"/>
      <c r="Z692" s="26"/>
      <c r="AA692" s="27"/>
    </row>
    <row r="693">
      <c r="X693" s="26"/>
      <c r="Y693" s="27"/>
      <c r="Z693" s="26"/>
      <c r="AA693" s="27"/>
    </row>
    <row r="694">
      <c r="X694" s="26"/>
      <c r="Y694" s="27"/>
      <c r="Z694" s="26"/>
      <c r="AA694" s="27"/>
    </row>
    <row r="695">
      <c r="X695" s="26"/>
      <c r="Y695" s="27"/>
      <c r="Z695" s="26"/>
      <c r="AA695" s="27"/>
    </row>
    <row r="696">
      <c r="X696" s="26"/>
      <c r="Y696" s="27"/>
      <c r="Z696" s="26"/>
      <c r="AA696" s="27"/>
    </row>
    <row r="697">
      <c r="X697" s="26"/>
      <c r="Y697" s="27"/>
      <c r="Z697" s="26"/>
      <c r="AA697" s="27"/>
    </row>
    <row r="698">
      <c r="X698" s="26"/>
      <c r="Y698" s="27"/>
      <c r="Z698" s="26"/>
      <c r="AA698" s="27"/>
    </row>
    <row r="699">
      <c r="X699" s="53"/>
      <c r="Y699" s="27"/>
      <c r="Z699" s="53"/>
      <c r="AA699" s="27"/>
    </row>
    <row r="700">
      <c r="X700" s="26"/>
      <c r="Y700" s="27"/>
      <c r="Z700" s="26"/>
      <c r="AA700" s="27"/>
    </row>
    <row r="701">
      <c r="X701" s="26"/>
      <c r="Y701" s="27"/>
      <c r="Z701" s="26"/>
      <c r="AA701" s="27"/>
    </row>
    <row r="702">
      <c r="X702" s="26"/>
      <c r="Y702" s="27"/>
      <c r="Z702" s="26"/>
      <c r="AA702" s="27"/>
    </row>
    <row r="703">
      <c r="X703" s="26"/>
      <c r="Y703" s="27"/>
      <c r="Z703" s="26"/>
      <c r="AA703" s="27"/>
    </row>
    <row r="704">
      <c r="X704" s="26"/>
      <c r="Y704" s="27"/>
      <c r="Z704" s="26"/>
      <c r="AA704" s="27"/>
    </row>
    <row r="705">
      <c r="X705" s="26"/>
      <c r="Y705" s="27"/>
      <c r="Z705" s="26"/>
      <c r="AA705" s="27"/>
    </row>
    <row r="706">
      <c r="X706" s="26"/>
      <c r="Y706" s="27"/>
      <c r="Z706" s="26"/>
      <c r="AA706" s="27"/>
    </row>
    <row r="707">
      <c r="X707" s="26"/>
      <c r="Y707" s="27"/>
      <c r="Z707" s="26"/>
      <c r="AA707" s="27"/>
    </row>
    <row r="708">
      <c r="X708" s="53"/>
      <c r="Y708" s="27"/>
      <c r="Z708" s="53"/>
      <c r="AA708" s="27"/>
    </row>
    <row r="709">
      <c r="X709" s="26"/>
      <c r="Y709" s="27"/>
      <c r="Z709" s="26"/>
      <c r="AA709" s="27"/>
    </row>
    <row r="710">
      <c r="X710" s="26"/>
      <c r="Y710" s="27"/>
      <c r="Z710" s="26"/>
      <c r="AA710" s="27"/>
    </row>
    <row r="711">
      <c r="X711" s="26"/>
      <c r="Y711" s="27"/>
      <c r="Z711" s="26"/>
      <c r="AA711" s="27"/>
    </row>
    <row r="712">
      <c r="X712" s="26"/>
      <c r="Y712" s="27"/>
      <c r="Z712" s="26"/>
      <c r="AA712" s="27"/>
    </row>
    <row r="713">
      <c r="X713" s="26"/>
      <c r="Y713" s="27"/>
      <c r="Z713" s="26"/>
      <c r="AA713" s="27"/>
    </row>
    <row r="714">
      <c r="X714" s="26"/>
      <c r="Y714" s="27"/>
      <c r="Z714" s="26"/>
      <c r="AA714" s="27"/>
    </row>
    <row r="715">
      <c r="X715" s="26"/>
      <c r="Y715" s="27"/>
      <c r="Z715" s="26"/>
      <c r="AA715" s="27"/>
    </row>
    <row r="716">
      <c r="X716" s="26"/>
      <c r="Y716" s="27"/>
      <c r="Z716" s="26"/>
      <c r="AA716" s="27"/>
    </row>
    <row r="717">
      <c r="X717" s="26"/>
      <c r="Y717" s="27"/>
      <c r="Z717" s="26"/>
      <c r="AA717" s="27"/>
    </row>
    <row r="718">
      <c r="X718" s="53"/>
      <c r="Y718" s="27"/>
      <c r="Z718" s="53"/>
      <c r="AA718" s="27"/>
    </row>
    <row r="719">
      <c r="X719" s="26"/>
      <c r="Y719" s="27"/>
      <c r="Z719" s="26"/>
      <c r="AA719" s="27"/>
    </row>
    <row r="720">
      <c r="X720" s="74"/>
      <c r="Y720" s="27"/>
      <c r="Z720" s="74"/>
      <c r="AA720" s="27"/>
    </row>
    <row r="722">
      <c r="X722" s="12"/>
      <c r="Y722" s="9"/>
      <c r="Z722" s="12"/>
      <c r="AA722" s="9"/>
    </row>
    <row r="723">
      <c r="X723" s="26"/>
      <c r="Y723" s="27"/>
      <c r="Z723" s="26"/>
      <c r="AA723" s="27"/>
    </row>
    <row r="724">
      <c r="X724" s="26"/>
      <c r="Y724" s="27"/>
      <c r="Z724" s="26"/>
      <c r="AA724" s="27"/>
    </row>
    <row r="725">
      <c r="X725" s="26"/>
      <c r="Y725" s="27"/>
      <c r="Z725" s="26"/>
      <c r="AA725" s="27"/>
    </row>
    <row r="726">
      <c r="X726" s="26"/>
      <c r="Y726" s="27"/>
      <c r="Z726" s="26"/>
      <c r="AA726" s="27"/>
    </row>
    <row r="727">
      <c r="X727" s="26"/>
      <c r="Y727" s="27"/>
      <c r="Z727" s="26"/>
      <c r="AA727" s="27"/>
    </row>
    <row r="728">
      <c r="X728" s="26"/>
      <c r="Y728" s="27"/>
      <c r="Z728" s="26"/>
      <c r="AA728" s="27"/>
    </row>
    <row r="729">
      <c r="X729" s="26"/>
      <c r="Y729" s="27"/>
      <c r="Z729" s="26"/>
      <c r="AA729" s="27"/>
    </row>
    <row r="730">
      <c r="X730" s="26"/>
      <c r="Y730" s="27"/>
      <c r="Z730" s="26"/>
      <c r="AA730" s="27"/>
    </row>
    <row r="731">
      <c r="X731" s="26"/>
      <c r="Y731" s="27"/>
      <c r="Z731" s="26"/>
      <c r="AA731" s="27"/>
    </row>
    <row r="732">
      <c r="X732" s="53"/>
      <c r="Y732" s="27"/>
      <c r="Z732" s="53"/>
      <c r="AA732" s="27"/>
    </row>
    <row r="733">
      <c r="X733" s="26"/>
      <c r="Y733" s="27"/>
      <c r="Z733" s="26"/>
      <c r="AA733" s="27"/>
    </row>
    <row r="734">
      <c r="X734" s="26"/>
      <c r="Y734" s="27"/>
      <c r="Z734" s="26"/>
      <c r="AA734" s="27"/>
    </row>
    <row r="735">
      <c r="X735" s="26"/>
      <c r="Y735" s="27"/>
      <c r="Z735" s="26"/>
      <c r="AA735" s="27"/>
    </row>
    <row r="736">
      <c r="X736" s="26"/>
      <c r="Y736" s="27"/>
      <c r="Z736" s="26"/>
      <c r="AA736" s="27"/>
    </row>
    <row r="737">
      <c r="X737" s="26"/>
      <c r="Y737" s="27"/>
      <c r="Z737" s="26"/>
      <c r="AA737" s="27"/>
    </row>
    <row r="738">
      <c r="X738" s="26"/>
      <c r="Y738" s="27"/>
      <c r="Z738" s="26"/>
      <c r="AA738" s="27"/>
    </row>
    <row r="739">
      <c r="X739" s="26"/>
      <c r="Y739" s="27"/>
      <c r="Z739" s="26"/>
      <c r="AA739" s="27"/>
    </row>
    <row r="740">
      <c r="X740" s="26"/>
      <c r="Y740" s="27"/>
      <c r="Z740" s="26"/>
      <c r="AA740" s="27"/>
    </row>
    <row r="741">
      <c r="X741" s="26"/>
      <c r="Y741" s="27"/>
      <c r="Z741" s="26"/>
      <c r="AA741" s="27"/>
    </row>
    <row r="742">
      <c r="X742" s="26"/>
      <c r="Y742" s="27"/>
      <c r="Z742" s="26"/>
      <c r="AA742" s="27"/>
    </row>
    <row r="743">
      <c r="X743" s="53"/>
      <c r="Y743" s="27"/>
      <c r="Z743" s="53"/>
      <c r="AA743" s="27"/>
    </row>
    <row r="744">
      <c r="X744" s="26"/>
      <c r="Y744" s="27"/>
      <c r="Z744" s="26"/>
      <c r="AA744" s="27"/>
    </row>
    <row r="745">
      <c r="X745" s="26"/>
      <c r="Y745" s="27"/>
      <c r="Z745" s="26"/>
      <c r="AA745" s="27"/>
    </row>
    <row r="746">
      <c r="X746" s="26"/>
      <c r="Y746" s="27"/>
      <c r="Z746" s="26"/>
      <c r="AA746" s="27"/>
    </row>
    <row r="747">
      <c r="X747" s="26"/>
      <c r="Y747" s="27"/>
      <c r="Z747" s="26"/>
      <c r="AA747" s="27"/>
    </row>
    <row r="748">
      <c r="X748" s="26"/>
      <c r="Y748" s="27"/>
      <c r="Z748" s="26"/>
      <c r="AA748" s="27"/>
    </row>
    <row r="749">
      <c r="X749" s="26"/>
      <c r="Y749" s="27"/>
      <c r="Z749" s="26"/>
      <c r="AA749" s="27"/>
    </row>
    <row r="750">
      <c r="X750" s="26"/>
      <c r="Y750" s="27"/>
      <c r="Z750" s="26"/>
      <c r="AA750" s="27"/>
    </row>
    <row r="751">
      <c r="X751" s="26"/>
      <c r="Y751" s="27"/>
      <c r="Z751" s="26"/>
      <c r="AA751" s="27"/>
    </row>
    <row r="752">
      <c r="X752" s="26"/>
      <c r="Y752" s="27"/>
      <c r="Z752" s="26"/>
      <c r="AA752" s="27"/>
    </row>
    <row r="753">
      <c r="X753" s="53"/>
      <c r="Y753" s="27"/>
      <c r="Z753" s="53"/>
      <c r="AA753" s="27"/>
    </row>
    <row r="754">
      <c r="X754" s="26"/>
      <c r="Y754" s="27"/>
      <c r="Z754" s="26"/>
      <c r="AA754" s="27"/>
    </row>
    <row r="755">
      <c r="X755" s="26"/>
      <c r="Y755" s="27"/>
      <c r="Z755" s="26"/>
      <c r="AA755" s="27"/>
    </row>
    <row r="756">
      <c r="X756" s="26"/>
      <c r="Y756" s="27"/>
      <c r="Z756" s="26"/>
      <c r="AA756" s="27"/>
    </row>
    <row r="757">
      <c r="X757" s="26"/>
      <c r="Y757" s="27"/>
      <c r="Z757" s="26"/>
      <c r="AA757" s="27"/>
    </row>
    <row r="758">
      <c r="X758" s="26"/>
      <c r="Y758" s="27"/>
      <c r="Z758" s="26"/>
      <c r="AA758" s="27"/>
    </row>
    <row r="759">
      <c r="X759" s="26"/>
      <c r="Y759" s="27"/>
      <c r="Z759" s="26"/>
      <c r="AA759" s="27"/>
    </row>
    <row r="760">
      <c r="X760" s="26"/>
      <c r="Y760" s="27"/>
      <c r="Z760" s="26"/>
      <c r="AA760" s="27"/>
    </row>
    <row r="761">
      <c r="X761" s="26"/>
      <c r="Y761" s="27"/>
      <c r="Z761" s="26"/>
      <c r="AA761" s="27"/>
    </row>
    <row r="762">
      <c r="X762" s="53"/>
      <c r="Y762" s="27"/>
      <c r="Z762" s="53"/>
      <c r="AA762" s="27"/>
    </row>
    <row r="763">
      <c r="X763" s="26"/>
      <c r="Y763" s="27"/>
      <c r="Z763" s="26"/>
      <c r="AA763" s="27"/>
    </row>
    <row r="764">
      <c r="X764" s="26"/>
      <c r="Y764" s="27"/>
      <c r="Z764" s="26"/>
      <c r="AA764" s="27"/>
    </row>
    <row r="765">
      <c r="X765" s="26"/>
      <c r="Y765" s="27"/>
      <c r="Z765" s="26"/>
      <c r="AA765" s="27"/>
    </row>
    <row r="766">
      <c r="X766" s="26"/>
      <c r="Y766" s="27"/>
      <c r="Z766" s="26"/>
      <c r="AA766" s="27"/>
    </row>
    <row r="767">
      <c r="X767" s="26"/>
      <c r="Y767" s="27"/>
      <c r="Z767" s="26"/>
      <c r="AA767" s="27"/>
    </row>
    <row r="768">
      <c r="X768" s="26"/>
      <c r="Y768" s="27"/>
      <c r="Z768" s="26"/>
      <c r="AA768" s="27"/>
    </row>
    <row r="769">
      <c r="X769" s="26"/>
      <c r="Y769" s="27"/>
      <c r="Z769" s="26"/>
      <c r="AA769" s="27"/>
    </row>
    <row r="770">
      <c r="X770" s="26"/>
      <c r="Y770" s="27"/>
      <c r="Z770" s="26"/>
      <c r="AA770" s="27"/>
    </row>
    <row r="771">
      <c r="X771" s="26"/>
      <c r="Y771" s="27"/>
      <c r="Z771" s="26"/>
      <c r="AA771" s="27"/>
    </row>
    <row r="772">
      <c r="X772" s="26"/>
      <c r="Y772" s="27"/>
      <c r="Z772" s="26"/>
      <c r="AA772" s="27"/>
    </row>
    <row r="773">
      <c r="X773" s="53"/>
      <c r="Y773" s="27"/>
      <c r="Z773" s="53"/>
      <c r="AA773" s="27"/>
    </row>
    <row r="774">
      <c r="X774" s="26"/>
      <c r="Y774" s="27"/>
      <c r="Z774" s="26"/>
      <c r="AA774" s="27"/>
    </row>
    <row r="775">
      <c r="X775" s="26"/>
      <c r="Y775" s="27"/>
      <c r="Z775" s="26"/>
      <c r="AA775" s="27"/>
    </row>
    <row r="776">
      <c r="X776" s="26"/>
      <c r="Y776" s="27"/>
      <c r="Z776" s="26"/>
      <c r="AA776" s="27"/>
    </row>
    <row r="777">
      <c r="X777" s="26"/>
      <c r="Y777" s="27"/>
      <c r="Z777" s="26"/>
      <c r="AA777" s="27"/>
    </row>
    <row r="778">
      <c r="X778" s="26"/>
      <c r="Y778" s="27"/>
      <c r="Z778" s="26"/>
      <c r="AA778" s="27"/>
    </row>
    <row r="779">
      <c r="X779" s="26"/>
      <c r="Y779" s="27"/>
      <c r="Z779" s="26"/>
      <c r="AA779" s="27"/>
    </row>
    <row r="780">
      <c r="X780" s="26"/>
      <c r="Y780" s="27"/>
      <c r="Z780" s="26"/>
      <c r="AA780" s="27"/>
    </row>
    <row r="781">
      <c r="X781" s="26"/>
      <c r="Y781" s="27"/>
      <c r="Z781" s="26"/>
      <c r="AA781" s="27"/>
    </row>
    <row r="782">
      <c r="X782" s="53"/>
      <c r="Y782" s="27"/>
      <c r="Z782" s="53"/>
      <c r="AA782" s="27"/>
    </row>
    <row r="783">
      <c r="X783" s="26"/>
      <c r="Y783" s="27"/>
      <c r="Z783" s="26"/>
      <c r="AA783" s="27"/>
    </row>
    <row r="784">
      <c r="X784" s="26"/>
      <c r="Y784" s="27"/>
      <c r="Z784" s="26"/>
      <c r="AA784" s="27"/>
    </row>
    <row r="785">
      <c r="X785" s="26"/>
      <c r="Y785" s="27"/>
      <c r="Z785" s="26"/>
      <c r="AA785" s="27"/>
    </row>
    <row r="786">
      <c r="X786" s="26"/>
      <c r="Y786" s="27"/>
      <c r="Z786" s="26"/>
      <c r="AA786" s="27"/>
    </row>
    <row r="787">
      <c r="X787" s="26"/>
      <c r="Y787" s="27"/>
      <c r="Z787" s="26"/>
      <c r="AA787" s="27"/>
    </row>
    <row r="788">
      <c r="X788" s="26"/>
      <c r="Y788" s="27"/>
      <c r="Z788" s="26"/>
      <c r="AA788" s="27"/>
    </row>
    <row r="789">
      <c r="X789" s="26"/>
      <c r="Y789" s="27"/>
      <c r="Z789" s="26"/>
      <c r="AA789" s="27"/>
    </row>
    <row r="790">
      <c r="X790" s="26"/>
      <c r="Y790" s="27"/>
      <c r="Z790" s="26"/>
      <c r="AA790" s="27"/>
    </row>
    <row r="791">
      <c r="X791" s="26"/>
      <c r="Y791" s="27"/>
      <c r="Z791" s="26"/>
      <c r="AA791" s="27"/>
    </row>
    <row r="792">
      <c r="X792" s="53"/>
      <c r="Y792" s="27"/>
      <c r="Z792" s="53"/>
      <c r="AA792" s="27"/>
    </row>
    <row r="793">
      <c r="X793" s="26"/>
      <c r="Y793" s="27"/>
      <c r="Z793" s="26"/>
      <c r="AA793" s="27"/>
    </row>
    <row r="794">
      <c r="X794" s="26"/>
      <c r="Y794" s="27"/>
      <c r="Z794" s="26"/>
      <c r="AA794" s="27"/>
    </row>
    <row r="795">
      <c r="X795" s="26"/>
      <c r="Y795" s="27"/>
      <c r="Z795" s="26"/>
      <c r="AA795" s="27"/>
    </row>
    <row r="796">
      <c r="X796" s="26"/>
      <c r="Y796" s="27"/>
      <c r="Z796" s="26"/>
      <c r="AA796" s="27"/>
    </row>
    <row r="797">
      <c r="X797" s="26"/>
      <c r="Y797" s="27"/>
      <c r="Z797" s="26"/>
      <c r="AA797" s="27"/>
    </row>
    <row r="798">
      <c r="X798" s="26"/>
      <c r="Y798" s="27"/>
      <c r="Z798" s="26"/>
      <c r="AA798" s="27"/>
    </row>
    <row r="799">
      <c r="X799" s="26"/>
      <c r="Y799" s="27"/>
      <c r="Z799" s="26"/>
      <c r="AA799" s="27"/>
    </row>
    <row r="800">
      <c r="X800" s="26"/>
      <c r="Y800" s="27"/>
      <c r="Z800" s="26"/>
      <c r="AA800" s="27"/>
    </row>
    <row r="801">
      <c r="X801" s="26"/>
      <c r="Y801" s="27"/>
      <c r="Z801" s="26"/>
      <c r="AA801" s="27"/>
    </row>
    <row r="802">
      <c r="X802" s="53"/>
      <c r="Y802" s="27"/>
      <c r="Z802" s="53"/>
      <c r="AA802" s="27"/>
    </row>
    <row r="803">
      <c r="X803" s="26"/>
      <c r="Y803" s="27"/>
      <c r="Z803" s="26"/>
      <c r="AA803" s="27"/>
    </row>
    <row r="804">
      <c r="X804" s="26"/>
      <c r="Y804" s="27"/>
      <c r="Z804" s="26"/>
      <c r="AA804" s="27"/>
    </row>
    <row r="805">
      <c r="X805" s="26"/>
      <c r="Y805" s="27"/>
      <c r="Z805" s="26"/>
      <c r="AA805" s="27"/>
    </row>
    <row r="806">
      <c r="X806" s="26"/>
      <c r="Y806" s="27"/>
      <c r="Z806" s="26"/>
      <c r="AA806" s="27"/>
    </row>
    <row r="807">
      <c r="X807" s="26"/>
      <c r="Y807" s="27"/>
      <c r="Z807" s="26"/>
      <c r="AA807" s="27"/>
    </row>
    <row r="808">
      <c r="X808" s="26"/>
      <c r="Y808" s="27"/>
      <c r="Z808" s="26"/>
      <c r="AA808" s="27"/>
    </row>
    <row r="809">
      <c r="X809" s="26"/>
      <c r="Y809" s="27"/>
      <c r="Z809" s="26"/>
      <c r="AA809" s="27"/>
    </row>
    <row r="810">
      <c r="X810" s="26"/>
      <c r="Y810" s="27"/>
      <c r="Z810" s="26"/>
      <c r="AA810" s="27"/>
    </row>
    <row r="811">
      <c r="X811" s="53"/>
      <c r="Y811" s="27"/>
      <c r="Z811" s="53"/>
      <c r="AA811" s="27"/>
    </row>
    <row r="812">
      <c r="X812" s="26"/>
      <c r="Y812" s="27"/>
      <c r="Z812" s="26"/>
      <c r="AA812" s="27"/>
    </row>
    <row r="813">
      <c r="X813" s="26"/>
      <c r="Y813" s="27"/>
      <c r="Z813" s="26"/>
      <c r="AA813" s="27"/>
    </row>
    <row r="814">
      <c r="X814" s="26"/>
      <c r="Y814" s="27"/>
      <c r="Z814" s="26"/>
      <c r="AA814" s="27"/>
    </row>
    <row r="815">
      <c r="X815" s="26"/>
      <c r="Y815" s="27"/>
      <c r="Z815" s="26"/>
      <c r="AA815" s="27"/>
    </row>
    <row r="816">
      <c r="X816" s="26"/>
      <c r="Y816" s="27"/>
      <c r="Z816" s="26"/>
      <c r="AA816" s="27"/>
    </row>
    <row r="817">
      <c r="X817" s="26"/>
      <c r="Y817" s="27"/>
      <c r="Z817" s="26"/>
      <c r="AA817" s="27"/>
    </row>
    <row r="818">
      <c r="X818" s="26"/>
      <c r="Y818" s="27"/>
      <c r="Z818" s="26"/>
      <c r="AA818" s="27"/>
    </row>
    <row r="819">
      <c r="X819" s="26"/>
      <c r="Y819" s="27"/>
      <c r="Z819" s="26"/>
      <c r="AA819" s="27"/>
    </row>
    <row r="820">
      <c r="X820" s="26"/>
      <c r="Y820" s="27"/>
      <c r="Z820" s="26"/>
      <c r="AA820" s="27"/>
    </row>
    <row r="821">
      <c r="X821" s="53"/>
      <c r="Y821" s="27"/>
      <c r="Z821" s="53"/>
      <c r="AA821" s="27"/>
    </row>
    <row r="822">
      <c r="X822" s="26"/>
      <c r="Y822" s="27"/>
      <c r="Z822" s="26"/>
      <c r="AA822" s="27"/>
    </row>
    <row r="823">
      <c r="X823" s="74"/>
      <c r="Y823" s="27"/>
      <c r="Z823" s="74"/>
      <c r="AA823" s="27"/>
    </row>
    <row r="825">
      <c r="X825" s="12"/>
      <c r="Y825" s="9"/>
      <c r="Z825" s="12"/>
      <c r="AA825" s="9"/>
    </row>
    <row r="826">
      <c r="X826" s="26"/>
      <c r="Y826" s="27"/>
      <c r="Z826" s="26"/>
      <c r="AA826" s="27"/>
    </row>
    <row r="827">
      <c r="X827" s="26"/>
      <c r="Y827" s="27"/>
      <c r="Z827" s="26"/>
      <c r="AA827" s="27"/>
    </row>
    <row r="828">
      <c r="X828" s="26"/>
      <c r="Y828" s="27"/>
      <c r="Z828" s="26"/>
      <c r="AA828" s="27"/>
    </row>
    <row r="829">
      <c r="X829" s="26"/>
      <c r="Y829" s="27"/>
      <c r="Z829" s="26"/>
      <c r="AA829" s="27"/>
    </row>
    <row r="830">
      <c r="X830" s="26"/>
      <c r="Y830" s="27"/>
      <c r="Z830" s="26"/>
      <c r="AA830" s="27"/>
    </row>
    <row r="831">
      <c r="X831" s="26"/>
      <c r="Y831" s="27"/>
      <c r="Z831" s="26"/>
      <c r="AA831" s="27"/>
    </row>
    <row r="832">
      <c r="X832" s="26"/>
      <c r="Y832" s="27"/>
      <c r="Z832" s="26"/>
      <c r="AA832" s="27"/>
    </row>
    <row r="833">
      <c r="X833" s="26"/>
      <c r="Y833" s="27"/>
      <c r="Z833" s="26"/>
      <c r="AA833" s="27"/>
    </row>
    <row r="834">
      <c r="X834" s="26"/>
      <c r="Y834" s="27"/>
      <c r="Z834" s="26"/>
      <c r="AA834" s="27"/>
    </row>
    <row r="835">
      <c r="X835" s="53"/>
      <c r="Y835" s="27"/>
      <c r="Z835" s="53"/>
      <c r="AA835" s="27"/>
    </row>
    <row r="836">
      <c r="X836" s="26"/>
      <c r="Y836" s="27"/>
      <c r="Z836" s="26"/>
      <c r="AA836" s="27"/>
    </row>
    <row r="837">
      <c r="X837" s="26"/>
      <c r="Y837" s="27"/>
      <c r="Z837" s="26"/>
      <c r="AA837" s="27"/>
    </row>
    <row r="838">
      <c r="X838" s="26"/>
      <c r="Y838" s="27"/>
      <c r="Z838" s="26"/>
      <c r="AA838" s="27"/>
    </row>
    <row r="839">
      <c r="X839" s="26"/>
      <c r="Y839" s="27"/>
      <c r="Z839" s="26"/>
      <c r="AA839" s="27"/>
    </row>
    <row r="840">
      <c r="X840" s="26"/>
      <c r="Y840" s="27"/>
      <c r="Z840" s="26"/>
      <c r="AA840" s="27"/>
    </row>
    <row r="841">
      <c r="X841" s="26"/>
      <c r="Y841" s="27"/>
      <c r="Z841" s="26"/>
      <c r="AA841" s="27"/>
    </row>
    <row r="842">
      <c r="X842" s="26"/>
      <c r="Y842" s="27"/>
      <c r="Z842" s="26"/>
      <c r="AA842" s="27"/>
    </row>
    <row r="843">
      <c r="X843" s="26"/>
      <c r="Y843" s="27"/>
      <c r="Z843" s="26"/>
      <c r="AA843" s="27"/>
    </row>
    <row r="844">
      <c r="X844" s="26"/>
      <c r="Y844" s="27"/>
      <c r="Z844" s="26"/>
      <c r="AA844" s="27"/>
    </row>
    <row r="845">
      <c r="X845" s="26"/>
      <c r="Y845" s="27"/>
      <c r="Z845" s="26"/>
      <c r="AA845" s="27"/>
    </row>
    <row r="846">
      <c r="X846" s="53"/>
      <c r="Y846" s="27"/>
      <c r="Z846" s="53"/>
      <c r="AA846" s="27"/>
    </row>
    <row r="847">
      <c r="X847" s="26"/>
      <c r="Y847" s="27"/>
      <c r="Z847" s="26"/>
      <c r="AA847" s="27"/>
    </row>
    <row r="848">
      <c r="X848" s="26"/>
      <c r="Y848" s="27"/>
      <c r="Z848" s="26"/>
      <c r="AA848" s="27"/>
    </row>
    <row r="849">
      <c r="X849" s="26"/>
      <c r="Y849" s="27"/>
      <c r="Z849" s="26"/>
      <c r="AA849" s="27"/>
    </row>
    <row r="850">
      <c r="X850" s="26"/>
      <c r="Y850" s="27"/>
      <c r="Z850" s="26"/>
      <c r="AA850" s="27"/>
    </row>
    <row r="851">
      <c r="X851" s="26"/>
      <c r="Y851" s="27"/>
      <c r="Z851" s="26"/>
      <c r="AA851" s="27"/>
    </row>
    <row r="852">
      <c r="X852" s="26"/>
      <c r="Y852" s="27"/>
      <c r="Z852" s="26"/>
      <c r="AA852" s="27"/>
    </row>
    <row r="853">
      <c r="X853" s="26"/>
      <c r="Y853" s="27"/>
      <c r="Z853" s="26"/>
      <c r="AA853" s="27"/>
    </row>
    <row r="854">
      <c r="X854" s="26"/>
      <c r="Y854" s="27"/>
      <c r="Z854" s="26"/>
      <c r="AA854" s="27"/>
    </row>
    <row r="855">
      <c r="X855" s="26"/>
      <c r="Y855" s="27"/>
      <c r="Z855" s="26"/>
      <c r="AA855" s="27"/>
    </row>
    <row r="856">
      <c r="X856" s="53"/>
      <c r="Y856" s="27"/>
      <c r="Z856" s="53"/>
      <c r="AA856" s="27"/>
    </row>
    <row r="857">
      <c r="X857" s="26"/>
      <c r="Y857" s="27"/>
      <c r="Z857" s="26"/>
      <c r="AA857" s="27"/>
    </row>
    <row r="858">
      <c r="X858" s="26"/>
      <c r="Y858" s="27"/>
      <c r="Z858" s="26"/>
      <c r="AA858" s="27"/>
    </row>
    <row r="859">
      <c r="X859" s="26"/>
      <c r="Y859" s="27"/>
      <c r="Z859" s="26"/>
      <c r="AA859" s="27"/>
    </row>
    <row r="860">
      <c r="X860" s="26"/>
      <c r="Y860" s="27"/>
      <c r="Z860" s="26"/>
      <c r="AA860" s="27"/>
    </row>
    <row r="861">
      <c r="X861" s="26"/>
      <c r="Y861" s="27"/>
      <c r="Z861" s="26"/>
      <c r="AA861" s="27"/>
    </row>
    <row r="862">
      <c r="X862" s="26"/>
      <c r="Y862" s="27"/>
      <c r="Z862" s="26"/>
      <c r="AA862" s="27"/>
    </row>
    <row r="863">
      <c r="X863" s="26"/>
      <c r="Y863" s="27"/>
      <c r="Z863" s="26"/>
      <c r="AA863" s="27"/>
    </row>
    <row r="864">
      <c r="X864" s="26"/>
      <c r="Y864" s="27"/>
      <c r="Z864" s="26"/>
      <c r="AA864" s="27"/>
    </row>
    <row r="865">
      <c r="X865" s="53"/>
      <c r="Y865" s="27"/>
      <c r="Z865" s="53"/>
      <c r="AA865" s="27"/>
    </row>
    <row r="866">
      <c r="X866" s="26"/>
      <c r="Y866" s="27"/>
      <c r="Z866" s="26"/>
      <c r="AA866" s="27"/>
    </row>
    <row r="867">
      <c r="X867" s="26"/>
      <c r="Y867" s="27"/>
      <c r="Z867" s="26"/>
      <c r="AA867" s="27"/>
    </row>
    <row r="868">
      <c r="X868" s="26"/>
      <c r="Y868" s="27"/>
      <c r="Z868" s="26"/>
      <c r="AA868" s="27"/>
    </row>
    <row r="869">
      <c r="X869" s="26"/>
      <c r="Y869" s="27"/>
      <c r="Z869" s="26"/>
      <c r="AA869" s="27"/>
    </row>
    <row r="870">
      <c r="X870" s="26"/>
      <c r="Y870" s="27"/>
      <c r="Z870" s="26"/>
      <c r="AA870" s="27"/>
    </row>
    <row r="871">
      <c r="X871" s="26"/>
      <c r="Y871" s="27"/>
      <c r="Z871" s="26"/>
      <c r="AA871" s="27"/>
    </row>
    <row r="872">
      <c r="X872" s="26"/>
      <c r="Y872" s="27"/>
      <c r="Z872" s="26"/>
      <c r="AA872" s="27"/>
    </row>
    <row r="873">
      <c r="X873" s="26"/>
      <c r="Y873" s="27"/>
      <c r="Z873" s="26"/>
      <c r="AA873" s="27"/>
    </row>
    <row r="874">
      <c r="X874" s="26"/>
      <c r="Y874" s="27"/>
      <c r="Z874" s="26"/>
      <c r="AA874" s="27"/>
    </row>
    <row r="875">
      <c r="X875" s="26"/>
      <c r="Y875" s="27"/>
      <c r="Z875" s="26"/>
      <c r="AA875" s="27"/>
    </row>
    <row r="876">
      <c r="X876" s="53"/>
      <c r="Y876" s="27"/>
      <c r="Z876" s="53"/>
      <c r="AA876" s="27"/>
    </row>
    <row r="877">
      <c r="X877" s="26"/>
      <c r="Y877" s="27"/>
      <c r="Z877" s="26"/>
      <c r="AA877" s="27"/>
    </row>
    <row r="878">
      <c r="X878" s="26"/>
      <c r="Y878" s="27"/>
      <c r="Z878" s="26"/>
      <c r="AA878" s="27"/>
    </row>
    <row r="879">
      <c r="X879" s="26"/>
      <c r="Y879" s="27"/>
      <c r="Z879" s="26"/>
      <c r="AA879" s="27"/>
    </row>
    <row r="880">
      <c r="X880" s="26"/>
      <c r="Y880" s="27"/>
      <c r="Z880" s="26"/>
      <c r="AA880" s="27"/>
    </row>
    <row r="881">
      <c r="X881" s="26"/>
      <c r="Y881" s="27"/>
      <c r="Z881" s="26"/>
      <c r="AA881" s="27"/>
    </row>
    <row r="882">
      <c r="X882" s="26"/>
      <c r="Y882" s="27"/>
      <c r="Z882" s="26"/>
      <c r="AA882" s="27"/>
    </row>
    <row r="883">
      <c r="X883" s="26"/>
      <c r="Y883" s="27"/>
      <c r="Z883" s="26"/>
      <c r="AA883" s="27"/>
    </row>
    <row r="884">
      <c r="X884" s="26"/>
      <c r="Y884" s="27"/>
      <c r="Z884" s="26"/>
      <c r="AA884" s="27"/>
    </row>
    <row r="885">
      <c r="X885" s="53"/>
      <c r="Y885" s="27"/>
      <c r="Z885" s="53"/>
      <c r="AA885" s="27"/>
    </row>
    <row r="886">
      <c r="X886" s="26"/>
      <c r="Y886" s="27"/>
      <c r="Z886" s="26"/>
      <c r="AA886" s="27"/>
    </row>
    <row r="887">
      <c r="X887" s="26"/>
      <c r="Y887" s="27"/>
      <c r="Z887" s="26"/>
      <c r="AA887" s="27"/>
    </row>
    <row r="888">
      <c r="X888" s="26"/>
      <c r="Y888" s="27"/>
      <c r="Z888" s="26"/>
      <c r="AA888" s="27"/>
    </row>
    <row r="889">
      <c r="X889" s="26"/>
      <c r="Y889" s="27"/>
      <c r="Z889" s="26"/>
      <c r="AA889" s="27"/>
    </row>
    <row r="890">
      <c r="X890" s="26"/>
      <c r="Y890" s="27"/>
      <c r="Z890" s="26"/>
      <c r="AA890" s="27"/>
    </row>
    <row r="891">
      <c r="X891" s="26"/>
      <c r="Y891" s="27"/>
      <c r="Z891" s="26"/>
      <c r="AA891" s="27"/>
    </row>
    <row r="892">
      <c r="X892" s="26"/>
      <c r="Y892" s="27"/>
      <c r="Z892" s="26"/>
      <c r="AA892" s="27"/>
    </row>
    <row r="893">
      <c r="X893" s="26"/>
      <c r="Y893" s="27"/>
      <c r="Z893" s="26"/>
      <c r="AA893" s="27"/>
    </row>
    <row r="894">
      <c r="X894" s="26"/>
      <c r="Y894" s="27"/>
      <c r="Z894" s="26"/>
      <c r="AA894" s="27"/>
    </row>
    <row r="895">
      <c r="X895" s="53"/>
      <c r="Y895" s="27"/>
      <c r="Z895" s="53"/>
      <c r="AA895" s="27"/>
    </row>
    <row r="896">
      <c r="X896" s="26"/>
      <c r="Y896" s="27"/>
      <c r="Z896" s="26"/>
      <c r="AA896" s="27"/>
    </row>
    <row r="897">
      <c r="X897" s="26"/>
      <c r="Y897" s="27"/>
      <c r="Z897" s="26"/>
      <c r="AA897" s="27"/>
    </row>
    <row r="898">
      <c r="X898" s="26"/>
      <c r="Y898" s="27"/>
      <c r="Z898" s="26"/>
      <c r="AA898" s="27"/>
    </row>
    <row r="899">
      <c r="X899" s="26"/>
      <c r="Y899" s="27"/>
      <c r="Z899" s="26"/>
      <c r="AA899" s="27"/>
    </row>
    <row r="900">
      <c r="X900" s="26"/>
      <c r="Y900" s="27"/>
      <c r="Z900" s="26"/>
      <c r="AA900" s="27"/>
    </row>
    <row r="901">
      <c r="X901" s="26"/>
      <c r="Y901" s="27"/>
      <c r="Z901" s="26"/>
      <c r="AA901" s="27"/>
    </row>
    <row r="902">
      <c r="X902" s="26"/>
      <c r="Y902" s="27"/>
      <c r="Z902" s="26"/>
      <c r="AA902" s="27"/>
    </row>
    <row r="903">
      <c r="X903" s="26"/>
      <c r="Y903" s="27"/>
      <c r="Z903" s="26"/>
      <c r="AA903" s="27"/>
    </row>
    <row r="904">
      <c r="X904" s="26"/>
      <c r="Y904" s="27"/>
      <c r="Z904" s="26"/>
      <c r="AA904" s="27"/>
    </row>
    <row r="905">
      <c r="X905" s="53"/>
      <c r="Y905" s="27"/>
      <c r="Z905" s="53"/>
      <c r="AA905" s="27"/>
    </row>
    <row r="906">
      <c r="X906" s="26"/>
      <c r="Y906" s="27"/>
      <c r="Z906" s="26"/>
      <c r="AA906" s="27"/>
    </row>
    <row r="907">
      <c r="X907" s="26"/>
      <c r="Y907" s="27"/>
      <c r="Z907" s="26"/>
      <c r="AA907" s="27"/>
    </row>
    <row r="908">
      <c r="X908" s="26"/>
      <c r="Y908" s="27"/>
      <c r="Z908" s="26"/>
      <c r="AA908" s="27"/>
    </row>
    <row r="909">
      <c r="X909" s="26"/>
      <c r="Y909" s="27"/>
      <c r="Z909" s="26"/>
      <c r="AA909" s="27"/>
    </row>
    <row r="910">
      <c r="X910" s="26"/>
      <c r="Y910" s="27"/>
      <c r="Z910" s="26"/>
      <c r="AA910" s="27"/>
    </row>
    <row r="911">
      <c r="X911" s="26"/>
      <c r="Y911" s="27"/>
      <c r="Z911" s="26"/>
      <c r="AA911" s="27"/>
    </row>
    <row r="912">
      <c r="X912" s="26"/>
      <c r="Y912" s="27"/>
      <c r="Z912" s="26"/>
      <c r="AA912" s="27"/>
    </row>
    <row r="913">
      <c r="X913" s="26"/>
      <c r="Y913" s="27"/>
      <c r="Z913" s="26"/>
      <c r="AA913" s="27"/>
    </row>
    <row r="914">
      <c r="X914" s="53"/>
      <c r="Y914" s="27"/>
      <c r="Z914" s="53"/>
      <c r="AA914" s="27"/>
    </row>
    <row r="915">
      <c r="X915" s="26"/>
      <c r="Y915" s="27"/>
      <c r="Z915" s="26"/>
      <c r="AA915" s="27"/>
    </row>
    <row r="916">
      <c r="X916" s="26"/>
      <c r="Y916" s="27"/>
      <c r="Z916" s="26"/>
      <c r="AA916" s="27"/>
    </row>
    <row r="917">
      <c r="X917" s="26"/>
      <c r="Y917" s="27"/>
      <c r="Z917" s="26"/>
      <c r="AA917" s="27"/>
    </row>
    <row r="918">
      <c r="X918" s="26"/>
      <c r="Y918" s="27"/>
      <c r="Z918" s="26"/>
      <c r="AA918" s="27"/>
    </row>
    <row r="919">
      <c r="X919" s="26"/>
      <c r="Y919" s="27"/>
      <c r="Z919" s="26"/>
      <c r="AA919" s="27"/>
    </row>
    <row r="920">
      <c r="X920" s="26"/>
      <c r="Y920" s="27"/>
      <c r="Z920" s="26"/>
      <c r="AA920" s="27"/>
    </row>
    <row r="921">
      <c r="X921" s="26"/>
      <c r="Y921" s="27"/>
      <c r="Z921" s="26"/>
      <c r="AA921" s="27"/>
    </row>
    <row r="922">
      <c r="X922" s="26"/>
      <c r="Y922" s="27"/>
      <c r="Z922" s="26"/>
      <c r="AA922" s="27"/>
    </row>
    <row r="923">
      <c r="X923" s="26"/>
      <c r="Y923" s="27"/>
      <c r="Z923" s="26"/>
      <c r="AA923" s="27"/>
    </row>
    <row r="924">
      <c r="X924" s="53"/>
      <c r="Y924" s="27"/>
      <c r="Z924" s="53"/>
      <c r="AA924" s="27"/>
    </row>
    <row r="925">
      <c r="X925" s="26"/>
      <c r="Y925" s="27"/>
      <c r="Z925" s="26"/>
      <c r="AA925" s="27"/>
    </row>
    <row r="926">
      <c r="X926" s="74"/>
      <c r="Y926" s="27"/>
      <c r="Z926" s="74"/>
      <c r="AA926" s="27"/>
    </row>
    <row r="928">
      <c r="X928" s="12"/>
      <c r="Y928" s="9"/>
      <c r="Z928" s="12"/>
      <c r="AA928" s="9"/>
    </row>
    <row r="929">
      <c r="X929" s="26"/>
      <c r="Y929" s="27"/>
      <c r="Z929" s="26"/>
      <c r="AA929" s="27"/>
    </row>
    <row r="930">
      <c r="X930" s="26"/>
      <c r="Y930" s="27"/>
      <c r="Z930" s="26"/>
      <c r="AA930" s="27"/>
    </row>
    <row r="931">
      <c r="X931" s="26"/>
      <c r="Y931" s="27"/>
      <c r="Z931" s="26"/>
      <c r="AA931" s="27"/>
    </row>
    <row r="932">
      <c r="X932" s="26"/>
      <c r="Y932" s="27"/>
      <c r="Z932" s="26"/>
      <c r="AA932" s="27"/>
    </row>
    <row r="933">
      <c r="X933" s="26"/>
      <c r="Y933" s="27"/>
      <c r="Z933" s="26"/>
      <c r="AA933" s="27"/>
    </row>
    <row r="934">
      <c r="X934" s="26"/>
      <c r="Y934" s="27"/>
      <c r="Z934" s="26"/>
      <c r="AA934" s="27"/>
    </row>
    <row r="935">
      <c r="X935" s="26"/>
      <c r="Y935" s="27"/>
      <c r="Z935" s="26"/>
      <c r="AA935" s="27"/>
    </row>
    <row r="936">
      <c r="X936" s="26"/>
      <c r="Y936" s="27"/>
      <c r="Z936" s="26"/>
      <c r="AA936" s="27"/>
    </row>
    <row r="937">
      <c r="X937" s="26"/>
      <c r="Y937" s="27"/>
      <c r="Z937" s="26"/>
      <c r="AA937" s="27"/>
    </row>
    <row r="938">
      <c r="X938" s="53"/>
      <c r="Y938" s="27"/>
      <c r="Z938" s="53"/>
      <c r="AA938" s="27"/>
    </row>
    <row r="939">
      <c r="X939" s="26"/>
      <c r="Y939" s="27"/>
      <c r="Z939" s="26"/>
      <c r="AA939" s="27"/>
    </row>
    <row r="940">
      <c r="X940" s="26"/>
      <c r="Y940" s="27"/>
      <c r="Z940" s="26"/>
      <c r="AA940" s="27"/>
    </row>
    <row r="941">
      <c r="X941" s="26"/>
      <c r="Y941" s="27"/>
      <c r="Z941" s="26"/>
      <c r="AA941" s="27"/>
    </row>
    <row r="942">
      <c r="X942" s="26"/>
      <c r="Y942" s="27"/>
      <c r="Z942" s="26"/>
      <c r="AA942" s="27"/>
    </row>
    <row r="943">
      <c r="X943" s="26"/>
      <c r="Y943" s="27"/>
      <c r="Z943" s="26"/>
      <c r="AA943" s="27"/>
    </row>
    <row r="944">
      <c r="X944" s="26"/>
      <c r="Y944" s="27"/>
      <c r="Z944" s="26"/>
      <c r="AA944" s="27"/>
    </row>
    <row r="945">
      <c r="X945" s="26"/>
      <c r="Y945" s="27"/>
      <c r="Z945" s="26"/>
      <c r="AA945" s="27"/>
    </row>
    <row r="946">
      <c r="X946" s="26"/>
      <c r="Y946" s="27"/>
      <c r="Z946" s="26"/>
      <c r="AA946" s="27"/>
    </row>
    <row r="947">
      <c r="X947" s="26"/>
      <c r="Y947" s="27"/>
      <c r="Z947" s="26"/>
      <c r="AA947" s="27"/>
    </row>
    <row r="948">
      <c r="X948" s="26"/>
      <c r="Y948" s="27"/>
      <c r="Z948" s="26"/>
      <c r="AA948" s="27"/>
    </row>
    <row r="949">
      <c r="X949" s="53"/>
      <c r="Y949" s="27"/>
      <c r="Z949" s="53"/>
      <c r="AA949" s="27"/>
    </row>
    <row r="950">
      <c r="X950" s="26"/>
      <c r="Y950" s="27"/>
      <c r="Z950" s="26"/>
      <c r="AA950" s="27"/>
    </row>
    <row r="951">
      <c r="X951" s="26"/>
      <c r="Y951" s="27"/>
      <c r="Z951" s="26"/>
      <c r="AA951" s="27"/>
    </row>
    <row r="952">
      <c r="X952" s="26"/>
      <c r="Y952" s="27"/>
      <c r="Z952" s="26"/>
      <c r="AA952" s="27"/>
    </row>
    <row r="953">
      <c r="X953" s="26"/>
      <c r="Y953" s="27"/>
      <c r="Z953" s="26"/>
      <c r="AA953" s="27"/>
    </row>
    <row r="954">
      <c r="X954" s="26"/>
      <c r="Y954" s="27"/>
      <c r="Z954" s="26"/>
      <c r="AA954" s="27"/>
    </row>
    <row r="955">
      <c r="X955" s="26"/>
      <c r="Y955" s="27"/>
      <c r="Z955" s="26"/>
      <c r="AA955" s="27"/>
    </row>
    <row r="956">
      <c r="X956" s="26"/>
      <c r="Y956" s="27"/>
      <c r="Z956" s="26"/>
      <c r="AA956" s="27"/>
    </row>
    <row r="957">
      <c r="X957" s="26"/>
      <c r="Y957" s="27"/>
      <c r="Z957" s="26"/>
      <c r="AA957" s="27"/>
    </row>
    <row r="958">
      <c r="X958" s="26"/>
      <c r="Y958" s="27"/>
      <c r="Z958" s="26"/>
      <c r="AA958" s="27"/>
    </row>
    <row r="959">
      <c r="X959" s="53"/>
      <c r="Y959" s="27"/>
      <c r="Z959" s="53"/>
      <c r="AA959" s="27"/>
    </row>
    <row r="960">
      <c r="X960" s="26"/>
      <c r="Y960" s="27"/>
      <c r="Z960" s="26"/>
      <c r="AA960" s="27"/>
    </row>
    <row r="961">
      <c r="X961" s="26"/>
      <c r="Y961" s="27"/>
      <c r="Z961" s="26"/>
      <c r="AA961" s="27"/>
    </row>
    <row r="962">
      <c r="X962" s="26"/>
      <c r="Y962" s="27"/>
      <c r="Z962" s="26"/>
      <c r="AA962" s="27"/>
    </row>
    <row r="963">
      <c r="X963" s="26"/>
      <c r="Y963" s="27"/>
      <c r="Z963" s="26"/>
      <c r="AA963" s="27"/>
    </row>
    <row r="964">
      <c r="X964" s="26"/>
      <c r="Y964" s="27"/>
      <c r="Z964" s="26"/>
      <c r="AA964" s="27"/>
    </row>
    <row r="965">
      <c r="X965" s="26"/>
      <c r="Y965" s="27"/>
      <c r="Z965" s="26"/>
      <c r="AA965" s="27"/>
    </row>
    <row r="966">
      <c r="X966" s="26"/>
      <c r="Y966" s="27"/>
      <c r="Z966" s="26"/>
      <c r="AA966" s="27"/>
    </row>
    <row r="967">
      <c r="X967" s="26"/>
      <c r="Y967" s="27"/>
      <c r="Z967" s="26"/>
      <c r="AA967" s="27"/>
    </row>
    <row r="968">
      <c r="X968" s="53"/>
      <c r="Y968" s="27"/>
      <c r="Z968" s="53"/>
      <c r="AA968" s="27"/>
    </row>
    <row r="969">
      <c r="X969" s="26"/>
      <c r="Y969" s="27"/>
      <c r="Z969" s="26"/>
      <c r="AA969" s="27"/>
    </row>
    <row r="970">
      <c r="X970" s="26"/>
      <c r="Y970" s="27"/>
      <c r="Z970" s="26"/>
      <c r="AA970" s="27"/>
    </row>
    <row r="971">
      <c r="X971" s="26"/>
      <c r="Y971" s="27"/>
      <c r="Z971" s="26"/>
      <c r="AA971" s="27"/>
    </row>
    <row r="972">
      <c r="X972" s="26"/>
      <c r="Y972" s="27"/>
      <c r="Z972" s="26"/>
      <c r="AA972" s="27"/>
    </row>
    <row r="973">
      <c r="X973" s="26"/>
      <c r="Y973" s="27"/>
      <c r="Z973" s="26"/>
      <c r="AA973" s="27"/>
    </row>
    <row r="974">
      <c r="X974" s="26"/>
      <c r="Y974" s="27"/>
      <c r="Z974" s="26"/>
      <c r="AA974" s="27"/>
    </row>
    <row r="975">
      <c r="X975" s="26"/>
      <c r="Y975" s="27"/>
      <c r="Z975" s="26"/>
      <c r="AA975" s="27"/>
    </row>
    <row r="976">
      <c r="X976" s="26"/>
      <c r="Y976" s="27"/>
      <c r="Z976" s="26"/>
      <c r="AA976" s="27"/>
    </row>
    <row r="977">
      <c r="X977" s="26"/>
      <c r="Y977" s="27"/>
      <c r="Z977" s="26"/>
      <c r="AA977" s="27"/>
    </row>
    <row r="978">
      <c r="X978" s="26"/>
      <c r="Y978" s="27"/>
      <c r="Z978" s="26"/>
      <c r="AA978" s="27"/>
    </row>
    <row r="979">
      <c r="X979" s="53"/>
      <c r="Y979" s="27"/>
      <c r="Z979" s="53"/>
      <c r="AA979" s="27"/>
    </row>
    <row r="980">
      <c r="X980" s="26"/>
      <c r="Y980" s="27"/>
      <c r="Z980" s="26"/>
      <c r="AA980" s="27"/>
    </row>
    <row r="981">
      <c r="X981" s="26"/>
      <c r="Y981" s="27"/>
      <c r="Z981" s="26"/>
      <c r="AA981" s="27"/>
    </row>
    <row r="982">
      <c r="X982" s="26"/>
      <c r="Y982" s="27"/>
      <c r="Z982" s="26"/>
      <c r="AA982" s="27"/>
    </row>
    <row r="983">
      <c r="X983" s="26"/>
      <c r="Y983" s="27"/>
      <c r="Z983" s="26"/>
      <c r="AA983" s="27"/>
    </row>
    <row r="984">
      <c r="X984" s="26"/>
      <c r="Y984" s="27"/>
      <c r="Z984" s="26"/>
      <c r="AA984" s="27"/>
    </row>
    <row r="985">
      <c r="X985" s="26"/>
      <c r="Y985" s="27"/>
      <c r="Z985" s="26"/>
      <c r="AA985" s="27"/>
    </row>
    <row r="986">
      <c r="X986" s="26"/>
      <c r="Y986" s="27"/>
      <c r="Z986" s="26"/>
      <c r="AA986" s="27"/>
    </row>
    <row r="987">
      <c r="X987" s="26"/>
      <c r="Y987" s="27"/>
      <c r="Z987" s="26"/>
      <c r="AA987" s="27"/>
    </row>
    <row r="988">
      <c r="X988" s="53"/>
      <c r="Y988" s="27"/>
      <c r="Z988" s="53"/>
      <c r="AA988" s="27"/>
    </row>
    <row r="989">
      <c r="X989" s="26"/>
      <c r="Y989" s="27"/>
      <c r="Z989" s="26"/>
      <c r="AA989" s="27"/>
    </row>
    <row r="990">
      <c r="X990" s="26"/>
      <c r="Y990" s="27"/>
      <c r="Z990" s="26"/>
      <c r="AA990" s="27"/>
    </row>
    <row r="991">
      <c r="X991" s="26"/>
      <c r="Y991" s="27"/>
      <c r="Z991" s="26"/>
      <c r="AA991" s="27"/>
    </row>
    <row r="992">
      <c r="X992" s="26"/>
      <c r="Y992" s="27"/>
      <c r="Z992" s="26"/>
      <c r="AA992" s="27"/>
    </row>
    <row r="993">
      <c r="X993" s="26"/>
      <c r="Y993" s="27"/>
      <c r="Z993" s="26"/>
      <c r="AA993" s="27"/>
    </row>
    <row r="994">
      <c r="X994" s="26"/>
      <c r="Y994" s="27"/>
      <c r="Z994" s="26"/>
      <c r="AA994" s="27"/>
    </row>
    <row r="995">
      <c r="X995" s="26"/>
      <c r="Y995" s="27"/>
      <c r="Z995" s="26"/>
      <c r="AA995" s="27"/>
    </row>
    <row r="996">
      <c r="X996" s="26"/>
      <c r="Y996" s="27"/>
      <c r="Z996" s="26"/>
      <c r="AA996" s="27"/>
    </row>
    <row r="997">
      <c r="X997" s="26"/>
      <c r="Y997" s="27"/>
      <c r="Z997" s="26"/>
      <c r="AA997" s="27"/>
    </row>
    <row r="998">
      <c r="X998" s="53"/>
      <c r="Y998" s="27"/>
      <c r="Z998" s="53"/>
      <c r="AA998" s="27"/>
    </row>
    <row r="999">
      <c r="X999" s="26"/>
      <c r="Y999" s="27"/>
      <c r="Z999" s="26"/>
      <c r="AA999" s="27"/>
    </row>
    <row r="1000">
      <c r="X1000" s="26"/>
      <c r="Y1000" s="27"/>
      <c r="Z1000" s="26"/>
      <c r="AA1000" s="27"/>
    </row>
    <row r="1001">
      <c r="X1001" s="26"/>
      <c r="Y1001" s="27"/>
      <c r="Z1001" s="26"/>
      <c r="AA1001" s="27"/>
    </row>
    <row r="1002">
      <c r="X1002" s="26"/>
      <c r="Y1002" s="27"/>
      <c r="Z1002" s="26"/>
      <c r="AA1002" s="27"/>
    </row>
    <row r="1003">
      <c r="X1003" s="26"/>
      <c r="Y1003" s="27"/>
      <c r="Z1003" s="26"/>
      <c r="AA1003" s="27"/>
    </row>
    <row r="1004">
      <c r="X1004" s="26"/>
      <c r="Y1004" s="27"/>
      <c r="Z1004" s="26"/>
      <c r="AA1004" s="27"/>
    </row>
    <row r="1005">
      <c r="X1005" s="26"/>
      <c r="Y1005" s="27"/>
      <c r="Z1005" s="26"/>
      <c r="AA1005" s="27"/>
    </row>
    <row r="1006">
      <c r="X1006" s="26"/>
      <c r="Y1006" s="27"/>
      <c r="Z1006" s="26"/>
      <c r="AA1006" s="27"/>
    </row>
    <row r="1007">
      <c r="X1007" s="26"/>
      <c r="Y1007" s="27"/>
      <c r="Z1007" s="26"/>
      <c r="AA1007" s="27"/>
    </row>
    <row r="1008">
      <c r="X1008" s="53"/>
      <c r="Y1008" s="27"/>
      <c r="Z1008" s="53"/>
      <c r="AA1008" s="27"/>
    </row>
    <row r="1009">
      <c r="X1009" s="26"/>
      <c r="Y1009" s="27"/>
      <c r="Z1009" s="26"/>
      <c r="AA1009" s="27"/>
    </row>
    <row r="1010">
      <c r="X1010" s="26"/>
      <c r="Y1010" s="27"/>
      <c r="Z1010" s="26"/>
      <c r="AA1010" s="27"/>
    </row>
    <row r="1011">
      <c r="X1011" s="26"/>
      <c r="Y1011" s="27"/>
      <c r="Z1011" s="26"/>
      <c r="AA1011" s="27"/>
    </row>
    <row r="1012">
      <c r="X1012" s="26"/>
      <c r="Y1012" s="27"/>
      <c r="Z1012" s="26"/>
      <c r="AA1012" s="27"/>
    </row>
    <row r="1013">
      <c r="X1013" s="26"/>
      <c r="Y1013" s="27"/>
      <c r="Z1013" s="26"/>
      <c r="AA1013" s="27"/>
    </row>
    <row r="1014">
      <c r="X1014" s="26"/>
      <c r="Y1014" s="27"/>
      <c r="Z1014" s="26"/>
      <c r="AA1014" s="27"/>
    </row>
    <row r="1015">
      <c r="X1015" s="26"/>
      <c r="Y1015" s="27"/>
      <c r="Z1015" s="26"/>
      <c r="AA1015" s="27"/>
    </row>
    <row r="1016">
      <c r="X1016" s="26"/>
      <c r="Y1016" s="27"/>
      <c r="Z1016" s="26"/>
      <c r="AA1016" s="27"/>
    </row>
    <row r="1017">
      <c r="X1017" s="53"/>
      <c r="Y1017" s="27"/>
      <c r="Z1017" s="53"/>
      <c r="AA1017" s="27"/>
    </row>
    <row r="1018">
      <c r="X1018" s="26"/>
      <c r="Y1018" s="27"/>
      <c r="Z1018" s="26"/>
      <c r="AA1018" s="27"/>
    </row>
    <row r="1019">
      <c r="X1019" s="26"/>
      <c r="Y1019" s="27"/>
      <c r="Z1019" s="26"/>
      <c r="AA1019" s="27"/>
    </row>
    <row r="1020">
      <c r="X1020" s="26"/>
      <c r="Y1020" s="27"/>
      <c r="Z1020" s="26"/>
      <c r="AA1020" s="27"/>
    </row>
    <row r="1021">
      <c r="X1021" s="26"/>
      <c r="Y1021" s="27"/>
      <c r="Z1021" s="26"/>
      <c r="AA1021" s="27"/>
    </row>
    <row r="1022">
      <c r="X1022" s="26"/>
      <c r="Y1022" s="27"/>
      <c r="Z1022" s="26"/>
      <c r="AA1022" s="27"/>
    </row>
    <row r="1023">
      <c r="X1023" s="26"/>
      <c r="Y1023" s="27"/>
      <c r="Z1023" s="26"/>
      <c r="AA1023" s="27"/>
    </row>
    <row r="1024">
      <c r="X1024" s="26"/>
      <c r="Y1024" s="27"/>
      <c r="Z1024" s="26"/>
      <c r="AA1024" s="27"/>
    </row>
    <row r="1025">
      <c r="X1025" s="26"/>
      <c r="Y1025" s="27"/>
      <c r="Z1025" s="26"/>
      <c r="AA1025" s="27"/>
    </row>
    <row r="1026">
      <c r="X1026" s="26"/>
      <c r="Y1026" s="27"/>
      <c r="Z1026" s="26"/>
      <c r="AA1026" s="27"/>
    </row>
    <row r="1027">
      <c r="X1027" s="53"/>
      <c r="Y1027" s="27"/>
      <c r="Z1027" s="53"/>
      <c r="AA1027" s="27"/>
    </row>
    <row r="1028">
      <c r="X1028" s="26"/>
      <c r="Y1028" s="27"/>
      <c r="Z1028" s="26"/>
      <c r="AA1028" s="27"/>
    </row>
    <row r="1029">
      <c r="X1029" s="74"/>
      <c r="Y1029" s="27"/>
      <c r="Z1029" s="74"/>
      <c r="AA1029" s="27"/>
    </row>
  </sheetData>
  <mergeCells count="10">
    <mergeCell ref="A75:A81"/>
    <mergeCell ref="A85:A91"/>
    <mergeCell ref="A95:A101"/>
    <mergeCell ref="A3:A9"/>
    <mergeCell ref="A13:A21"/>
    <mergeCell ref="A25:A31"/>
    <mergeCell ref="A35:A40"/>
    <mergeCell ref="A44:A51"/>
    <mergeCell ref="A55:A61"/>
    <mergeCell ref="A65:A7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5.38"/>
  </cols>
  <sheetData>
    <row r="1">
      <c r="A1" s="124"/>
      <c r="B1" s="125" t="s">
        <v>36</v>
      </c>
      <c r="C1" s="126"/>
      <c r="D1" s="126"/>
      <c r="E1" s="126"/>
      <c r="F1" s="126"/>
      <c r="G1" s="126"/>
      <c r="H1" s="126"/>
      <c r="I1" s="126"/>
      <c r="J1" s="126"/>
      <c r="K1" s="127"/>
      <c r="M1" s="124"/>
      <c r="N1" s="125" t="s">
        <v>37</v>
      </c>
      <c r="O1" s="126"/>
      <c r="P1" s="126"/>
      <c r="Q1" s="126"/>
      <c r="R1" s="126"/>
      <c r="S1" s="126"/>
      <c r="T1" s="126"/>
      <c r="U1" s="126"/>
      <c r="V1" s="126"/>
      <c r="W1" s="127"/>
    </row>
    <row r="2">
      <c r="A2" s="128"/>
      <c r="B2" s="129" t="s">
        <v>21</v>
      </c>
      <c r="C2" s="129" t="s">
        <v>38</v>
      </c>
      <c r="D2" s="129" t="s">
        <v>26</v>
      </c>
      <c r="E2" s="129" t="s">
        <v>27</v>
      </c>
      <c r="F2" s="129" t="s">
        <v>29</v>
      </c>
      <c r="G2" s="129" t="s">
        <v>30</v>
      </c>
      <c r="H2" s="129" t="s">
        <v>31</v>
      </c>
      <c r="I2" s="129" t="s">
        <v>33</v>
      </c>
      <c r="J2" s="129" t="s">
        <v>34</v>
      </c>
      <c r="K2" s="129" t="s">
        <v>32</v>
      </c>
      <c r="M2" s="128"/>
      <c r="N2" s="129" t="s">
        <v>21</v>
      </c>
      <c r="O2" s="129" t="s">
        <v>38</v>
      </c>
      <c r="P2" s="129" t="s">
        <v>26</v>
      </c>
      <c r="Q2" s="129" t="s">
        <v>27</v>
      </c>
      <c r="R2" s="129" t="s">
        <v>29</v>
      </c>
      <c r="S2" s="129" t="s">
        <v>30</v>
      </c>
      <c r="T2" s="129" t="s">
        <v>31</v>
      </c>
      <c r="U2" s="129" t="s">
        <v>33</v>
      </c>
      <c r="V2" s="129" t="s">
        <v>34</v>
      </c>
      <c r="W2" s="129" t="s">
        <v>32</v>
      </c>
    </row>
    <row r="3">
      <c r="A3" s="129">
        <v>2010.0</v>
      </c>
      <c r="B3" s="130">
        <v>8.09</v>
      </c>
      <c r="C3" s="130">
        <v>8.42</v>
      </c>
      <c r="D3" s="130">
        <v>8.53</v>
      </c>
      <c r="E3" s="130">
        <v>7.69</v>
      </c>
      <c r="F3" s="130">
        <v>7.66</v>
      </c>
      <c r="G3" s="130">
        <v>8.32</v>
      </c>
      <c r="H3" s="130">
        <v>8.21</v>
      </c>
      <c r="I3" s="130">
        <v>7.82</v>
      </c>
      <c r="J3" s="130">
        <v>8.05</v>
      </c>
      <c r="K3" s="130">
        <v>7.89</v>
      </c>
      <c r="M3" s="129">
        <v>2010.0</v>
      </c>
      <c r="N3" s="130">
        <v>6.0</v>
      </c>
      <c r="O3" s="130">
        <v>9.0</v>
      </c>
      <c r="P3" s="130">
        <v>10.0</v>
      </c>
      <c r="Q3" s="130">
        <v>2.0</v>
      </c>
      <c r="R3" s="130">
        <v>1.0</v>
      </c>
      <c r="S3" s="130">
        <v>8.0</v>
      </c>
      <c r="T3" s="130">
        <v>7.0</v>
      </c>
      <c r="U3" s="130">
        <v>3.0</v>
      </c>
      <c r="V3" s="130">
        <v>5.0</v>
      </c>
      <c r="W3" s="130">
        <v>4.0</v>
      </c>
    </row>
    <row r="4">
      <c r="A4" s="129">
        <v>2011.0</v>
      </c>
      <c r="B4" s="130">
        <v>7.92</v>
      </c>
      <c r="C4" s="130">
        <v>8.36</v>
      </c>
      <c r="D4" s="130">
        <v>8.45</v>
      </c>
      <c r="E4" s="130">
        <v>7.78</v>
      </c>
      <c r="F4" s="130">
        <v>7.7</v>
      </c>
      <c r="G4" s="130">
        <v>7.95</v>
      </c>
      <c r="H4" s="130">
        <v>7.85</v>
      </c>
      <c r="I4" s="130">
        <v>7.52</v>
      </c>
      <c r="J4" s="130">
        <v>7.84</v>
      </c>
      <c r="K4" s="130">
        <v>7.62</v>
      </c>
      <c r="M4" s="129">
        <v>2011.0</v>
      </c>
      <c r="N4" s="130">
        <v>7.0</v>
      </c>
      <c r="O4" s="130">
        <v>9.0</v>
      </c>
      <c r="P4" s="130">
        <v>10.0</v>
      </c>
      <c r="Q4" s="130">
        <v>4.0</v>
      </c>
      <c r="R4" s="130">
        <v>3.0</v>
      </c>
      <c r="S4" s="130">
        <v>8.0</v>
      </c>
      <c r="T4" s="130">
        <v>6.0</v>
      </c>
      <c r="U4" s="130">
        <v>1.0</v>
      </c>
      <c r="V4" s="130">
        <v>5.0</v>
      </c>
      <c r="W4" s="130">
        <v>2.0</v>
      </c>
    </row>
    <row r="5">
      <c r="A5" s="129">
        <v>2012.0</v>
      </c>
      <c r="B5" s="130">
        <v>8.24</v>
      </c>
      <c r="C5" s="130">
        <v>8.31</v>
      </c>
      <c r="D5" s="130">
        <v>8.96</v>
      </c>
      <c r="E5" s="130">
        <v>7.86</v>
      </c>
      <c r="F5" s="130">
        <v>8.4</v>
      </c>
      <c r="G5" s="130">
        <v>8.72</v>
      </c>
      <c r="H5" s="130">
        <v>8.11</v>
      </c>
      <c r="I5" s="130">
        <v>7.66</v>
      </c>
      <c r="J5" s="130">
        <v>8.07</v>
      </c>
      <c r="K5" s="130">
        <v>8.03</v>
      </c>
      <c r="M5" s="129">
        <v>2012.0</v>
      </c>
      <c r="N5" s="130">
        <v>6.0</v>
      </c>
      <c r="O5" s="130">
        <v>7.0</v>
      </c>
      <c r="P5" s="130">
        <v>10.0</v>
      </c>
      <c r="Q5" s="130">
        <v>2.0</v>
      </c>
      <c r="R5" s="130">
        <v>8.0</v>
      </c>
      <c r="S5" s="130">
        <v>9.0</v>
      </c>
      <c r="T5" s="130">
        <v>5.0</v>
      </c>
      <c r="U5" s="130">
        <v>1.0</v>
      </c>
      <c r="V5" s="130">
        <v>4.0</v>
      </c>
      <c r="W5" s="130">
        <v>3.0</v>
      </c>
    </row>
    <row r="6">
      <c r="A6" s="129">
        <v>2013.0</v>
      </c>
      <c r="B6" s="131">
        <v>7.38</v>
      </c>
      <c r="C6" s="131">
        <v>6.85</v>
      </c>
      <c r="D6" s="130">
        <v>8.39</v>
      </c>
      <c r="E6" s="130">
        <v>7.67</v>
      </c>
      <c r="F6" s="130">
        <v>7.63</v>
      </c>
      <c r="G6" s="130">
        <v>8.06</v>
      </c>
      <c r="H6" s="130">
        <v>7.93</v>
      </c>
      <c r="I6" s="130">
        <v>7.54</v>
      </c>
      <c r="J6" s="130">
        <v>7.7</v>
      </c>
      <c r="K6" s="131">
        <v>6.57</v>
      </c>
      <c r="M6" s="129">
        <v>2013.0</v>
      </c>
      <c r="N6" s="131">
        <v>1.0</v>
      </c>
      <c r="O6" s="131">
        <v>1.0</v>
      </c>
      <c r="P6" s="130">
        <v>10.0</v>
      </c>
      <c r="Q6" s="130">
        <v>6.0</v>
      </c>
      <c r="R6" s="130">
        <v>5.0</v>
      </c>
      <c r="S6" s="130">
        <v>9.0</v>
      </c>
      <c r="T6" s="130">
        <v>8.0</v>
      </c>
      <c r="U6" s="130">
        <v>4.0</v>
      </c>
      <c r="V6" s="130">
        <v>7.0</v>
      </c>
      <c r="W6" s="131">
        <v>1.0</v>
      </c>
    </row>
    <row r="7">
      <c r="A7" s="129">
        <v>2014.0</v>
      </c>
      <c r="B7" s="131">
        <v>7.27</v>
      </c>
      <c r="C7" s="130">
        <v>7.56</v>
      </c>
      <c r="D7" s="130">
        <v>7.9</v>
      </c>
      <c r="E7" s="131">
        <v>7.13</v>
      </c>
      <c r="F7" s="131">
        <v>7.15</v>
      </c>
      <c r="G7" s="131">
        <v>7.46</v>
      </c>
      <c r="H7" s="130">
        <v>7.82</v>
      </c>
      <c r="I7" s="131">
        <v>6.99</v>
      </c>
      <c r="J7" s="131">
        <v>7.45</v>
      </c>
      <c r="K7" s="131">
        <v>7.2</v>
      </c>
      <c r="M7" s="129">
        <v>2014.0</v>
      </c>
      <c r="N7" s="131">
        <v>1.0</v>
      </c>
      <c r="O7" s="130">
        <v>8.0</v>
      </c>
      <c r="P7" s="130">
        <v>10.0</v>
      </c>
      <c r="Q7" s="131">
        <v>1.0</v>
      </c>
      <c r="R7" s="131">
        <v>1.0</v>
      </c>
      <c r="S7" s="131">
        <v>1.0</v>
      </c>
      <c r="T7" s="130">
        <v>9.0</v>
      </c>
      <c r="U7" s="131">
        <v>1.0</v>
      </c>
      <c r="V7" s="131">
        <v>1.0</v>
      </c>
      <c r="W7" s="131">
        <v>1.0</v>
      </c>
    </row>
    <row r="8">
      <c r="A8" s="129">
        <v>2015.0</v>
      </c>
      <c r="B8" s="130">
        <v>7.85</v>
      </c>
      <c r="C8" s="130">
        <v>7.92</v>
      </c>
      <c r="D8" s="130">
        <v>8.21</v>
      </c>
      <c r="E8" s="130">
        <v>7.79</v>
      </c>
      <c r="F8" s="130">
        <v>7.54</v>
      </c>
      <c r="G8" s="130">
        <v>7.91</v>
      </c>
      <c r="H8" s="130">
        <v>7.69</v>
      </c>
      <c r="I8" s="131">
        <v>7.5</v>
      </c>
      <c r="J8" s="130">
        <v>7.69</v>
      </c>
      <c r="K8" s="131">
        <v>7.46</v>
      </c>
      <c r="M8" s="129">
        <v>2015.0</v>
      </c>
      <c r="N8" s="130">
        <v>7.0</v>
      </c>
      <c r="O8" s="130">
        <v>9.0</v>
      </c>
      <c r="P8" s="130">
        <v>10.0</v>
      </c>
      <c r="Q8" s="130">
        <v>6.0</v>
      </c>
      <c r="R8" s="130">
        <v>3.0</v>
      </c>
      <c r="S8" s="130">
        <v>8.0</v>
      </c>
      <c r="T8" s="130">
        <v>4.0</v>
      </c>
      <c r="U8" s="131">
        <v>1.0</v>
      </c>
      <c r="V8" s="130">
        <v>4.0</v>
      </c>
      <c r="W8" s="131">
        <v>1.0</v>
      </c>
    </row>
    <row r="9">
      <c r="A9" s="129">
        <v>2016.0</v>
      </c>
      <c r="B9" s="130">
        <v>7.98</v>
      </c>
      <c r="C9" s="130">
        <v>8.25</v>
      </c>
      <c r="D9" s="130">
        <v>8.55</v>
      </c>
      <c r="E9" s="130">
        <v>8.1</v>
      </c>
      <c r="F9" s="130">
        <v>7.9</v>
      </c>
      <c r="G9" s="130">
        <v>8.1</v>
      </c>
      <c r="H9" s="130">
        <v>8.08</v>
      </c>
      <c r="I9" s="130">
        <v>7.66</v>
      </c>
      <c r="J9" s="130">
        <v>7.99</v>
      </c>
      <c r="K9" s="130">
        <v>7.62</v>
      </c>
      <c r="M9" s="129">
        <v>2016.0</v>
      </c>
      <c r="N9" s="130">
        <v>4.0</v>
      </c>
      <c r="O9" s="130">
        <v>9.0</v>
      </c>
      <c r="P9" s="130">
        <v>10.0</v>
      </c>
      <c r="Q9" s="130">
        <v>7.0</v>
      </c>
      <c r="R9" s="130">
        <v>3.0</v>
      </c>
      <c r="S9" s="130">
        <v>7.0</v>
      </c>
      <c r="T9" s="130">
        <v>6.0</v>
      </c>
      <c r="U9" s="130">
        <v>2.0</v>
      </c>
      <c r="V9" s="130">
        <v>5.0</v>
      </c>
      <c r="W9" s="130">
        <v>1.0</v>
      </c>
    </row>
    <row r="10">
      <c r="A10" s="129">
        <v>2017.0</v>
      </c>
      <c r="B10" s="130">
        <v>7.88</v>
      </c>
      <c r="C10" s="130">
        <v>8.38</v>
      </c>
      <c r="D10" s="130">
        <v>8.49</v>
      </c>
      <c r="E10" s="130">
        <v>7.68</v>
      </c>
      <c r="F10" s="130">
        <v>7.93</v>
      </c>
      <c r="G10" s="130">
        <v>8.31</v>
      </c>
      <c r="H10" s="130">
        <v>8.22</v>
      </c>
      <c r="I10" s="130">
        <v>7.67</v>
      </c>
      <c r="J10" s="130">
        <v>8.04</v>
      </c>
      <c r="K10" s="130">
        <v>7.72</v>
      </c>
      <c r="M10" s="129">
        <v>2017.0</v>
      </c>
      <c r="N10" s="130">
        <v>4.0</v>
      </c>
      <c r="O10" s="130">
        <v>9.0</v>
      </c>
      <c r="P10" s="130">
        <v>10.0</v>
      </c>
      <c r="Q10" s="130">
        <v>2.0</v>
      </c>
      <c r="R10" s="130">
        <v>5.0</v>
      </c>
      <c r="S10" s="130">
        <v>8.0</v>
      </c>
      <c r="T10" s="130">
        <v>7.0</v>
      </c>
      <c r="U10" s="130">
        <v>1.0</v>
      </c>
      <c r="V10" s="130">
        <v>6.0</v>
      </c>
      <c r="W10" s="130">
        <v>3.0</v>
      </c>
    </row>
    <row r="11">
      <c r="A11" s="129">
        <v>2018.0</v>
      </c>
      <c r="B11" s="130">
        <v>7.77</v>
      </c>
      <c r="C11" s="130">
        <v>8.13</v>
      </c>
      <c r="D11" s="130">
        <v>8.47</v>
      </c>
      <c r="E11" s="130">
        <v>7.84</v>
      </c>
      <c r="F11" s="130">
        <v>7.67</v>
      </c>
      <c r="G11" s="130">
        <v>7.99</v>
      </c>
      <c r="H11" s="130">
        <v>8.03</v>
      </c>
      <c r="I11" s="131">
        <v>7.46</v>
      </c>
      <c r="J11" s="130">
        <v>8.12</v>
      </c>
      <c r="K11" s="130">
        <v>7.61</v>
      </c>
      <c r="M11" s="129">
        <v>2018.0</v>
      </c>
      <c r="N11" s="130">
        <v>4.0</v>
      </c>
      <c r="O11" s="130">
        <v>9.0</v>
      </c>
      <c r="P11" s="130">
        <v>10.0</v>
      </c>
      <c r="Q11" s="130">
        <v>5.0</v>
      </c>
      <c r="R11" s="130">
        <v>3.0</v>
      </c>
      <c r="S11" s="130">
        <v>6.0</v>
      </c>
      <c r="T11" s="130">
        <v>7.0</v>
      </c>
      <c r="U11" s="131">
        <v>1.0</v>
      </c>
      <c r="V11" s="130">
        <v>8.0</v>
      </c>
      <c r="W11" s="130">
        <v>2.0</v>
      </c>
    </row>
    <row r="12">
      <c r="A12" s="129">
        <v>2019.0</v>
      </c>
      <c r="B12" s="130">
        <v>7.67</v>
      </c>
      <c r="C12" s="130">
        <v>8.02</v>
      </c>
      <c r="D12" s="130">
        <v>8.45</v>
      </c>
      <c r="E12" s="130">
        <v>7.6</v>
      </c>
      <c r="F12" s="130">
        <v>7.59</v>
      </c>
      <c r="G12" s="130">
        <v>8.01</v>
      </c>
      <c r="H12" s="130">
        <v>7.99</v>
      </c>
      <c r="I12" s="130">
        <v>7.56</v>
      </c>
      <c r="J12" s="130">
        <v>7.71</v>
      </c>
      <c r="K12" s="131">
        <v>7.48</v>
      </c>
      <c r="M12" s="129">
        <v>2019.0</v>
      </c>
      <c r="N12" s="130">
        <v>5.0</v>
      </c>
      <c r="O12" s="130">
        <v>9.0</v>
      </c>
      <c r="P12" s="130">
        <v>10.0</v>
      </c>
      <c r="Q12" s="130">
        <v>4.0</v>
      </c>
      <c r="R12" s="130">
        <v>3.0</v>
      </c>
      <c r="S12" s="130">
        <v>8.0</v>
      </c>
      <c r="T12" s="130">
        <v>7.0</v>
      </c>
      <c r="U12" s="130">
        <v>2.0</v>
      </c>
      <c r="V12" s="130">
        <v>6.0</v>
      </c>
      <c r="W12" s="131">
        <v>1.0</v>
      </c>
    </row>
    <row r="13">
      <c r="A13" s="129" t="s">
        <v>39</v>
      </c>
      <c r="B13" s="132">
        <f t="shared" ref="B13:K13" si="1"> (sum(B3:B12)/10)</f>
        <v>7.805</v>
      </c>
      <c r="C13" s="132">
        <f t="shared" si="1"/>
        <v>8.02</v>
      </c>
      <c r="D13" s="132">
        <f t="shared" si="1"/>
        <v>8.44</v>
      </c>
      <c r="E13" s="132">
        <f t="shared" si="1"/>
        <v>7.714</v>
      </c>
      <c r="F13" s="132">
        <f t="shared" si="1"/>
        <v>7.717</v>
      </c>
      <c r="G13" s="132">
        <f t="shared" si="1"/>
        <v>8.083</v>
      </c>
      <c r="H13" s="132">
        <f t="shared" si="1"/>
        <v>7.993</v>
      </c>
      <c r="I13" s="132">
        <f t="shared" si="1"/>
        <v>7.538</v>
      </c>
      <c r="J13" s="132">
        <f t="shared" si="1"/>
        <v>7.866</v>
      </c>
      <c r="K13" s="132">
        <f t="shared" si="1"/>
        <v>7.52</v>
      </c>
      <c r="M13" s="129" t="s">
        <v>40</v>
      </c>
      <c r="N13" s="133">
        <f t="shared" ref="N13:W13" si="2"> (sum(N3:N12)/10)</f>
        <v>4.5</v>
      </c>
      <c r="O13" s="132">
        <f t="shared" si="2"/>
        <v>7.9</v>
      </c>
      <c r="P13" s="132">
        <f t="shared" si="2"/>
        <v>10</v>
      </c>
      <c r="Q13" s="133">
        <f t="shared" si="2"/>
        <v>3.9</v>
      </c>
      <c r="R13" s="133">
        <f t="shared" si="2"/>
        <v>3.5</v>
      </c>
      <c r="S13" s="132">
        <f t="shared" si="2"/>
        <v>7.2</v>
      </c>
      <c r="T13" s="132">
        <f t="shared" si="2"/>
        <v>6.6</v>
      </c>
      <c r="U13" s="133">
        <f t="shared" si="2"/>
        <v>1.7</v>
      </c>
      <c r="V13" s="132">
        <f t="shared" si="2"/>
        <v>5.1</v>
      </c>
      <c r="W13" s="133">
        <f t="shared" si="2"/>
        <v>1.9</v>
      </c>
    </row>
    <row r="14">
      <c r="A14" s="129" t="s">
        <v>41</v>
      </c>
      <c r="B14" s="134">
        <v>0.305</v>
      </c>
      <c r="C14" s="134">
        <v>0.52</v>
      </c>
      <c r="D14" s="134">
        <v>0.94</v>
      </c>
      <c r="E14" s="134">
        <v>0.214</v>
      </c>
      <c r="F14" s="134">
        <v>0.217</v>
      </c>
      <c r="G14" s="134">
        <v>0.583</v>
      </c>
      <c r="H14" s="134">
        <v>0.493</v>
      </c>
      <c r="I14" s="134">
        <v>0.038</v>
      </c>
      <c r="J14" s="134">
        <v>0.366</v>
      </c>
      <c r="K14" s="134">
        <v>0.02</v>
      </c>
      <c r="M14" s="129" t="s">
        <v>41</v>
      </c>
      <c r="N14" s="135">
        <v>5.0</v>
      </c>
      <c r="O14" s="134">
        <v>8.0</v>
      </c>
      <c r="P14" s="134">
        <v>10.0</v>
      </c>
      <c r="Q14" s="135">
        <v>3.0</v>
      </c>
      <c r="R14" s="135">
        <v>4.0</v>
      </c>
      <c r="S14" s="134">
        <v>9.0</v>
      </c>
      <c r="T14" s="134">
        <v>7.0</v>
      </c>
      <c r="U14" s="135">
        <v>2.0</v>
      </c>
      <c r="V14" s="134">
        <v>6.0</v>
      </c>
      <c r="W14" s="135">
        <v>1.0</v>
      </c>
    </row>
    <row r="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>
      <c r="A16" s="124"/>
      <c r="B16" s="137" t="s">
        <v>42</v>
      </c>
      <c r="C16" s="126"/>
      <c r="D16" s="126"/>
      <c r="E16" s="126"/>
      <c r="F16" s="126"/>
      <c r="G16" s="126"/>
      <c r="H16" s="126"/>
      <c r="I16" s="126"/>
      <c r="J16" s="126"/>
      <c r="K16" s="127"/>
      <c r="M16" s="124"/>
      <c r="N16" s="137" t="s">
        <v>43</v>
      </c>
      <c r="O16" s="126"/>
      <c r="P16" s="126"/>
      <c r="Q16" s="126"/>
      <c r="R16" s="126"/>
      <c r="S16" s="126"/>
      <c r="T16" s="126"/>
      <c r="U16" s="126"/>
      <c r="V16" s="126"/>
      <c r="W16" s="127"/>
    </row>
    <row r="17">
      <c r="A17" s="128"/>
      <c r="B17" s="138" t="s">
        <v>21</v>
      </c>
      <c r="C17" s="138" t="s">
        <v>38</v>
      </c>
      <c r="D17" s="138" t="s">
        <v>26</v>
      </c>
      <c r="E17" s="138" t="s">
        <v>27</v>
      </c>
      <c r="F17" s="138" t="s">
        <v>29</v>
      </c>
      <c r="G17" s="138" t="s">
        <v>30</v>
      </c>
      <c r="H17" s="138" t="s">
        <v>31</v>
      </c>
      <c r="I17" s="138" t="s">
        <v>33</v>
      </c>
      <c r="J17" s="138" t="s">
        <v>34</v>
      </c>
      <c r="K17" s="138" t="s">
        <v>32</v>
      </c>
      <c r="M17" s="128"/>
      <c r="N17" s="138" t="s">
        <v>21</v>
      </c>
      <c r="O17" s="138" t="s">
        <v>38</v>
      </c>
      <c r="P17" s="138" t="s">
        <v>26</v>
      </c>
      <c r="Q17" s="138" t="s">
        <v>27</v>
      </c>
      <c r="R17" s="138" t="s">
        <v>29</v>
      </c>
      <c r="S17" s="138" t="s">
        <v>30</v>
      </c>
      <c r="T17" s="138" t="s">
        <v>31</v>
      </c>
      <c r="U17" s="138" t="s">
        <v>33</v>
      </c>
      <c r="V17" s="138" t="s">
        <v>34</v>
      </c>
      <c r="W17" s="138" t="s">
        <v>32</v>
      </c>
    </row>
    <row r="18">
      <c r="A18" s="138">
        <v>2010.0</v>
      </c>
      <c r="B18" s="95">
        <v>1.339</v>
      </c>
      <c r="C18" s="95">
        <v>1.735</v>
      </c>
      <c r="D18" s="95">
        <v>1.01</v>
      </c>
      <c r="E18" s="95">
        <v>1.443</v>
      </c>
      <c r="F18" s="95">
        <v>2.071</v>
      </c>
      <c r="G18" s="95">
        <v>2.007</v>
      </c>
      <c r="H18" s="95">
        <v>1.592</v>
      </c>
      <c r="I18" s="95">
        <v>3.24</v>
      </c>
      <c r="J18" s="95">
        <v>2.075</v>
      </c>
      <c r="K18" s="95">
        <v>0.632</v>
      </c>
      <c r="M18" s="138">
        <v>2010.0</v>
      </c>
      <c r="N18" s="95">
        <v>8.0</v>
      </c>
      <c r="O18" s="95">
        <v>5.0</v>
      </c>
      <c r="P18" s="95">
        <v>9.0</v>
      </c>
      <c r="Q18" s="95">
        <v>7.0</v>
      </c>
      <c r="R18" s="95">
        <v>3.0</v>
      </c>
      <c r="S18" s="95">
        <v>4.0</v>
      </c>
      <c r="T18" s="95">
        <v>6.0</v>
      </c>
      <c r="U18" s="95">
        <v>1.0</v>
      </c>
      <c r="V18" s="95">
        <v>2.0</v>
      </c>
      <c r="W18" s="95">
        <v>10.0</v>
      </c>
    </row>
    <row r="19">
      <c r="A19" s="138">
        <v>2011.0</v>
      </c>
      <c r="B19" s="95">
        <v>0.554</v>
      </c>
      <c r="C19" s="95">
        <v>1.953</v>
      </c>
      <c r="D19" s="95">
        <v>1.294</v>
      </c>
      <c r="E19" s="95">
        <v>0.842</v>
      </c>
      <c r="F19" s="95">
        <v>1.654</v>
      </c>
      <c r="G19" s="95">
        <v>1.575</v>
      </c>
      <c r="H19" s="95">
        <v>1.825</v>
      </c>
      <c r="I19" s="95">
        <v>3.189</v>
      </c>
      <c r="J19" s="95">
        <v>2.264</v>
      </c>
      <c r="K19" s="95">
        <v>1.158</v>
      </c>
      <c r="M19" s="138">
        <v>2011.0</v>
      </c>
      <c r="N19" s="95">
        <v>10.0</v>
      </c>
      <c r="O19" s="95">
        <v>3.0</v>
      </c>
      <c r="P19" s="95">
        <v>7.0</v>
      </c>
      <c r="Q19" s="95">
        <v>9.0</v>
      </c>
      <c r="R19" s="95">
        <v>5.0</v>
      </c>
      <c r="S19" s="95">
        <v>6.0</v>
      </c>
      <c r="T19" s="95">
        <v>4.0</v>
      </c>
      <c r="U19" s="95">
        <v>1.0</v>
      </c>
      <c r="V19" s="95">
        <v>2.0</v>
      </c>
      <c r="W19" s="95">
        <v>8.0</v>
      </c>
    </row>
    <row r="20">
      <c r="A20" s="138">
        <v>2012.0</v>
      </c>
      <c r="B20" s="95">
        <v>0.351</v>
      </c>
      <c r="C20" s="95">
        <v>1.906</v>
      </c>
      <c r="D20" s="95">
        <v>1.246</v>
      </c>
      <c r="E20" s="95">
        <v>1.144</v>
      </c>
      <c r="F20" s="95">
        <v>1.788</v>
      </c>
      <c r="G20" s="95">
        <v>1.71</v>
      </c>
      <c r="H20" s="95">
        <v>1.75</v>
      </c>
      <c r="I20" s="95">
        <v>2.85</v>
      </c>
      <c r="J20" s="95">
        <v>2.079</v>
      </c>
      <c r="K20" s="95">
        <v>1.606</v>
      </c>
      <c r="M20" s="138">
        <v>2012.0</v>
      </c>
      <c r="N20" s="95">
        <v>10.0</v>
      </c>
      <c r="O20" s="95">
        <v>3.0</v>
      </c>
      <c r="P20" s="95">
        <v>8.0</v>
      </c>
      <c r="Q20" s="95">
        <v>9.0</v>
      </c>
      <c r="R20" s="95">
        <v>4.0</v>
      </c>
      <c r="S20" s="95">
        <v>6.0</v>
      </c>
      <c r="T20" s="95">
        <v>5.0</v>
      </c>
      <c r="U20" s="95">
        <v>1.0</v>
      </c>
      <c r="V20" s="95">
        <v>2.0</v>
      </c>
      <c r="W20" s="95">
        <v>7.0</v>
      </c>
    </row>
    <row r="21">
      <c r="A21" s="138">
        <v>2013.0</v>
      </c>
      <c r="B21" s="95">
        <v>0.751</v>
      </c>
      <c r="C21" s="95">
        <v>1.818</v>
      </c>
      <c r="D21" s="95">
        <v>1.368</v>
      </c>
      <c r="E21" s="95">
        <v>1.151</v>
      </c>
      <c r="F21" s="95">
        <v>1.773</v>
      </c>
      <c r="G21" s="95">
        <v>1.199</v>
      </c>
      <c r="H21" s="95">
        <v>1.788</v>
      </c>
      <c r="I21" s="95">
        <v>3.396</v>
      </c>
      <c r="J21" s="95">
        <v>1.999</v>
      </c>
      <c r="K21" s="95">
        <v>1.374</v>
      </c>
      <c r="M21" s="138">
        <v>2013.0</v>
      </c>
      <c r="N21" s="95">
        <v>10.0</v>
      </c>
      <c r="O21" s="95">
        <v>3.0</v>
      </c>
      <c r="P21" s="95">
        <v>7.0</v>
      </c>
      <c r="Q21" s="95">
        <v>9.0</v>
      </c>
      <c r="R21" s="95">
        <v>5.0</v>
      </c>
      <c r="S21" s="95">
        <v>8.0</v>
      </c>
      <c r="T21" s="95">
        <v>4.0</v>
      </c>
      <c r="U21" s="95">
        <v>1.0</v>
      </c>
      <c r="V21" s="95">
        <v>2.0</v>
      </c>
      <c r="W21" s="95">
        <v>6.0</v>
      </c>
    </row>
    <row r="22">
      <c r="A22" s="138">
        <v>2014.0</v>
      </c>
      <c r="B22" s="95">
        <v>0.396</v>
      </c>
      <c r="C22" s="95">
        <v>1.815</v>
      </c>
      <c r="D22" s="95">
        <v>2.222</v>
      </c>
      <c r="E22" s="95">
        <v>1.103</v>
      </c>
      <c r="F22" s="95">
        <v>1.99</v>
      </c>
      <c r="G22" s="95">
        <v>1.859</v>
      </c>
      <c r="H22" s="95">
        <v>1.674</v>
      </c>
      <c r="I22" s="95">
        <v>3.504</v>
      </c>
      <c r="J22" s="95">
        <v>5.517</v>
      </c>
      <c r="K22" s="95">
        <v>3.733</v>
      </c>
      <c r="M22" s="138">
        <v>2014.0</v>
      </c>
      <c r="N22" s="95">
        <v>10.0</v>
      </c>
      <c r="O22" s="95">
        <v>7.0</v>
      </c>
      <c r="P22" s="95">
        <v>4.0</v>
      </c>
      <c r="Q22" s="95">
        <v>9.0</v>
      </c>
      <c r="R22" s="95">
        <v>5.0</v>
      </c>
      <c r="S22" s="95">
        <v>6.0</v>
      </c>
      <c r="T22" s="95">
        <v>8.0</v>
      </c>
      <c r="U22" s="95">
        <v>3.0</v>
      </c>
      <c r="V22" s="95">
        <v>1.0</v>
      </c>
      <c r="W22" s="95">
        <v>2.0</v>
      </c>
    </row>
    <row r="23">
      <c r="A23" s="138">
        <v>2015.0</v>
      </c>
      <c r="B23" s="95">
        <v>0.297</v>
      </c>
      <c r="C23" s="95">
        <v>1.864</v>
      </c>
      <c r="D23" s="95">
        <v>2.731</v>
      </c>
      <c r="E23" s="95">
        <v>0.943</v>
      </c>
      <c r="F23" s="95">
        <v>1.187</v>
      </c>
      <c r="G23" s="95">
        <v>1.188</v>
      </c>
      <c r="H23" s="95">
        <v>1.385</v>
      </c>
      <c r="I23" s="95">
        <v>3.004</v>
      </c>
      <c r="J23" s="95">
        <v>1.718</v>
      </c>
      <c r="K23" s="95">
        <v>1.231</v>
      </c>
      <c r="M23" s="138">
        <v>2015.0</v>
      </c>
      <c r="N23" s="95">
        <v>10.0</v>
      </c>
      <c r="O23" s="95">
        <v>3.0</v>
      </c>
      <c r="P23" s="95">
        <v>2.0</v>
      </c>
      <c r="Q23" s="95">
        <v>9.0</v>
      </c>
      <c r="R23" s="95">
        <v>8.0</v>
      </c>
      <c r="S23" s="95">
        <v>7.0</v>
      </c>
      <c r="T23" s="95">
        <v>5.0</v>
      </c>
      <c r="U23" s="95">
        <v>1.0</v>
      </c>
      <c r="V23" s="95">
        <v>4.0</v>
      </c>
      <c r="W23" s="95">
        <v>6.0</v>
      </c>
    </row>
    <row r="24">
      <c r="A24" s="138">
        <v>2016.0</v>
      </c>
      <c r="B24" s="95">
        <v>0.956</v>
      </c>
      <c r="C24" s="95">
        <v>2.982</v>
      </c>
      <c r="D24" s="95">
        <v>5.784</v>
      </c>
      <c r="E24" s="95">
        <v>2.032</v>
      </c>
      <c r="F24" s="95">
        <v>1.977</v>
      </c>
      <c r="G24" s="95">
        <v>2.982</v>
      </c>
      <c r="H24" s="95">
        <v>2.317</v>
      </c>
      <c r="I24" s="95">
        <v>4.824</v>
      </c>
      <c r="J24" s="95">
        <v>3.121</v>
      </c>
      <c r="K24" s="95">
        <v>2.037</v>
      </c>
      <c r="M24" s="138">
        <v>2016.0</v>
      </c>
      <c r="N24" s="95">
        <v>10.0</v>
      </c>
      <c r="O24" s="95">
        <v>4.0</v>
      </c>
      <c r="P24" s="95">
        <v>1.0</v>
      </c>
      <c r="Q24" s="95">
        <v>8.0</v>
      </c>
      <c r="R24" s="95">
        <v>9.0</v>
      </c>
      <c r="S24" s="95">
        <v>4.0</v>
      </c>
      <c r="T24" s="95">
        <v>6.0</v>
      </c>
      <c r="U24" s="95">
        <v>2.0</v>
      </c>
      <c r="V24" s="95">
        <v>3.0</v>
      </c>
      <c r="W24" s="95">
        <v>7.0</v>
      </c>
    </row>
    <row r="25">
      <c r="A25" s="138">
        <v>2017.0</v>
      </c>
      <c r="B25" s="95">
        <v>0.651</v>
      </c>
      <c r="C25" s="95">
        <v>2.327</v>
      </c>
      <c r="D25" s="95">
        <v>3.511</v>
      </c>
      <c r="E25" s="95">
        <v>1.546</v>
      </c>
      <c r="F25" s="95">
        <v>1.892</v>
      </c>
      <c r="G25" s="95">
        <v>2.173</v>
      </c>
      <c r="H25" s="95">
        <v>1.79</v>
      </c>
      <c r="I25" s="95">
        <v>3.388</v>
      </c>
      <c r="J25" s="95">
        <v>1.811</v>
      </c>
      <c r="K25" s="95">
        <v>2.563</v>
      </c>
      <c r="M25" s="138">
        <v>2017.0</v>
      </c>
      <c r="N25" s="95">
        <v>10.0</v>
      </c>
      <c r="O25" s="95">
        <v>4.0</v>
      </c>
      <c r="P25" s="95">
        <v>1.0</v>
      </c>
      <c r="Q25" s="95">
        <v>9.0</v>
      </c>
      <c r="R25" s="95">
        <v>6.0</v>
      </c>
      <c r="S25" s="95">
        <v>5.0</v>
      </c>
      <c r="T25" s="95">
        <v>8.0</v>
      </c>
      <c r="U25" s="95">
        <v>2.0</v>
      </c>
      <c r="V25" s="95">
        <v>7.0</v>
      </c>
      <c r="W25" s="95">
        <v>3.0</v>
      </c>
    </row>
    <row r="26">
      <c r="A26" s="138">
        <v>2018.0</v>
      </c>
      <c r="B26" s="95">
        <v>0.44</v>
      </c>
      <c r="C26" s="95">
        <v>2.158</v>
      </c>
      <c r="D26" s="95">
        <v>4.309</v>
      </c>
      <c r="E26" s="95">
        <v>1.339</v>
      </c>
      <c r="F26" s="95">
        <v>2.562</v>
      </c>
      <c r="G26" s="95">
        <v>1.972</v>
      </c>
      <c r="H26" s="95">
        <v>1.875</v>
      </c>
      <c r="I26" s="95">
        <v>3.503</v>
      </c>
      <c r="J26" s="95">
        <v>1.959</v>
      </c>
      <c r="K26" s="95">
        <v>0.72</v>
      </c>
      <c r="M26" s="138">
        <v>2018.0</v>
      </c>
      <c r="N26" s="95">
        <v>10.0</v>
      </c>
      <c r="O26" s="95">
        <v>4.0</v>
      </c>
      <c r="P26" s="95">
        <v>1.0</v>
      </c>
      <c r="Q26" s="95">
        <v>8.0</v>
      </c>
      <c r="R26" s="95">
        <v>3.0</v>
      </c>
      <c r="S26" s="95">
        <v>5.0</v>
      </c>
      <c r="T26" s="95">
        <v>7.0</v>
      </c>
      <c r="U26" s="95">
        <v>2.0</v>
      </c>
      <c r="V26" s="95">
        <v>6.0</v>
      </c>
      <c r="W26" s="95">
        <v>9.0</v>
      </c>
    </row>
    <row r="27">
      <c r="A27" s="138">
        <v>2019.0</v>
      </c>
      <c r="B27" s="95">
        <v>0.509</v>
      </c>
      <c r="C27" s="95">
        <v>1.973</v>
      </c>
      <c r="D27" s="95">
        <v>2.879</v>
      </c>
      <c r="E27" s="95">
        <v>1.179</v>
      </c>
      <c r="F27" s="95">
        <v>1.703</v>
      </c>
      <c r="G27" s="95">
        <v>1.742</v>
      </c>
      <c r="H27" s="95">
        <v>1.618</v>
      </c>
      <c r="I27" s="95">
        <v>3.238</v>
      </c>
      <c r="J27" s="95">
        <v>2.855</v>
      </c>
      <c r="K27" s="95">
        <v>1.713</v>
      </c>
      <c r="M27" s="138">
        <v>2019.0</v>
      </c>
      <c r="N27" s="95">
        <v>10.0</v>
      </c>
      <c r="O27" s="95">
        <v>4.0</v>
      </c>
      <c r="P27" s="95">
        <v>2.0</v>
      </c>
      <c r="Q27" s="95">
        <v>9.0</v>
      </c>
      <c r="R27" s="95">
        <v>7.0</v>
      </c>
      <c r="S27" s="95">
        <v>5.0</v>
      </c>
      <c r="T27" s="95">
        <v>8.0</v>
      </c>
      <c r="U27" s="95">
        <v>1.0</v>
      </c>
      <c r="V27" s="95">
        <v>3.0</v>
      </c>
      <c r="W27" s="95">
        <v>6.0</v>
      </c>
    </row>
    <row r="28">
      <c r="A28" s="138" t="s">
        <v>39</v>
      </c>
      <c r="B28" s="132">
        <f t="shared" ref="B28:K28" si="3"> (sum(B18:B27)/10)</f>
        <v>0.6244</v>
      </c>
      <c r="C28" s="132">
        <f t="shared" si="3"/>
        <v>2.0531</v>
      </c>
      <c r="D28" s="132">
        <f t="shared" si="3"/>
        <v>2.6354</v>
      </c>
      <c r="E28" s="132">
        <f t="shared" si="3"/>
        <v>1.2722</v>
      </c>
      <c r="F28" s="132">
        <f t="shared" si="3"/>
        <v>1.8597</v>
      </c>
      <c r="G28" s="132">
        <f t="shared" si="3"/>
        <v>1.8407</v>
      </c>
      <c r="H28" s="132">
        <f t="shared" si="3"/>
        <v>1.7614</v>
      </c>
      <c r="I28" s="132">
        <f t="shared" si="3"/>
        <v>3.4136</v>
      </c>
      <c r="J28" s="132">
        <f t="shared" si="3"/>
        <v>2.5398</v>
      </c>
      <c r="K28" s="132">
        <f t="shared" si="3"/>
        <v>1.6767</v>
      </c>
      <c r="M28" s="138" t="s">
        <v>40</v>
      </c>
      <c r="N28" s="132">
        <f t="shared" ref="N28:W28" si="4"> (sum(N18:N27)/10)</f>
        <v>9.8</v>
      </c>
      <c r="O28" s="133">
        <f t="shared" si="4"/>
        <v>4</v>
      </c>
      <c r="P28" s="133">
        <f t="shared" si="4"/>
        <v>4.2</v>
      </c>
      <c r="Q28" s="132">
        <f t="shared" si="4"/>
        <v>8.6</v>
      </c>
      <c r="R28" s="133">
        <f t="shared" si="4"/>
        <v>5.5</v>
      </c>
      <c r="S28" s="132">
        <f t="shared" si="4"/>
        <v>5.6</v>
      </c>
      <c r="T28" s="132">
        <f t="shared" si="4"/>
        <v>6.1</v>
      </c>
      <c r="U28" s="133">
        <f t="shared" si="4"/>
        <v>1.5</v>
      </c>
      <c r="V28" s="133">
        <f t="shared" si="4"/>
        <v>3.2</v>
      </c>
      <c r="W28" s="132">
        <f t="shared" si="4"/>
        <v>6.4</v>
      </c>
    </row>
    <row r="30">
      <c r="A30" s="124"/>
      <c r="B30" s="139" t="s">
        <v>44</v>
      </c>
      <c r="C30" s="126"/>
      <c r="D30" s="126"/>
      <c r="E30" s="126"/>
      <c r="F30" s="126"/>
      <c r="G30" s="126"/>
      <c r="H30" s="126"/>
      <c r="I30" s="126"/>
      <c r="J30" s="126"/>
      <c r="K30" s="127"/>
      <c r="M30" s="124"/>
      <c r="N30" s="139" t="s">
        <v>45</v>
      </c>
      <c r="O30" s="126"/>
      <c r="P30" s="126"/>
      <c r="Q30" s="126"/>
      <c r="R30" s="126"/>
      <c r="S30" s="126"/>
      <c r="T30" s="126"/>
      <c r="U30" s="126"/>
      <c r="V30" s="126"/>
      <c r="W30" s="127"/>
    </row>
    <row r="31">
      <c r="A31" s="128"/>
      <c r="B31" s="140" t="s">
        <v>21</v>
      </c>
      <c r="C31" s="140" t="s">
        <v>38</v>
      </c>
      <c r="D31" s="140" t="s">
        <v>26</v>
      </c>
      <c r="E31" s="140" t="s">
        <v>27</v>
      </c>
      <c r="F31" s="140" t="s">
        <v>29</v>
      </c>
      <c r="G31" s="140" t="s">
        <v>30</v>
      </c>
      <c r="H31" s="140" t="s">
        <v>31</v>
      </c>
      <c r="I31" s="140" t="s">
        <v>33</v>
      </c>
      <c r="J31" s="140" t="s">
        <v>34</v>
      </c>
      <c r="K31" s="140" t="s">
        <v>32</v>
      </c>
      <c r="M31" s="128"/>
      <c r="N31" s="140" t="s">
        <v>21</v>
      </c>
      <c r="O31" s="140" t="s">
        <v>38</v>
      </c>
      <c r="P31" s="140" t="s">
        <v>26</v>
      </c>
      <c r="Q31" s="140" t="s">
        <v>27</v>
      </c>
      <c r="R31" s="140" t="s">
        <v>29</v>
      </c>
      <c r="S31" s="140" t="s">
        <v>30</v>
      </c>
      <c r="T31" s="140" t="s">
        <v>31</v>
      </c>
      <c r="U31" s="140" t="s">
        <v>33</v>
      </c>
      <c r="V31" s="140" t="s">
        <v>34</v>
      </c>
      <c r="W31" s="140" t="s">
        <v>32</v>
      </c>
    </row>
    <row r="32">
      <c r="A32" s="140">
        <v>2010.0</v>
      </c>
      <c r="B32" s="95">
        <v>0.19</v>
      </c>
      <c r="C32" s="95">
        <v>0.3</v>
      </c>
      <c r="D32" s="95">
        <v>0.11</v>
      </c>
      <c r="E32" s="95">
        <v>0.19</v>
      </c>
      <c r="F32" s="95">
        <v>0.23</v>
      </c>
      <c r="G32" s="95">
        <v>0.19</v>
      </c>
      <c r="H32" s="95">
        <v>0.34</v>
      </c>
      <c r="I32" s="95">
        <v>0.52</v>
      </c>
      <c r="J32" s="95">
        <v>0.33</v>
      </c>
      <c r="K32" s="95">
        <v>0.13</v>
      </c>
      <c r="M32" s="140">
        <v>2010.0</v>
      </c>
      <c r="N32" s="95">
        <v>6.0</v>
      </c>
      <c r="O32" s="95">
        <v>4.0</v>
      </c>
      <c r="P32" s="95">
        <v>10.0</v>
      </c>
      <c r="Q32" s="95">
        <v>6.0</v>
      </c>
      <c r="R32" s="95">
        <v>5.0</v>
      </c>
      <c r="S32" s="95">
        <v>6.0</v>
      </c>
      <c r="T32" s="95">
        <v>2.0</v>
      </c>
      <c r="U32" s="95">
        <v>1.0</v>
      </c>
      <c r="V32" s="95">
        <v>3.0</v>
      </c>
      <c r="W32" s="95">
        <v>9.0</v>
      </c>
    </row>
    <row r="33">
      <c r="A33" s="140">
        <v>2011.0</v>
      </c>
      <c r="B33" s="95">
        <v>0.13</v>
      </c>
      <c r="C33" s="95">
        <v>0.29</v>
      </c>
      <c r="D33" s="95">
        <v>0.06</v>
      </c>
      <c r="E33" s="95">
        <v>0.22</v>
      </c>
      <c r="F33" s="95">
        <v>0.19</v>
      </c>
      <c r="G33" s="95">
        <v>0.27</v>
      </c>
      <c r="H33" s="95">
        <v>0.28</v>
      </c>
      <c r="I33" s="95">
        <v>0.58</v>
      </c>
      <c r="J33" s="95">
        <v>0.34</v>
      </c>
      <c r="K33" s="95">
        <v>0.26</v>
      </c>
      <c r="M33" s="140">
        <v>2011.0</v>
      </c>
      <c r="N33" s="95">
        <v>9.0</v>
      </c>
      <c r="O33" s="95">
        <v>3.0</v>
      </c>
      <c r="P33" s="95">
        <v>10.0</v>
      </c>
      <c r="Q33" s="95">
        <v>7.0</v>
      </c>
      <c r="R33" s="95">
        <v>8.0</v>
      </c>
      <c r="S33" s="95">
        <v>5.0</v>
      </c>
      <c r="T33" s="95">
        <v>4.0</v>
      </c>
      <c r="U33" s="95">
        <v>1.0</v>
      </c>
      <c r="V33" s="95">
        <v>2.0</v>
      </c>
      <c r="W33" s="95">
        <v>6.0</v>
      </c>
    </row>
    <row r="34">
      <c r="A34" s="140">
        <v>2012.0</v>
      </c>
      <c r="B34" s="95">
        <v>0.21</v>
      </c>
      <c r="C34" s="95">
        <v>0.25</v>
      </c>
      <c r="D34" s="95">
        <v>0.15</v>
      </c>
      <c r="E34" s="95">
        <v>0.22</v>
      </c>
      <c r="F34" s="95">
        <v>0.23</v>
      </c>
      <c r="G34" s="95">
        <v>0.25</v>
      </c>
      <c r="H34" s="95">
        <v>0.31</v>
      </c>
      <c r="I34" s="95">
        <v>0.49</v>
      </c>
      <c r="J34" s="95">
        <v>0.26</v>
      </c>
      <c r="K34" s="95">
        <v>0.32</v>
      </c>
      <c r="M34" s="140">
        <v>2012.0</v>
      </c>
      <c r="N34" s="95">
        <v>9.0</v>
      </c>
      <c r="O34" s="95">
        <v>5.0</v>
      </c>
      <c r="P34" s="95">
        <v>10.0</v>
      </c>
      <c r="Q34" s="95">
        <v>8.0</v>
      </c>
      <c r="R34" s="95">
        <v>7.0</v>
      </c>
      <c r="S34" s="95">
        <v>5.0</v>
      </c>
      <c r="T34" s="95">
        <v>3.0</v>
      </c>
      <c r="U34" s="95">
        <v>1.0</v>
      </c>
      <c r="V34" s="95">
        <v>4.0</v>
      </c>
      <c r="W34" s="95">
        <v>2.0</v>
      </c>
    </row>
    <row r="35">
      <c r="A35" s="140">
        <v>2013.0</v>
      </c>
      <c r="B35" s="95">
        <v>0.23</v>
      </c>
      <c r="C35" s="95">
        <v>0.27</v>
      </c>
      <c r="D35" s="95">
        <v>0.1</v>
      </c>
      <c r="E35" s="95">
        <v>0.14</v>
      </c>
      <c r="F35" s="95">
        <v>0.24</v>
      </c>
      <c r="G35" s="95">
        <v>0.19</v>
      </c>
      <c r="H35" s="95">
        <v>0.33</v>
      </c>
      <c r="I35" s="95">
        <v>0.64</v>
      </c>
      <c r="J35" s="95">
        <v>0.24</v>
      </c>
      <c r="K35" s="95">
        <v>0.23</v>
      </c>
      <c r="M35" s="140">
        <v>2013.0</v>
      </c>
      <c r="N35" s="95">
        <v>6.0</v>
      </c>
      <c r="O35" s="95">
        <v>3.0</v>
      </c>
      <c r="P35" s="95">
        <v>10.0</v>
      </c>
      <c r="Q35" s="95">
        <v>9.0</v>
      </c>
      <c r="R35" s="95">
        <v>4.0</v>
      </c>
      <c r="S35" s="95">
        <v>8.0</v>
      </c>
      <c r="T35" s="95">
        <v>2.0</v>
      </c>
      <c r="U35" s="95">
        <v>1.0</v>
      </c>
      <c r="V35" s="95">
        <v>4.0</v>
      </c>
      <c r="W35" s="95">
        <v>6.0</v>
      </c>
    </row>
    <row r="36">
      <c r="A36" s="140">
        <v>2014.0</v>
      </c>
      <c r="B36" s="95">
        <v>0.2</v>
      </c>
      <c r="C36" s="95">
        <v>0.29</v>
      </c>
      <c r="D36" s="95">
        <v>0.15</v>
      </c>
      <c r="E36" s="95">
        <v>0.22</v>
      </c>
      <c r="F36" s="95">
        <v>0.31</v>
      </c>
      <c r="G36" s="95">
        <v>0.45</v>
      </c>
      <c r="H36" s="95">
        <v>0.22</v>
      </c>
      <c r="I36" s="95">
        <v>0.63</v>
      </c>
      <c r="J36" s="95">
        <v>0.48</v>
      </c>
      <c r="K36" s="95">
        <v>0.52</v>
      </c>
      <c r="M36" s="140">
        <v>2014.0</v>
      </c>
      <c r="N36" s="95">
        <v>9.0</v>
      </c>
      <c r="O36" s="95">
        <v>6.0</v>
      </c>
      <c r="P36" s="95">
        <v>10.0</v>
      </c>
      <c r="Q36" s="95">
        <v>7.0</v>
      </c>
      <c r="R36" s="95">
        <v>5.0</v>
      </c>
      <c r="S36" s="95">
        <v>4.0</v>
      </c>
      <c r="T36" s="95">
        <v>7.0</v>
      </c>
      <c r="U36" s="95">
        <v>1.0</v>
      </c>
      <c r="V36" s="95">
        <v>3.0</v>
      </c>
      <c r="W36" s="95">
        <v>2.0</v>
      </c>
    </row>
    <row r="37">
      <c r="A37" s="140">
        <v>2015.0</v>
      </c>
      <c r="B37" s="95">
        <v>0.18</v>
      </c>
      <c r="C37" s="95">
        <v>0.29</v>
      </c>
      <c r="D37" s="95">
        <v>0.12</v>
      </c>
      <c r="E37" s="95">
        <v>0.2</v>
      </c>
      <c r="F37" s="95">
        <v>0.24</v>
      </c>
      <c r="G37" s="95">
        <v>0.36</v>
      </c>
      <c r="H37" s="95">
        <v>0.25</v>
      </c>
      <c r="I37" s="95">
        <v>0.58</v>
      </c>
      <c r="J37" s="95">
        <v>0.39</v>
      </c>
      <c r="K37" s="95">
        <v>0.29</v>
      </c>
      <c r="M37" s="140">
        <v>2015.0</v>
      </c>
      <c r="N37" s="95">
        <v>9.0</v>
      </c>
      <c r="O37" s="95">
        <v>4.0</v>
      </c>
      <c r="P37" s="95">
        <v>10.0</v>
      </c>
      <c r="Q37" s="95">
        <v>8.0</v>
      </c>
      <c r="R37" s="95">
        <v>7.0</v>
      </c>
      <c r="S37" s="95">
        <v>3.0</v>
      </c>
      <c r="T37" s="95">
        <v>6.0</v>
      </c>
      <c r="U37" s="95">
        <v>1.0</v>
      </c>
      <c r="V37" s="95">
        <v>2.0</v>
      </c>
      <c r="W37" s="95">
        <v>4.0</v>
      </c>
    </row>
    <row r="38">
      <c r="A38" s="140">
        <v>2016.0</v>
      </c>
      <c r="B38" s="95">
        <v>0.22</v>
      </c>
      <c r="C38" s="95">
        <v>0.22</v>
      </c>
      <c r="D38" s="95">
        <v>0.07</v>
      </c>
      <c r="E38" s="95">
        <v>0.16</v>
      </c>
      <c r="F38" s="95">
        <v>0.26</v>
      </c>
      <c r="G38" s="95">
        <v>0.28</v>
      </c>
      <c r="H38" s="95">
        <v>0.31</v>
      </c>
      <c r="I38" s="95">
        <v>0.68</v>
      </c>
      <c r="J38" s="95">
        <v>0.25</v>
      </c>
      <c r="K38" s="95">
        <v>0.32</v>
      </c>
      <c r="M38" s="140">
        <v>2016.0</v>
      </c>
      <c r="N38" s="95">
        <v>7.0</v>
      </c>
      <c r="O38" s="95">
        <v>7.0</v>
      </c>
      <c r="P38" s="95">
        <v>10.0</v>
      </c>
      <c r="Q38" s="95">
        <v>9.0</v>
      </c>
      <c r="R38" s="95">
        <v>5.0</v>
      </c>
      <c r="S38" s="95">
        <v>4.0</v>
      </c>
      <c r="T38" s="95">
        <v>2.0</v>
      </c>
      <c r="U38" s="95">
        <v>1.0</v>
      </c>
      <c r="V38" s="95">
        <v>6.0</v>
      </c>
      <c r="W38" s="95">
        <v>3.0</v>
      </c>
    </row>
    <row r="39">
      <c r="A39" s="140">
        <v>2017.0</v>
      </c>
      <c r="B39" s="95">
        <v>0.14</v>
      </c>
      <c r="C39" s="95">
        <v>0.3</v>
      </c>
      <c r="D39" s="95">
        <v>0.07</v>
      </c>
      <c r="E39" s="95">
        <v>0.17</v>
      </c>
      <c r="F39" s="95">
        <v>0.25</v>
      </c>
      <c r="G39" s="95">
        <v>0.3</v>
      </c>
      <c r="H39" s="95">
        <v>0.28</v>
      </c>
      <c r="I39" s="95">
        <v>0.6</v>
      </c>
      <c r="J39" s="95">
        <v>0.32</v>
      </c>
      <c r="K39" s="95">
        <v>0.5</v>
      </c>
      <c r="M39" s="140">
        <v>2017.0</v>
      </c>
      <c r="N39" s="95">
        <v>9.0</v>
      </c>
      <c r="O39" s="95">
        <v>4.0</v>
      </c>
      <c r="P39" s="95">
        <v>10.0</v>
      </c>
      <c r="Q39" s="95">
        <v>8.0</v>
      </c>
      <c r="R39" s="95">
        <v>7.0</v>
      </c>
      <c r="S39" s="95">
        <v>4.0</v>
      </c>
      <c r="T39" s="95">
        <v>6.0</v>
      </c>
      <c r="U39" s="95">
        <v>1.0</v>
      </c>
      <c r="V39" s="95">
        <v>3.0</v>
      </c>
      <c r="W39" s="95">
        <v>2.0</v>
      </c>
    </row>
    <row r="40">
      <c r="A40" s="140">
        <v>2018.0</v>
      </c>
      <c r="B40" s="95">
        <v>0.14</v>
      </c>
      <c r="C40" s="95">
        <v>0.34</v>
      </c>
      <c r="D40" s="95">
        <v>0.08</v>
      </c>
      <c r="E40" s="95">
        <v>0.25</v>
      </c>
      <c r="F40" s="95">
        <v>0.35</v>
      </c>
      <c r="G40" s="95">
        <v>0.27</v>
      </c>
      <c r="H40" s="95">
        <v>0.47</v>
      </c>
      <c r="I40" s="95">
        <v>0.78</v>
      </c>
      <c r="J40" s="95">
        <v>0.31</v>
      </c>
      <c r="K40" s="95">
        <v>0.22</v>
      </c>
      <c r="M40" s="140">
        <v>2018.0</v>
      </c>
      <c r="N40" s="95">
        <v>9.0</v>
      </c>
      <c r="O40" s="95">
        <v>4.0</v>
      </c>
      <c r="P40" s="95">
        <v>10.0</v>
      </c>
      <c r="Q40" s="95">
        <v>7.0</v>
      </c>
      <c r="R40" s="95">
        <v>3.0</v>
      </c>
      <c r="S40" s="95">
        <v>6.0</v>
      </c>
      <c r="T40" s="95">
        <v>2.0</v>
      </c>
      <c r="U40" s="95">
        <v>1.0</v>
      </c>
      <c r="V40" s="95">
        <v>5.0</v>
      </c>
      <c r="W40" s="95">
        <v>8.0</v>
      </c>
    </row>
    <row r="41">
      <c r="A41" s="140">
        <v>2019.0</v>
      </c>
      <c r="B41" s="95">
        <v>0.17</v>
      </c>
      <c r="C41" s="95">
        <v>0.27</v>
      </c>
      <c r="D41" s="95">
        <v>0.08</v>
      </c>
      <c r="E41" s="95">
        <v>0.17</v>
      </c>
      <c r="F41" s="95">
        <v>0.24</v>
      </c>
      <c r="G41" s="95">
        <v>0.22</v>
      </c>
      <c r="H41" s="95">
        <v>0.33</v>
      </c>
      <c r="I41" s="95">
        <v>0.61</v>
      </c>
      <c r="J41" s="95">
        <v>0.38</v>
      </c>
      <c r="K41" s="95">
        <v>0.27</v>
      </c>
      <c r="M41" s="140">
        <v>2019.0</v>
      </c>
      <c r="N41" s="95">
        <v>8.0</v>
      </c>
      <c r="O41" s="95">
        <v>4.0</v>
      </c>
      <c r="P41" s="95">
        <v>10.0</v>
      </c>
      <c r="Q41" s="95">
        <v>8.0</v>
      </c>
      <c r="R41" s="95">
        <v>6.0</v>
      </c>
      <c r="S41" s="95">
        <v>7.0</v>
      </c>
      <c r="T41" s="95">
        <v>3.0</v>
      </c>
      <c r="U41" s="95">
        <v>1.0</v>
      </c>
      <c r="V41" s="95">
        <v>2.0</v>
      </c>
      <c r="W41" s="95">
        <v>4.0</v>
      </c>
    </row>
    <row r="42">
      <c r="A42" s="140" t="s">
        <v>39</v>
      </c>
      <c r="B42" s="132">
        <f t="shared" ref="B42:K42" si="5"> (sum(B32:B41)/10)</f>
        <v>0.181</v>
      </c>
      <c r="C42" s="132">
        <f t="shared" si="5"/>
        <v>0.282</v>
      </c>
      <c r="D42" s="132">
        <f t="shared" si="5"/>
        <v>0.099</v>
      </c>
      <c r="E42" s="132">
        <f t="shared" si="5"/>
        <v>0.194</v>
      </c>
      <c r="F42" s="132">
        <f t="shared" si="5"/>
        <v>0.254</v>
      </c>
      <c r="G42" s="132">
        <f t="shared" si="5"/>
        <v>0.278</v>
      </c>
      <c r="H42" s="132">
        <f t="shared" si="5"/>
        <v>0.312</v>
      </c>
      <c r="I42" s="132">
        <f t="shared" si="5"/>
        <v>0.611</v>
      </c>
      <c r="J42" s="132">
        <f t="shared" si="5"/>
        <v>0.33</v>
      </c>
      <c r="K42" s="132">
        <f t="shared" si="5"/>
        <v>0.306</v>
      </c>
      <c r="M42" s="140" t="s">
        <v>40</v>
      </c>
      <c r="N42" s="132">
        <f t="shared" ref="N42:W42" si="6"> (sum(N32:N41)/10)</f>
        <v>8.1</v>
      </c>
      <c r="O42" s="133">
        <f t="shared" si="6"/>
        <v>4.4</v>
      </c>
      <c r="P42" s="132">
        <f t="shared" si="6"/>
        <v>10</v>
      </c>
      <c r="Q42" s="132">
        <f t="shared" si="6"/>
        <v>7.7</v>
      </c>
      <c r="R42" s="132">
        <f t="shared" si="6"/>
        <v>5.7</v>
      </c>
      <c r="S42" s="132">
        <f t="shared" si="6"/>
        <v>5.2</v>
      </c>
      <c r="T42" s="133">
        <f t="shared" si="6"/>
        <v>3.7</v>
      </c>
      <c r="U42" s="133">
        <f t="shared" si="6"/>
        <v>1</v>
      </c>
      <c r="V42" s="133">
        <f t="shared" si="6"/>
        <v>3.4</v>
      </c>
      <c r="W42" s="133">
        <f t="shared" si="6"/>
        <v>4.6</v>
      </c>
    </row>
    <row r="44">
      <c r="A44" s="124"/>
      <c r="B44" s="141" t="s">
        <v>46</v>
      </c>
      <c r="C44" s="126"/>
      <c r="D44" s="126"/>
      <c r="E44" s="126"/>
      <c r="F44" s="126"/>
      <c r="G44" s="126"/>
      <c r="H44" s="126"/>
      <c r="I44" s="126"/>
      <c r="J44" s="126"/>
      <c r="K44" s="127"/>
      <c r="M44" s="124"/>
      <c r="N44" s="141" t="s">
        <v>47</v>
      </c>
      <c r="O44" s="126"/>
      <c r="P44" s="126"/>
      <c r="Q44" s="126"/>
      <c r="R44" s="126"/>
      <c r="S44" s="126"/>
      <c r="T44" s="126"/>
      <c r="U44" s="126"/>
      <c r="V44" s="126"/>
      <c r="W44" s="127"/>
    </row>
    <row r="45">
      <c r="A45" s="128"/>
      <c r="B45" s="142" t="s">
        <v>21</v>
      </c>
      <c r="C45" s="142" t="s">
        <v>38</v>
      </c>
      <c r="D45" s="142" t="s">
        <v>26</v>
      </c>
      <c r="E45" s="142" t="s">
        <v>27</v>
      </c>
      <c r="F45" s="142" t="s">
        <v>29</v>
      </c>
      <c r="G45" s="142" t="s">
        <v>30</v>
      </c>
      <c r="H45" s="142" t="s">
        <v>31</v>
      </c>
      <c r="I45" s="142" t="s">
        <v>33</v>
      </c>
      <c r="J45" s="142" t="s">
        <v>34</v>
      </c>
      <c r="K45" s="142" t="s">
        <v>32</v>
      </c>
      <c r="M45" s="128"/>
      <c r="N45" s="142" t="s">
        <v>21</v>
      </c>
      <c r="O45" s="142" t="s">
        <v>38</v>
      </c>
      <c r="P45" s="142" t="s">
        <v>26</v>
      </c>
      <c r="Q45" s="142" t="s">
        <v>27</v>
      </c>
      <c r="R45" s="142" t="s">
        <v>29</v>
      </c>
      <c r="S45" s="142" t="s">
        <v>30</v>
      </c>
      <c r="T45" s="142" t="s">
        <v>31</v>
      </c>
      <c r="U45" s="142" t="s">
        <v>33</v>
      </c>
      <c r="V45" s="142" t="s">
        <v>34</v>
      </c>
      <c r="W45" s="142" t="s">
        <v>32</v>
      </c>
    </row>
    <row r="46">
      <c r="A46" s="142">
        <v>2010.0</v>
      </c>
      <c r="B46" s="95">
        <v>0.16</v>
      </c>
      <c r="C46" s="95">
        <v>0.18</v>
      </c>
      <c r="D46" s="95">
        <v>0.12</v>
      </c>
      <c r="E46" s="95">
        <v>0.06</v>
      </c>
      <c r="F46" s="95">
        <v>0.17</v>
      </c>
      <c r="G46" s="95">
        <v>0.1</v>
      </c>
      <c r="H46" s="95">
        <v>0.07</v>
      </c>
      <c r="I46" s="95">
        <v>0.1</v>
      </c>
      <c r="J46" s="95">
        <v>0.09</v>
      </c>
      <c r="K46" s="95">
        <v>0.05</v>
      </c>
      <c r="M46" s="142">
        <v>2010.0</v>
      </c>
      <c r="N46" s="95">
        <v>3.0</v>
      </c>
      <c r="O46" s="95">
        <v>1.0</v>
      </c>
      <c r="P46" s="95">
        <v>4.0</v>
      </c>
      <c r="Q46" s="95">
        <v>9.0</v>
      </c>
      <c r="R46" s="95">
        <v>2.0</v>
      </c>
      <c r="S46" s="95">
        <v>5.0</v>
      </c>
      <c r="T46" s="95">
        <v>8.0</v>
      </c>
      <c r="U46" s="95">
        <v>5.0</v>
      </c>
      <c r="V46" s="95">
        <v>7.0</v>
      </c>
      <c r="W46" s="95" t="s">
        <v>48</v>
      </c>
    </row>
    <row r="47">
      <c r="A47" s="142">
        <v>2011.0</v>
      </c>
      <c r="B47" s="95">
        <v>0.12</v>
      </c>
      <c r="C47" s="95">
        <v>0.12</v>
      </c>
      <c r="D47" s="95">
        <v>0.25</v>
      </c>
      <c r="E47" s="95">
        <v>0.06</v>
      </c>
      <c r="F47" s="95">
        <v>0.18</v>
      </c>
      <c r="G47" s="95">
        <v>0.11</v>
      </c>
      <c r="H47" s="95">
        <v>0.07</v>
      </c>
      <c r="I47" s="95">
        <v>0.07</v>
      </c>
      <c r="J47" s="95">
        <v>0.1</v>
      </c>
      <c r="K47" s="95">
        <v>0.06</v>
      </c>
      <c r="M47" s="142">
        <v>2011.0</v>
      </c>
      <c r="N47" s="95">
        <v>3.0</v>
      </c>
      <c r="O47" s="95">
        <v>3.0</v>
      </c>
      <c r="P47" s="95">
        <v>1.0</v>
      </c>
      <c r="Q47" s="95">
        <v>9.0</v>
      </c>
      <c r="R47" s="95">
        <v>2.0</v>
      </c>
      <c r="S47" s="95">
        <v>5.0</v>
      </c>
      <c r="T47" s="95">
        <v>7.0</v>
      </c>
      <c r="U47" s="95">
        <v>7.0</v>
      </c>
      <c r="V47" s="95">
        <v>6.0</v>
      </c>
      <c r="W47" s="95">
        <v>9.0</v>
      </c>
    </row>
    <row r="48">
      <c r="A48" s="142">
        <v>2012.0</v>
      </c>
      <c r="B48" s="95">
        <v>0.15</v>
      </c>
      <c r="C48" s="95">
        <v>0.26</v>
      </c>
      <c r="D48" s="95">
        <v>0.27</v>
      </c>
      <c r="E48" s="95">
        <v>0.06</v>
      </c>
      <c r="F48" s="95">
        <v>0.19</v>
      </c>
      <c r="G48" s="95">
        <v>0.14</v>
      </c>
      <c r="H48" s="95">
        <v>0.11</v>
      </c>
      <c r="I48" s="95">
        <v>0.16</v>
      </c>
      <c r="J48" s="95">
        <v>0.08</v>
      </c>
      <c r="K48" s="95">
        <v>0.23</v>
      </c>
      <c r="M48" s="142">
        <v>2012.0</v>
      </c>
      <c r="N48" s="95">
        <v>6.0</v>
      </c>
      <c r="O48" s="95">
        <v>2.0</v>
      </c>
      <c r="P48" s="95">
        <v>1.0</v>
      </c>
      <c r="Q48" s="95">
        <v>10.0</v>
      </c>
      <c r="R48" s="95">
        <v>4.0</v>
      </c>
      <c r="S48" s="95">
        <v>7.0</v>
      </c>
      <c r="T48" s="95">
        <v>8.0</v>
      </c>
      <c r="U48" s="95">
        <v>5.0</v>
      </c>
      <c r="V48" s="95">
        <v>9.0</v>
      </c>
      <c r="W48" s="95">
        <v>3.0</v>
      </c>
    </row>
    <row r="49">
      <c r="A49" s="142">
        <v>2013.0</v>
      </c>
      <c r="B49" s="95">
        <v>0.25</v>
      </c>
      <c r="C49" s="95">
        <v>0.2</v>
      </c>
      <c r="D49" s="95">
        <v>0.32</v>
      </c>
      <c r="E49" s="95">
        <v>0.1</v>
      </c>
      <c r="F49" s="95">
        <v>0.2</v>
      </c>
      <c r="G49" s="95">
        <v>0.11</v>
      </c>
      <c r="H49" s="95">
        <v>0.1</v>
      </c>
      <c r="I49" s="95">
        <v>0.12</v>
      </c>
      <c r="J49" s="95">
        <v>0.1</v>
      </c>
      <c r="K49" s="95">
        <v>0.14</v>
      </c>
      <c r="M49" s="142">
        <v>2013.0</v>
      </c>
      <c r="N49" s="95">
        <v>2.0</v>
      </c>
      <c r="O49" s="95">
        <v>3.0</v>
      </c>
      <c r="P49" s="95">
        <v>1.0</v>
      </c>
      <c r="Q49" s="95">
        <v>8.0</v>
      </c>
      <c r="R49" s="95">
        <v>3.0</v>
      </c>
      <c r="S49" s="95">
        <v>7.0</v>
      </c>
      <c r="T49" s="95">
        <v>8.0</v>
      </c>
      <c r="U49" s="95">
        <v>6.0</v>
      </c>
      <c r="V49" s="95">
        <v>8.0</v>
      </c>
      <c r="W49" s="95">
        <v>5.0</v>
      </c>
    </row>
    <row r="50">
      <c r="A50" s="142">
        <v>2014.0</v>
      </c>
      <c r="B50" s="95">
        <v>0.25</v>
      </c>
      <c r="C50" s="95">
        <v>0.2</v>
      </c>
      <c r="D50" s="95">
        <v>0.51</v>
      </c>
      <c r="E50" s="95">
        <v>0.07</v>
      </c>
      <c r="F50" s="95">
        <v>0.2</v>
      </c>
      <c r="G50" s="95">
        <v>0.08</v>
      </c>
      <c r="H50" s="95">
        <v>0.06</v>
      </c>
      <c r="I50" s="95">
        <v>0.08</v>
      </c>
      <c r="J50" s="95">
        <v>0.1</v>
      </c>
      <c r="K50" s="95">
        <v>0.08</v>
      </c>
      <c r="M50" s="142">
        <v>2014.0</v>
      </c>
      <c r="N50" s="95">
        <v>2.0</v>
      </c>
      <c r="O50" s="95">
        <v>3.0</v>
      </c>
      <c r="P50" s="95">
        <v>1.0</v>
      </c>
      <c r="Q50" s="95">
        <v>9.0</v>
      </c>
      <c r="R50" s="95">
        <v>3.0</v>
      </c>
      <c r="S50" s="95">
        <v>6.0</v>
      </c>
      <c r="T50" s="95">
        <v>10.0</v>
      </c>
      <c r="U50" s="95">
        <v>6.0</v>
      </c>
      <c r="V50" s="95">
        <v>5.0</v>
      </c>
      <c r="W50" s="95">
        <v>6.0</v>
      </c>
    </row>
    <row r="51">
      <c r="A51" s="142">
        <v>2015.0</v>
      </c>
      <c r="B51" s="95">
        <v>0.21</v>
      </c>
      <c r="C51" s="95">
        <v>0.14</v>
      </c>
      <c r="D51" s="95">
        <v>0.33</v>
      </c>
      <c r="E51" s="95">
        <v>0.08</v>
      </c>
      <c r="F51" s="95">
        <v>0.22</v>
      </c>
      <c r="G51" s="95">
        <v>0.12</v>
      </c>
      <c r="H51" s="95">
        <v>0.08</v>
      </c>
      <c r="I51" s="95">
        <v>0.12</v>
      </c>
      <c r="J51" s="95">
        <v>0.34</v>
      </c>
      <c r="K51" s="95">
        <v>0.08</v>
      </c>
      <c r="M51" s="142">
        <v>2015.0</v>
      </c>
      <c r="N51" s="95">
        <v>4.0</v>
      </c>
      <c r="O51" s="95">
        <v>5.0</v>
      </c>
      <c r="P51" s="95">
        <v>2.0</v>
      </c>
      <c r="Q51" s="95">
        <v>8.0</v>
      </c>
      <c r="R51" s="95">
        <v>3.0</v>
      </c>
      <c r="S51" s="95">
        <v>6.0</v>
      </c>
      <c r="T51" s="95">
        <v>8.0</v>
      </c>
      <c r="U51" s="95">
        <v>6.0</v>
      </c>
      <c r="V51" s="95">
        <v>1.0</v>
      </c>
      <c r="W51" s="95">
        <v>8.0</v>
      </c>
    </row>
    <row r="52">
      <c r="A52" s="142">
        <v>2016.0</v>
      </c>
      <c r="B52" s="95">
        <v>0.28</v>
      </c>
      <c r="C52" s="95">
        <v>0.13</v>
      </c>
      <c r="D52" s="95">
        <v>0.15</v>
      </c>
      <c r="E52" s="95">
        <v>0.06</v>
      </c>
      <c r="F52" s="95">
        <v>0.27</v>
      </c>
      <c r="G52" s="95">
        <v>0.05</v>
      </c>
      <c r="H52" s="95">
        <v>0.06</v>
      </c>
      <c r="I52" s="95">
        <v>0.06</v>
      </c>
      <c r="J52" s="95">
        <v>0.07</v>
      </c>
      <c r="K52" s="95">
        <v>0.05</v>
      </c>
      <c r="M52" s="142">
        <v>2016.0</v>
      </c>
      <c r="N52" s="95">
        <v>1.0</v>
      </c>
      <c r="O52" s="95">
        <v>4.0</v>
      </c>
      <c r="P52" s="95">
        <v>3.0</v>
      </c>
      <c r="Q52" s="95">
        <v>6.0</v>
      </c>
      <c r="R52" s="95">
        <v>2.0</v>
      </c>
      <c r="S52" s="95">
        <v>9.0</v>
      </c>
      <c r="T52" s="95">
        <v>6.0</v>
      </c>
      <c r="U52" s="95">
        <v>6.0</v>
      </c>
      <c r="V52" s="95">
        <v>5.0</v>
      </c>
      <c r="W52" s="95">
        <v>9.0</v>
      </c>
    </row>
    <row r="53">
      <c r="A53" s="142">
        <v>2017.0</v>
      </c>
      <c r="B53" s="95">
        <v>0.24</v>
      </c>
      <c r="C53" s="95">
        <v>0.1</v>
      </c>
      <c r="D53" s="95">
        <v>0.13</v>
      </c>
      <c r="E53" s="95">
        <v>0.08</v>
      </c>
      <c r="F53" s="95">
        <v>0.24</v>
      </c>
      <c r="G53" s="95">
        <v>0.07</v>
      </c>
      <c r="H53" s="95">
        <v>0.08</v>
      </c>
      <c r="I53" s="95">
        <v>0.1</v>
      </c>
      <c r="J53" s="95">
        <v>0.13</v>
      </c>
      <c r="K53" s="95">
        <v>0.12</v>
      </c>
      <c r="M53" s="142">
        <v>2017.0</v>
      </c>
      <c r="N53" s="95">
        <v>1.0</v>
      </c>
      <c r="O53" s="95">
        <v>6.0</v>
      </c>
      <c r="P53" s="95">
        <v>3.0</v>
      </c>
      <c r="Q53" s="95">
        <v>8.0</v>
      </c>
      <c r="R53" s="95">
        <v>1.0</v>
      </c>
      <c r="S53" s="95">
        <v>10.0</v>
      </c>
      <c r="T53" s="95">
        <v>8.0</v>
      </c>
      <c r="U53" s="95">
        <v>6.0</v>
      </c>
      <c r="V53" s="95">
        <v>3.0</v>
      </c>
      <c r="W53" s="95">
        <v>5.0</v>
      </c>
    </row>
    <row r="54">
      <c r="A54" s="142">
        <v>2018.0</v>
      </c>
      <c r="B54" s="95">
        <v>0.2</v>
      </c>
      <c r="C54" s="95">
        <v>0.13</v>
      </c>
      <c r="D54" s="95">
        <v>0.2</v>
      </c>
      <c r="E54" s="95">
        <v>0.04</v>
      </c>
      <c r="F54" s="95">
        <v>0.21</v>
      </c>
      <c r="G54" s="95">
        <v>0.1</v>
      </c>
      <c r="H54" s="95">
        <v>0.07</v>
      </c>
      <c r="I54" s="95">
        <v>0.09</v>
      </c>
      <c r="J54" s="95">
        <v>0.12</v>
      </c>
      <c r="K54" s="95">
        <v>0.08</v>
      </c>
      <c r="M54" s="142">
        <v>2018.0</v>
      </c>
      <c r="N54" s="95">
        <v>2.0</v>
      </c>
      <c r="O54" s="95">
        <v>4.0</v>
      </c>
      <c r="P54" s="95">
        <v>2.0</v>
      </c>
      <c r="Q54" s="95">
        <v>10.0</v>
      </c>
      <c r="R54" s="95">
        <v>1.0</v>
      </c>
      <c r="S54" s="95">
        <v>6.0</v>
      </c>
      <c r="T54" s="95">
        <v>9.0</v>
      </c>
      <c r="U54" s="95">
        <v>7.0</v>
      </c>
      <c r="V54" s="95">
        <v>5.0</v>
      </c>
      <c r="W54" s="95">
        <v>8.0</v>
      </c>
    </row>
    <row r="55">
      <c r="A55" s="142">
        <v>2019.0</v>
      </c>
      <c r="B55" s="95">
        <v>0.23</v>
      </c>
      <c r="C55" s="95">
        <v>0.17</v>
      </c>
      <c r="D55" s="95">
        <v>0.17</v>
      </c>
      <c r="E55" s="95">
        <v>0.09</v>
      </c>
      <c r="F55" s="95">
        <v>0.27</v>
      </c>
      <c r="G55" s="95">
        <v>0.12</v>
      </c>
      <c r="H55" s="95">
        <v>0.1</v>
      </c>
      <c r="I55" s="95">
        <v>0.11</v>
      </c>
      <c r="J55" s="95">
        <v>0.11</v>
      </c>
      <c r="K55" s="95">
        <v>0.11</v>
      </c>
      <c r="M55" s="142">
        <v>2019.0</v>
      </c>
      <c r="N55" s="95">
        <v>2.0</v>
      </c>
      <c r="O55" s="95">
        <v>3.0</v>
      </c>
      <c r="P55" s="95">
        <v>3.0</v>
      </c>
      <c r="Q55" s="95" t="s">
        <v>49</v>
      </c>
      <c r="R55" s="95">
        <v>1.0</v>
      </c>
      <c r="S55" s="95">
        <v>5.0</v>
      </c>
      <c r="T55" s="95">
        <v>9.0</v>
      </c>
      <c r="U55" s="95">
        <v>6.0</v>
      </c>
      <c r="V55" s="95">
        <v>6.0</v>
      </c>
      <c r="W55" s="95">
        <v>6.0</v>
      </c>
    </row>
    <row r="56">
      <c r="A56" s="142" t="s">
        <v>39</v>
      </c>
      <c r="B56" s="132">
        <f t="shared" ref="B56:K56" si="7"> (sum(B46:B55)/10)</f>
        <v>0.209</v>
      </c>
      <c r="C56" s="132">
        <f t="shared" si="7"/>
        <v>0.163</v>
      </c>
      <c r="D56" s="132">
        <f t="shared" si="7"/>
        <v>0.245</v>
      </c>
      <c r="E56" s="132">
        <f t="shared" si="7"/>
        <v>0.07</v>
      </c>
      <c r="F56" s="132">
        <f t="shared" si="7"/>
        <v>0.215</v>
      </c>
      <c r="G56" s="132">
        <f t="shared" si="7"/>
        <v>0.1</v>
      </c>
      <c r="H56" s="132">
        <f t="shared" si="7"/>
        <v>0.08</v>
      </c>
      <c r="I56" s="132">
        <f t="shared" si="7"/>
        <v>0.101</v>
      </c>
      <c r="J56" s="132">
        <f t="shared" si="7"/>
        <v>0.124</v>
      </c>
      <c r="K56" s="132">
        <f t="shared" si="7"/>
        <v>0.1</v>
      </c>
      <c r="M56" s="142" t="s">
        <v>40</v>
      </c>
      <c r="N56" s="133">
        <f t="shared" ref="N56:W56" si="8"> (sum(N46:N55)/10)</f>
        <v>2.6</v>
      </c>
      <c r="O56" s="133">
        <f t="shared" si="8"/>
        <v>3.4</v>
      </c>
      <c r="P56" s="133">
        <f t="shared" si="8"/>
        <v>2.1</v>
      </c>
      <c r="Q56" s="132">
        <f t="shared" si="8"/>
        <v>7.7</v>
      </c>
      <c r="R56" s="133">
        <f t="shared" si="8"/>
        <v>2.2</v>
      </c>
      <c r="S56" s="132">
        <f t="shared" si="8"/>
        <v>6.6</v>
      </c>
      <c r="T56" s="132">
        <f t="shared" si="8"/>
        <v>8.1</v>
      </c>
      <c r="U56" s="132">
        <f t="shared" si="8"/>
        <v>6</v>
      </c>
      <c r="V56" s="133">
        <f t="shared" si="8"/>
        <v>5.5</v>
      </c>
      <c r="W56" s="132">
        <f t="shared" si="8"/>
        <v>5.9</v>
      </c>
    </row>
    <row r="58">
      <c r="A58" s="124"/>
      <c r="B58" s="143" t="s">
        <v>50</v>
      </c>
      <c r="C58" s="126"/>
      <c r="D58" s="126"/>
      <c r="E58" s="126"/>
      <c r="F58" s="126"/>
      <c r="G58" s="126"/>
      <c r="H58" s="126"/>
      <c r="I58" s="126"/>
      <c r="J58" s="126"/>
      <c r="K58" s="127"/>
      <c r="M58" s="124"/>
      <c r="N58" s="143" t="s">
        <v>51</v>
      </c>
      <c r="O58" s="126"/>
      <c r="P58" s="126"/>
      <c r="Q58" s="126"/>
      <c r="R58" s="126"/>
      <c r="S58" s="126"/>
      <c r="T58" s="126"/>
      <c r="U58" s="126"/>
      <c r="V58" s="126"/>
      <c r="W58" s="127"/>
    </row>
    <row r="59">
      <c r="A59" s="128"/>
      <c r="B59" s="144" t="s">
        <v>21</v>
      </c>
      <c r="C59" s="144" t="s">
        <v>38</v>
      </c>
      <c r="D59" s="144" t="s">
        <v>26</v>
      </c>
      <c r="E59" s="144" t="s">
        <v>27</v>
      </c>
      <c r="F59" s="144" t="s">
        <v>29</v>
      </c>
      <c r="G59" s="144" t="s">
        <v>30</v>
      </c>
      <c r="H59" s="144" t="s">
        <v>31</v>
      </c>
      <c r="I59" s="144" t="s">
        <v>33</v>
      </c>
      <c r="J59" s="144" t="s">
        <v>34</v>
      </c>
      <c r="K59" s="144" t="s">
        <v>32</v>
      </c>
      <c r="M59" s="128"/>
      <c r="N59" s="144" t="s">
        <v>21</v>
      </c>
      <c r="O59" s="144" t="s">
        <v>38</v>
      </c>
      <c r="P59" s="144" t="s">
        <v>26</v>
      </c>
      <c r="Q59" s="144" t="s">
        <v>27</v>
      </c>
      <c r="R59" s="144" t="s">
        <v>29</v>
      </c>
      <c r="S59" s="144" t="s">
        <v>30</v>
      </c>
      <c r="T59" s="144" t="s">
        <v>31</v>
      </c>
      <c r="U59" s="144" t="s">
        <v>33</v>
      </c>
      <c r="V59" s="144" t="s">
        <v>34</v>
      </c>
      <c r="W59" s="144" t="s">
        <v>32</v>
      </c>
    </row>
    <row r="60">
      <c r="A60" s="144">
        <v>2010.0</v>
      </c>
      <c r="B60" s="95">
        <v>1.73</v>
      </c>
      <c r="C60" s="95">
        <v>2.84</v>
      </c>
      <c r="D60" s="95">
        <v>1.67</v>
      </c>
      <c r="E60" s="95">
        <v>2.48</v>
      </c>
      <c r="F60" s="95">
        <v>2.26</v>
      </c>
      <c r="G60" s="95">
        <v>2.69</v>
      </c>
      <c r="H60" s="95">
        <v>3.51</v>
      </c>
      <c r="I60" s="95">
        <v>4.35</v>
      </c>
      <c r="J60" s="95">
        <v>3.02</v>
      </c>
      <c r="K60" s="145">
        <v>2.086352450507028</v>
      </c>
      <c r="M60" s="144">
        <v>2010.0</v>
      </c>
      <c r="N60" s="95">
        <v>9.0</v>
      </c>
      <c r="O60" s="95">
        <v>4.0</v>
      </c>
      <c r="P60" s="95">
        <v>10.0</v>
      </c>
      <c r="Q60" s="95">
        <v>6.0</v>
      </c>
      <c r="R60" s="95">
        <v>7.0</v>
      </c>
      <c r="S60" s="95">
        <v>5.0</v>
      </c>
      <c r="T60" s="95">
        <v>2.0</v>
      </c>
      <c r="U60" s="95">
        <v>1.0</v>
      </c>
      <c r="V60" s="95">
        <v>3.0</v>
      </c>
      <c r="W60" s="146">
        <v>8.0</v>
      </c>
    </row>
    <row r="61">
      <c r="A61" s="144">
        <v>2011.0</v>
      </c>
      <c r="B61" s="95">
        <v>1.54</v>
      </c>
      <c r="C61" s="95">
        <v>2.81</v>
      </c>
      <c r="D61" s="95">
        <v>1.86</v>
      </c>
      <c r="E61" s="95">
        <v>2.55</v>
      </c>
      <c r="F61" s="95">
        <v>2.5</v>
      </c>
      <c r="G61" s="95">
        <v>3.03</v>
      </c>
      <c r="H61" s="95">
        <v>3.68</v>
      </c>
      <c r="I61" s="95">
        <v>4.13</v>
      </c>
      <c r="J61" s="95">
        <v>3.0</v>
      </c>
      <c r="K61" s="145">
        <v>2.594619646668434</v>
      </c>
      <c r="M61" s="144">
        <v>2011.0</v>
      </c>
      <c r="N61" s="95">
        <v>10.0</v>
      </c>
      <c r="O61" s="95">
        <v>5.0</v>
      </c>
      <c r="P61" s="95">
        <v>9.0</v>
      </c>
      <c r="Q61" s="95">
        <v>7.0</v>
      </c>
      <c r="R61" s="95">
        <v>8.0</v>
      </c>
      <c r="S61" s="95">
        <v>3.0</v>
      </c>
      <c r="T61" s="95">
        <v>2.0</v>
      </c>
      <c r="U61" s="95">
        <v>1.0</v>
      </c>
      <c r="V61" s="95">
        <v>4.0</v>
      </c>
      <c r="W61" s="146">
        <v>6.0</v>
      </c>
    </row>
    <row r="62">
      <c r="A62" s="144">
        <v>2012.0</v>
      </c>
      <c r="B62" s="95">
        <v>2.07</v>
      </c>
      <c r="C62" s="95">
        <v>6.17</v>
      </c>
      <c r="D62" s="95">
        <v>5.32</v>
      </c>
      <c r="E62" s="95">
        <v>3.01</v>
      </c>
      <c r="F62" s="95">
        <v>3.58</v>
      </c>
      <c r="G62" s="95">
        <v>6.19</v>
      </c>
      <c r="H62" s="95">
        <v>6.08</v>
      </c>
      <c r="I62" s="95">
        <v>4.38</v>
      </c>
      <c r="J62" s="95">
        <v>5.99</v>
      </c>
      <c r="K62" s="145">
        <v>4.587796068191528</v>
      </c>
      <c r="M62" s="144">
        <v>2012.0</v>
      </c>
      <c r="N62" s="95">
        <v>10.0</v>
      </c>
      <c r="O62" s="95">
        <v>2.0</v>
      </c>
      <c r="P62" s="95">
        <v>5.0</v>
      </c>
      <c r="Q62" s="95">
        <v>9.0</v>
      </c>
      <c r="R62" s="95">
        <v>8.0</v>
      </c>
      <c r="S62" s="95">
        <v>1.0</v>
      </c>
      <c r="T62" s="95">
        <v>3.0</v>
      </c>
      <c r="U62" s="95">
        <v>7.0</v>
      </c>
      <c r="V62" s="95">
        <v>4.0</v>
      </c>
      <c r="W62" s="146">
        <v>6.0</v>
      </c>
    </row>
    <row r="63">
      <c r="A63" s="144">
        <v>2013.0</v>
      </c>
      <c r="B63" s="95">
        <v>1.97</v>
      </c>
      <c r="C63" s="95">
        <v>2.73</v>
      </c>
      <c r="D63" s="95">
        <v>2.08</v>
      </c>
      <c r="E63" s="95">
        <v>2.7</v>
      </c>
      <c r="F63" s="95">
        <v>2.53</v>
      </c>
      <c r="G63" s="95">
        <v>2.25</v>
      </c>
      <c r="H63" s="95">
        <v>3.77</v>
      </c>
      <c r="I63" s="95">
        <v>4.73</v>
      </c>
      <c r="J63" s="95">
        <v>3.15</v>
      </c>
      <c r="K63" s="145">
        <v>2.314664500100272</v>
      </c>
      <c r="M63" s="144">
        <v>2013.0</v>
      </c>
      <c r="N63" s="95">
        <v>10.0</v>
      </c>
      <c r="O63" s="95">
        <v>4.0</v>
      </c>
      <c r="P63" s="95">
        <v>9.0</v>
      </c>
      <c r="Q63" s="95">
        <v>5.0</v>
      </c>
      <c r="R63" s="95">
        <v>6.0</v>
      </c>
      <c r="S63" s="95">
        <v>8.0</v>
      </c>
      <c r="T63" s="95">
        <v>2.0</v>
      </c>
      <c r="U63" s="95">
        <v>1.0</v>
      </c>
      <c r="V63" s="95">
        <v>3.0</v>
      </c>
      <c r="W63" s="146">
        <v>7.0</v>
      </c>
    </row>
    <row r="64">
      <c r="A64" s="144">
        <v>2014.0</v>
      </c>
      <c r="B64" s="95">
        <v>2.19</v>
      </c>
      <c r="C64" s="95">
        <v>3.32</v>
      </c>
      <c r="D64" s="95">
        <v>2.24</v>
      </c>
      <c r="E64" s="95">
        <v>2.73</v>
      </c>
      <c r="F64" s="95">
        <v>3.24</v>
      </c>
      <c r="G64" s="95">
        <v>4.24</v>
      </c>
      <c r="H64" s="95">
        <v>3.98</v>
      </c>
      <c r="I64" s="95">
        <v>4.67</v>
      </c>
      <c r="J64" s="95">
        <v>4.05</v>
      </c>
      <c r="K64" s="145">
        <v>4.191825374960899</v>
      </c>
      <c r="M64" s="144">
        <v>2014.0</v>
      </c>
      <c r="N64" s="95">
        <v>10.0</v>
      </c>
      <c r="O64" s="95">
        <v>6.0</v>
      </c>
      <c r="P64" s="95">
        <v>9.0</v>
      </c>
      <c r="Q64" s="95">
        <v>8.0</v>
      </c>
      <c r="R64" s="95">
        <v>7.0</v>
      </c>
      <c r="S64" s="95">
        <v>2.0</v>
      </c>
      <c r="T64" s="95">
        <v>5.0</v>
      </c>
      <c r="U64" s="95">
        <v>1.0</v>
      </c>
      <c r="V64" s="95">
        <v>4.0</v>
      </c>
      <c r="W64" s="146">
        <v>3.0</v>
      </c>
    </row>
    <row r="65">
      <c r="A65" s="144">
        <v>2015.0</v>
      </c>
      <c r="B65" s="95">
        <v>2.13</v>
      </c>
      <c r="C65" s="95">
        <v>4.12</v>
      </c>
      <c r="D65" s="95">
        <v>2.7</v>
      </c>
      <c r="E65" s="95">
        <v>3.36</v>
      </c>
      <c r="F65" s="95">
        <v>3.2</v>
      </c>
      <c r="G65" s="95">
        <v>4.89</v>
      </c>
      <c r="H65" s="95">
        <v>4.49</v>
      </c>
      <c r="I65" s="95">
        <v>5.28</v>
      </c>
      <c r="J65" s="95">
        <v>4.91</v>
      </c>
      <c r="K65" s="145">
        <v>3.60152800877889</v>
      </c>
      <c r="M65" s="144">
        <v>2015.0</v>
      </c>
      <c r="N65" s="95">
        <v>10.0</v>
      </c>
      <c r="O65" s="95">
        <v>5.0</v>
      </c>
      <c r="P65" s="95">
        <v>9.0</v>
      </c>
      <c r="Q65" s="95">
        <v>7.0</v>
      </c>
      <c r="R65" s="95">
        <v>8.0</v>
      </c>
      <c r="S65" s="95">
        <v>3.0</v>
      </c>
      <c r="T65" s="95">
        <v>4.0</v>
      </c>
      <c r="U65" s="95">
        <v>1.0</v>
      </c>
      <c r="V65" s="95">
        <v>2.0</v>
      </c>
      <c r="W65" s="146">
        <v>6.0</v>
      </c>
    </row>
    <row r="66">
      <c r="A66" s="144">
        <v>2016.0</v>
      </c>
      <c r="B66" s="95">
        <v>1.71</v>
      </c>
      <c r="C66" s="95">
        <v>3.65</v>
      </c>
      <c r="D66" s="95">
        <v>1.89</v>
      </c>
      <c r="E66" s="95">
        <v>3.12</v>
      </c>
      <c r="F66" s="95">
        <v>2.53</v>
      </c>
      <c r="G66" s="95">
        <v>3.95</v>
      </c>
      <c r="H66" s="95">
        <v>3.57</v>
      </c>
      <c r="I66" s="95">
        <v>4.73</v>
      </c>
      <c r="J66" s="95">
        <v>3.23</v>
      </c>
      <c r="K66" s="145">
        <v>2.9333490984780446</v>
      </c>
      <c r="M66" s="144">
        <v>2016.0</v>
      </c>
      <c r="N66" s="95">
        <v>10.0</v>
      </c>
      <c r="O66" s="95">
        <v>3.0</v>
      </c>
      <c r="P66" s="95">
        <v>9.0</v>
      </c>
      <c r="Q66" s="95">
        <v>6.0</v>
      </c>
      <c r="R66" s="95">
        <v>8.0</v>
      </c>
      <c r="S66" s="95">
        <v>2.0</v>
      </c>
      <c r="T66" s="95">
        <v>4.0</v>
      </c>
      <c r="U66" s="95">
        <v>1.0</v>
      </c>
      <c r="V66" s="95">
        <v>5.0</v>
      </c>
      <c r="W66" s="146">
        <v>7.0</v>
      </c>
    </row>
    <row r="67">
      <c r="A67" s="144">
        <v>2017.0</v>
      </c>
      <c r="B67" s="95">
        <v>2.01</v>
      </c>
      <c r="C67" s="95">
        <v>3.64</v>
      </c>
      <c r="D67" s="95">
        <v>2.3</v>
      </c>
      <c r="E67" s="95">
        <v>3.43</v>
      </c>
      <c r="F67" s="95">
        <v>3.27</v>
      </c>
      <c r="G67" s="95">
        <v>4.61</v>
      </c>
      <c r="H67" s="95">
        <v>4.44</v>
      </c>
      <c r="I67" s="95">
        <v>5.04</v>
      </c>
      <c r="J67" s="95">
        <v>3.5</v>
      </c>
      <c r="K67" s="145">
        <v>3.8937140703201294</v>
      </c>
      <c r="M67" s="144">
        <v>2017.0</v>
      </c>
      <c r="N67" s="95">
        <v>10.0</v>
      </c>
      <c r="O67" s="95">
        <v>5.0</v>
      </c>
      <c r="P67" s="95">
        <v>9.0</v>
      </c>
      <c r="Q67" s="95">
        <v>7.0</v>
      </c>
      <c r="R67" s="95">
        <v>8.0</v>
      </c>
      <c r="S67" s="95">
        <v>2.0</v>
      </c>
      <c r="T67" s="95">
        <v>3.0</v>
      </c>
      <c r="U67" s="95">
        <v>1.0</v>
      </c>
      <c r="V67" s="95">
        <v>6.0</v>
      </c>
      <c r="W67" s="146">
        <v>4.0</v>
      </c>
    </row>
    <row r="68">
      <c r="A68" s="144">
        <v>2018.0</v>
      </c>
      <c r="B68" s="95">
        <v>1.77</v>
      </c>
      <c r="C68" s="95">
        <v>3.49</v>
      </c>
      <c r="D68" s="95">
        <v>2.45</v>
      </c>
      <c r="E68" s="95">
        <v>2.74</v>
      </c>
      <c r="F68" s="95">
        <v>3.19</v>
      </c>
      <c r="G68" s="95">
        <v>3.75</v>
      </c>
      <c r="H68" s="95">
        <v>3.88</v>
      </c>
      <c r="I68" s="95">
        <v>4.95</v>
      </c>
      <c r="J68" s="95">
        <v>3.08</v>
      </c>
      <c r="K68" s="145">
        <v>2.4955052534739175</v>
      </c>
      <c r="M68" s="144">
        <v>2018.0</v>
      </c>
      <c r="N68" s="95">
        <v>10.0</v>
      </c>
      <c r="O68" s="95">
        <v>4.0</v>
      </c>
      <c r="P68" s="95">
        <v>9.0</v>
      </c>
      <c r="Q68" s="95">
        <v>7.0</v>
      </c>
      <c r="R68" s="95">
        <v>5.0</v>
      </c>
      <c r="S68" s="95">
        <v>3.0</v>
      </c>
      <c r="T68" s="95">
        <v>2.0</v>
      </c>
      <c r="U68" s="95">
        <v>1.0</v>
      </c>
      <c r="V68" s="95">
        <v>6.0</v>
      </c>
      <c r="W68" s="146">
        <v>8.0</v>
      </c>
    </row>
    <row r="69">
      <c r="A69" s="144">
        <v>2019.0</v>
      </c>
      <c r="B69" s="95">
        <v>1.98</v>
      </c>
      <c r="C69" s="95">
        <v>3.75</v>
      </c>
      <c r="D69" s="95">
        <v>2.02</v>
      </c>
      <c r="E69" s="95">
        <v>2.94</v>
      </c>
      <c r="F69" s="95">
        <v>3.19</v>
      </c>
      <c r="G69" s="95">
        <v>4.14</v>
      </c>
      <c r="H69" s="95">
        <v>4.3</v>
      </c>
      <c r="I69" s="95">
        <v>5.51</v>
      </c>
      <c r="J69" s="95">
        <v>3.97</v>
      </c>
      <c r="K69" s="145">
        <v>3.2806501999999997</v>
      </c>
      <c r="M69" s="144">
        <v>2019.0</v>
      </c>
      <c r="N69" s="95">
        <v>10.0</v>
      </c>
      <c r="O69" s="95">
        <v>5.0</v>
      </c>
      <c r="P69" s="95">
        <v>9.0</v>
      </c>
      <c r="Q69" s="95">
        <v>8.0</v>
      </c>
      <c r="R69" s="95">
        <v>7.0</v>
      </c>
      <c r="S69" s="95">
        <v>3.0</v>
      </c>
      <c r="T69" s="95">
        <v>2.0</v>
      </c>
      <c r="U69" s="95">
        <v>1.0</v>
      </c>
      <c r="V69" s="95">
        <v>4.0</v>
      </c>
      <c r="W69" s="146">
        <v>6.0</v>
      </c>
    </row>
    <row r="70">
      <c r="A70" s="144" t="s">
        <v>39</v>
      </c>
      <c r="B70" s="132">
        <f t="shared" ref="B70:K70" si="9"> (sum(B60:B69)/10)</f>
        <v>1.91</v>
      </c>
      <c r="C70" s="132">
        <f t="shared" si="9"/>
        <v>3.652</v>
      </c>
      <c r="D70" s="132">
        <f t="shared" si="9"/>
        <v>2.453</v>
      </c>
      <c r="E70" s="132">
        <f t="shared" si="9"/>
        <v>2.906</v>
      </c>
      <c r="F70" s="132">
        <f t="shared" si="9"/>
        <v>2.949</v>
      </c>
      <c r="G70" s="132">
        <f t="shared" si="9"/>
        <v>3.974</v>
      </c>
      <c r="H70" s="132">
        <f t="shared" si="9"/>
        <v>4.17</v>
      </c>
      <c r="I70" s="132">
        <f t="shared" si="9"/>
        <v>4.777</v>
      </c>
      <c r="J70" s="132">
        <f t="shared" si="9"/>
        <v>3.79</v>
      </c>
      <c r="K70" s="147">
        <f t="shared" si="9"/>
        <v>3.198000467</v>
      </c>
      <c r="M70" s="144" t="s">
        <v>40</v>
      </c>
      <c r="N70" s="132">
        <f t="shared" ref="N70:W70" si="10"> (sum(N60:N69)/10)</f>
        <v>9.9</v>
      </c>
      <c r="O70" s="133">
        <f t="shared" si="10"/>
        <v>4.3</v>
      </c>
      <c r="P70" s="132">
        <f t="shared" si="10"/>
        <v>8.7</v>
      </c>
      <c r="Q70" s="132">
        <f t="shared" si="10"/>
        <v>7</v>
      </c>
      <c r="R70" s="132">
        <f t="shared" si="10"/>
        <v>7.2</v>
      </c>
      <c r="S70" s="133">
        <f t="shared" si="10"/>
        <v>3.2</v>
      </c>
      <c r="T70" s="133">
        <f t="shared" si="10"/>
        <v>2.9</v>
      </c>
      <c r="U70" s="133">
        <f t="shared" si="10"/>
        <v>1.6</v>
      </c>
      <c r="V70" s="133">
        <f t="shared" si="10"/>
        <v>4.1</v>
      </c>
      <c r="W70" s="148">
        <f t="shared" si="10"/>
        <v>6.1</v>
      </c>
    </row>
    <row r="72">
      <c r="A72" s="124"/>
      <c r="B72" s="149" t="s">
        <v>52</v>
      </c>
      <c r="C72" s="126"/>
      <c r="D72" s="126"/>
      <c r="E72" s="126"/>
      <c r="F72" s="126"/>
      <c r="G72" s="126"/>
      <c r="H72" s="126"/>
      <c r="I72" s="126"/>
      <c r="J72" s="126"/>
      <c r="K72" s="127"/>
      <c r="M72" s="124"/>
      <c r="N72" s="149" t="s">
        <v>53</v>
      </c>
      <c r="O72" s="126"/>
      <c r="P72" s="126"/>
      <c r="Q72" s="126"/>
      <c r="R72" s="126"/>
      <c r="S72" s="126"/>
      <c r="T72" s="126"/>
      <c r="U72" s="126"/>
      <c r="V72" s="126"/>
      <c r="W72" s="127"/>
    </row>
    <row r="73">
      <c r="A73" s="128"/>
      <c r="B73" s="150" t="s">
        <v>21</v>
      </c>
      <c r="C73" s="150" t="s">
        <v>38</v>
      </c>
      <c r="D73" s="150" t="s">
        <v>26</v>
      </c>
      <c r="E73" s="150" t="s">
        <v>27</v>
      </c>
      <c r="F73" s="150" t="s">
        <v>29</v>
      </c>
      <c r="G73" s="150" t="s">
        <v>30</v>
      </c>
      <c r="H73" s="150" t="s">
        <v>31</v>
      </c>
      <c r="I73" s="150" t="s">
        <v>33</v>
      </c>
      <c r="J73" s="150" t="s">
        <v>34</v>
      </c>
      <c r="K73" s="150" t="s">
        <v>32</v>
      </c>
      <c r="M73" s="128"/>
      <c r="N73" s="150" t="s">
        <v>21</v>
      </c>
      <c r="O73" s="150" t="s">
        <v>38</v>
      </c>
      <c r="P73" s="150" t="s">
        <v>26</v>
      </c>
      <c r="Q73" s="150" t="s">
        <v>27</v>
      </c>
      <c r="R73" s="150" t="s">
        <v>29</v>
      </c>
      <c r="S73" s="150" t="s">
        <v>30</v>
      </c>
      <c r="T73" s="150" t="s">
        <v>31</v>
      </c>
      <c r="U73" s="150" t="s">
        <v>33</v>
      </c>
      <c r="V73" s="150" t="s">
        <v>34</v>
      </c>
      <c r="W73" s="150" t="s">
        <v>32</v>
      </c>
    </row>
    <row r="74">
      <c r="A74" s="150">
        <v>2010.0</v>
      </c>
      <c r="B74" s="95">
        <v>3.42</v>
      </c>
      <c r="C74" s="95">
        <v>16.88</v>
      </c>
      <c r="D74" s="95">
        <v>38.23</v>
      </c>
      <c r="E74" s="95">
        <v>6.71</v>
      </c>
      <c r="F74" s="95">
        <v>5.46</v>
      </c>
      <c r="G74" s="95">
        <v>4.67</v>
      </c>
      <c r="H74" s="95">
        <v>4.97</v>
      </c>
      <c r="I74" s="95">
        <v>14.58</v>
      </c>
      <c r="J74" s="95">
        <v>15.67</v>
      </c>
      <c r="K74" s="95">
        <v>9.68</v>
      </c>
      <c r="M74" s="150">
        <v>2010.0</v>
      </c>
      <c r="N74" s="95">
        <v>10.0</v>
      </c>
      <c r="O74" s="95">
        <v>2.0</v>
      </c>
      <c r="P74" s="95">
        <v>1.0</v>
      </c>
      <c r="Q74" s="95">
        <v>6.0</v>
      </c>
      <c r="R74" s="95">
        <v>7.0</v>
      </c>
      <c r="S74" s="95">
        <v>9.0</v>
      </c>
      <c r="T74" s="95">
        <v>8.0</v>
      </c>
      <c r="U74" s="95">
        <v>4.0</v>
      </c>
      <c r="V74" s="95">
        <v>3.0</v>
      </c>
      <c r="W74" s="95">
        <v>5.0</v>
      </c>
    </row>
    <row r="75">
      <c r="A75" s="150">
        <v>2011.0</v>
      </c>
      <c r="B75" s="95">
        <v>2.76</v>
      </c>
      <c r="C75" s="95">
        <v>15.54</v>
      </c>
      <c r="D75" s="95">
        <v>47.29</v>
      </c>
      <c r="E75" s="95">
        <v>5.26</v>
      </c>
      <c r="F75" s="95">
        <v>4.61</v>
      </c>
      <c r="G75" s="95">
        <v>5.25</v>
      </c>
      <c r="H75" s="95">
        <v>4.85</v>
      </c>
      <c r="I75" s="95">
        <v>13.09</v>
      </c>
      <c r="J75" s="95">
        <v>17.98</v>
      </c>
      <c r="K75" s="95">
        <v>8.55</v>
      </c>
      <c r="M75" s="150">
        <v>2011.0</v>
      </c>
      <c r="N75" s="95">
        <v>10.0</v>
      </c>
      <c r="O75" s="95">
        <v>3.0</v>
      </c>
      <c r="P75" s="95">
        <v>1.0</v>
      </c>
      <c r="Q75" s="95">
        <v>6.0</v>
      </c>
      <c r="R75" s="95">
        <v>9.0</v>
      </c>
      <c r="S75" s="95">
        <v>7.0</v>
      </c>
      <c r="T75" s="95">
        <v>8.0</v>
      </c>
      <c r="U75" s="95">
        <v>4.0</v>
      </c>
      <c r="V75" s="95">
        <v>2.0</v>
      </c>
      <c r="W75" s="95">
        <v>5.0</v>
      </c>
    </row>
    <row r="76">
      <c r="A76" s="150">
        <v>2012.0</v>
      </c>
      <c r="B76" s="95">
        <v>2.84</v>
      </c>
      <c r="C76" s="95">
        <v>14.02</v>
      </c>
      <c r="D76" s="95">
        <v>49.49</v>
      </c>
      <c r="E76" s="95">
        <v>4.89</v>
      </c>
      <c r="F76" s="95">
        <v>4.73</v>
      </c>
      <c r="G76" s="95">
        <v>5.07</v>
      </c>
      <c r="H76" s="95">
        <v>4.75</v>
      </c>
      <c r="I76" s="95">
        <v>12.73</v>
      </c>
      <c r="J76" s="95">
        <v>18.42</v>
      </c>
      <c r="K76" s="95">
        <v>8.23</v>
      </c>
      <c r="M76" s="150">
        <v>2012.0</v>
      </c>
      <c r="N76" s="95">
        <v>10.0</v>
      </c>
      <c r="O76" s="95">
        <v>3.0</v>
      </c>
      <c r="P76" s="95">
        <v>1.0</v>
      </c>
      <c r="Q76" s="95">
        <v>7.0</v>
      </c>
      <c r="R76" s="95">
        <v>9.0</v>
      </c>
      <c r="S76" s="95">
        <v>6.0</v>
      </c>
      <c r="T76" s="95">
        <v>8.0</v>
      </c>
      <c r="U76" s="95">
        <v>4.0</v>
      </c>
      <c r="V76" s="95">
        <v>2.0</v>
      </c>
      <c r="W76" s="95">
        <v>5.0</v>
      </c>
    </row>
    <row r="77">
      <c r="A77" s="150">
        <v>2013.0</v>
      </c>
      <c r="B77" s="95">
        <v>2.77</v>
      </c>
      <c r="C77" s="95">
        <v>14.38</v>
      </c>
      <c r="D77" s="95">
        <v>59.81</v>
      </c>
      <c r="E77" s="95">
        <v>5.1</v>
      </c>
      <c r="F77" s="95">
        <v>6.23</v>
      </c>
      <c r="G77" s="95">
        <v>4.24</v>
      </c>
      <c r="H77" s="95">
        <v>5.3</v>
      </c>
      <c r="I77" s="95">
        <v>13.19</v>
      </c>
      <c r="J77" s="95">
        <v>19.26</v>
      </c>
      <c r="K77" s="95">
        <v>6.27</v>
      </c>
      <c r="M77" s="150">
        <v>2013.0</v>
      </c>
      <c r="N77" s="95">
        <v>10.0</v>
      </c>
      <c r="O77" s="95">
        <v>3.0</v>
      </c>
      <c r="P77" s="95">
        <v>1.0</v>
      </c>
      <c r="Q77" s="95">
        <v>8.0</v>
      </c>
      <c r="R77" s="95">
        <v>6.0</v>
      </c>
      <c r="S77" s="95">
        <v>9.0</v>
      </c>
      <c r="T77" s="95">
        <v>7.0</v>
      </c>
      <c r="U77" s="95">
        <v>4.0</v>
      </c>
      <c r="V77" s="95">
        <v>2.0</v>
      </c>
      <c r="W77" s="95">
        <v>5.0</v>
      </c>
    </row>
    <row r="78">
      <c r="A78" s="150">
        <v>2014.0</v>
      </c>
      <c r="B78" s="95">
        <v>3.35</v>
      </c>
      <c r="C78" s="95">
        <v>14.01</v>
      </c>
      <c r="D78" s="95">
        <v>61.16</v>
      </c>
      <c r="E78" s="95">
        <v>5.36</v>
      </c>
      <c r="F78" s="95">
        <v>5.51</v>
      </c>
      <c r="G78" s="95">
        <v>5.09</v>
      </c>
      <c r="H78" s="95">
        <v>5.62</v>
      </c>
      <c r="I78" s="95">
        <v>12.99</v>
      </c>
      <c r="J78" s="95">
        <v>21.36</v>
      </c>
      <c r="K78" s="95">
        <v>9.59</v>
      </c>
      <c r="M78" s="150">
        <v>2014.0</v>
      </c>
      <c r="N78" s="95">
        <v>10.0</v>
      </c>
      <c r="O78" s="95">
        <v>3.0</v>
      </c>
      <c r="P78" s="95">
        <v>1.0</v>
      </c>
      <c r="Q78" s="95">
        <v>8.0</v>
      </c>
      <c r="R78" s="95">
        <v>7.0</v>
      </c>
      <c r="S78" s="95">
        <v>9.0</v>
      </c>
      <c r="T78" s="95">
        <v>6.0</v>
      </c>
      <c r="U78" s="95">
        <v>4.0</v>
      </c>
      <c r="V78" s="95">
        <v>2.0</v>
      </c>
      <c r="W78" s="95">
        <v>5.0</v>
      </c>
    </row>
    <row r="79">
      <c r="A79" s="150">
        <v>2015.0</v>
      </c>
      <c r="B79" s="95">
        <v>2.39</v>
      </c>
      <c r="C79" s="95">
        <v>11.19</v>
      </c>
      <c r="D79" s="95">
        <v>41.64</v>
      </c>
      <c r="E79" s="95">
        <v>4.17</v>
      </c>
      <c r="F79" s="95">
        <v>3.58</v>
      </c>
      <c r="G79" s="95">
        <v>3.8</v>
      </c>
      <c r="H79" s="95">
        <v>4.13</v>
      </c>
      <c r="I79" s="95">
        <v>9.75</v>
      </c>
      <c r="J79" s="95">
        <v>15.86</v>
      </c>
      <c r="K79" s="95">
        <v>7.62</v>
      </c>
      <c r="M79" s="150">
        <v>2015.0</v>
      </c>
      <c r="N79" s="95">
        <v>10.0</v>
      </c>
      <c r="O79" s="95">
        <v>3.0</v>
      </c>
      <c r="P79" s="95">
        <v>1.0</v>
      </c>
      <c r="Q79" s="95">
        <v>6.0</v>
      </c>
      <c r="R79" s="95">
        <v>9.0</v>
      </c>
      <c r="S79" s="95">
        <v>8.0</v>
      </c>
      <c r="T79" s="95">
        <v>7.0</v>
      </c>
      <c r="U79" s="95">
        <v>4.0</v>
      </c>
      <c r="V79" s="95">
        <v>2.0</v>
      </c>
      <c r="W79" s="95">
        <v>5.0</v>
      </c>
    </row>
    <row r="80">
      <c r="A80" s="150">
        <v>2016.0</v>
      </c>
      <c r="B80" s="95">
        <v>4.23</v>
      </c>
      <c r="C80" s="95">
        <v>19.28</v>
      </c>
      <c r="D80" s="95">
        <v>60.04</v>
      </c>
      <c r="E80" s="95">
        <v>5.95</v>
      </c>
      <c r="F80" s="95">
        <v>4.66</v>
      </c>
      <c r="G80" s="95">
        <v>6.13</v>
      </c>
      <c r="H80" s="95">
        <v>4.96</v>
      </c>
      <c r="I80" s="95">
        <v>15.07</v>
      </c>
      <c r="J80" s="95">
        <v>19.4</v>
      </c>
      <c r="K80" s="95">
        <v>9.25</v>
      </c>
      <c r="M80" s="150">
        <v>2016.0</v>
      </c>
      <c r="N80" s="95">
        <v>10.0</v>
      </c>
      <c r="O80" s="95">
        <v>3.0</v>
      </c>
      <c r="P80" s="95">
        <v>1.0</v>
      </c>
      <c r="Q80" s="95">
        <v>7.0</v>
      </c>
      <c r="R80" s="95">
        <v>9.0</v>
      </c>
      <c r="S80" s="95">
        <v>6.0</v>
      </c>
      <c r="T80" s="95">
        <v>8.0</v>
      </c>
      <c r="U80" s="95">
        <v>4.0</v>
      </c>
      <c r="V80" s="95">
        <v>2.0</v>
      </c>
      <c r="W80" s="95">
        <v>5.0</v>
      </c>
    </row>
    <row r="81">
      <c r="A81" s="150">
        <v>2017.0</v>
      </c>
      <c r="B81" s="95">
        <v>4.33</v>
      </c>
      <c r="C81" s="95">
        <v>16.07</v>
      </c>
      <c r="D81" s="95">
        <v>54.29</v>
      </c>
      <c r="E81" s="95">
        <v>6.09</v>
      </c>
      <c r="F81" s="95">
        <v>4.98</v>
      </c>
      <c r="G81" s="95">
        <v>5.92</v>
      </c>
      <c r="H81" s="95">
        <v>5.41</v>
      </c>
      <c r="I81" s="95">
        <v>13.27</v>
      </c>
      <c r="J81" s="95">
        <v>17.46</v>
      </c>
      <c r="K81" s="95">
        <v>9.22</v>
      </c>
      <c r="M81" s="150">
        <v>2017.0</v>
      </c>
      <c r="N81" s="95">
        <v>10.0</v>
      </c>
      <c r="O81" s="95">
        <v>3.0</v>
      </c>
      <c r="P81" s="95">
        <v>1.0</v>
      </c>
      <c r="Q81" s="95">
        <v>6.0</v>
      </c>
      <c r="R81" s="95">
        <v>9.0</v>
      </c>
      <c r="S81" s="95">
        <v>7.0</v>
      </c>
      <c r="T81" s="95">
        <v>8.0</v>
      </c>
      <c r="U81" s="95">
        <v>4.0</v>
      </c>
      <c r="V81" s="95">
        <v>2.0</v>
      </c>
      <c r="W81" s="95">
        <v>5.0</v>
      </c>
    </row>
    <row r="82">
      <c r="A82" s="150">
        <v>2018.0</v>
      </c>
      <c r="B82" s="95">
        <v>2.92</v>
      </c>
      <c r="C82" s="95">
        <v>15.19</v>
      </c>
      <c r="D82" s="95">
        <v>50.63</v>
      </c>
      <c r="E82" s="95">
        <v>6.14</v>
      </c>
      <c r="F82" s="95">
        <v>5.82</v>
      </c>
      <c r="G82" s="95">
        <v>6.01</v>
      </c>
      <c r="H82" s="95">
        <v>4.45</v>
      </c>
      <c r="I82" s="95">
        <v>13.11</v>
      </c>
      <c r="J82" s="95">
        <v>20.64</v>
      </c>
      <c r="K82" s="95">
        <v>7.26</v>
      </c>
      <c r="M82" s="150">
        <v>2018.0</v>
      </c>
      <c r="N82" s="95">
        <v>10.0</v>
      </c>
      <c r="O82" s="95">
        <v>3.0</v>
      </c>
      <c r="P82" s="95">
        <v>1.0</v>
      </c>
      <c r="Q82" s="95">
        <v>6.0</v>
      </c>
      <c r="R82" s="95">
        <v>8.0</v>
      </c>
      <c r="S82" s="95">
        <v>7.0</v>
      </c>
      <c r="T82" s="95">
        <v>9.0</v>
      </c>
      <c r="U82" s="95">
        <v>4.0</v>
      </c>
      <c r="V82" s="95">
        <v>2.0</v>
      </c>
      <c r="W82" s="95">
        <v>5.0</v>
      </c>
    </row>
    <row r="83">
      <c r="A83" s="150">
        <v>2019.0</v>
      </c>
      <c r="B83" s="95">
        <v>3.43</v>
      </c>
      <c r="C83" s="95">
        <v>15.18</v>
      </c>
      <c r="D83" s="95">
        <v>40.76</v>
      </c>
      <c r="E83" s="95">
        <v>4.76</v>
      </c>
      <c r="F83" s="95">
        <v>4.52</v>
      </c>
      <c r="G83" s="95">
        <v>5.4</v>
      </c>
      <c r="H83" s="95">
        <v>4.14</v>
      </c>
      <c r="I83" s="95">
        <v>13.0</v>
      </c>
      <c r="J83" s="95">
        <v>17.98</v>
      </c>
      <c r="K83" s="95">
        <v>7.62</v>
      </c>
      <c r="M83" s="150">
        <v>2019.0</v>
      </c>
      <c r="N83" s="95">
        <v>10.0</v>
      </c>
      <c r="O83" s="95">
        <v>3.0</v>
      </c>
      <c r="P83" s="95">
        <v>1.0</v>
      </c>
      <c r="Q83" s="95">
        <v>7.0</v>
      </c>
      <c r="R83" s="95">
        <v>8.0</v>
      </c>
      <c r="S83" s="95">
        <v>6.0</v>
      </c>
      <c r="T83" s="95">
        <v>9.0</v>
      </c>
      <c r="U83" s="95">
        <v>4.0</v>
      </c>
      <c r="V83" s="95">
        <v>2.0</v>
      </c>
      <c r="W83" s="95">
        <v>5.0</v>
      </c>
    </row>
    <row r="84">
      <c r="A84" s="150" t="s">
        <v>39</v>
      </c>
      <c r="B84" s="132">
        <f t="shared" ref="B84:K84" si="11"> (sum(B74:B83)/10)</f>
        <v>3.244</v>
      </c>
      <c r="C84" s="132">
        <f t="shared" si="11"/>
        <v>15.174</v>
      </c>
      <c r="D84" s="132">
        <f t="shared" si="11"/>
        <v>50.334</v>
      </c>
      <c r="E84" s="132">
        <f t="shared" si="11"/>
        <v>5.443</v>
      </c>
      <c r="F84" s="132">
        <f t="shared" si="11"/>
        <v>5.01</v>
      </c>
      <c r="G84" s="132">
        <f t="shared" si="11"/>
        <v>5.158</v>
      </c>
      <c r="H84" s="132">
        <f t="shared" si="11"/>
        <v>4.858</v>
      </c>
      <c r="I84" s="132">
        <f t="shared" si="11"/>
        <v>13.078</v>
      </c>
      <c r="J84" s="132">
        <f t="shared" si="11"/>
        <v>18.403</v>
      </c>
      <c r="K84" s="132">
        <f t="shared" si="11"/>
        <v>8.329</v>
      </c>
      <c r="M84" s="150" t="s">
        <v>40</v>
      </c>
      <c r="N84" s="132">
        <f t="shared" ref="N84:W84" si="12"> (sum(N74:N83)/10)</f>
        <v>10</v>
      </c>
      <c r="O84" s="133">
        <f t="shared" si="12"/>
        <v>2.9</v>
      </c>
      <c r="P84" s="133">
        <f t="shared" si="12"/>
        <v>1</v>
      </c>
      <c r="Q84" s="132">
        <f t="shared" si="12"/>
        <v>6.7</v>
      </c>
      <c r="R84" s="132">
        <f t="shared" si="12"/>
        <v>8.1</v>
      </c>
      <c r="S84" s="132">
        <f t="shared" si="12"/>
        <v>7.4</v>
      </c>
      <c r="T84" s="132">
        <f t="shared" si="12"/>
        <v>7.8</v>
      </c>
      <c r="U84" s="133">
        <f t="shared" si="12"/>
        <v>4</v>
      </c>
      <c r="V84" s="133">
        <f t="shared" si="12"/>
        <v>2.1</v>
      </c>
      <c r="W84" s="133">
        <f t="shared" si="12"/>
        <v>5</v>
      </c>
    </row>
    <row r="86">
      <c r="A86" s="124"/>
      <c r="B86" s="151" t="s">
        <v>54</v>
      </c>
      <c r="C86" s="126"/>
      <c r="D86" s="126"/>
      <c r="E86" s="126"/>
      <c r="F86" s="126"/>
      <c r="G86" s="126"/>
      <c r="H86" s="126"/>
      <c r="I86" s="126"/>
      <c r="J86" s="126"/>
      <c r="K86" s="127"/>
      <c r="M86" s="124"/>
      <c r="N86" s="151" t="s">
        <v>55</v>
      </c>
      <c r="O86" s="126"/>
      <c r="P86" s="126"/>
      <c r="Q86" s="126"/>
      <c r="R86" s="126"/>
      <c r="S86" s="126"/>
      <c r="T86" s="126"/>
      <c r="U86" s="126"/>
      <c r="V86" s="126"/>
      <c r="W86" s="127"/>
    </row>
    <row r="87">
      <c r="A87" s="128"/>
      <c r="B87" s="152" t="s">
        <v>21</v>
      </c>
      <c r="C87" s="152" t="s">
        <v>38</v>
      </c>
      <c r="D87" s="152" t="s">
        <v>26</v>
      </c>
      <c r="E87" s="152" t="s">
        <v>27</v>
      </c>
      <c r="F87" s="152" t="s">
        <v>29</v>
      </c>
      <c r="G87" s="152" t="s">
        <v>30</v>
      </c>
      <c r="H87" s="152" t="s">
        <v>31</v>
      </c>
      <c r="I87" s="152" t="s">
        <v>33</v>
      </c>
      <c r="J87" s="152" t="s">
        <v>34</v>
      </c>
      <c r="K87" s="152" t="s">
        <v>32</v>
      </c>
      <c r="M87" s="128"/>
      <c r="N87" s="152" t="s">
        <v>21</v>
      </c>
      <c r="O87" s="152" t="s">
        <v>38</v>
      </c>
      <c r="P87" s="152" t="s">
        <v>26</v>
      </c>
      <c r="Q87" s="152" t="s">
        <v>27</v>
      </c>
      <c r="R87" s="152" t="s">
        <v>29</v>
      </c>
      <c r="S87" s="152" t="s">
        <v>30</v>
      </c>
      <c r="T87" s="152" t="s">
        <v>31</v>
      </c>
      <c r="U87" s="152" t="s">
        <v>33</v>
      </c>
      <c r="V87" s="152" t="s">
        <v>34</v>
      </c>
      <c r="W87" s="152" t="s">
        <v>32</v>
      </c>
    </row>
    <row r="88">
      <c r="A88" s="152">
        <v>2010.0</v>
      </c>
      <c r="B88" s="95">
        <v>8.2</v>
      </c>
      <c r="C88" s="95">
        <v>7.55</v>
      </c>
      <c r="D88" s="95">
        <v>8.15</v>
      </c>
      <c r="E88" s="95">
        <v>5.97</v>
      </c>
      <c r="F88" s="95">
        <v>5.7</v>
      </c>
      <c r="G88" s="95">
        <v>6.39</v>
      </c>
      <c r="H88" s="95">
        <v>18.6</v>
      </c>
      <c r="I88" s="95">
        <v>16.61</v>
      </c>
      <c r="J88" s="95">
        <v>6.63</v>
      </c>
      <c r="K88" s="95">
        <v>2.92</v>
      </c>
      <c r="M88" s="152">
        <v>2010.0</v>
      </c>
      <c r="N88" s="95">
        <v>3.0</v>
      </c>
      <c r="O88" s="95">
        <v>5.0</v>
      </c>
      <c r="P88" s="95">
        <v>4.0</v>
      </c>
      <c r="Q88" s="95">
        <v>8.0</v>
      </c>
      <c r="R88" s="95">
        <v>9.0</v>
      </c>
      <c r="S88" s="95">
        <v>7.0</v>
      </c>
      <c r="T88" s="95">
        <v>1.0</v>
      </c>
      <c r="U88" s="95">
        <v>2.0</v>
      </c>
      <c r="V88" s="95">
        <v>6.0</v>
      </c>
      <c r="W88" s="95">
        <v>10.0</v>
      </c>
    </row>
    <row r="89">
      <c r="A89" s="152">
        <v>2011.0</v>
      </c>
      <c r="B89" s="95">
        <v>6.83</v>
      </c>
      <c r="C89" s="95">
        <v>7.21</v>
      </c>
      <c r="D89" s="95">
        <v>8.1</v>
      </c>
      <c r="E89" s="95">
        <v>6.01</v>
      </c>
      <c r="F89" s="95">
        <v>6.16</v>
      </c>
      <c r="G89" s="95">
        <v>7.61</v>
      </c>
      <c r="H89" s="95">
        <v>17.67</v>
      </c>
      <c r="I89" s="95">
        <v>13.29</v>
      </c>
      <c r="J89" s="95">
        <v>6.31</v>
      </c>
      <c r="K89" s="95">
        <v>3.77</v>
      </c>
      <c r="M89" s="152">
        <v>2011.0</v>
      </c>
      <c r="N89" s="95">
        <v>6.0</v>
      </c>
      <c r="O89" s="95">
        <v>5.0</v>
      </c>
      <c r="P89" s="95">
        <v>3.0</v>
      </c>
      <c r="Q89" s="95">
        <v>9.0</v>
      </c>
      <c r="R89" s="95">
        <v>8.0</v>
      </c>
      <c r="S89" s="95">
        <v>4.0</v>
      </c>
      <c r="T89" s="95">
        <v>1.0</v>
      </c>
      <c r="U89" s="95">
        <v>2.0</v>
      </c>
      <c r="V89" s="95">
        <v>7.0</v>
      </c>
      <c r="W89" s="95">
        <v>10.0</v>
      </c>
    </row>
    <row r="90">
      <c r="A90" s="152">
        <v>2012.0</v>
      </c>
      <c r="B90" s="95">
        <v>7.46</v>
      </c>
      <c r="C90" s="95">
        <v>7.55</v>
      </c>
      <c r="D90" s="95">
        <v>8.88</v>
      </c>
      <c r="E90" s="95">
        <v>5.62</v>
      </c>
      <c r="F90" s="95">
        <v>5.14</v>
      </c>
      <c r="G90" s="95">
        <v>7.81</v>
      </c>
      <c r="H90" s="95">
        <v>16.15</v>
      </c>
      <c r="I90" s="95">
        <v>15.57</v>
      </c>
      <c r="J90" s="95">
        <v>5.79</v>
      </c>
      <c r="K90" s="95">
        <v>4.43</v>
      </c>
      <c r="M90" s="152">
        <v>2012.0</v>
      </c>
      <c r="N90" s="95">
        <v>6.0</v>
      </c>
      <c r="O90" s="95">
        <v>5.0</v>
      </c>
      <c r="P90" s="95">
        <v>3.0</v>
      </c>
      <c r="Q90" s="95">
        <v>8.0</v>
      </c>
      <c r="R90" s="95">
        <v>9.0</v>
      </c>
      <c r="S90" s="95">
        <v>4.0</v>
      </c>
      <c r="T90" s="95">
        <v>1.0</v>
      </c>
      <c r="U90" s="95">
        <v>2.0</v>
      </c>
      <c r="V90" s="95">
        <v>7.0</v>
      </c>
      <c r="W90" s="95">
        <v>10.0</v>
      </c>
    </row>
    <row r="91">
      <c r="A91" s="152">
        <v>2013.0</v>
      </c>
      <c r="B91" s="95">
        <v>5.84</v>
      </c>
      <c r="C91" s="95">
        <v>6.94</v>
      </c>
      <c r="D91" s="95">
        <v>7.05</v>
      </c>
      <c r="E91" s="95">
        <v>6.65</v>
      </c>
      <c r="F91" s="95">
        <v>6.65</v>
      </c>
      <c r="G91" s="95">
        <v>9.92</v>
      </c>
      <c r="H91" s="95">
        <v>13.89</v>
      </c>
      <c r="I91" s="95">
        <v>13.58</v>
      </c>
      <c r="J91" s="95">
        <v>6.46</v>
      </c>
      <c r="K91" s="95">
        <v>3.37</v>
      </c>
      <c r="M91" s="152">
        <v>2013.0</v>
      </c>
      <c r="N91" s="95">
        <v>9.0</v>
      </c>
      <c r="O91" s="95">
        <v>5.0</v>
      </c>
      <c r="P91" s="95">
        <v>4.0</v>
      </c>
      <c r="Q91" s="95">
        <v>6.0</v>
      </c>
      <c r="R91" s="95">
        <v>6.0</v>
      </c>
      <c r="S91" s="95">
        <v>3.0</v>
      </c>
      <c r="T91" s="95">
        <v>1.0</v>
      </c>
      <c r="U91" s="95">
        <v>2.0</v>
      </c>
      <c r="V91" s="95">
        <v>8.0</v>
      </c>
      <c r="W91" s="95">
        <v>10.0</v>
      </c>
    </row>
    <row r="92">
      <c r="A92" s="152">
        <v>2014.0</v>
      </c>
      <c r="B92" s="95">
        <v>8.23</v>
      </c>
      <c r="C92" s="95">
        <v>8.81</v>
      </c>
      <c r="D92" s="95">
        <v>8.57</v>
      </c>
      <c r="E92" s="95">
        <v>6.47</v>
      </c>
      <c r="F92" s="95">
        <v>7.54</v>
      </c>
      <c r="G92" s="95">
        <v>13.61</v>
      </c>
      <c r="H92" s="95">
        <v>9.75</v>
      </c>
      <c r="I92" s="95">
        <v>12.65</v>
      </c>
      <c r="J92" s="95">
        <v>7.91</v>
      </c>
      <c r="K92" s="95">
        <v>6.04</v>
      </c>
      <c r="M92" s="152">
        <v>2014.0</v>
      </c>
      <c r="N92" s="95">
        <v>6.0</v>
      </c>
      <c r="O92" s="95">
        <v>4.0</v>
      </c>
      <c r="P92" s="95">
        <v>5.0</v>
      </c>
      <c r="Q92" s="95">
        <v>9.0</v>
      </c>
      <c r="R92" s="95">
        <v>8.0</v>
      </c>
      <c r="S92" s="95">
        <v>1.0</v>
      </c>
      <c r="T92" s="95">
        <v>3.0</v>
      </c>
      <c r="U92" s="95">
        <v>2.0</v>
      </c>
      <c r="V92" s="95">
        <v>7.0</v>
      </c>
      <c r="W92" s="95">
        <v>10.0</v>
      </c>
    </row>
    <row r="93">
      <c r="A93" s="152">
        <v>2015.0</v>
      </c>
      <c r="B93" s="95">
        <v>8.36</v>
      </c>
      <c r="C93" s="95">
        <v>10.43</v>
      </c>
      <c r="D93" s="95">
        <v>8.84</v>
      </c>
      <c r="E93" s="95">
        <v>6.97</v>
      </c>
      <c r="F93" s="95">
        <v>7.18</v>
      </c>
      <c r="G93" s="95">
        <v>16.19</v>
      </c>
      <c r="H93" s="95">
        <v>14.46</v>
      </c>
      <c r="I93" s="95">
        <v>16.05</v>
      </c>
      <c r="J93" s="95">
        <v>7.79</v>
      </c>
      <c r="K93" s="95">
        <v>5.11</v>
      </c>
      <c r="M93" s="152">
        <v>2015.0</v>
      </c>
      <c r="N93" s="95">
        <v>6.0</v>
      </c>
      <c r="O93" s="95">
        <v>4.0</v>
      </c>
      <c r="P93" s="95">
        <v>5.0</v>
      </c>
      <c r="Q93" s="95">
        <v>9.0</v>
      </c>
      <c r="R93" s="95">
        <v>8.0</v>
      </c>
      <c r="S93" s="95">
        <v>1.0</v>
      </c>
      <c r="T93" s="95">
        <v>3.0</v>
      </c>
      <c r="U93" s="95">
        <v>2.0</v>
      </c>
      <c r="V93" s="95">
        <v>7.0</v>
      </c>
      <c r="W93" s="95">
        <v>10.0</v>
      </c>
    </row>
    <row r="94">
      <c r="A94" s="152">
        <v>2016.0</v>
      </c>
      <c r="B94" s="95">
        <v>7.74</v>
      </c>
      <c r="C94" s="95">
        <v>9.41</v>
      </c>
      <c r="D94" s="95">
        <v>8.62</v>
      </c>
      <c r="E94" s="95">
        <v>6.4</v>
      </c>
      <c r="F94" s="95">
        <v>5.78</v>
      </c>
      <c r="G94" s="95">
        <v>14.0</v>
      </c>
      <c r="H94" s="95">
        <v>13.09</v>
      </c>
      <c r="I94" s="95">
        <v>14.96</v>
      </c>
      <c r="J94" s="95">
        <v>5.86</v>
      </c>
      <c r="K94" s="95">
        <v>3.97</v>
      </c>
      <c r="M94" s="152">
        <v>2016.0</v>
      </c>
      <c r="N94" s="95">
        <v>6.0</v>
      </c>
      <c r="O94" s="95">
        <v>4.0</v>
      </c>
      <c r="P94" s="95">
        <v>5.0</v>
      </c>
      <c r="Q94" s="95">
        <v>7.0</v>
      </c>
      <c r="R94" s="95">
        <v>9.0</v>
      </c>
      <c r="S94" s="95">
        <v>2.0</v>
      </c>
      <c r="T94" s="95">
        <v>3.0</v>
      </c>
      <c r="U94" s="95">
        <v>1.0</v>
      </c>
      <c r="V94" s="95">
        <v>8.0</v>
      </c>
      <c r="W94" s="95">
        <v>10.0</v>
      </c>
    </row>
    <row r="95">
      <c r="A95" s="152">
        <v>2017.0</v>
      </c>
      <c r="B95" s="95">
        <v>10.21</v>
      </c>
      <c r="C95" s="95">
        <v>8.89</v>
      </c>
      <c r="D95" s="95">
        <v>11.09</v>
      </c>
      <c r="E95" s="95">
        <v>8.15</v>
      </c>
      <c r="F95" s="95">
        <v>7.47</v>
      </c>
      <c r="G95" s="95">
        <v>16.2</v>
      </c>
      <c r="H95" s="95">
        <v>18.2</v>
      </c>
      <c r="I95" s="95">
        <v>17.7</v>
      </c>
      <c r="J95" s="95">
        <v>6.35</v>
      </c>
      <c r="K95" s="95">
        <v>6.37</v>
      </c>
      <c r="M95" s="152">
        <v>2017.0</v>
      </c>
      <c r="N95" s="95">
        <v>5.0</v>
      </c>
      <c r="O95" s="95">
        <v>6.0</v>
      </c>
      <c r="P95" s="95">
        <v>4.0</v>
      </c>
      <c r="Q95" s="95">
        <v>7.0</v>
      </c>
      <c r="R95" s="95">
        <v>8.0</v>
      </c>
      <c r="S95" s="95">
        <v>3.0</v>
      </c>
      <c r="T95" s="95">
        <v>1.0</v>
      </c>
      <c r="U95" s="95">
        <v>2.0</v>
      </c>
      <c r="V95" s="95">
        <v>10.0</v>
      </c>
      <c r="W95" s="95">
        <v>9.0</v>
      </c>
    </row>
    <row r="96">
      <c r="A96" s="152">
        <v>2018.0</v>
      </c>
      <c r="B96" s="95">
        <v>6.58</v>
      </c>
      <c r="C96" s="95">
        <v>7.47</v>
      </c>
      <c r="D96" s="95">
        <v>8.56</v>
      </c>
      <c r="E96" s="95">
        <v>6.01</v>
      </c>
      <c r="F96" s="95">
        <v>6.79</v>
      </c>
      <c r="G96" s="95">
        <v>9.85</v>
      </c>
      <c r="H96" s="95">
        <v>16.7</v>
      </c>
      <c r="I96" s="95">
        <v>15.88</v>
      </c>
      <c r="J96" s="95">
        <v>6.39</v>
      </c>
      <c r="K96" s="95">
        <v>3.1</v>
      </c>
      <c r="M96" s="152">
        <v>2018.0</v>
      </c>
      <c r="N96" s="95">
        <v>7.0</v>
      </c>
      <c r="O96" s="95">
        <v>5.0</v>
      </c>
      <c r="P96" s="95">
        <v>4.0</v>
      </c>
      <c r="Q96" s="95">
        <v>9.0</v>
      </c>
      <c r="R96" s="95">
        <v>6.0</v>
      </c>
      <c r="S96" s="95">
        <v>3.0</v>
      </c>
      <c r="T96" s="95">
        <v>1.0</v>
      </c>
      <c r="U96" s="95">
        <v>2.0</v>
      </c>
      <c r="V96" s="95">
        <v>8.0</v>
      </c>
      <c r="W96" s="95">
        <v>10.0</v>
      </c>
    </row>
    <row r="97">
      <c r="A97" s="152">
        <v>2019.0</v>
      </c>
      <c r="B97" s="95">
        <v>7.6</v>
      </c>
      <c r="C97" s="95">
        <v>7.16</v>
      </c>
      <c r="D97" s="95">
        <v>7.45</v>
      </c>
      <c r="E97" s="95">
        <v>5.93</v>
      </c>
      <c r="F97" s="95">
        <v>6.44</v>
      </c>
      <c r="G97" s="95">
        <v>10.97</v>
      </c>
      <c r="H97" s="95">
        <v>17.14</v>
      </c>
      <c r="I97" s="95">
        <v>16.28</v>
      </c>
      <c r="J97" s="95">
        <v>6.28</v>
      </c>
      <c r="K97" s="95">
        <v>5.06</v>
      </c>
      <c r="M97" s="152">
        <v>2019.0</v>
      </c>
      <c r="N97" s="95">
        <v>4.0</v>
      </c>
      <c r="O97" s="95">
        <v>6.0</v>
      </c>
      <c r="P97" s="95">
        <v>5.0</v>
      </c>
      <c r="Q97" s="95">
        <v>9.0</v>
      </c>
      <c r="R97" s="95">
        <v>7.0</v>
      </c>
      <c r="S97" s="95">
        <v>3.0</v>
      </c>
      <c r="T97" s="95">
        <v>1.0</v>
      </c>
      <c r="U97" s="95">
        <v>2.0</v>
      </c>
      <c r="V97" s="95">
        <v>8.0</v>
      </c>
      <c r="W97" s="95">
        <v>10.0</v>
      </c>
    </row>
    <row r="98">
      <c r="A98" s="152" t="s">
        <v>39</v>
      </c>
      <c r="B98" s="132">
        <f t="shared" ref="B98:K98" si="13"> (sum(B88:B97)/10)</f>
        <v>7.705</v>
      </c>
      <c r="C98" s="132">
        <f t="shared" si="13"/>
        <v>8.142</v>
      </c>
      <c r="D98" s="132">
        <f t="shared" si="13"/>
        <v>8.531</v>
      </c>
      <c r="E98" s="132">
        <f t="shared" si="13"/>
        <v>6.418</v>
      </c>
      <c r="F98" s="132">
        <f t="shared" si="13"/>
        <v>6.485</v>
      </c>
      <c r="G98" s="132">
        <f t="shared" si="13"/>
        <v>11.255</v>
      </c>
      <c r="H98" s="132">
        <f t="shared" si="13"/>
        <v>15.565</v>
      </c>
      <c r="I98" s="132">
        <f t="shared" si="13"/>
        <v>15.257</v>
      </c>
      <c r="J98" s="132">
        <f t="shared" si="13"/>
        <v>6.577</v>
      </c>
      <c r="K98" s="132">
        <f t="shared" si="13"/>
        <v>4.414</v>
      </c>
      <c r="M98" s="152" t="s">
        <v>40</v>
      </c>
      <c r="N98" s="132">
        <f t="shared" ref="N98:W98" si="14"> (sum(N88:N97)/10)</f>
        <v>5.8</v>
      </c>
      <c r="O98" s="133">
        <f t="shared" si="14"/>
        <v>4.9</v>
      </c>
      <c r="P98" s="133">
        <f t="shared" si="14"/>
        <v>4.2</v>
      </c>
      <c r="Q98" s="132">
        <f t="shared" si="14"/>
        <v>8.1</v>
      </c>
      <c r="R98" s="132">
        <f t="shared" si="14"/>
        <v>7.8</v>
      </c>
      <c r="S98" s="133">
        <f t="shared" si="14"/>
        <v>3.1</v>
      </c>
      <c r="T98" s="133">
        <f t="shared" si="14"/>
        <v>1.6</v>
      </c>
      <c r="U98" s="133">
        <f t="shared" si="14"/>
        <v>1.9</v>
      </c>
      <c r="V98" s="132">
        <f t="shared" si="14"/>
        <v>7.6</v>
      </c>
      <c r="W98" s="132">
        <f t="shared" si="14"/>
        <v>9.9</v>
      </c>
    </row>
    <row r="100">
      <c r="A100" s="124"/>
      <c r="B100" s="153" t="s">
        <v>56</v>
      </c>
      <c r="C100" s="126"/>
      <c r="D100" s="126"/>
      <c r="E100" s="126"/>
      <c r="F100" s="126"/>
      <c r="G100" s="126"/>
      <c r="H100" s="126"/>
      <c r="I100" s="126"/>
      <c r="J100" s="126"/>
      <c r="K100" s="127"/>
      <c r="M100" s="124"/>
      <c r="N100" s="153" t="s">
        <v>57</v>
      </c>
      <c r="O100" s="126"/>
      <c r="P100" s="126"/>
      <c r="Q100" s="126"/>
      <c r="R100" s="126"/>
      <c r="S100" s="126"/>
      <c r="T100" s="126"/>
      <c r="U100" s="126"/>
      <c r="V100" s="126"/>
      <c r="W100" s="127"/>
    </row>
    <row r="101">
      <c r="A101" s="128"/>
      <c r="B101" s="154" t="s">
        <v>21</v>
      </c>
      <c r="C101" s="154" t="s">
        <v>38</v>
      </c>
      <c r="D101" s="154" t="s">
        <v>26</v>
      </c>
      <c r="E101" s="154" t="s">
        <v>27</v>
      </c>
      <c r="F101" s="154" t="s">
        <v>29</v>
      </c>
      <c r="G101" s="154" t="s">
        <v>30</v>
      </c>
      <c r="H101" s="154" t="s">
        <v>31</v>
      </c>
      <c r="I101" s="154" t="s">
        <v>33</v>
      </c>
      <c r="J101" s="154" t="s">
        <v>34</v>
      </c>
      <c r="K101" s="154" t="s">
        <v>32</v>
      </c>
      <c r="M101" s="128"/>
      <c r="N101" s="154" t="s">
        <v>21</v>
      </c>
      <c r="O101" s="154" t="s">
        <v>38</v>
      </c>
      <c r="P101" s="154" t="s">
        <v>26</v>
      </c>
      <c r="Q101" s="154" t="s">
        <v>27</v>
      </c>
      <c r="R101" s="154" t="s">
        <v>29</v>
      </c>
      <c r="S101" s="154" t="s">
        <v>30</v>
      </c>
      <c r="T101" s="154" t="s">
        <v>31</v>
      </c>
      <c r="U101" s="154" t="s">
        <v>33</v>
      </c>
      <c r="V101" s="154" t="s">
        <v>34</v>
      </c>
      <c r="W101" s="154" t="s">
        <v>32</v>
      </c>
    </row>
    <row r="102">
      <c r="A102" s="154">
        <v>2010.0</v>
      </c>
      <c r="B102" s="95">
        <v>4.94</v>
      </c>
      <c r="C102" s="95">
        <v>8.2</v>
      </c>
      <c r="D102" s="95">
        <v>22.61</v>
      </c>
      <c r="E102" s="95">
        <v>3.8</v>
      </c>
      <c r="F102" s="95">
        <v>5.32</v>
      </c>
      <c r="G102" s="95">
        <v>5.93</v>
      </c>
      <c r="H102" s="95">
        <v>11.52</v>
      </c>
      <c r="I102" s="95">
        <v>11.72</v>
      </c>
      <c r="J102" s="95">
        <v>5.26</v>
      </c>
      <c r="K102" s="95">
        <v>2.02</v>
      </c>
      <c r="M102" s="154">
        <v>2010.0</v>
      </c>
      <c r="N102" s="95">
        <v>8.0</v>
      </c>
      <c r="O102" s="95">
        <v>4.0</v>
      </c>
      <c r="P102" s="95">
        <v>1.0</v>
      </c>
      <c r="Q102" s="95">
        <v>9.0</v>
      </c>
      <c r="R102" s="95">
        <v>6.0</v>
      </c>
      <c r="S102" s="95">
        <v>5.0</v>
      </c>
      <c r="T102" s="95">
        <v>3.0</v>
      </c>
      <c r="U102" s="95">
        <v>2.0</v>
      </c>
      <c r="V102" s="95">
        <v>7.0</v>
      </c>
      <c r="W102" s="95">
        <v>10.0</v>
      </c>
    </row>
    <row r="103">
      <c r="A103" s="154">
        <v>2011.0</v>
      </c>
      <c r="B103" s="95">
        <v>4.25</v>
      </c>
      <c r="C103" s="95">
        <v>7.13</v>
      </c>
      <c r="D103" s="95">
        <v>17.97</v>
      </c>
      <c r="E103" s="95">
        <v>3.65</v>
      </c>
      <c r="F103" s="95">
        <v>4.86</v>
      </c>
      <c r="G103" s="95">
        <v>5.81</v>
      </c>
      <c r="H103" s="95">
        <v>9.73</v>
      </c>
      <c r="I103" s="95">
        <v>9.69</v>
      </c>
      <c r="J103" s="95">
        <v>4.7</v>
      </c>
      <c r="K103" s="95">
        <v>2.37</v>
      </c>
      <c r="M103" s="154">
        <v>2011.0</v>
      </c>
      <c r="N103" s="95">
        <v>8.0</v>
      </c>
      <c r="O103" s="95">
        <v>4.0</v>
      </c>
      <c r="P103" s="95">
        <v>1.0</v>
      </c>
      <c r="Q103" s="95">
        <v>9.0</v>
      </c>
      <c r="R103" s="95">
        <v>6.0</v>
      </c>
      <c r="S103" s="95">
        <v>5.0</v>
      </c>
      <c r="T103" s="95">
        <v>2.0</v>
      </c>
      <c r="U103" s="95">
        <v>3.0</v>
      </c>
      <c r="V103" s="95">
        <v>7.0</v>
      </c>
      <c r="W103" s="95">
        <v>10.0</v>
      </c>
    </row>
    <row r="104">
      <c r="A104" s="154">
        <v>2012.0</v>
      </c>
      <c r="B104" s="95">
        <v>4.0</v>
      </c>
      <c r="C104" s="95">
        <v>6.7</v>
      </c>
      <c r="D104" s="95">
        <v>19.11</v>
      </c>
      <c r="E104" s="95">
        <v>5.8</v>
      </c>
      <c r="F104" s="95">
        <v>4.78</v>
      </c>
      <c r="G104" s="95">
        <v>5.52</v>
      </c>
      <c r="H104" s="95">
        <v>9.66</v>
      </c>
      <c r="I104" s="95">
        <v>9.59</v>
      </c>
      <c r="J104" s="95">
        <v>4.81</v>
      </c>
      <c r="K104" s="95">
        <v>2.56</v>
      </c>
      <c r="M104" s="154">
        <v>2012.0</v>
      </c>
      <c r="N104" s="95">
        <v>9.0</v>
      </c>
      <c r="O104" s="95">
        <v>4.0</v>
      </c>
      <c r="P104" s="95">
        <v>1.0</v>
      </c>
      <c r="Q104" s="95">
        <v>5.0</v>
      </c>
      <c r="R104" s="95">
        <v>8.0</v>
      </c>
      <c r="S104" s="95">
        <v>6.0</v>
      </c>
      <c r="T104" s="95">
        <v>2.0</v>
      </c>
      <c r="U104" s="95">
        <v>3.0</v>
      </c>
      <c r="V104" s="95">
        <v>7.0</v>
      </c>
      <c r="W104" s="95">
        <v>10.0</v>
      </c>
    </row>
    <row r="105">
      <c r="A105" s="154">
        <v>2013.0</v>
      </c>
      <c r="B105" s="95">
        <v>4.55</v>
      </c>
      <c r="C105" s="95">
        <v>7.06</v>
      </c>
      <c r="D105" s="95">
        <v>14.89</v>
      </c>
      <c r="E105" s="95">
        <v>4.72</v>
      </c>
      <c r="F105" s="95">
        <v>5.48</v>
      </c>
      <c r="G105" s="95">
        <v>5.6</v>
      </c>
      <c r="H105" s="95">
        <v>8.84</v>
      </c>
      <c r="I105" s="95">
        <v>10.81</v>
      </c>
      <c r="J105" s="95">
        <v>5.69</v>
      </c>
      <c r="K105" s="95">
        <v>2.38</v>
      </c>
      <c r="M105" s="154">
        <v>2013.0</v>
      </c>
      <c r="N105" s="95">
        <v>9.0</v>
      </c>
      <c r="O105" s="95">
        <v>4.0</v>
      </c>
      <c r="P105" s="95">
        <v>1.0</v>
      </c>
      <c r="Q105" s="95">
        <v>8.0</v>
      </c>
      <c r="R105" s="95">
        <v>7.0</v>
      </c>
      <c r="S105" s="95">
        <v>6.0</v>
      </c>
      <c r="T105" s="95">
        <v>3.0</v>
      </c>
      <c r="U105" s="95">
        <v>2.0</v>
      </c>
      <c r="V105" s="95">
        <v>5.0</v>
      </c>
      <c r="W105" s="95">
        <v>10.0</v>
      </c>
    </row>
    <row r="106">
      <c r="A106" s="154">
        <v>2014.0</v>
      </c>
      <c r="B106" s="95">
        <v>5.02</v>
      </c>
      <c r="C106" s="95">
        <v>7.48</v>
      </c>
      <c r="D106" s="95">
        <v>22.16</v>
      </c>
      <c r="E106" s="95">
        <v>3.89</v>
      </c>
      <c r="F106" s="95">
        <v>6.8</v>
      </c>
      <c r="G106" s="95">
        <v>13.31</v>
      </c>
      <c r="H106" s="95">
        <v>8.81</v>
      </c>
      <c r="I106" s="95">
        <v>13.0</v>
      </c>
      <c r="J106" s="95">
        <v>5.81</v>
      </c>
      <c r="K106" s="95">
        <v>3.0</v>
      </c>
      <c r="M106" s="154">
        <v>2014.0</v>
      </c>
      <c r="N106" s="95">
        <v>8.0</v>
      </c>
      <c r="O106" s="95">
        <v>5.0</v>
      </c>
      <c r="P106" s="95">
        <v>1.0</v>
      </c>
      <c r="Q106" s="95">
        <v>9.0</v>
      </c>
      <c r="R106" s="95">
        <v>6.0</v>
      </c>
      <c r="S106" s="95">
        <v>2.0</v>
      </c>
      <c r="T106" s="95">
        <v>4.0</v>
      </c>
      <c r="U106" s="95">
        <v>3.0</v>
      </c>
      <c r="V106" s="95">
        <v>7.0</v>
      </c>
      <c r="W106" s="95">
        <v>10.0</v>
      </c>
    </row>
    <row r="107">
      <c r="A107" s="154">
        <v>2015.0</v>
      </c>
      <c r="B107" s="95">
        <v>4.41</v>
      </c>
      <c r="C107" s="95">
        <v>9.86</v>
      </c>
      <c r="D107" s="95">
        <v>25.68</v>
      </c>
      <c r="E107" s="95">
        <v>4.16</v>
      </c>
      <c r="F107" s="95">
        <v>5.72</v>
      </c>
      <c r="G107" s="95">
        <v>11.79</v>
      </c>
      <c r="H107" s="95">
        <v>10.85</v>
      </c>
      <c r="I107" s="95">
        <v>14.05</v>
      </c>
      <c r="J107" s="95">
        <v>6.51</v>
      </c>
      <c r="K107" s="95">
        <v>2.77</v>
      </c>
      <c r="M107" s="154">
        <v>2015.0</v>
      </c>
      <c r="N107" s="95">
        <v>8.0</v>
      </c>
      <c r="O107" s="95">
        <v>5.0</v>
      </c>
      <c r="P107" s="95">
        <v>1.0</v>
      </c>
      <c r="Q107" s="95">
        <v>9.0</v>
      </c>
      <c r="R107" s="95">
        <v>7.0</v>
      </c>
      <c r="S107" s="95">
        <v>3.0</v>
      </c>
      <c r="T107" s="95">
        <v>4.0</v>
      </c>
      <c r="U107" s="95">
        <v>2.0</v>
      </c>
      <c r="V107" s="95">
        <v>6.0</v>
      </c>
      <c r="W107" s="95">
        <v>10.0</v>
      </c>
    </row>
    <row r="108">
      <c r="A108" s="154">
        <v>2016.0</v>
      </c>
      <c r="B108" s="95">
        <v>4.77</v>
      </c>
      <c r="C108" s="95">
        <v>9.44</v>
      </c>
      <c r="D108" s="95">
        <v>27.35</v>
      </c>
      <c r="E108" s="95">
        <v>4.23</v>
      </c>
      <c r="F108" s="95">
        <v>5.25</v>
      </c>
      <c r="G108" s="95">
        <v>10.86</v>
      </c>
      <c r="H108" s="95">
        <v>9.77</v>
      </c>
      <c r="I108" s="95">
        <v>12.49</v>
      </c>
      <c r="J108" s="95">
        <v>5.53</v>
      </c>
      <c r="K108" s="95">
        <v>2.51</v>
      </c>
      <c r="M108" s="154">
        <v>2016.0</v>
      </c>
      <c r="N108" s="95">
        <v>8.0</v>
      </c>
      <c r="O108" s="95">
        <v>5.0</v>
      </c>
      <c r="P108" s="95">
        <v>1.0</v>
      </c>
      <c r="Q108" s="95">
        <v>9.0</v>
      </c>
      <c r="R108" s="95">
        <v>7.0</v>
      </c>
      <c r="S108" s="95">
        <v>3.0</v>
      </c>
      <c r="T108" s="95">
        <v>4.0</v>
      </c>
      <c r="U108" s="95">
        <v>2.0</v>
      </c>
      <c r="V108" s="95">
        <v>6.0</v>
      </c>
      <c r="W108" s="95">
        <v>10.0</v>
      </c>
    </row>
    <row r="109">
      <c r="A109" s="154">
        <v>2017.0</v>
      </c>
      <c r="B109" s="95">
        <v>5.58</v>
      </c>
      <c r="C109" s="95">
        <v>8.88</v>
      </c>
      <c r="D109" s="95">
        <v>28.37</v>
      </c>
      <c r="E109" s="95">
        <v>5.19</v>
      </c>
      <c r="F109" s="95">
        <v>6.19</v>
      </c>
      <c r="G109" s="95">
        <v>11.81</v>
      </c>
      <c r="H109" s="95">
        <v>12.46</v>
      </c>
      <c r="I109" s="95">
        <v>13.48</v>
      </c>
      <c r="J109" s="95">
        <v>5.26</v>
      </c>
      <c r="K109" s="95">
        <v>3.05</v>
      </c>
      <c r="M109" s="154">
        <v>2017.0</v>
      </c>
      <c r="N109" s="95">
        <v>7.0</v>
      </c>
      <c r="O109" s="95">
        <v>5.0</v>
      </c>
      <c r="P109" s="95">
        <v>1.0</v>
      </c>
      <c r="Q109" s="95">
        <v>9.0</v>
      </c>
      <c r="R109" s="95">
        <v>6.0</v>
      </c>
      <c r="S109" s="95">
        <v>4.0</v>
      </c>
      <c r="T109" s="95">
        <v>3.0</v>
      </c>
      <c r="U109" s="95">
        <v>2.0</v>
      </c>
      <c r="V109" s="95">
        <v>8.0</v>
      </c>
      <c r="W109" s="95">
        <v>10.0</v>
      </c>
    </row>
    <row r="110">
      <c r="A110" s="154">
        <v>2018.0</v>
      </c>
      <c r="B110" s="95">
        <v>3.61</v>
      </c>
      <c r="C110" s="95">
        <v>7.67</v>
      </c>
      <c r="D110" s="95">
        <v>22.84</v>
      </c>
      <c r="E110" s="95">
        <v>4.25</v>
      </c>
      <c r="F110" s="95">
        <v>5.83</v>
      </c>
      <c r="G110" s="95">
        <v>8.02</v>
      </c>
      <c r="H110" s="95">
        <v>11.57</v>
      </c>
      <c r="I110" s="95">
        <v>12.25</v>
      </c>
      <c r="J110" s="95">
        <v>5.42</v>
      </c>
      <c r="K110" s="95">
        <v>1.95</v>
      </c>
      <c r="M110" s="154">
        <v>2018.0</v>
      </c>
      <c r="N110" s="95">
        <v>9.0</v>
      </c>
      <c r="O110" s="95">
        <v>5.0</v>
      </c>
      <c r="P110" s="95">
        <v>1.0</v>
      </c>
      <c r="Q110" s="95">
        <v>8.0</v>
      </c>
      <c r="R110" s="95">
        <v>6.0</v>
      </c>
      <c r="S110" s="95">
        <v>4.0</v>
      </c>
      <c r="T110" s="95">
        <v>3.0</v>
      </c>
      <c r="U110" s="95">
        <v>2.0</v>
      </c>
      <c r="V110" s="95">
        <v>7.0</v>
      </c>
      <c r="W110" s="95">
        <v>10.0</v>
      </c>
    </row>
    <row r="111">
      <c r="A111" s="154">
        <v>2019.0</v>
      </c>
      <c r="B111" s="95">
        <v>4.64</v>
      </c>
      <c r="C111" s="95">
        <v>8.04</v>
      </c>
      <c r="D111" s="95">
        <v>20.88</v>
      </c>
      <c r="E111" s="95">
        <v>3.82</v>
      </c>
      <c r="F111" s="95">
        <v>6.03</v>
      </c>
      <c r="G111" s="95">
        <v>8.89</v>
      </c>
      <c r="H111" s="95">
        <v>12.78</v>
      </c>
      <c r="I111" s="95">
        <v>13.76</v>
      </c>
      <c r="J111" s="95">
        <v>5.66</v>
      </c>
      <c r="K111" s="95">
        <v>2.54</v>
      </c>
      <c r="M111" s="154">
        <v>2019.0</v>
      </c>
      <c r="N111" s="95">
        <v>8.0</v>
      </c>
      <c r="O111" s="95">
        <v>5.0</v>
      </c>
      <c r="P111" s="95">
        <v>1.0</v>
      </c>
      <c r="Q111" s="95">
        <v>9.0</v>
      </c>
      <c r="R111" s="95">
        <v>6.0</v>
      </c>
      <c r="S111" s="95">
        <v>4.0</v>
      </c>
      <c r="T111" s="95">
        <v>3.0</v>
      </c>
      <c r="U111" s="95">
        <v>2.0</v>
      </c>
      <c r="V111" s="95">
        <v>7.0</v>
      </c>
      <c r="W111" s="95">
        <v>10.0</v>
      </c>
    </row>
    <row r="112">
      <c r="A112" s="154" t="s">
        <v>39</v>
      </c>
      <c r="B112" s="132">
        <f t="shared" ref="B112:K112" si="15"> (sum(B102:B111)/10)</f>
        <v>4.577</v>
      </c>
      <c r="C112" s="132">
        <f t="shared" si="15"/>
        <v>8.046</v>
      </c>
      <c r="D112" s="132">
        <f t="shared" si="15"/>
        <v>22.186</v>
      </c>
      <c r="E112" s="132">
        <f t="shared" si="15"/>
        <v>4.351</v>
      </c>
      <c r="F112" s="132">
        <f t="shared" si="15"/>
        <v>5.626</v>
      </c>
      <c r="G112" s="132">
        <f t="shared" si="15"/>
        <v>8.754</v>
      </c>
      <c r="H112" s="132">
        <f t="shared" si="15"/>
        <v>10.599</v>
      </c>
      <c r="I112" s="132">
        <f t="shared" si="15"/>
        <v>12.084</v>
      </c>
      <c r="J112" s="132">
        <f t="shared" si="15"/>
        <v>5.465</v>
      </c>
      <c r="K112" s="132">
        <f t="shared" si="15"/>
        <v>2.515</v>
      </c>
      <c r="M112" s="154" t="s">
        <v>40</v>
      </c>
      <c r="N112" s="132">
        <f t="shared" ref="N112:W112" si="16"> (sum(N102:N111)/10)</f>
        <v>8.2</v>
      </c>
      <c r="O112" s="133">
        <f t="shared" si="16"/>
        <v>4.6</v>
      </c>
      <c r="P112" s="133">
        <f t="shared" si="16"/>
        <v>1</v>
      </c>
      <c r="Q112" s="132">
        <f t="shared" si="16"/>
        <v>8.4</v>
      </c>
      <c r="R112" s="132">
        <f t="shared" si="16"/>
        <v>6.5</v>
      </c>
      <c r="S112" s="133">
        <f t="shared" si="16"/>
        <v>4.2</v>
      </c>
      <c r="T112" s="133">
        <f t="shared" si="16"/>
        <v>3.1</v>
      </c>
      <c r="U112" s="133">
        <f t="shared" si="16"/>
        <v>2.3</v>
      </c>
      <c r="V112" s="132">
        <f t="shared" si="16"/>
        <v>6.7</v>
      </c>
      <c r="W112" s="132">
        <f t="shared" si="16"/>
        <v>10</v>
      </c>
    </row>
    <row r="114">
      <c r="A114" s="124"/>
      <c r="B114" s="155" t="s">
        <v>58</v>
      </c>
      <c r="C114" s="126"/>
      <c r="D114" s="126"/>
      <c r="E114" s="126"/>
      <c r="F114" s="126"/>
      <c r="G114" s="126"/>
      <c r="H114" s="126"/>
      <c r="I114" s="126"/>
      <c r="J114" s="126"/>
      <c r="K114" s="127"/>
      <c r="M114" s="124"/>
      <c r="N114" s="155" t="s">
        <v>59</v>
      </c>
      <c r="O114" s="126"/>
      <c r="P114" s="126"/>
      <c r="Q114" s="126"/>
      <c r="R114" s="126"/>
      <c r="S114" s="126"/>
      <c r="T114" s="126"/>
      <c r="U114" s="126"/>
      <c r="V114" s="126"/>
      <c r="W114" s="127"/>
    </row>
    <row r="115">
      <c r="A115" s="128"/>
      <c r="B115" s="156" t="s">
        <v>21</v>
      </c>
      <c r="C115" s="156" t="s">
        <v>38</v>
      </c>
      <c r="D115" s="156" t="s">
        <v>26</v>
      </c>
      <c r="E115" s="156" t="s">
        <v>27</v>
      </c>
      <c r="F115" s="156" t="s">
        <v>29</v>
      </c>
      <c r="G115" s="156" t="s">
        <v>30</v>
      </c>
      <c r="H115" s="156" t="s">
        <v>31</v>
      </c>
      <c r="I115" s="156" t="s">
        <v>33</v>
      </c>
      <c r="J115" s="156" t="s">
        <v>34</v>
      </c>
      <c r="K115" s="156" t="s">
        <v>32</v>
      </c>
      <c r="M115" s="128"/>
      <c r="N115" s="156" t="s">
        <v>21</v>
      </c>
      <c r="O115" s="156" t="s">
        <v>38</v>
      </c>
      <c r="P115" s="156" t="s">
        <v>26</v>
      </c>
      <c r="Q115" s="156" t="s">
        <v>27</v>
      </c>
      <c r="R115" s="156" t="s">
        <v>29</v>
      </c>
      <c r="S115" s="156" t="s">
        <v>30</v>
      </c>
      <c r="T115" s="156" t="s">
        <v>31</v>
      </c>
      <c r="U115" s="156" t="s">
        <v>33</v>
      </c>
      <c r="V115" s="156" t="s">
        <v>34</v>
      </c>
      <c r="W115" s="156" t="s">
        <v>32</v>
      </c>
    </row>
    <row r="116">
      <c r="A116" s="156">
        <v>2010.0</v>
      </c>
      <c r="B116" s="95">
        <v>23.44</v>
      </c>
      <c r="C116" s="95">
        <v>24.78</v>
      </c>
      <c r="D116" s="95">
        <v>40.78</v>
      </c>
      <c r="E116" s="95">
        <v>13.41</v>
      </c>
      <c r="F116" s="95">
        <v>17.93</v>
      </c>
      <c r="G116" s="95">
        <v>16.68</v>
      </c>
      <c r="H116" s="95">
        <v>16.36</v>
      </c>
      <c r="I116" s="95">
        <v>19.19</v>
      </c>
      <c r="J116" s="95">
        <v>14.84</v>
      </c>
      <c r="K116" s="95">
        <v>6.81</v>
      </c>
      <c r="M116" s="156">
        <v>2010.0</v>
      </c>
      <c r="N116" s="95">
        <v>3.0</v>
      </c>
      <c r="O116" s="95">
        <v>2.0</v>
      </c>
      <c r="P116" s="95">
        <v>1.0</v>
      </c>
      <c r="Q116" s="95">
        <v>9.0</v>
      </c>
      <c r="R116" s="95">
        <v>5.0</v>
      </c>
      <c r="S116" s="95">
        <v>6.0</v>
      </c>
      <c r="T116" s="95">
        <v>7.0</v>
      </c>
      <c r="U116" s="95">
        <v>4.0</v>
      </c>
      <c r="V116" s="95">
        <v>8.0</v>
      </c>
      <c r="W116" s="95">
        <v>10.0</v>
      </c>
    </row>
    <row r="117">
      <c r="A117" s="156">
        <v>2011.0</v>
      </c>
      <c r="B117" s="95">
        <v>24.48</v>
      </c>
      <c r="C117" s="95">
        <v>26.34</v>
      </c>
      <c r="D117" s="95">
        <v>44.27</v>
      </c>
      <c r="E117" s="95">
        <v>15.03</v>
      </c>
      <c r="F117" s="95">
        <v>19.35</v>
      </c>
      <c r="G117" s="95">
        <v>21.04</v>
      </c>
      <c r="H117" s="95">
        <v>18.05</v>
      </c>
      <c r="I117" s="95">
        <v>21.21</v>
      </c>
      <c r="J117" s="95">
        <v>16.61</v>
      </c>
      <c r="K117" s="95">
        <v>10.93</v>
      </c>
      <c r="M117" s="156">
        <v>2011.0</v>
      </c>
      <c r="N117" s="95">
        <v>3.0</v>
      </c>
      <c r="O117" s="95">
        <v>2.0</v>
      </c>
      <c r="P117" s="95">
        <v>1.0</v>
      </c>
      <c r="Q117" s="95">
        <v>9.0</v>
      </c>
      <c r="R117" s="95">
        <v>6.0</v>
      </c>
      <c r="S117" s="95">
        <v>5.0</v>
      </c>
      <c r="T117" s="95">
        <v>7.0</v>
      </c>
      <c r="U117" s="95">
        <v>4.0</v>
      </c>
      <c r="V117" s="95">
        <v>8.0</v>
      </c>
      <c r="W117" s="95">
        <v>10.0</v>
      </c>
    </row>
    <row r="118">
      <c r="A118" s="156">
        <v>2012.0</v>
      </c>
      <c r="B118" s="95">
        <v>23.62</v>
      </c>
      <c r="C118" s="95">
        <v>23.97</v>
      </c>
      <c r="D118" s="95">
        <v>44.9</v>
      </c>
      <c r="E118" s="95">
        <v>12.54</v>
      </c>
      <c r="F118" s="95">
        <v>16.91</v>
      </c>
      <c r="G118" s="95">
        <v>18.68</v>
      </c>
      <c r="H118" s="95">
        <v>15.79</v>
      </c>
      <c r="I118" s="95">
        <v>14.98</v>
      </c>
      <c r="J118" s="95">
        <v>16.71</v>
      </c>
      <c r="K118" s="95">
        <v>13.25</v>
      </c>
      <c r="M118" s="156">
        <v>2012.0</v>
      </c>
      <c r="N118" s="95">
        <v>3.0</v>
      </c>
      <c r="O118" s="95">
        <v>2.0</v>
      </c>
      <c r="P118" s="95">
        <v>1.0</v>
      </c>
      <c r="Q118" s="95">
        <v>10.0</v>
      </c>
      <c r="R118" s="95">
        <v>5.0</v>
      </c>
      <c r="S118" s="95">
        <v>4.0</v>
      </c>
      <c r="T118" s="95">
        <v>7.0</v>
      </c>
      <c r="U118" s="95">
        <v>8.0</v>
      </c>
      <c r="V118" s="95">
        <v>6.0</v>
      </c>
      <c r="W118" s="95">
        <v>9.0</v>
      </c>
    </row>
    <row r="119">
      <c r="A119" s="156">
        <v>2013.0</v>
      </c>
      <c r="B119" s="95">
        <v>22.31</v>
      </c>
      <c r="C119" s="95">
        <v>24.89</v>
      </c>
      <c r="D119" s="95">
        <v>39.58</v>
      </c>
      <c r="E119" s="95">
        <v>15.23</v>
      </c>
      <c r="F119" s="95">
        <v>20.3</v>
      </c>
      <c r="G119" s="95">
        <v>13.85</v>
      </c>
      <c r="H119" s="95">
        <v>18.87</v>
      </c>
      <c r="I119" s="95">
        <v>21.76</v>
      </c>
      <c r="J119" s="95">
        <v>16.93</v>
      </c>
      <c r="K119" s="95">
        <v>10.2</v>
      </c>
      <c r="M119" s="156">
        <v>2013.0</v>
      </c>
      <c r="N119" s="95">
        <v>3.0</v>
      </c>
      <c r="O119" s="95">
        <v>2.0</v>
      </c>
      <c r="P119" s="95">
        <v>1.0</v>
      </c>
      <c r="Q119" s="95">
        <v>8.0</v>
      </c>
      <c r="R119" s="95">
        <v>5.0</v>
      </c>
      <c r="S119" s="95">
        <v>9.0</v>
      </c>
      <c r="T119" s="95">
        <v>6.0</v>
      </c>
      <c r="U119" s="95">
        <v>4.0</v>
      </c>
      <c r="V119" s="95">
        <v>7.0</v>
      </c>
      <c r="W119" s="95">
        <v>10.0</v>
      </c>
    </row>
    <row r="120">
      <c r="A120" s="156">
        <v>2014.0</v>
      </c>
      <c r="B120" s="95">
        <v>25.27</v>
      </c>
      <c r="C120" s="95">
        <v>25.4</v>
      </c>
      <c r="D120" s="95">
        <v>39.19</v>
      </c>
      <c r="E120" s="95">
        <v>14.36</v>
      </c>
      <c r="F120" s="95">
        <v>20.83</v>
      </c>
      <c r="G120" s="95">
        <v>19.24</v>
      </c>
      <c r="H120" s="95">
        <v>24.58</v>
      </c>
      <c r="I120" s="95">
        <v>21.03</v>
      </c>
      <c r="J120" s="95">
        <v>16.26</v>
      </c>
      <c r="K120" s="95">
        <v>17.76</v>
      </c>
      <c r="M120" s="156">
        <v>2014.0</v>
      </c>
      <c r="N120" s="95">
        <v>3.0</v>
      </c>
      <c r="O120" s="95">
        <v>2.0</v>
      </c>
      <c r="P120" s="95">
        <v>1.0</v>
      </c>
      <c r="Q120" s="95">
        <v>10.0</v>
      </c>
      <c r="R120" s="95">
        <v>6.0</v>
      </c>
      <c r="S120" s="95">
        <v>7.0</v>
      </c>
      <c r="T120" s="95">
        <v>4.0</v>
      </c>
      <c r="U120" s="95">
        <v>5.0</v>
      </c>
      <c r="V120" s="95">
        <v>9.0</v>
      </c>
      <c r="W120" s="95">
        <v>8.0</v>
      </c>
    </row>
    <row r="121">
      <c r="A121" s="156">
        <v>2015.0</v>
      </c>
      <c r="B121" s="95">
        <v>24.41</v>
      </c>
      <c r="C121" s="95">
        <v>28.78</v>
      </c>
      <c r="D121" s="95">
        <v>47.86</v>
      </c>
      <c r="E121" s="95">
        <v>15.57</v>
      </c>
      <c r="F121" s="95">
        <v>18.94</v>
      </c>
      <c r="G121" s="95">
        <v>20.56</v>
      </c>
      <c r="H121" s="95">
        <v>23.78</v>
      </c>
      <c r="I121" s="95">
        <v>20.9</v>
      </c>
      <c r="J121" s="95">
        <v>18.33</v>
      </c>
      <c r="K121" s="95">
        <v>14.81</v>
      </c>
      <c r="M121" s="156">
        <v>2015.0</v>
      </c>
      <c r="N121" s="95">
        <v>3.0</v>
      </c>
      <c r="O121" s="95">
        <v>2.0</v>
      </c>
      <c r="P121" s="95">
        <v>1.0</v>
      </c>
      <c r="Q121" s="95">
        <v>9.0</v>
      </c>
      <c r="R121" s="95">
        <v>7.0</v>
      </c>
      <c r="S121" s="95">
        <v>6.0</v>
      </c>
      <c r="T121" s="95">
        <v>4.0</v>
      </c>
      <c r="U121" s="95">
        <v>5.0</v>
      </c>
      <c r="V121" s="95">
        <v>8.0</v>
      </c>
      <c r="W121" s="95">
        <v>10.0</v>
      </c>
    </row>
    <row r="122">
      <c r="A122" s="156">
        <v>2016.0</v>
      </c>
      <c r="B122" s="95">
        <v>24.75</v>
      </c>
      <c r="C122" s="95">
        <v>31.96</v>
      </c>
      <c r="D122" s="95">
        <v>51.25</v>
      </c>
      <c r="E122" s="95">
        <v>16.36</v>
      </c>
      <c r="F122" s="95">
        <v>18.41</v>
      </c>
      <c r="G122" s="95">
        <v>23.74</v>
      </c>
      <c r="H122" s="95">
        <v>19.7</v>
      </c>
      <c r="I122" s="95">
        <v>21.78</v>
      </c>
      <c r="J122" s="95">
        <v>16.92</v>
      </c>
      <c r="K122" s="95">
        <v>12.67</v>
      </c>
      <c r="M122" s="156">
        <v>2016.0</v>
      </c>
      <c r="N122" s="95">
        <v>3.0</v>
      </c>
      <c r="O122" s="95">
        <v>2.0</v>
      </c>
      <c r="P122" s="95">
        <v>1.0</v>
      </c>
      <c r="Q122" s="95">
        <v>9.0</v>
      </c>
      <c r="R122" s="95">
        <v>7.0</v>
      </c>
      <c r="S122" s="95">
        <v>4.0</v>
      </c>
      <c r="T122" s="95">
        <v>6.0</v>
      </c>
      <c r="U122" s="95">
        <v>5.0</v>
      </c>
      <c r="V122" s="95">
        <v>8.0</v>
      </c>
      <c r="W122" s="95">
        <v>10.0</v>
      </c>
    </row>
    <row r="123">
      <c r="A123" s="156">
        <v>2017.0</v>
      </c>
      <c r="B123" s="95">
        <v>28.79</v>
      </c>
      <c r="C123" s="95">
        <v>29.56</v>
      </c>
      <c r="D123" s="95">
        <v>48.44</v>
      </c>
      <c r="E123" s="95">
        <v>17.19</v>
      </c>
      <c r="F123" s="95">
        <v>20.42</v>
      </c>
      <c r="G123" s="95">
        <v>28.06</v>
      </c>
      <c r="H123" s="95">
        <v>23.29</v>
      </c>
      <c r="I123" s="95">
        <v>22.42</v>
      </c>
      <c r="J123" s="95">
        <v>15.51</v>
      </c>
      <c r="K123" s="95">
        <v>15.48</v>
      </c>
      <c r="M123" s="156">
        <v>2017.0</v>
      </c>
      <c r="N123" s="95">
        <v>3.0</v>
      </c>
      <c r="O123" s="95">
        <v>2.0</v>
      </c>
      <c r="P123" s="95">
        <v>1.0</v>
      </c>
      <c r="Q123" s="95">
        <v>8.0</v>
      </c>
      <c r="R123" s="95">
        <v>7.0</v>
      </c>
      <c r="S123" s="95">
        <v>4.0</v>
      </c>
      <c r="T123" s="95">
        <v>5.0</v>
      </c>
      <c r="U123" s="95">
        <v>6.0</v>
      </c>
      <c r="V123" s="95">
        <v>9.0</v>
      </c>
      <c r="W123" s="95">
        <v>10.0</v>
      </c>
    </row>
    <row r="124">
      <c r="A124" s="156">
        <v>2018.0</v>
      </c>
      <c r="B124" s="95">
        <v>19.78</v>
      </c>
      <c r="C124" s="95">
        <v>27.46</v>
      </c>
      <c r="D124" s="95">
        <v>41.05</v>
      </c>
      <c r="E124" s="95">
        <v>15.77</v>
      </c>
      <c r="F124" s="95">
        <v>20.15</v>
      </c>
      <c r="G124" s="95">
        <v>24.09</v>
      </c>
      <c r="H124" s="95">
        <v>17.54</v>
      </c>
      <c r="I124" s="95">
        <v>21.37</v>
      </c>
      <c r="J124" s="95">
        <v>15.25</v>
      </c>
      <c r="K124" s="95">
        <v>8.05</v>
      </c>
      <c r="M124" s="156">
        <v>2018.0</v>
      </c>
      <c r="N124" s="95">
        <v>6.0</v>
      </c>
      <c r="O124" s="95">
        <v>2.0</v>
      </c>
      <c r="P124" s="95">
        <v>1.0</v>
      </c>
      <c r="Q124" s="95">
        <v>8.0</v>
      </c>
      <c r="R124" s="95">
        <v>5.0</v>
      </c>
      <c r="S124" s="95">
        <v>3.0</v>
      </c>
      <c r="T124" s="95">
        <v>7.0</v>
      </c>
      <c r="U124" s="95">
        <v>4.0</v>
      </c>
      <c r="V124" s="95">
        <v>9.0</v>
      </c>
      <c r="W124" s="95">
        <v>10.0</v>
      </c>
    </row>
    <row r="125">
      <c r="A125" s="156">
        <v>2019.0</v>
      </c>
      <c r="B125" s="95">
        <v>24.16</v>
      </c>
      <c r="C125" s="95">
        <v>30.42</v>
      </c>
      <c r="D125" s="95">
        <v>41.2</v>
      </c>
      <c r="E125" s="95">
        <v>14.5</v>
      </c>
      <c r="F125" s="95">
        <v>20.42</v>
      </c>
      <c r="G125" s="95">
        <v>27.26</v>
      </c>
      <c r="H125" s="95">
        <v>18.93</v>
      </c>
      <c r="I125" s="95">
        <v>22.87</v>
      </c>
      <c r="J125" s="95">
        <v>16.29</v>
      </c>
      <c r="K125" s="95">
        <v>11.9</v>
      </c>
      <c r="M125" s="156">
        <v>2019.0</v>
      </c>
      <c r="N125" s="95">
        <v>4.0</v>
      </c>
      <c r="O125" s="95">
        <v>2.0</v>
      </c>
      <c r="P125" s="95">
        <v>1.0</v>
      </c>
      <c r="Q125" s="95">
        <v>9.0</v>
      </c>
      <c r="R125" s="95">
        <v>6.0</v>
      </c>
      <c r="S125" s="95">
        <v>3.0</v>
      </c>
      <c r="T125" s="95">
        <v>7.0</v>
      </c>
      <c r="U125" s="95">
        <v>5.0</v>
      </c>
      <c r="V125" s="95">
        <v>8.0</v>
      </c>
      <c r="W125" s="95">
        <v>10.0</v>
      </c>
    </row>
    <row r="126">
      <c r="A126" s="156" t="s">
        <v>39</v>
      </c>
      <c r="B126" s="132">
        <f t="shared" ref="B126:K126" si="17"> (sum(B116:B125)/10)</f>
        <v>24.101</v>
      </c>
      <c r="C126" s="132">
        <f t="shared" si="17"/>
        <v>27.356</v>
      </c>
      <c r="D126" s="132">
        <f t="shared" si="17"/>
        <v>43.852</v>
      </c>
      <c r="E126" s="132">
        <f t="shared" si="17"/>
        <v>14.996</v>
      </c>
      <c r="F126" s="132">
        <f t="shared" si="17"/>
        <v>19.366</v>
      </c>
      <c r="G126" s="132">
        <f t="shared" si="17"/>
        <v>21.32</v>
      </c>
      <c r="H126" s="132">
        <f t="shared" si="17"/>
        <v>19.689</v>
      </c>
      <c r="I126" s="132">
        <f t="shared" si="17"/>
        <v>20.751</v>
      </c>
      <c r="J126" s="132">
        <f t="shared" si="17"/>
        <v>16.365</v>
      </c>
      <c r="K126" s="132">
        <f t="shared" si="17"/>
        <v>12.186</v>
      </c>
      <c r="M126" s="156" t="s">
        <v>40</v>
      </c>
      <c r="N126" s="133">
        <f t="shared" ref="N126:W126" si="18"> (sum(N116:N125)/10)</f>
        <v>3.4</v>
      </c>
      <c r="O126" s="133">
        <f t="shared" si="18"/>
        <v>2</v>
      </c>
      <c r="P126" s="133">
        <f t="shared" si="18"/>
        <v>1</v>
      </c>
      <c r="Q126" s="132">
        <f t="shared" si="18"/>
        <v>8.9</v>
      </c>
      <c r="R126" s="132">
        <f t="shared" si="18"/>
        <v>5.9</v>
      </c>
      <c r="S126" s="133">
        <f t="shared" si="18"/>
        <v>5.1</v>
      </c>
      <c r="T126" s="132">
        <f t="shared" si="18"/>
        <v>6</v>
      </c>
      <c r="U126" s="133">
        <f t="shared" si="18"/>
        <v>5</v>
      </c>
      <c r="V126" s="132">
        <f t="shared" si="18"/>
        <v>8</v>
      </c>
      <c r="W126" s="132">
        <f t="shared" si="18"/>
        <v>9.7</v>
      </c>
    </row>
    <row r="127" ht="13.5" customHeight="1"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ht="13.5" customHeight="1"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ht="13.5" customHeight="1">
      <c r="G129" s="158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</row>
    <row r="130" ht="13.5" customHeight="1">
      <c r="G130" s="160" t="s">
        <v>60</v>
      </c>
      <c r="H130" s="126"/>
      <c r="I130" s="126"/>
      <c r="J130" s="126"/>
      <c r="K130" s="126"/>
      <c r="L130" s="126"/>
      <c r="M130" s="126"/>
      <c r="N130" s="126"/>
      <c r="O130" s="126"/>
      <c r="P130" s="126"/>
      <c r="Q130" s="127"/>
    </row>
    <row r="131" ht="13.5" customHeight="1">
      <c r="G131" s="161" t="s">
        <v>2</v>
      </c>
      <c r="H131" s="162" t="s">
        <v>33</v>
      </c>
      <c r="I131" s="162" t="s">
        <v>34</v>
      </c>
      <c r="J131" s="162" t="s">
        <v>38</v>
      </c>
      <c r="K131" s="163" t="s">
        <v>31</v>
      </c>
      <c r="L131" s="163" t="s">
        <v>30</v>
      </c>
      <c r="M131" s="164" t="s">
        <v>32</v>
      </c>
      <c r="N131" s="164" t="s">
        <v>29</v>
      </c>
      <c r="O131" s="164" t="s">
        <v>26</v>
      </c>
      <c r="P131" s="164" t="s">
        <v>27</v>
      </c>
      <c r="Q131" s="164" t="s">
        <v>21</v>
      </c>
    </row>
    <row r="132" ht="13.5" customHeight="1">
      <c r="G132" s="161" t="s">
        <v>61</v>
      </c>
      <c r="H132" s="165">
        <v>1.0</v>
      </c>
      <c r="I132" s="165">
        <v>2.0</v>
      </c>
      <c r="J132" s="165">
        <v>3.0</v>
      </c>
      <c r="K132" s="166">
        <v>4.0</v>
      </c>
      <c r="L132" s="166">
        <v>5.0</v>
      </c>
      <c r="M132" s="167">
        <v>6.0</v>
      </c>
      <c r="N132" s="167">
        <v>7.0</v>
      </c>
      <c r="O132" s="167">
        <v>8.0</v>
      </c>
      <c r="P132" s="167">
        <v>9.0</v>
      </c>
      <c r="Q132" s="167">
        <v>10.0</v>
      </c>
    </row>
    <row r="133" ht="13.5" customHeight="1"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</row>
    <row r="134" ht="13.5" customHeight="1">
      <c r="G134" s="160" t="s">
        <v>62</v>
      </c>
      <c r="H134" s="126"/>
      <c r="I134" s="126"/>
      <c r="J134" s="126"/>
      <c r="K134" s="126"/>
      <c r="L134" s="126"/>
      <c r="M134" s="126"/>
      <c r="N134" s="126"/>
      <c r="O134" s="126"/>
      <c r="P134" s="126"/>
      <c r="Q134" s="127"/>
    </row>
    <row r="135" ht="13.5" customHeight="1">
      <c r="G135" s="161" t="s">
        <v>2</v>
      </c>
      <c r="H135" s="165" t="s">
        <v>33</v>
      </c>
      <c r="I135" s="165" t="s">
        <v>38</v>
      </c>
      <c r="J135" s="167" t="s">
        <v>26</v>
      </c>
      <c r="K135" s="165" t="s">
        <v>34</v>
      </c>
      <c r="L135" s="166" t="s">
        <v>31</v>
      </c>
      <c r="M135" s="166" t="s">
        <v>30</v>
      </c>
      <c r="N135" s="167" t="s">
        <v>29</v>
      </c>
      <c r="O135" s="167" t="s">
        <v>32</v>
      </c>
      <c r="P135" s="167" t="s">
        <v>21</v>
      </c>
      <c r="Q135" s="167" t="s">
        <v>27</v>
      </c>
    </row>
    <row r="136" ht="13.5" customHeight="1">
      <c r="G136" s="161" t="s">
        <v>61</v>
      </c>
      <c r="H136" s="162">
        <v>1.0</v>
      </c>
      <c r="I136" s="162">
        <v>2.0</v>
      </c>
      <c r="J136" s="164">
        <v>3.0</v>
      </c>
      <c r="K136" s="162">
        <v>4.0</v>
      </c>
      <c r="L136" s="163">
        <v>5.0</v>
      </c>
      <c r="M136" s="163">
        <v>6.0</v>
      </c>
      <c r="N136" s="164">
        <v>7.0</v>
      </c>
      <c r="O136" s="164">
        <v>8.0</v>
      </c>
      <c r="P136" s="164">
        <v>9.0</v>
      </c>
      <c r="Q136" s="164">
        <v>10.0</v>
      </c>
    </row>
    <row r="137" ht="13.5" customHeight="1"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</row>
    <row r="138" ht="13.5" customHeight="1">
      <c r="G138" s="160" t="s">
        <v>63</v>
      </c>
      <c r="H138" s="126"/>
      <c r="I138" s="126"/>
      <c r="J138" s="126"/>
      <c r="K138" s="126"/>
      <c r="L138" s="126"/>
      <c r="M138" s="126"/>
      <c r="N138" s="126"/>
      <c r="O138" s="126"/>
      <c r="P138" s="126"/>
      <c r="Q138" s="127"/>
    </row>
    <row r="139" ht="13.5" customHeight="1">
      <c r="G139" s="161" t="s">
        <v>2</v>
      </c>
      <c r="H139" s="165" t="s">
        <v>33</v>
      </c>
      <c r="I139" s="167" t="s">
        <v>26</v>
      </c>
      <c r="J139" s="165" t="s">
        <v>38</v>
      </c>
      <c r="K139" s="166" t="s">
        <v>31</v>
      </c>
      <c r="L139" s="166" t="s">
        <v>30</v>
      </c>
      <c r="M139" s="165" t="s">
        <v>34</v>
      </c>
      <c r="N139" s="167" t="s">
        <v>32</v>
      </c>
      <c r="O139" s="167" t="s">
        <v>29</v>
      </c>
      <c r="P139" s="167" t="s">
        <v>21</v>
      </c>
      <c r="Q139" s="167" t="s">
        <v>27</v>
      </c>
    </row>
    <row r="140" ht="13.5" customHeight="1">
      <c r="G140" s="161" t="s">
        <v>61</v>
      </c>
      <c r="H140" s="165">
        <v>1.0</v>
      </c>
      <c r="I140" s="167">
        <v>2.0</v>
      </c>
      <c r="J140" s="165">
        <v>3.0</v>
      </c>
      <c r="K140" s="166">
        <v>3.0</v>
      </c>
      <c r="L140" s="166">
        <v>3.0</v>
      </c>
      <c r="M140" s="165">
        <v>6.0</v>
      </c>
      <c r="N140" s="167">
        <v>7.0</v>
      </c>
      <c r="O140" s="167">
        <v>8.0</v>
      </c>
      <c r="P140" s="167">
        <v>9.0</v>
      </c>
      <c r="Q140" s="167">
        <v>9.0</v>
      </c>
    </row>
    <row r="141" ht="13.5" customHeight="1"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</row>
    <row r="142" ht="13.5" customHeight="1">
      <c r="G142" s="170" t="s">
        <v>64</v>
      </c>
      <c r="H142" s="126"/>
      <c r="I142" s="126"/>
      <c r="J142" s="126"/>
      <c r="K142" s="126"/>
      <c r="L142" s="126"/>
      <c r="M142" s="126"/>
      <c r="N142" s="126"/>
      <c r="O142" s="126"/>
      <c r="P142" s="126"/>
      <c r="Q142" s="127"/>
    </row>
    <row r="143" ht="13.5" customHeight="1">
      <c r="G143" s="161" t="s">
        <v>2</v>
      </c>
      <c r="H143" s="165" t="s">
        <v>33</v>
      </c>
      <c r="I143" s="165" t="s">
        <v>38</v>
      </c>
      <c r="J143" s="165" t="s">
        <v>34</v>
      </c>
      <c r="K143" s="166" t="s">
        <v>31</v>
      </c>
      <c r="L143" s="166" t="s">
        <v>30</v>
      </c>
      <c r="M143" s="167" t="s">
        <v>26</v>
      </c>
      <c r="N143" s="167" t="s">
        <v>32</v>
      </c>
      <c r="O143" s="167" t="s">
        <v>29</v>
      </c>
      <c r="P143" s="167" t="s">
        <v>27</v>
      </c>
      <c r="Q143" s="167" t="s">
        <v>21</v>
      </c>
    </row>
    <row r="144" ht="13.5" customHeight="1">
      <c r="G144" s="161" t="s">
        <v>61</v>
      </c>
      <c r="H144" s="165">
        <v>1.0</v>
      </c>
      <c r="I144" s="165">
        <v>2.0</v>
      </c>
      <c r="J144" s="165">
        <v>3.0</v>
      </c>
      <c r="K144" s="166">
        <v>4.0</v>
      </c>
      <c r="L144" s="166">
        <v>5.0</v>
      </c>
      <c r="M144" s="167">
        <v>6.0</v>
      </c>
      <c r="N144" s="167">
        <v>7.0</v>
      </c>
      <c r="O144" s="167">
        <v>8.0</v>
      </c>
      <c r="P144" s="167">
        <v>9.0</v>
      </c>
      <c r="Q144" s="167">
        <v>10.0</v>
      </c>
    </row>
    <row r="145" ht="13.5" customHeight="1"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</row>
    <row r="146" ht="13.5" customHeight="1">
      <c r="G146" s="159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</row>
    <row r="147" ht="13.5" customHeight="1"/>
    <row r="148" ht="13.5" customHeight="1">
      <c r="P148" s="172"/>
      <c r="Q148" s="172"/>
    </row>
    <row r="149">
      <c r="P149" s="173"/>
      <c r="Q149" s="173"/>
    </row>
    <row r="151">
      <c r="E151" s="174"/>
    </row>
  </sheetData>
  <mergeCells count="22">
    <mergeCell ref="B1:K1"/>
    <mergeCell ref="N1:W1"/>
    <mergeCell ref="B16:K16"/>
    <mergeCell ref="N16:W16"/>
    <mergeCell ref="B30:K30"/>
    <mergeCell ref="N30:W30"/>
    <mergeCell ref="N44:W44"/>
    <mergeCell ref="B100:K100"/>
    <mergeCell ref="N100:W100"/>
    <mergeCell ref="B114:K114"/>
    <mergeCell ref="N114:W114"/>
    <mergeCell ref="G130:Q130"/>
    <mergeCell ref="G134:Q134"/>
    <mergeCell ref="G138:Q138"/>
    <mergeCell ref="G142:Q142"/>
    <mergeCell ref="B44:K44"/>
    <mergeCell ref="B58:K58"/>
    <mergeCell ref="N58:W58"/>
    <mergeCell ref="B72:K72"/>
    <mergeCell ref="N72:W72"/>
    <mergeCell ref="B86:K86"/>
    <mergeCell ref="N86:W8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sheetData>
    <row r="1" ht="83.2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25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75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>
      <c r="A2" s="76"/>
      <c r="B2" s="15"/>
      <c r="C2" s="16"/>
      <c r="D2" s="77"/>
      <c r="E2" s="17"/>
      <c r="F2" s="18"/>
      <c r="G2" s="19"/>
      <c r="H2" s="18"/>
      <c r="I2" s="20"/>
      <c r="J2" s="20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19"/>
      <c r="W2" s="23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>
      <c r="A3" s="78">
        <v>2010.0</v>
      </c>
      <c r="B3" s="30">
        <v>65.0</v>
      </c>
      <c r="C3" s="31" t="s">
        <v>26</v>
      </c>
      <c r="D3" s="79" t="s">
        <v>22</v>
      </c>
      <c r="E3" s="32">
        <v>40260.0</v>
      </c>
      <c r="F3" s="33">
        <v>8.380000114440918</v>
      </c>
      <c r="G3" s="34">
        <v>3.299999952316284</v>
      </c>
      <c r="H3" s="33">
        <v>9.930000305175781</v>
      </c>
      <c r="I3" s="20"/>
      <c r="J3" s="41">
        <v>0.17564402520656586</v>
      </c>
      <c r="K3" s="36">
        <v>133.50999450683594</v>
      </c>
      <c r="L3" s="80">
        <v>0.19190339744091034</v>
      </c>
      <c r="M3" s="80">
        <v>0.27808472514152527</v>
      </c>
      <c r="N3" s="38">
        <v>0.00863999966531992</v>
      </c>
      <c r="O3" s="81">
        <v>0.7995980978012085</v>
      </c>
      <c r="P3" s="80">
        <v>27.50979995727539</v>
      </c>
      <c r="Q3" s="81">
        <v>11.420424461364746</v>
      </c>
      <c r="R3" s="81">
        <v>8.216156005859375</v>
      </c>
      <c r="S3" s="81">
        <v>22.113222122192383</v>
      </c>
      <c r="T3" s="80">
        <f t="shared" ref="T3:T8" si="1"> M3 + N3 + I3</f>
        <v>0.2867247248</v>
      </c>
      <c r="U3" s="23"/>
      <c r="V3" s="19"/>
      <c r="W3" s="23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>
      <c r="A4" s="40"/>
      <c r="B4" s="30">
        <v>65.0</v>
      </c>
      <c r="C4" s="31" t="s">
        <v>26</v>
      </c>
      <c r="D4" s="79" t="s">
        <v>22</v>
      </c>
      <c r="E4" s="32">
        <v>40297.0</v>
      </c>
      <c r="F4" s="33">
        <v>8.25</v>
      </c>
      <c r="G4" s="34">
        <v>3.299999952316284</v>
      </c>
      <c r="H4" s="33">
        <v>10.720000267028809</v>
      </c>
      <c r="I4" s="20"/>
      <c r="J4" s="35">
        <v>0.23419204354286194</v>
      </c>
      <c r="K4" s="21"/>
      <c r="L4" s="37">
        <v>0.0632731020450592</v>
      </c>
      <c r="M4" s="37">
        <v>0.1553100049495697</v>
      </c>
      <c r="N4" s="42">
        <v>0.0081599997356534</v>
      </c>
      <c r="O4" s="39">
        <v>0.5325533747673035</v>
      </c>
      <c r="P4" s="37">
        <v>22.085399627685547</v>
      </c>
      <c r="Q4" s="39">
        <v>1.5951639413833618</v>
      </c>
      <c r="R4" s="39">
        <v>22.628084182739258</v>
      </c>
      <c r="S4" s="39">
        <v>23.11185646057129</v>
      </c>
      <c r="T4" s="80">
        <f t="shared" si="1"/>
        <v>0.1634700047</v>
      </c>
      <c r="U4" s="23"/>
      <c r="V4" s="19"/>
      <c r="W4" s="23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>
      <c r="A5" s="40"/>
      <c r="B5" s="30">
        <v>65.0</v>
      </c>
      <c r="C5" s="31" t="s">
        <v>26</v>
      </c>
      <c r="D5" s="79" t="s">
        <v>22</v>
      </c>
      <c r="E5" s="32">
        <v>40343.0</v>
      </c>
      <c r="F5" s="33">
        <v>8.520000457763672</v>
      </c>
      <c r="G5" s="43">
        <v>1.2000000476837158</v>
      </c>
      <c r="H5" s="33">
        <v>8.619999885559082</v>
      </c>
      <c r="I5" s="41">
        <v>0.8415336012840271</v>
      </c>
      <c r="J5" s="41">
        <v>0.058548010885715485</v>
      </c>
      <c r="K5" s="21"/>
      <c r="L5" s="37">
        <v>0.1398860514163971</v>
      </c>
      <c r="M5" s="37">
        <v>0.23863635957241058</v>
      </c>
      <c r="N5" s="42">
        <v>0.009871668182313442</v>
      </c>
      <c r="O5" s="39">
        <v>1.6192405223846436</v>
      </c>
      <c r="P5" s="37">
        <v>48.29330062866211</v>
      </c>
      <c r="Q5" s="39">
        <v>6.528189659118652</v>
      </c>
      <c r="R5" s="39">
        <v>19.912755966186523</v>
      </c>
      <c r="S5" s="39">
        <v>45.0343132019043</v>
      </c>
      <c r="T5" s="80">
        <f t="shared" si="1"/>
        <v>1.090041629</v>
      </c>
      <c r="U5" s="23"/>
      <c r="V5" s="19"/>
      <c r="W5" s="23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>
      <c r="A6" s="40"/>
      <c r="B6" s="30">
        <v>65.0</v>
      </c>
      <c r="C6" s="31" t="s">
        <v>26</v>
      </c>
      <c r="D6" s="79" t="s">
        <v>22</v>
      </c>
      <c r="E6" s="32">
        <v>40388.0</v>
      </c>
      <c r="F6" s="33">
        <v>8.510000228881836</v>
      </c>
      <c r="G6" s="43">
        <v>2.5999999046325684</v>
      </c>
      <c r="H6" s="33">
        <v>8.140000343322754</v>
      </c>
      <c r="I6" s="59">
        <v>0.09485220164060593</v>
      </c>
      <c r="J6" s="41">
        <v>0.16393442451953888</v>
      </c>
      <c r="K6" s="36">
        <v>33.79999923706055</v>
      </c>
      <c r="L6" s="37">
        <v>0.31453680992126465</v>
      </c>
      <c r="M6" s="37">
        <v>0.05113636329770088</v>
      </c>
      <c r="N6" s="42">
        <v>0.02369200438261032</v>
      </c>
      <c r="O6" s="39">
        <v>2.1871492862701416</v>
      </c>
      <c r="P6" s="37">
        <v>1.0857000350952148</v>
      </c>
      <c r="Q6" s="39">
        <v>6.537341117858887</v>
      </c>
      <c r="R6" s="39">
        <v>20.969682693481445</v>
      </c>
      <c r="S6" s="39">
        <v>45.02936935424805</v>
      </c>
      <c r="T6" s="80">
        <f t="shared" si="1"/>
        <v>0.1696805693</v>
      </c>
      <c r="U6" s="23"/>
      <c r="V6" s="19"/>
      <c r="W6" s="23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A7" s="40"/>
      <c r="B7" s="30">
        <v>65.0</v>
      </c>
      <c r="C7" s="31" t="s">
        <v>26</v>
      </c>
      <c r="D7" s="79" t="s">
        <v>22</v>
      </c>
      <c r="E7" s="32">
        <v>40444.0</v>
      </c>
      <c r="F7" s="33">
        <v>8.779999732971191</v>
      </c>
      <c r="G7" s="43">
        <v>1.100000023841858</v>
      </c>
      <c r="H7" s="33">
        <v>9.069999694824219</v>
      </c>
      <c r="I7" s="41">
        <v>1.545478343963623</v>
      </c>
      <c r="J7" s="59">
        <v>0.0</v>
      </c>
      <c r="K7" s="45">
        <v>346.45001220703125</v>
      </c>
      <c r="L7" s="37">
        <v>0.025784190744161606</v>
      </c>
      <c r="M7" s="37">
        <v>0.07386363297700882</v>
      </c>
      <c r="N7" s="42">
        <v>0.0019743337761610746</v>
      </c>
      <c r="O7" s="39">
        <v>2.948378086090088</v>
      </c>
      <c r="P7" s="37">
        <v>65.28199768066406</v>
      </c>
      <c r="Q7" s="39">
        <v>11.868494987487793</v>
      </c>
      <c r="R7" s="39">
        <v>35.032432556152344</v>
      </c>
      <c r="S7" s="39">
        <v>60.699676513671875</v>
      </c>
      <c r="T7" s="80">
        <f t="shared" si="1"/>
        <v>1.621316311</v>
      </c>
      <c r="U7" s="23"/>
      <c r="V7" s="19"/>
      <c r="W7" s="23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>
      <c r="A8" s="46"/>
      <c r="B8" s="30">
        <v>65.0</v>
      </c>
      <c r="C8" s="31" t="s">
        <v>26</v>
      </c>
      <c r="D8" s="79" t="s">
        <v>22</v>
      </c>
      <c r="E8" s="32">
        <v>40479.0</v>
      </c>
      <c r="F8" s="33">
        <v>8.739999771118164</v>
      </c>
      <c r="G8" s="43">
        <v>2.200000047683716</v>
      </c>
      <c r="H8" s="33">
        <v>10.319999694824219</v>
      </c>
      <c r="I8" s="20"/>
      <c r="J8" s="41">
        <v>0.04683840647339821</v>
      </c>
      <c r="K8" s="45">
        <v>299.6499938964844</v>
      </c>
      <c r="L8" s="37">
        <v>0.009145164862275124</v>
      </c>
      <c r="M8" s="37">
        <v>0.23863635957241058</v>
      </c>
      <c r="N8" s="42">
        <v>0.006416584365069866</v>
      </c>
      <c r="O8" s="39">
        <v>1.9619203805923462</v>
      </c>
      <c r="P8" s="37">
        <v>65.10669708251953</v>
      </c>
      <c r="Q8" s="39">
        <v>10.958317756652832</v>
      </c>
      <c r="R8" s="39">
        <v>28.879650115966797</v>
      </c>
      <c r="S8" s="39">
        <v>48.7025032043457</v>
      </c>
      <c r="T8" s="80">
        <f t="shared" si="1"/>
        <v>0.2450529439</v>
      </c>
      <c r="U8" s="23"/>
      <c r="V8" s="19"/>
      <c r="W8" s="23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>
      <c r="A9" s="76"/>
      <c r="B9" s="15"/>
      <c r="C9" s="16"/>
      <c r="D9" s="77"/>
      <c r="E9" s="17"/>
      <c r="F9" s="18"/>
      <c r="G9" s="19"/>
      <c r="H9" s="18"/>
      <c r="I9" s="20"/>
      <c r="J9" s="20"/>
      <c r="K9" s="21"/>
      <c r="L9" s="23"/>
      <c r="M9" s="23"/>
      <c r="N9" s="23"/>
      <c r="O9" s="23"/>
      <c r="P9" s="23"/>
      <c r="Q9" s="23"/>
      <c r="R9" s="23"/>
      <c r="S9" s="23"/>
      <c r="T9" s="23"/>
      <c r="U9" s="23"/>
      <c r="V9" s="19"/>
      <c r="W9" s="23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>
      <c r="A10" s="47" t="s">
        <v>23</v>
      </c>
      <c r="B10" s="15"/>
      <c r="C10" s="16"/>
      <c r="D10" s="77"/>
      <c r="E10" s="17"/>
      <c r="F10" s="48">
        <f t="shared" ref="F10:H10" si="2"> (sum(F3:F8)/6)</f>
        <v>8.530000051</v>
      </c>
      <c r="G10" s="48">
        <f t="shared" si="2"/>
        <v>2.283333321</v>
      </c>
      <c r="H10" s="48">
        <f t="shared" si="2"/>
        <v>9.466666698</v>
      </c>
      <c r="I10" s="49">
        <f> (sum(I5:I7)/3)</f>
        <v>0.827288049</v>
      </c>
      <c r="J10" s="49">
        <f> (sum(J3:J8)/6)</f>
        <v>0.1131928184</v>
      </c>
      <c r="K10" s="48">
        <f> (sum(K6:K8,K3)/4)</f>
        <v>203.3525</v>
      </c>
      <c r="L10" s="50">
        <f t="shared" ref="L10:S10" si="3"> (sum(L3:L8)/6)</f>
        <v>0.1240881194</v>
      </c>
      <c r="M10" s="50">
        <f t="shared" si="3"/>
        <v>0.1726112409</v>
      </c>
      <c r="N10" s="50">
        <f t="shared" si="3"/>
        <v>0.009792431685</v>
      </c>
      <c r="O10" s="50">
        <f t="shared" si="3"/>
        <v>1.674806625</v>
      </c>
      <c r="P10" s="50">
        <f t="shared" si="3"/>
        <v>38.22714917</v>
      </c>
      <c r="Q10" s="50">
        <f t="shared" si="3"/>
        <v>8.151321987</v>
      </c>
      <c r="R10" s="50">
        <f t="shared" si="3"/>
        <v>22.60646025</v>
      </c>
      <c r="S10" s="50">
        <f t="shared" si="3"/>
        <v>40.78182348</v>
      </c>
      <c r="T10" s="80">
        <f> M10 + N10 + I10</f>
        <v>1.009691722</v>
      </c>
      <c r="U10" s="23"/>
      <c r="V10" s="82"/>
      <c r="W10" s="23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>
      <c r="A11" s="76"/>
      <c r="B11" s="15"/>
      <c r="C11" s="16"/>
      <c r="D11" s="77"/>
      <c r="E11" s="17"/>
      <c r="F11" s="18"/>
      <c r="G11" s="19"/>
      <c r="H11" s="18"/>
      <c r="I11" s="20"/>
      <c r="J11" s="20"/>
      <c r="K11" s="21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9"/>
      <c r="W11" s="23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>
      <c r="A12" s="78">
        <v>2011.0</v>
      </c>
      <c r="B12" s="30">
        <v>65.0</v>
      </c>
      <c r="C12" s="31" t="s">
        <v>26</v>
      </c>
      <c r="D12" s="79" t="s">
        <v>22</v>
      </c>
      <c r="E12" s="32">
        <v>40631.0</v>
      </c>
      <c r="F12" s="33">
        <v>8.34000015258789</v>
      </c>
      <c r="G12" s="43">
        <v>2.5</v>
      </c>
      <c r="H12" s="33">
        <v>9.460000038146973</v>
      </c>
      <c r="I12" s="41">
        <v>1.1608935594558716</v>
      </c>
      <c r="J12" s="41">
        <v>0.058548010885715485</v>
      </c>
      <c r="K12" s="45">
        <v>275.6000061035156</v>
      </c>
      <c r="L12" s="80">
        <v>0.19002287089824677</v>
      </c>
      <c r="M12" s="80">
        <v>0.1875</v>
      </c>
      <c r="N12" s="38">
        <v>0.00592300109565258</v>
      </c>
      <c r="O12" s="81">
        <v>3.1042914390563965</v>
      </c>
      <c r="P12" s="80">
        <v>45.32460021972656</v>
      </c>
      <c r="Q12" s="81">
        <v>11.420424461364746</v>
      </c>
      <c r="R12" s="81">
        <v>27.43182945251465</v>
      </c>
      <c r="S12" s="81">
        <v>89.15263366699219</v>
      </c>
      <c r="T12" s="80">
        <f t="shared" ref="T12:T19" si="4"> M12 + N12 + I12</f>
        <v>1.354316561</v>
      </c>
      <c r="U12" s="23"/>
      <c r="V12" s="19"/>
      <c r="W12" s="23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>
      <c r="A13" s="40"/>
      <c r="B13" s="30">
        <v>65.0</v>
      </c>
      <c r="C13" s="31" t="s">
        <v>26</v>
      </c>
      <c r="D13" s="79" t="s">
        <v>22</v>
      </c>
      <c r="E13" s="32">
        <v>40660.0</v>
      </c>
      <c r="F13" s="33">
        <v>8.260000228881836</v>
      </c>
      <c r="G13" s="43">
        <v>2.0</v>
      </c>
      <c r="H13" s="60">
        <v>5.679999828338623</v>
      </c>
      <c r="I13" s="41">
        <v>0.616722583770752</v>
      </c>
      <c r="J13" s="59">
        <v>0.023419203236699104</v>
      </c>
      <c r="K13" s="36">
        <v>166.39999389648438</v>
      </c>
      <c r="L13" s="37">
        <v>0.7802900075912476</v>
      </c>
      <c r="M13" s="37">
        <v>0.6613937616348267</v>
      </c>
      <c r="N13" s="42">
        <v>0.005429417360574007</v>
      </c>
      <c r="O13" s="39">
        <v>0.8779125213623047</v>
      </c>
      <c r="P13" s="37">
        <v>27.20800018310547</v>
      </c>
      <c r="Q13" s="39">
        <v>1.5951639413833618</v>
      </c>
      <c r="R13" s="39">
        <v>6.904900550842285</v>
      </c>
      <c r="S13" s="39">
        <v>19.70529556274414</v>
      </c>
      <c r="T13" s="80">
        <f t="shared" si="4"/>
        <v>1.283545763</v>
      </c>
      <c r="U13" s="23"/>
      <c r="V13" s="19"/>
      <c r="W13" s="23"/>
      <c r="X13" s="26"/>
      <c r="Y13" s="27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>
      <c r="A14" s="40"/>
      <c r="B14" s="30">
        <v>65.0</v>
      </c>
      <c r="C14" s="31" t="s">
        <v>26</v>
      </c>
      <c r="D14" s="79" t="s">
        <v>22</v>
      </c>
      <c r="E14" s="32">
        <v>40687.0</v>
      </c>
      <c r="F14" s="33">
        <v>8.329999923706055</v>
      </c>
      <c r="G14" s="43">
        <v>3.0</v>
      </c>
      <c r="H14" s="33">
        <v>8.449999809265137</v>
      </c>
      <c r="I14" s="41">
        <v>0.40369677543640137</v>
      </c>
      <c r="J14" s="41">
        <v>0.08196721225976944</v>
      </c>
      <c r="K14" s="36">
        <v>170.3000030517578</v>
      </c>
      <c r="L14" s="37">
        <v>0.31637412309646606</v>
      </c>
      <c r="M14" s="37">
        <v>0.28943994641304016</v>
      </c>
      <c r="N14" s="42">
        <v>0.005308880470693111</v>
      </c>
      <c r="O14" s="39">
        <v>1.027503252029419</v>
      </c>
      <c r="P14" s="37">
        <v>26.783599853515625</v>
      </c>
      <c r="Q14" s="39">
        <v>6.528189659118652</v>
      </c>
      <c r="R14" s="39">
        <v>11.511656761169434</v>
      </c>
      <c r="S14" s="39">
        <v>24.0552921295166</v>
      </c>
      <c r="T14" s="80">
        <f t="shared" si="4"/>
        <v>0.6984456023</v>
      </c>
      <c r="U14" s="23"/>
      <c r="V14" s="19"/>
      <c r="W14" s="23"/>
      <c r="X14" s="26"/>
      <c r="Y14" s="27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>
      <c r="A15" s="40"/>
      <c r="B15" s="30">
        <v>65.0</v>
      </c>
      <c r="C15" s="31" t="s">
        <v>26</v>
      </c>
      <c r="D15" s="79" t="s">
        <v>22</v>
      </c>
      <c r="E15" s="32">
        <v>40722.0</v>
      </c>
      <c r="F15" s="33">
        <v>8.5</v>
      </c>
      <c r="G15" s="43">
        <v>2.200000047683716</v>
      </c>
      <c r="H15" s="33">
        <v>9.420000076293945</v>
      </c>
      <c r="I15" s="41">
        <v>0.5550322532653809</v>
      </c>
      <c r="J15" s="59">
        <v>0.023419203236699104</v>
      </c>
      <c r="K15" s="36">
        <v>240.5</v>
      </c>
      <c r="L15" s="37">
        <v>0.20418451726436615</v>
      </c>
      <c r="M15" s="37">
        <v>0.24668662250041962</v>
      </c>
      <c r="N15" s="42">
        <v>0.012065636925399303</v>
      </c>
      <c r="O15" s="39">
        <v>1.2164822816848755</v>
      </c>
      <c r="P15" s="37">
        <v>44.749698638916016</v>
      </c>
      <c r="Q15" s="39">
        <v>6.537341117858887</v>
      </c>
      <c r="R15" s="39">
        <v>12.682208061218262</v>
      </c>
      <c r="S15" s="39">
        <v>33.307342529296875</v>
      </c>
      <c r="T15" s="80">
        <f t="shared" si="4"/>
        <v>0.8137845127</v>
      </c>
      <c r="U15" s="23"/>
      <c r="V15" s="19"/>
      <c r="W15" s="23"/>
      <c r="X15" s="26"/>
      <c r="Y15" s="27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>
      <c r="A16" s="40"/>
      <c r="B16" s="30">
        <v>65.0</v>
      </c>
      <c r="C16" s="31" t="s">
        <v>26</v>
      </c>
      <c r="D16" s="79" t="s">
        <v>22</v>
      </c>
      <c r="E16" s="32">
        <v>40745.0</v>
      </c>
      <c r="F16" s="33">
        <v>8.760000228881836</v>
      </c>
      <c r="G16" s="43">
        <v>2.5999999046325684</v>
      </c>
      <c r="H16" s="33">
        <v>8.119999885559082</v>
      </c>
      <c r="I16" s="20"/>
      <c r="J16" s="41">
        <v>0.058548010885715485</v>
      </c>
      <c r="K16" s="45">
        <v>463.45001220703125</v>
      </c>
      <c r="L16" s="37">
        <v>0.0721481442451477</v>
      </c>
      <c r="M16" s="37">
        <v>0.1526293307542801</v>
      </c>
      <c r="N16" s="42">
        <v>0.016409266740083694</v>
      </c>
      <c r="O16" s="39">
        <v>2.59765625</v>
      </c>
      <c r="P16" s="54"/>
      <c r="Q16" s="39">
        <v>11.868494987487793</v>
      </c>
      <c r="R16" s="39">
        <v>21.422883987426758</v>
      </c>
      <c r="S16" s="39">
        <v>49.26502990722656</v>
      </c>
      <c r="T16" s="80">
        <f t="shared" si="4"/>
        <v>0.1690385975</v>
      </c>
      <c r="U16" s="23"/>
      <c r="V16" s="19"/>
      <c r="W16" s="23"/>
      <c r="X16" s="26"/>
      <c r="Y16" s="27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>
      <c r="A17" s="40"/>
      <c r="B17" s="30">
        <v>65.0</v>
      </c>
      <c r="C17" s="31" t="s">
        <v>26</v>
      </c>
      <c r="D17" s="79" t="s">
        <v>22</v>
      </c>
      <c r="E17" s="32">
        <v>40779.0</v>
      </c>
      <c r="F17" s="33">
        <v>8.609999656677246</v>
      </c>
      <c r="G17" s="43">
        <v>2.700000047683716</v>
      </c>
      <c r="H17" s="33">
        <v>12.220000267028809</v>
      </c>
      <c r="I17" s="41">
        <v>1.1232515573501587</v>
      </c>
      <c r="J17" s="41">
        <v>0.08196721225976944</v>
      </c>
      <c r="K17" s="36">
        <v>227.0399932861328</v>
      </c>
      <c r="L17" s="37">
        <v>0.15587648749351501</v>
      </c>
      <c r="M17" s="37">
        <v>0.13980333507061005</v>
      </c>
      <c r="N17" s="42">
        <v>0.027027027681469917</v>
      </c>
      <c r="O17" s="39">
        <v>2.4494168758392334</v>
      </c>
      <c r="P17" s="37">
        <v>76.62689971923828</v>
      </c>
      <c r="Q17" s="39">
        <v>10.958317756652832</v>
      </c>
      <c r="R17" s="39">
        <v>22.070100784301758</v>
      </c>
      <c r="S17" s="39">
        <v>47.82635498046875</v>
      </c>
      <c r="T17" s="80">
        <f t="shared" si="4"/>
        <v>1.29008192</v>
      </c>
      <c r="U17" s="23"/>
      <c r="V17" s="19"/>
      <c r="W17" s="23"/>
      <c r="X17" s="26"/>
      <c r="Y17" s="27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>
      <c r="A18" s="40"/>
      <c r="B18" s="30">
        <v>65.0</v>
      </c>
      <c r="C18" s="31" t="s">
        <v>26</v>
      </c>
      <c r="D18" s="79" t="s">
        <v>22</v>
      </c>
      <c r="E18" s="32">
        <v>40833.0</v>
      </c>
      <c r="F18" s="33">
        <v>8.670000076293945</v>
      </c>
      <c r="G18" s="43">
        <v>3.0</v>
      </c>
      <c r="H18" s="33">
        <v>9.5</v>
      </c>
      <c r="I18" s="41">
        <v>0.9416128993034363</v>
      </c>
      <c r="J18" s="41">
        <v>0.11709602177143097</v>
      </c>
      <c r="K18" s="45">
        <v>310.04998779296875</v>
      </c>
      <c r="L18" s="37">
        <v>0.2330015003681183</v>
      </c>
      <c r="M18" s="37">
        <v>0.14407867193222046</v>
      </c>
      <c r="N18" s="42">
        <v>0.004826254677027464</v>
      </c>
      <c r="O18" s="39">
        <v>1.9656217098236084</v>
      </c>
      <c r="P18" s="37">
        <v>67.24579620361328</v>
      </c>
      <c r="Q18" s="81">
        <v>9.24361515045166</v>
      </c>
      <c r="R18" s="39">
        <v>24.814311981201172</v>
      </c>
      <c r="S18" s="39">
        <v>48.54184341430664</v>
      </c>
      <c r="T18" s="80">
        <f t="shared" si="4"/>
        <v>1.090517826</v>
      </c>
      <c r="U18" s="23"/>
      <c r="V18" s="19"/>
      <c r="W18" s="23"/>
      <c r="X18" s="26"/>
      <c r="Y18" s="27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>
      <c r="A19" s="46"/>
      <c r="B19" s="30">
        <v>65.0</v>
      </c>
      <c r="C19" s="31" t="s">
        <v>26</v>
      </c>
      <c r="D19" s="79" t="s">
        <v>22</v>
      </c>
      <c r="E19" s="32">
        <v>40877.0</v>
      </c>
      <c r="F19" s="33">
        <v>8.15999984741211</v>
      </c>
      <c r="G19" s="34">
        <v>3.799999952316284</v>
      </c>
      <c r="H19" s="33">
        <v>10.739999771118164</v>
      </c>
      <c r="I19" s="41">
        <v>1.3580225706100464</v>
      </c>
      <c r="J19" s="41">
        <v>0.07025761157274246</v>
      </c>
      <c r="K19" s="45">
        <v>290.54998779296875</v>
      </c>
      <c r="L19" s="37">
        <v>0.058704644441604614</v>
      </c>
      <c r="M19" s="37">
        <v>1.4044463634490967</v>
      </c>
      <c r="N19" s="42">
        <v>0.006756756920367479</v>
      </c>
      <c r="O19" s="39">
        <v>1.6569492816925049</v>
      </c>
      <c r="P19" s="37">
        <v>43.12220001220703</v>
      </c>
      <c r="Q19" s="39">
        <v>6.637990474700928</v>
      </c>
      <c r="R19" s="39">
        <v>16.928504943847656</v>
      </c>
      <c r="S19" s="39">
        <v>42.293739318847656</v>
      </c>
      <c r="T19" s="80">
        <f t="shared" si="4"/>
        <v>2.769225691</v>
      </c>
      <c r="U19" s="23"/>
      <c r="V19" s="19"/>
      <c r="W19" s="23"/>
      <c r="X19" s="26"/>
      <c r="Y19" s="27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>
      <c r="A20" s="76"/>
      <c r="B20" s="15"/>
      <c r="C20" s="16"/>
      <c r="D20" s="77"/>
      <c r="E20" s="17"/>
      <c r="F20" s="18"/>
      <c r="G20" s="19"/>
      <c r="H20" s="18"/>
      <c r="I20" s="20"/>
      <c r="J20" s="20"/>
      <c r="K20" s="21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9"/>
      <c r="W20" s="23"/>
      <c r="X20" s="26"/>
      <c r="Y20" s="27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>
      <c r="A21" s="47" t="s">
        <v>23</v>
      </c>
      <c r="B21" s="15"/>
      <c r="C21" s="16"/>
      <c r="D21" s="77"/>
      <c r="E21" s="17"/>
      <c r="F21" s="48">
        <f t="shared" ref="F21:H21" si="5"> (sum(F12:F19)/8)</f>
        <v>8.453750014</v>
      </c>
      <c r="G21" s="48">
        <f t="shared" si="5"/>
        <v>2.724999994</v>
      </c>
      <c r="H21" s="48">
        <f t="shared" si="5"/>
        <v>9.198749959</v>
      </c>
      <c r="I21" s="49">
        <f> (sum(I17:I19,I12:I15)/7)</f>
        <v>0.8798903142</v>
      </c>
      <c r="J21" s="49">
        <f t="shared" ref="J21:O21" si="6"> (sum(J12:J19)/8)</f>
        <v>0.06440281076</v>
      </c>
      <c r="K21" s="49">
        <f t="shared" si="6"/>
        <v>267.986248</v>
      </c>
      <c r="L21" s="50">
        <f t="shared" si="6"/>
        <v>0.2513252869</v>
      </c>
      <c r="M21" s="50">
        <f t="shared" si="6"/>
        <v>0.403247254</v>
      </c>
      <c r="N21" s="50">
        <f t="shared" si="6"/>
        <v>0.01046828023</v>
      </c>
      <c r="O21" s="50">
        <f t="shared" si="6"/>
        <v>1.861979201</v>
      </c>
      <c r="P21" s="50">
        <f> (sum(P17:P19,P12:P15)/7)</f>
        <v>47.29439926</v>
      </c>
      <c r="Q21" s="50">
        <f t="shared" ref="Q21:S21" si="7"> (sum(Q12:Q19)/8)</f>
        <v>8.098692194</v>
      </c>
      <c r="R21" s="50">
        <f t="shared" si="7"/>
        <v>17.97079957</v>
      </c>
      <c r="S21" s="50">
        <f t="shared" si="7"/>
        <v>44.26844144</v>
      </c>
      <c r="T21" s="80">
        <f> M21 + N21 + I21</f>
        <v>1.293605848</v>
      </c>
      <c r="U21" s="23"/>
      <c r="V21" s="83"/>
      <c r="W21" s="23"/>
      <c r="X21" s="26"/>
      <c r="Y21" s="27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>
      <c r="A22" s="76"/>
      <c r="B22" s="15"/>
      <c r="C22" s="16"/>
      <c r="D22" s="77"/>
      <c r="E22" s="17"/>
      <c r="F22" s="18"/>
      <c r="G22" s="19"/>
      <c r="H22" s="18"/>
      <c r="I22" s="20"/>
      <c r="J22" s="20"/>
      <c r="K22" s="21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9"/>
      <c r="W22" s="23"/>
      <c r="X22" s="53"/>
      <c r="Y22" s="27"/>
      <c r="Z22" s="53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>
      <c r="A23" s="78">
        <v>2012.0</v>
      </c>
      <c r="B23" s="30">
        <v>65.0</v>
      </c>
      <c r="C23" s="31" t="s">
        <v>26</v>
      </c>
      <c r="D23" s="79" t="s">
        <v>22</v>
      </c>
      <c r="E23" s="32">
        <v>40991.0</v>
      </c>
      <c r="F23" s="57">
        <v>12.670000076293945</v>
      </c>
      <c r="G23" s="34">
        <v>3.799999952316284</v>
      </c>
      <c r="H23" s="33">
        <v>12.670000076293945</v>
      </c>
      <c r="I23" s="41">
        <v>1.1928225755691528</v>
      </c>
      <c r="J23" s="41">
        <v>0.12880562245845795</v>
      </c>
      <c r="K23" s="45">
        <v>317.20001220703125</v>
      </c>
      <c r="L23" s="80">
        <v>0.24185100197792053</v>
      </c>
      <c r="M23" s="80">
        <v>2.0166738033294678</v>
      </c>
      <c r="N23" s="38">
        <v>0.012833168730139732</v>
      </c>
      <c r="O23" s="81">
        <v>2.086754083633423</v>
      </c>
      <c r="P23" s="80">
        <v>53.89630126953125</v>
      </c>
      <c r="Q23" s="81">
        <v>16.815900802612305</v>
      </c>
      <c r="R23" s="81">
        <v>24.27594566345215</v>
      </c>
      <c r="S23" s="81">
        <v>52.22615051269531</v>
      </c>
      <c r="T23" s="80">
        <f t="shared" ref="T23:T29" si="8"> M23 + N23 + I23</f>
        <v>3.222329548</v>
      </c>
      <c r="U23" s="23"/>
      <c r="V23" s="19"/>
      <c r="W23" s="23"/>
      <c r="X23" s="26"/>
      <c r="Y23" s="27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>
      <c r="A24" s="40"/>
      <c r="B24" s="30">
        <v>65.0</v>
      </c>
      <c r="C24" s="31" t="s">
        <v>26</v>
      </c>
      <c r="D24" s="79" t="s">
        <v>22</v>
      </c>
      <c r="E24" s="32">
        <v>41017.0</v>
      </c>
      <c r="F24" s="33">
        <v>8.199999809265137</v>
      </c>
      <c r="G24" s="34">
        <v>3.200000047683716</v>
      </c>
      <c r="H24" s="33">
        <v>8.609999656677246</v>
      </c>
      <c r="I24" s="41">
        <v>0.4127742052078247</v>
      </c>
      <c r="J24" s="35">
        <v>0.2576112449169159</v>
      </c>
      <c r="K24" s="36">
        <v>151.4499969482422</v>
      </c>
      <c r="L24" s="37">
        <v>0.6984502673149109</v>
      </c>
      <c r="M24" s="37">
        <v>0.3578452467918396</v>
      </c>
      <c r="N24" s="42">
        <v>0.006416584365069866</v>
      </c>
      <c r="O24" s="39">
        <v>15.69515323638916</v>
      </c>
      <c r="P24" s="37">
        <v>23.503000259399414</v>
      </c>
      <c r="Q24" s="39">
        <v>5.007037162780762</v>
      </c>
      <c r="R24" s="39">
        <v>10.774641036987305</v>
      </c>
      <c r="S24" s="39">
        <v>13.221278190612793</v>
      </c>
      <c r="T24" s="80">
        <f t="shared" si="8"/>
        <v>0.7770360364</v>
      </c>
      <c r="U24" s="23"/>
      <c r="V24" s="19"/>
      <c r="W24" s="23"/>
      <c r="X24" s="26"/>
      <c r="Y24" s="27"/>
      <c r="Z24" s="26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>
      <c r="A25" s="40"/>
      <c r="B25" s="30">
        <v>65.0</v>
      </c>
      <c r="C25" s="31" t="s">
        <v>26</v>
      </c>
      <c r="D25" s="79" t="s">
        <v>22</v>
      </c>
      <c r="E25" s="32">
        <v>41051.0</v>
      </c>
      <c r="F25" s="33">
        <v>8.09000015258789</v>
      </c>
      <c r="G25" s="43">
        <v>1.2000000476837158</v>
      </c>
      <c r="H25" s="33">
        <v>8.520000457763672</v>
      </c>
      <c r="I25" s="59">
        <v>0.3752903342247009</v>
      </c>
      <c r="J25" s="41">
        <v>0.11709602177143097</v>
      </c>
      <c r="K25" s="36">
        <v>154.0500030517578</v>
      </c>
      <c r="L25" s="37">
        <v>0.21964305639266968</v>
      </c>
      <c r="M25" s="37">
        <v>0.25523728132247925</v>
      </c>
      <c r="N25" s="42">
        <v>9.871668880805373E-4</v>
      </c>
      <c r="O25" s="58"/>
      <c r="P25" s="37">
        <v>22.605199813842773</v>
      </c>
      <c r="Q25" s="39">
        <v>4.871888637542725</v>
      </c>
      <c r="R25" s="39">
        <v>10.290821075439453</v>
      </c>
      <c r="S25" s="39">
        <v>20.175518035888672</v>
      </c>
      <c r="T25" s="80">
        <f t="shared" si="8"/>
        <v>0.6315147824</v>
      </c>
      <c r="U25" s="23"/>
      <c r="V25" s="19"/>
      <c r="W25" s="23"/>
      <c r="X25" s="26"/>
      <c r="Y25" s="27"/>
      <c r="Z25" s="26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>
      <c r="A26" s="40"/>
      <c r="B26" s="30">
        <v>65.0</v>
      </c>
      <c r="C26" s="31" t="s">
        <v>26</v>
      </c>
      <c r="D26" s="79" t="s">
        <v>22</v>
      </c>
      <c r="E26" s="32">
        <v>41090.0</v>
      </c>
      <c r="F26" s="33">
        <v>8.430000305175781</v>
      </c>
      <c r="G26" s="43">
        <v>2.299999952316284</v>
      </c>
      <c r="H26" s="33">
        <v>8.079999923706055</v>
      </c>
      <c r="I26" s="59">
        <v>0.3752903342247009</v>
      </c>
      <c r="J26" s="41">
        <v>0.09367681294679642</v>
      </c>
      <c r="K26" s="36">
        <v>241.8000030517578</v>
      </c>
      <c r="L26" s="37">
        <v>0.48136356472969055</v>
      </c>
      <c r="M26" s="37">
        <v>0.31509190797805786</v>
      </c>
      <c r="N26" s="42">
        <v>0.013820335268974304</v>
      </c>
      <c r="O26" s="58"/>
      <c r="P26" s="37">
        <v>22.605199813842773</v>
      </c>
      <c r="Q26" s="39">
        <v>7.179694652557373</v>
      </c>
      <c r="R26" s="39">
        <v>20.036476135253906</v>
      </c>
      <c r="S26" s="58"/>
      <c r="T26" s="80">
        <f t="shared" si="8"/>
        <v>0.7042025775</v>
      </c>
      <c r="U26" s="23"/>
      <c r="V26" s="19"/>
      <c r="W26" s="23"/>
      <c r="X26" s="26"/>
      <c r="Y26" s="27"/>
      <c r="Z26" s="26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>
      <c r="A27" s="40"/>
      <c r="B27" s="30">
        <v>65.0</v>
      </c>
      <c r="C27" s="31" t="s">
        <v>26</v>
      </c>
      <c r="D27" s="79" t="s">
        <v>22</v>
      </c>
      <c r="E27" s="32">
        <v>41144.0</v>
      </c>
      <c r="F27" s="57">
        <v>9.1899995803833</v>
      </c>
      <c r="G27" s="43">
        <v>2.4000000953674316</v>
      </c>
      <c r="H27" s="33">
        <v>7.300000190734863</v>
      </c>
      <c r="I27" s="59">
        <v>0.21632258594036102</v>
      </c>
      <c r="J27" s="59">
        <v>0.0</v>
      </c>
      <c r="K27" s="36">
        <v>262.6000061035156</v>
      </c>
      <c r="L27" s="37">
        <v>0.023009009659290314</v>
      </c>
      <c r="M27" s="37">
        <v>0.12270200997591019</v>
      </c>
      <c r="N27" s="42">
        <v>0.007403751369565725</v>
      </c>
      <c r="O27" s="39">
        <v>3.4687533378601074</v>
      </c>
      <c r="P27" s="37">
        <v>76.30059814453125</v>
      </c>
      <c r="Q27" s="39">
        <v>16.402830123901367</v>
      </c>
      <c r="R27" s="39">
        <v>17.208526611328125</v>
      </c>
      <c r="S27" s="39">
        <v>41.08938217163086</v>
      </c>
      <c r="T27" s="80">
        <f t="shared" si="8"/>
        <v>0.3464283473</v>
      </c>
      <c r="U27" s="23"/>
      <c r="V27" s="19"/>
      <c r="W27" s="23"/>
      <c r="X27" s="26"/>
      <c r="Y27" s="27"/>
      <c r="Z27" s="26"/>
      <c r="AA27" s="2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>
      <c r="A28" s="40"/>
      <c r="B28" s="30">
        <v>65.0</v>
      </c>
      <c r="C28" s="31" t="s">
        <v>26</v>
      </c>
      <c r="D28" s="79" t="s">
        <v>22</v>
      </c>
      <c r="E28" s="32">
        <v>41180.0</v>
      </c>
      <c r="F28" s="33">
        <v>8.079999923706055</v>
      </c>
      <c r="G28" s="43">
        <v>3.0</v>
      </c>
      <c r="H28" s="44">
        <v>6.739999771118164</v>
      </c>
      <c r="I28" s="41">
        <v>1.1943581104278564</v>
      </c>
      <c r="J28" s="41">
        <v>0.1990632265806198</v>
      </c>
      <c r="K28" s="45">
        <v>356.20001220703125</v>
      </c>
      <c r="L28" s="37">
        <v>0.06399542093276978</v>
      </c>
      <c r="M28" s="37">
        <v>0.46045318245887756</v>
      </c>
      <c r="N28" s="42">
        <v>0.01184600219130516</v>
      </c>
      <c r="O28" s="39">
        <v>2.530223846435547</v>
      </c>
      <c r="P28" s="37">
        <v>75.97229766845703</v>
      </c>
      <c r="Q28" s="39">
        <v>8.075958251953125</v>
      </c>
      <c r="R28" s="39">
        <v>24.879016876220703</v>
      </c>
      <c r="S28" s="39">
        <v>66.44458770751953</v>
      </c>
      <c r="T28" s="80">
        <f t="shared" si="8"/>
        <v>1.666657295</v>
      </c>
      <c r="U28" s="23"/>
      <c r="V28" s="19"/>
      <c r="W28" s="23"/>
      <c r="X28" s="26"/>
      <c r="Y28" s="27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>
      <c r="A29" s="46"/>
      <c r="B29" s="30">
        <v>65.0</v>
      </c>
      <c r="C29" s="31" t="s">
        <v>26</v>
      </c>
      <c r="D29" s="79" t="s">
        <v>22</v>
      </c>
      <c r="E29" s="32">
        <v>41206.0</v>
      </c>
      <c r="F29" s="33">
        <v>8.079999923706055</v>
      </c>
      <c r="G29" s="34">
        <v>3.9000000953674316</v>
      </c>
      <c r="H29" s="33">
        <v>10.65999984741211</v>
      </c>
      <c r="I29" s="41">
        <v>1.188283920288086</v>
      </c>
      <c r="J29" s="35">
        <v>0.22248244285583496</v>
      </c>
      <c r="K29" s="45">
        <v>319.1499938964844</v>
      </c>
      <c r="L29" s="37">
        <v>0.15075995028018951</v>
      </c>
      <c r="M29" s="37">
        <v>0.17828132212162018</v>
      </c>
      <c r="N29" s="42">
        <v>0.008390918374061584</v>
      </c>
      <c r="O29" s="39">
        <v>2.796430826187134</v>
      </c>
      <c r="P29" s="37">
        <v>71.5165023803711</v>
      </c>
      <c r="Q29" s="39">
        <v>3.823913812637329</v>
      </c>
      <c r="R29" s="39">
        <v>26.306785583496094</v>
      </c>
      <c r="S29" s="39">
        <v>76.21409606933594</v>
      </c>
      <c r="T29" s="80">
        <f t="shared" si="8"/>
        <v>1.374956161</v>
      </c>
      <c r="U29" s="23"/>
      <c r="V29" s="19"/>
      <c r="W29" s="23"/>
      <c r="X29" s="26"/>
      <c r="Y29" s="27"/>
      <c r="Z29" s="26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>
      <c r="A30" s="76"/>
      <c r="B30" s="15"/>
      <c r="C30" s="16"/>
      <c r="D30" s="77"/>
      <c r="E30" s="17"/>
      <c r="F30" s="18"/>
      <c r="G30" s="19"/>
      <c r="H30" s="18"/>
      <c r="I30" s="20"/>
      <c r="J30" s="20"/>
      <c r="K30" s="21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9"/>
      <c r="W30" s="23"/>
      <c r="X30" s="26"/>
      <c r="Y30" s="27"/>
      <c r="Z30" s="26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>
      <c r="A31" s="47" t="s">
        <v>23</v>
      </c>
      <c r="B31" s="15"/>
      <c r="C31" s="16"/>
      <c r="D31" s="77"/>
      <c r="E31" s="17"/>
      <c r="F31" s="48">
        <f t="shared" ref="F31:N31" si="9"> (sum(F23:F29)/7)</f>
        <v>8.96285711</v>
      </c>
      <c r="G31" s="48">
        <f t="shared" si="9"/>
        <v>2.828571456</v>
      </c>
      <c r="H31" s="48">
        <f t="shared" si="9"/>
        <v>8.939999989</v>
      </c>
      <c r="I31" s="49">
        <f t="shared" si="9"/>
        <v>0.707877438</v>
      </c>
      <c r="J31" s="49">
        <f t="shared" si="9"/>
        <v>0.1455336245</v>
      </c>
      <c r="K31" s="48">
        <f t="shared" si="9"/>
        <v>257.4928611</v>
      </c>
      <c r="L31" s="50">
        <f t="shared" si="9"/>
        <v>0.2684388959</v>
      </c>
      <c r="M31" s="50">
        <f t="shared" si="9"/>
        <v>0.5294692506</v>
      </c>
      <c r="N31" s="50">
        <f t="shared" si="9"/>
        <v>0.008813989598</v>
      </c>
      <c r="O31" s="50">
        <f> (sum(O27:O29,O23:O24)/5)</f>
        <v>5.315463066</v>
      </c>
      <c r="P31" s="50">
        <f t="shared" ref="P31:R31" si="10"> (sum(P23:P29)/7)</f>
        <v>49.48558562</v>
      </c>
      <c r="Q31" s="50">
        <f t="shared" si="10"/>
        <v>8.882460492</v>
      </c>
      <c r="R31" s="50">
        <f t="shared" si="10"/>
        <v>19.11031614</v>
      </c>
      <c r="S31" s="50">
        <f> (sum(S27:S29,S23:S25)/6)</f>
        <v>44.89516878</v>
      </c>
      <c r="T31" s="80">
        <f> M31 + N31 + I31</f>
        <v>1.246160678</v>
      </c>
      <c r="U31" s="23"/>
      <c r="V31" s="83"/>
      <c r="W31" s="23"/>
      <c r="X31" s="26"/>
      <c r="Y31" s="27"/>
      <c r="Z31" s="26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>
      <c r="A32" s="76"/>
      <c r="B32" s="15"/>
      <c r="C32" s="16"/>
      <c r="D32" s="77"/>
      <c r="E32" s="17"/>
      <c r="F32" s="18"/>
      <c r="G32" s="19"/>
      <c r="H32" s="18"/>
      <c r="I32" s="20"/>
      <c r="J32" s="20"/>
      <c r="K32" s="21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9"/>
      <c r="W32" s="23"/>
      <c r="X32" s="53"/>
      <c r="Y32" s="27"/>
      <c r="Z32" s="53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>
      <c r="A33" s="78">
        <v>2013.0</v>
      </c>
      <c r="B33" s="30">
        <v>65.0</v>
      </c>
      <c r="C33" s="31" t="s">
        <v>26</v>
      </c>
      <c r="D33" s="79" t="s">
        <v>22</v>
      </c>
      <c r="E33" s="32">
        <v>41348.0</v>
      </c>
      <c r="F33" s="33">
        <v>8.039999961853027</v>
      </c>
      <c r="G33" s="43">
        <v>2.4000000953674316</v>
      </c>
      <c r="H33" s="33">
        <v>9.329999923706055</v>
      </c>
      <c r="I33" s="41">
        <v>1.1953290700912476</v>
      </c>
      <c r="J33" s="41">
        <v>0.10980000346899033</v>
      </c>
      <c r="K33" s="45">
        <v>269.1000061035156</v>
      </c>
      <c r="L33" s="80">
        <v>0.40766069293022156</v>
      </c>
      <c r="M33" s="80">
        <v>0.37368398904800415</v>
      </c>
      <c r="N33" s="38">
        <v>0.00750399986281991</v>
      </c>
      <c r="O33" s="81">
        <v>3.1093649864196777</v>
      </c>
      <c r="P33" s="80">
        <v>48.808998107910156</v>
      </c>
      <c r="Q33" s="81">
        <v>6.4117231369018555</v>
      </c>
      <c r="R33" s="81">
        <v>17.967914581298828</v>
      </c>
      <c r="S33" s="81">
        <v>43.52873992919922</v>
      </c>
      <c r="T33" s="80">
        <f t="shared" ref="T33:T38" si="11"> M33 + N33 + I33</f>
        <v>1.576517059</v>
      </c>
      <c r="U33" s="23"/>
      <c r="V33" s="19"/>
      <c r="W33" s="23"/>
      <c r="X33" s="26"/>
      <c r="Y33" s="27"/>
      <c r="Z33" s="26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>
      <c r="A34" s="40"/>
      <c r="B34" s="30">
        <v>65.0</v>
      </c>
      <c r="C34" s="31" t="s">
        <v>26</v>
      </c>
      <c r="D34" s="79" t="s">
        <v>22</v>
      </c>
      <c r="E34" s="32">
        <v>41367.0</v>
      </c>
      <c r="F34" s="33">
        <v>8.539999961853027</v>
      </c>
      <c r="G34" s="43">
        <v>2.5999999046325684</v>
      </c>
      <c r="H34" s="33">
        <v>9.380000114440918</v>
      </c>
      <c r="I34" s="41">
        <v>0.812564492225647</v>
      </c>
      <c r="J34" s="41">
        <v>0.13619999587535858</v>
      </c>
      <c r="K34" s="36">
        <v>233.35000610351562</v>
      </c>
      <c r="L34" s="37">
        <v>0.5375897884368896</v>
      </c>
      <c r="M34" s="37">
        <v>0.35061898827552795</v>
      </c>
      <c r="N34" s="42">
        <v>0.004689999856054783</v>
      </c>
      <c r="O34" s="39">
        <v>2.5015039443969727</v>
      </c>
      <c r="P34" s="37">
        <v>43.835899353027344</v>
      </c>
      <c r="Q34" s="39">
        <v>11.767391204833984</v>
      </c>
      <c r="R34" s="39">
        <v>29.597335815429688</v>
      </c>
      <c r="S34" s="39">
        <v>57.27382278442383</v>
      </c>
      <c r="T34" s="80">
        <f t="shared" si="11"/>
        <v>1.16787348</v>
      </c>
      <c r="U34" s="23"/>
      <c r="V34" s="19"/>
      <c r="W34" s="23"/>
      <c r="X34" s="26"/>
      <c r="Y34" s="27"/>
      <c r="Z34" s="26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>
      <c r="A35" s="40"/>
      <c r="B35" s="30">
        <v>65.0</v>
      </c>
      <c r="C35" s="31" t="s">
        <v>26</v>
      </c>
      <c r="D35" s="79" t="s">
        <v>22</v>
      </c>
      <c r="E35" s="32">
        <v>41426.0</v>
      </c>
      <c r="F35" s="33">
        <v>7.960000038146973</v>
      </c>
      <c r="G35" s="43">
        <v>1.0</v>
      </c>
      <c r="H35" s="33">
        <v>9.84000015258789</v>
      </c>
      <c r="I35" s="41">
        <v>0.4544354975223541</v>
      </c>
      <c r="J35" s="41">
        <v>0.16259999573230743</v>
      </c>
      <c r="K35" s="36">
        <v>143.0</v>
      </c>
      <c r="L35" s="37">
        <v>0.6579349040985107</v>
      </c>
      <c r="M35" s="37">
        <v>0.46594399213790894</v>
      </c>
      <c r="N35" s="42">
        <v>0.004220999777317047</v>
      </c>
      <c r="O35" s="39">
        <v>1.1510971784591675</v>
      </c>
      <c r="P35" s="37">
        <v>22.0841007232666</v>
      </c>
      <c r="Q35" s="39">
        <v>5.80388879776001</v>
      </c>
      <c r="R35" s="39">
        <v>10.776104927062988</v>
      </c>
      <c r="S35" s="39">
        <v>24.826753616333008</v>
      </c>
      <c r="T35" s="80">
        <f t="shared" si="11"/>
        <v>0.9246004894</v>
      </c>
      <c r="U35" s="23"/>
      <c r="V35" s="19"/>
      <c r="W35" s="23"/>
      <c r="X35" s="26"/>
      <c r="Y35" s="27"/>
      <c r="Z35" s="26"/>
      <c r="AA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>
      <c r="A36" s="40"/>
      <c r="B36" s="30">
        <v>65.0</v>
      </c>
      <c r="C36" s="31" t="s">
        <v>26</v>
      </c>
      <c r="D36" s="79" t="s">
        <v>22</v>
      </c>
      <c r="E36" s="32">
        <v>41472.0</v>
      </c>
      <c r="F36" s="33">
        <v>8.680000305175781</v>
      </c>
      <c r="G36" s="43">
        <v>3.0</v>
      </c>
      <c r="H36" s="33">
        <v>10.489999771118164</v>
      </c>
      <c r="I36" s="41">
        <v>1.366761326789856</v>
      </c>
      <c r="J36" s="41">
        <v>0.10980000346899033</v>
      </c>
      <c r="K36" s="45">
        <v>318.0</v>
      </c>
      <c r="L36" s="37">
        <v>0.1064276397228241</v>
      </c>
      <c r="M36" s="37">
        <v>0.2089720070362091</v>
      </c>
      <c r="N36" s="42">
        <v>0.0173530001193285</v>
      </c>
      <c r="O36" s="39">
        <v>1.5962122678756714</v>
      </c>
      <c r="P36" s="37">
        <v>77.28720092773438</v>
      </c>
      <c r="Q36" s="39">
        <v>5.437036037445068</v>
      </c>
      <c r="R36" s="39">
        <v>16.653392791748047</v>
      </c>
      <c r="S36" s="39">
        <v>31.74181365966797</v>
      </c>
      <c r="T36" s="80">
        <f t="shared" si="11"/>
        <v>1.593086334</v>
      </c>
      <c r="U36" s="23"/>
      <c r="V36" s="19"/>
      <c r="W36" s="23"/>
      <c r="X36" s="26"/>
      <c r="Y36" s="27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>
      <c r="A37" s="40"/>
      <c r="B37" s="30">
        <v>65.0</v>
      </c>
      <c r="C37" s="31" t="s">
        <v>26</v>
      </c>
      <c r="D37" s="79" t="s">
        <v>22</v>
      </c>
      <c r="E37" s="32">
        <v>41488.0</v>
      </c>
      <c r="F37" s="33">
        <v>8.470000267028809</v>
      </c>
      <c r="G37" s="43">
        <v>2.0</v>
      </c>
      <c r="H37" s="33">
        <v>7.329999923706055</v>
      </c>
      <c r="I37" s="41">
        <v>1.1117806434631348</v>
      </c>
      <c r="J37" s="41">
        <v>0.07020000368356705</v>
      </c>
      <c r="K37" s="45">
        <v>329.0</v>
      </c>
      <c r="L37" s="37">
        <v>0.10015667974948883</v>
      </c>
      <c r="M37" s="37">
        <v>0.2089720070362091</v>
      </c>
      <c r="N37" s="42">
        <v>0.032829999923706055</v>
      </c>
      <c r="O37" s="39">
        <v>1.8785400390625</v>
      </c>
      <c r="P37" s="37">
        <v>75.12670135498047</v>
      </c>
      <c r="Q37" s="39">
        <v>7.973292350769043</v>
      </c>
      <c r="R37" s="39">
        <v>7.657835960388184</v>
      </c>
      <c r="S37" s="39">
        <v>39.95710372924805</v>
      </c>
      <c r="T37" s="80">
        <f t="shared" si="11"/>
        <v>1.35358265</v>
      </c>
      <c r="U37" s="23"/>
      <c r="V37" s="19"/>
      <c r="W37" s="23"/>
      <c r="X37" s="26"/>
      <c r="Y37" s="27"/>
      <c r="Z37" s="26"/>
      <c r="AA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>
      <c r="A38" s="46"/>
      <c r="B38" s="30">
        <v>65.0</v>
      </c>
      <c r="C38" s="31" t="s">
        <v>26</v>
      </c>
      <c r="D38" s="79" t="s">
        <v>22</v>
      </c>
      <c r="E38" s="32">
        <v>41522.0</v>
      </c>
      <c r="F38" s="33">
        <v>8.619999885559082</v>
      </c>
      <c r="G38" s="43">
        <v>1.600000023841858</v>
      </c>
      <c r="H38" s="33">
        <v>7.730000019073486</v>
      </c>
      <c r="I38" s="41">
        <v>1.4437613487243652</v>
      </c>
      <c r="J38" s="59">
        <v>0.0</v>
      </c>
      <c r="K38" s="45">
        <v>354.0</v>
      </c>
      <c r="L38" s="37">
        <v>0.13525940477848053</v>
      </c>
      <c r="M38" s="37">
        <v>0.13977700471878052</v>
      </c>
      <c r="N38" s="42">
        <v>0.007973000407218933</v>
      </c>
      <c r="O38" s="39">
        <v>2.2307074069976807</v>
      </c>
      <c r="P38" s="37">
        <v>91.68710327148438</v>
      </c>
      <c r="Q38" s="39">
        <v>4.885530471801758</v>
      </c>
      <c r="R38" s="39">
        <v>6.671546459197998</v>
      </c>
      <c r="S38" s="39">
        <v>40.1656379699707</v>
      </c>
      <c r="T38" s="80">
        <f t="shared" si="11"/>
        <v>1.591511354</v>
      </c>
      <c r="U38" s="23"/>
      <c r="V38" s="19"/>
      <c r="W38" s="23"/>
      <c r="X38" s="26"/>
      <c r="Y38" s="27"/>
      <c r="Z38" s="26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>
      <c r="A39" s="76"/>
      <c r="B39" s="15"/>
      <c r="C39" s="16"/>
      <c r="D39" s="77"/>
      <c r="E39" s="17"/>
      <c r="F39" s="18"/>
      <c r="G39" s="19"/>
      <c r="H39" s="18"/>
      <c r="I39" s="20"/>
      <c r="J39" s="20"/>
      <c r="K39" s="21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19"/>
      <c r="W39" s="23"/>
      <c r="X39" s="26"/>
      <c r="Y39" s="27"/>
      <c r="Z39" s="26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>
      <c r="A40" s="47" t="s">
        <v>23</v>
      </c>
      <c r="B40" s="15"/>
      <c r="C40" s="16"/>
      <c r="D40" s="77"/>
      <c r="E40" s="17"/>
      <c r="F40" s="48">
        <f t="shared" ref="F40:S40" si="12"> (sum(F33:F38)/6)</f>
        <v>8.38500007</v>
      </c>
      <c r="G40" s="48">
        <f t="shared" si="12"/>
        <v>2.100000004</v>
      </c>
      <c r="H40" s="48">
        <f t="shared" si="12"/>
        <v>9.016666651</v>
      </c>
      <c r="I40" s="49">
        <f t="shared" si="12"/>
        <v>1.064105396</v>
      </c>
      <c r="J40" s="49">
        <f t="shared" si="12"/>
        <v>0.09810000037</v>
      </c>
      <c r="K40" s="49">
        <f t="shared" si="12"/>
        <v>274.4083354</v>
      </c>
      <c r="L40" s="50">
        <f t="shared" si="12"/>
        <v>0.3241715183</v>
      </c>
      <c r="M40" s="50">
        <f t="shared" si="12"/>
        <v>0.291327998</v>
      </c>
      <c r="N40" s="50">
        <f t="shared" si="12"/>
        <v>0.01242849999</v>
      </c>
      <c r="O40" s="50">
        <f t="shared" si="12"/>
        <v>2.077904304</v>
      </c>
      <c r="P40" s="50">
        <f t="shared" si="12"/>
        <v>59.80500062</v>
      </c>
      <c r="Q40" s="50">
        <f t="shared" si="12"/>
        <v>7.046477</v>
      </c>
      <c r="R40" s="50">
        <f t="shared" si="12"/>
        <v>14.88735509</v>
      </c>
      <c r="S40" s="50">
        <f t="shared" si="12"/>
        <v>39.58231195</v>
      </c>
      <c r="T40" s="80">
        <f> M40 + N40 + I40</f>
        <v>1.367861895</v>
      </c>
      <c r="U40" s="23"/>
      <c r="V40" s="83"/>
      <c r="W40" s="23"/>
      <c r="X40" s="26"/>
      <c r="Y40" s="27"/>
      <c r="Z40" s="26"/>
      <c r="AA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>
      <c r="A41" s="76"/>
      <c r="B41" s="15"/>
      <c r="C41" s="16"/>
      <c r="D41" s="77"/>
      <c r="E41" s="17"/>
      <c r="F41" s="18"/>
      <c r="G41" s="19"/>
      <c r="H41" s="18"/>
      <c r="I41" s="20"/>
      <c r="J41" s="20"/>
      <c r="K41" s="21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9"/>
      <c r="W41" s="23"/>
      <c r="X41" s="53"/>
      <c r="Y41" s="27"/>
      <c r="Z41" s="53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>
      <c r="A42" s="78">
        <v>2014.0</v>
      </c>
      <c r="B42" s="30">
        <v>65.0</v>
      </c>
      <c r="C42" s="31" t="s">
        <v>26</v>
      </c>
      <c r="D42" s="79" t="s">
        <v>22</v>
      </c>
      <c r="E42" s="32">
        <v>41647.0</v>
      </c>
      <c r="F42" s="57">
        <v>9.850000381469727</v>
      </c>
      <c r="G42" s="34">
        <v>3.3399999141693115</v>
      </c>
      <c r="H42" s="33">
        <v>13.109999656677246</v>
      </c>
      <c r="I42" s="41">
        <v>2.124545097351074</v>
      </c>
      <c r="J42" s="41">
        <v>0.10040000081062317</v>
      </c>
      <c r="K42" s="36">
        <v>262.0</v>
      </c>
      <c r="L42" s="80">
        <v>0.020998207852244377</v>
      </c>
      <c r="M42" s="80">
        <v>0.24425500631332397</v>
      </c>
      <c r="N42" s="38">
        <v>0.03585600107908249</v>
      </c>
      <c r="O42" s="81">
        <v>2.5248711109161377</v>
      </c>
      <c r="P42" s="80">
        <v>89.05359649658203</v>
      </c>
      <c r="Q42" s="81">
        <v>9.375970840454102</v>
      </c>
      <c r="R42" s="81">
        <v>26.647987365722656</v>
      </c>
      <c r="S42" s="81">
        <v>31.284826278686523</v>
      </c>
      <c r="T42" s="80">
        <f t="shared" ref="T42:T49" si="13"> M42 + N42 + I42</f>
        <v>2.404656105</v>
      </c>
      <c r="U42" s="23"/>
      <c r="V42" s="19"/>
      <c r="W42" s="23"/>
      <c r="X42" s="26"/>
      <c r="Y42" s="27"/>
      <c r="Z42" s="26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>
      <c r="A43" s="40"/>
      <c r="B43" s="30">
        <v>65.0</v>
      </c>
      <c r="C43" s="31" t="s">
        <v>26</v>
      </c>
      <c r="D43" s="79" t="s">
        <v>22</v>
      </c>
      <c r="E43" s="32">
        <v>41679.0</v>
      </c>
      <c r="F43" s="33">
        <v>8.289999961853027</v>
      </c>
      <c r="G43" s="43">
        <v>2.9600000381469727</v>
      </c>
      <c r="H43" s="33">
        <v>8.699999809265137</v>
      </c>
      <c r="I43" s="41">
        <v>1.391532301902771</v>
      </c>
      <c r="J43" s="59">
        <v>0.025690000504255295</v>
      </c>
      <c r="K43" s="45">
        <v>285.0</v>
      </c>
      <c r="L43" s="37">
        <v>0.22267909348011017</v>
      </c>
      <c r="M43" s="37">
        <v>0.14603400230407715</v>
      </c>
      <c r="N43" s="42">
        <v>0.015952199697494507</v>
      </c>
      <c r="O43" s="39">
        <v>3.2021098136901855</v>
      </c>
      <c r="P43" s="37">
        <v>84.6250991821289</v>
      </c>
      <c r="Q43" s="39">
        <v>13.977227210998535</v>
      </c>
      <c r="R43" s="39">
        <v>34.18154525756836</v>
      </c>
      <c r="S43" s="39">
        <v>39.90266418457031</v>
      </c>
      <c r="T43" s="80">
        <f t="shared" si="13"/>
        <v>1.553518504</v>
      </c>
      <c r="U43" s="23"/>
      <c r="V43" s="19"/>
      <c r="W43" s="23"/>
      <c r="X43" s="26"/>
      <c r="Y43" s="27"/>
      <c r="Z43" s="26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>
      <c r="A44" s="40"/>
      <c r="B44" s="30">
        <v>65.0</v>
      </c>
      <c r="C44" s="31" t="s">
        <v>26</v>
      </c>
      <c r="D44" s="79" t="s">
        <v>22</v>
      </c>
      <c r="E44" s="32">
        <v>41709.0</v>
      </c>
      <c r="F44" s="57">
        <v>6.099999904632568</v>
      </c>
      <c r="G44" s="34">
        <v>3.8499999046325684</v>
      </c>
      <c r="H44" s="33">
        <v>16.799999237060547</v>
      </c>
      <c r="I44" s="35">
        <v>3.02040958404541</v>
      </c>
      <c r="J44" s="35">
        <v>0.24422599375247955</v>
      </c>
      <c r="K44" s="45">
        <v>311.0</v>
      </c>
      <c r="L44" s="37">
        <v>0.5729295015335083</v>
      </c>
      <c r="M44" s="37">
        <v>0.14528539776802063</v>
      </c>
      <c r="N44" s="42">
        <v>0.00821780040860176</v>
      </c>
      <c r="O44" s="39">
        <v>1.8922193050384521</v>
      </c>
      <c r="P44" s="37">
        <v>64.15579986572266</v>
      </c>
      <c r="Q44" s="39">
        <v>8.365255355834961</v>
      </c>
      <c r="R44" s="39">
        <v>22.198822021484375</v>
      </c>
      <c r="S44" s="39">
        <v>42.649444580078125</v>
      </c>
      <c r="T44" s="80">
        <f t="shared" si="13"/>
        <v>3.173912782</v>
      </c>
      <c r="U44" s="23"/>
      <c r="V44" s="19"/>
      <c r="W44" s="23"/>
      <c r="X44" s="26"/>
      <c r="Y44" s="27"/>
      <c r="Z44" s="26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>
      <c r="A45" s="40"/>
      <c r="B45" s="30">
        <v>65.0</v>
      </c>
      <c r="C45" s="31" t="s">
        <v>26</v>
      </c>
      <c r="D45" s="79" t="s">
        <v>22</v>
      </c>
      <c r="E45" s="32">
        <v>41793.0</v>
      </c>
      <c r="F45" s="33">
        <v>7.949999809265137</v>
      </c>
      <c r="G45" s="34">
        <v>3.0999999046325684</v>
      </c>
      <c r="H45" s="33">
        <v>9.479999542236328</v>
      </c>
      <c r="I45" s="41">
        <v>1.537832260131836</v>
      </c>
      <c r="J45" s="35">
        <v>0.21396000683307648</v>
      </c>
      <c r="K45" s="36">
        <v>258.0</v>
      </c>
      <c r="L45" s="37">
        <v>0.7884098887443542</v>
      </c>
      <c r="M45" s="37">
        <v>0.14112499356269836</v>
      </c>
      <c r="N45" s="42">
        <v>0.01292600017040968</v>
      </c>
      <c r="O45" s="39">
        <v>2.4496371746063232</v>
      </c>
      <c r="P45" s="37">
        <v>50.65119934082031</v>
      </c>
      <c r="Q45" s="39">
        <v>9.437957763671875</v>
      </c>
      <c r="R45" s="39">
        <v>20.77533531188965</v>
      </c>
      <c r="S45" s="39">
        <v>45.501243591308594</v>
      </c>
      <c r="T45" s="80">
        <f t="shared" si="13"/>
        <v>1.691883254</v>
      </c>
      <c r="U45" s="23"/>
      <c r="V45" s="19"/>
      <c r="W45" s="23"/>
      <c r="X45" s="26"/>
      <c r="Y45" s="27"/>
      <c r="Z45" s="26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>
      <c r="A46" s="40"/>
      <c r="B46" s="30">
        <v>65.0</v>
      </c>
      <c r="C46" s="31" t="s">
        <v>26</v>
      </c>
      <c r="D46" s="79" t="s">
        <v>22</v>
      </c>
      <c r="E46" s="32">
        <v>41820.0</v>
      </c>
      <c r="F46" s="33">
        <v>8.779999732971191</v>
      </c>
      <c r="G46" s="43">
        <v>3.049999952316284</v>
      </c>
      <c r="H46" s="33">
        <v>9.0</v>
      </c>
      <c r="I46" s="41">
        <v>2.2632806301116943</v>
      </c>
      <c r="J46" s="41">
        <v>0.10040000081062317</v>
      </c>
      <c r="K46" s="36">
        <v>257.0</v>
      </c>
      <c r="L46" s="37">
        <v>0.2240189015865326</v>
      </c>
      <c r="M46" s="37">
        <v>0.2797830104827881</v>
      </c>
      <c r="N46" s="42">
        <v>0.013944000005722046</v>
      </c>
      <c r="O46" s="39">
        <v>1.4864603281021118</v>
      </c>
      <c r="P46" s="37">
        <v>54.838600158691406</v>
      </c>
      <c r="Q46" s="39">
        <v>5.839677810668945</v>
      </c>
      <c r="R46" s="39">
        <v>20.250120162963867</v>
      </c>
      <c r="S46" s="39">
        <v>35.24324417114258</v>
      </c>
      <c r="T46" s="80">
        <f t="shared" si="13"/>
        <v>2.557007641</v>
      </c>
      <c r="U46" s="23"/>
      <c r="V46" s="19"/>
      <c r="W46" s="23"/>
      <c r="X46" s="26"/>
      <c r="Y46" s="27"/>
      <c r="Z46" s="26"/>
      <c r="AA46" s="27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>
      <c r="A47" s="40"/>
      <c r="B47" s="30">
        <v>65.0</v>
      </c>
      <c r="C47" s="31" t="s">
        <v>26</v>
      </c>
      <c r="D47" s="79" t="s">
        <v>22</v>
      </c>
      <c r="E47" s="32">
        <v>41855.0</v>
      </c>
      <c r="F47" s="33">
        <v>7.809999942779541</v>
      </c>
      <c r="G47" s="43">
        <v>2.0999999046325684</v>
      </c>
      <c r="H47" s="33">
        <v>7.849999904632568</v>
      </c>
      <c r="I47" s="41">
        <v>1.5882548093795776</v>
      </c>
      <c r="J47" s="35">
        <v>0.20115000009536743</v>
      </c>
      <c r="K47" s="36">
        <v>238.0</v>
      </c>
      <c r="L47" s="37">
        <v>0.9021399021148682</v>
      </c>
      <c r="M47" s="37">
        <v>0.4958750009536743</v>
      </c>
      <c r="N47" s="42">
        <v>0.011609000153839588</v>
      </c>
      <c r="O47" s="39">
        <v>2.4121053218841553</v>
      </c>
      <c r="P47" s="37">
        <v>41.639198303222656</v>
      </c>
      <c r="Q47" s="39">
        <v>6.546769142150879</v>
      </c>
      <c r="R47" s="39">
        <v>18.555091857910156</v>
      </c>
      <c r="S47" s="39">
        <v>36.34163284301758</v>
      </c>
      <c r="T47" s="80">
        <f t="shared" si="13"/>
        <v>2.09573881</v>
      </c>
      <c r="U47" s="23"/>
      <c r="V47" s="19"/>
      <c r="W47" s="23"/>
      <c r="X47" s="26"/>
      <c r="Y47" s="27"/>
      <c r="Z47" s="26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>
      <c r="A48" s="40"/>
      <c r="B48" s="30">
        <v>65.0</v>
      </c>
      <c r="C48" s="31" t="s">
        <v>26</v>
      </c>
      <c r="D48" s="79" t="s">
        <v>22</v>
      </c>
      <c r="E48" s="32">
        <v>41912.0</v>
      </c>
      <c r="F48" s="33">
        <v>6.539999961853027</v>
      </c>
      <c r="G48" s="43">
        <v>2.569999933242798</v>
      </c>
      <c r="H48" s="33">
        <v>7.71999979019165</v>
      </c>
      <c r="I48" s="35">
        <v>3.607032299041748</v>
      </c>
      <c r="J48" s="41">
        <v>0.16698500514030457</v>
      </c>
      <c r="K48" s="45">
        <v>316.0</v>
      </c>
      <c r="L48" s="37">
        <v>0.9635950922966003</v>
      </c>
      <c r="M48" s="37">
        <v>0.0</v>
      </c>
      <c r="N48" s="42">
        <v>0.012568400241434574</v>
      </c>
      <c r="O48" s="39">
        <v>2.722184658050537</v>
      </c>
      <c r="P48" s="37">
        <v>77.39620208740234</v>
      </c>
      <c r="Q48" s="39">
        <v>10.350606918334961</v>
      </c>
      <c r="R48" s="39">
        <v>23.258434295654297</v>
      </c>
      <c r="S48" s="39">
        <v>58.57798385620117</v>
      </c>
      <c r="T48" s="80">
        <f t="shared" si="13"/>
        <v>3.619600699</v>
      </c>
      <c r="U48" s="23"/>
      <c r="V48" s="19"/>
      <c r="W48" s="23"/>
      <c r="X48" s="26"/>
      <c r="Y48" s="27"/>
      <c r="Z48" s="26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>
      <c r="A49" s="46"/>
      <c r="B49" s="30">
        <v>65.0</v>
      </c>
      <c r="C49" s="31" t="s">
        <v>26</v>
      </c>
      <c r="D49" s="79" t="s">
        <v>22</v>
      </c>
      <c r="E49" s="32">
        <v>41978.0</v>
      </c>
      <c r="F49" s="33">
        <v>7.860000133514404</v>
      </c>
      <c r="G49" s="43">
        <v>3.0</v>
      </c>
      <c r="H49" s="33">
        <v>7.389999866485596</v>
      </c>
      <c r="I49" s="41">
        <v>0.6641645431518555</v>
      </c>
      <c r="J49" s="41">
        <v>0.16314999759197235</v>
      </c>
      <c r="K49" s="36">
        <v>154.0</v>
      </c>
      <c r="L49" s="37">
        <v>0.3574139177799225</v>
      </c>
      <c r="M49" s="37">
        <v>0.0</v>
      </c>
      <c r="N49" s="42">
        <v>0.012450000271201134</v>
      </c>
      <c r="O49" s="39">
        <v>1.2594724893569946</v>
      </c>
      <c r="P49" s="37">
        <v>26.887300491333008</v>
      </c>
      <c r="Q49" s="39">
        <v>4.663161277770996</v>
      </c>
      <c r="R49" s="39">
        <v>11.405051231384277</v>
      </c>
      <c r="S49" s="39">
        <v>24.05706787109375</v>
      </c>
      <c r="T49" s="80">
        <f t="shared" si="13"/>
        <v>0.6766145434</v>
      </c>
      <c r="U49" s="23"/>
      <c r="V49" s="19"/>
      <c r="W49" s="23"/>
      <c r="X49" s="26"/>
      <c r="Y49" s="27"/>
      <c r="Z49" s="26"/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>
      <c r="A50" s="76"/>
      <c r="B50" s="15"/>
      <c r="C50" s="16"/>
      <c r="D50" s="77"/>
      <c r="E50" s="17"/>
      <c r="F50" s="18"/>
      <c r="G50" s="19"/>
      <c r="H50" s="18"/>
      <c r="I50" s="20"/>
      <c r="J50" s="20"/>
      <c r="K50" s="21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19"/>
      <c r="W50" s="23"/>
      <c r="X50" s="26"/>
      <c r="Y50" s="27"/>
      <c r="Z50" s="26"/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>
      <c r="A51" s="47" t="s">
        <v>23</v>
      </c>
      <c r="B51" s="15"/>
      <c r="C51" s="16"/>
      <c r="D51" s="77"/>
      <c r="E51" s="17"/>
      <c r="F51" s="48">
        <f t="shared" ref="F51:S51" si="14"> (sum(F42:F49)/8)</f>
        <v>7.897499979</v>
      </c>
      <c r="G51" s="48">
        <f t="shared" si="14"/>
        <v>2.996249944</v>
      </c>
      <c r="H51" s="48">
        <f t="shared" si="14"/>
        <v>10.00624973</v>
      </c>
      <c r="I51" s="49">
        <f t="shared" si="14"/>
        <v>2.024631441</v>
      </c>
      <c r="J51" s="49">
        <f t="shared" si="14"/>
        <v>0.1519951257</v>
      </c>
      <c r="K51" s="48">
        <f t="shared" si="14"/>
        <v>260.125</v>
      </c>
      <c r="L51" s="50">
        <f t="shared" si="14"/>
        <v>0.5065230632</v>
      </c>
      <c r="M51" s="50">
        <f t="shared" si="14"/>
        <v>0.1815446764</v>
      </c>
      <c r="N51" s="50">
        <f t="shared" si="14"/>
        <v>0.01544042525</v>
      </c>
      <c r="O51" s="50">
        <f t="shared" si="14"/>
        <v>2.243632525</v>
      </c>
      <c r="P51" s="50">
        <f t="shared" si="14"/>
        <v>61.15587449</v>
      </c>
      <c r="Q51" s="50">
        <f t="shared" si="14"/>
        <v>8.56957829</v>
      </c>
      <c r="R51" s="50">
        <f t="shared" si="14"/>
        <v>22.15904844</v>
      </c>
      <c r="S51" s="50">
        <f t="shared" si="14"/>
        <v>39.19476342</v>
      </c>
      <c r="T51" s="80">
        <f> M51 + N51 + I51</f>
        <v>2.221616542</v>
      </c>
      <c r="U51" s="23"/>
      <c r="V51" s="83"/>
      <c r="W51" s="23"/>
      <c r="X51" s="26"/>
      <c r="Y51" s="27"/>
      <c r="Z51" s="26"/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>
      <c r="A52" s="76"/>
      <c r="B52" s="15"/>
      <c r="C52" s="16"/>
      <c r="D52" s="77"/>
      <c r="E52" s="17"/>
      <c r="F52" s="18"/>
      <c r="G52" s="19"/>
      <c r="H52" s="18"/>
      <c r="I52" s="20"/>
      <c r="J52" s="20"/>
      <c r="K52" s="21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19"/>
      <c r="W52" s="23"/>
      <c r="X52" s="53"/>
      <c r="Y52" s="27"/>
      <c r="Z52" s="53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>
      <c r="A53" s="78">
        <v>2015.0</v>
      </c>
      <c r="B53" s="30">
        <v>65.0</v>
      </c>
      <c r="C53" s="31" t="s">
        <v>26</v>
      </c>
      <c r="D53" s="79" t="s">
        <v>22</v>
      </c>
      <c r="E53" s="32">
        <v>42115.0</v>
      </c>
      <c r="F53" s="33">
        <v>7.349999904632568</v>
      </c>
      <c r="G53" s="43">
        <v>3.0299999713897705</v>
      </c>
      <c r="H53" s="33">
        <v>8.720000267028809</v>
      </c>
      <c r="I53" s="41">
        <v>1.4275709390640259</v>
      </c>
      <c r="J53" s="41">
        <v>0.16710199415683746</v>
      </c>
      <c r="K53" s="36">
        <v>150.0</v>
      </c>
      <c r="L53" s="80">
        <v>0.3862658143043518</v>
      </c>
      <c r="M53" s="80">
        <v>0.3888520896434784</v>
      </c>
      <c r="N53" s="38">
        <v>0.006284200120717287</v>
      </c>
      <c r="O53" s="81">
        <v>1.2877774238586426</v>
      </c>
      <c r="P53" s="80">
        <v>25.15180015563965</v>
      </c>
      <c r="Q53" s="81">
        <v>5.352700710296631</v>
      </c>
      <c r="R53" s="81">
        <v>15.327308654785156</v>
      </c>
      <c r="S53" s="81">
        <v>18.017271041870117</v>
      </c>
      <c r="T53" s="80">
        <f t="shared" ref="T53:T59" si="15"> M53 + N53 + I53</f>
        <v>1.822707229</v>
      </c>
      <c r="U53" s="23"/>
      <c r="V53" s="19"/>
      <c r="W53" s="23"/>
      <c r="X53" s="26"/>
      <c r="Y53" s="27"/>
      <c r="Z53" s="26"/>
      <c r="AA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>
      <c r="A54" s="40"/>
      <c r="B54" s="30">
        <v>65.0</v>
      </c>
      <c r="C54" s="31" t="s">
        <v>26</v>
      </c>
      <c r="D54" s="79" t="s">
        <v>22</v>
      </c>
      <c r="E54" s="32">
        <v>42150.0</v>
      </c>
      <c r="F54" s="33">
        <v>7.849999904632568</v>
      </c>
      <c r="G54" s="43">
        <v>2.359999895095825</v>
      </c>
      <c r="H54" s="33">
        <v>8.359999656677246</v>
      </c>
      <c r="I54" s="41">
        <v>1.4888999462127686</v>
      </c>
      <c r="J54" s="41">
        <v>0.08148600161075592</v>
      </c>
      <c r="K54" s="36">
        <v>133.0</v>
      </c>
      <c r="L54" s="37">
        <v>0.4181160032749176</v>
      </c>
      <c r="M54" s="37">
        <v>0.23408550024032593</v>
      </c>
      <c r="N54" s="42">
        <v>0.003313099965453148</v>
      </c>
      <c r="O54" s="39">
        <v>1.7791414260864258</v>
      </c>
      <c r="P54" s="37">
        <v>19.14109992980957</v>
      </c>
      <c r="Q54" s="39">
        <v>5.582658767700195</v>
      </c>
      <c r="R54" s="39">
        <v>18.99223518371582</v>
      </c>
      <c r="S54" s="39">
        <v>30.970895767211914</v>
      </c>
      <c r="T54" s="80">
        <f t="shared" si="15"/>
        <v>1.726298546</v>
      </c>
      <c r="U54" s="23"/>
      <c r="V54" s="19"/>
      <c r="W54" s="23"/>
      <c r="X54" s="26"/>
      <c r="Y54" s="27"/>
      <c r="Z54" s="26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>
      <c r="A55" s="40"/>
      <c r="B55" s="30">
        <v>65.0</v>
      </c>
      <c r="C55" s="31" t="s">
        <v>26</v>
      </c>
      <c r="D55" s="79" t="s">
        <v>22</v>
      </c>
      <c r="E55" s="32">
        <v>42163.0</v>
      </c>
      <c r="F55" s="33">
        <v>8.5</v>
      </c>
      <c r="G55" s="43">
        <v>1.5800000429153442</v>
      </c>
      <c r="H55" s="57">
        <v>3.880000114440918</v>
      </c>
      <c r="I55" s="35">
        <v>2.834254741668701</v>
      </c>
      <c r="J55" s="20"/>
      <c r="K55" s="45">
        <v>352.0</v>
      </c>
      <c r="L55" s="37">
        <v>0.062317438423633575</v>
      </c>
      <c r="M55" s="37">
        <v>0.15747569501399994</v>
      </c>
      <c r="N55" s="42">
        <v>0.0487499013543129</v>
      </c>
      <c r="O55" s="39">
        <v>4.019637107849121</v>
      </c>
      <c r="P55" s="37">
        <v>56.00400161743164</v>
      </c>
      <c r="Q55" s="39">
        <v>10.735882759094238</v>
      </c>
      <c r="R55" s="39">
        <v>33.199806213378906</v>
      </c>
      <c r="S55" s="39">
        <v>48.351661682128906</v>
      </c>
      <c r="T55" s="80">
        <f t="shared" si="15"/>
        <v>3.040480338</v>
      </c>
      <c r="U55" s="23"/>
      <c r="V55" s="19"/>
      <c r="W55" s="23"/>
      <c r="X55" s="26"/>
      <c r="Y55" s="27"/>
      <c r="Z55" s="26"/>
      <c r="AA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>
      <c r="A56" s="40"/>
      <c r="B56" s="30">
        <v>65.0</v>
      </c>
      <c r="C56" s="31" t="s">
        <v>26</v>
      </c>
      <c r="D56" s="79" t="s">
        <v>22</v>
      </c>
      <c r="E56" s="32">
        <v>42165.0</v>
      </c>
      <c r="F56" s="33">
        <v>8.359999656677246</v>
      </c>
      <c r="G56" s="43">
        <v>2.1500000953674316</v>
      </c>
      <c r="H56" s="44">
        <v>6.400000095367432</v>
      </c>
      <c r="I56" s="41">
        <v>2.228619337081909</v>
      </c>
      <c r="J56" s="41">
        <v>0.17785200476646423</v>
      </c>
      <c r="K56" s="45">
        <v>330.0</v>
      </c>
      <c r="L56" s="37">
        <v>0.7541375756263733</v>
      </c>
      <c r="M56" s="37">
        <v>0.184259295463562</v>
      </c>
      <c r="N56" s="42">
        <v>0.04167599976062775</v>
      </c>
      <c r="O56" s="39">
        <v>5.465456962585449</v>
      </c>
      <c r="P56" s="37">
        <v>30.30459976196289</v>
      </c>
      <c r="Q56" s="39">
        <v>10.864912033081055</v>
      </c>
      <c r="R56" s="39">
        <v>30.7155704498291</v>
      </c>
      <c r="S56" s="39">
        <v>84.1510009765625</v>
      </c>
      <c r="T56" s="80">
        <f t="shared" si="15"/>
        <v>2.454554632</v>
      </c>
      <c r="U56" s="23"/>
      <c r="V56" s="19"/>
      <c r="W56" s="23"/>
      <c r="X56" s="26"/>
      <c r="Y56" s="27"/>
      <c r="Z56" s="26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>
      <c r="A57" s="40"/>
      <c r="B57" s="30">
        <v>65.0</v>
      </c>
      <c r="C57" s="31" t="s">
        <v>26</v>
      </c>
      <c r="D57" s="79" t="s">
        <v>22</v>
      </c>
      <c r="E57" s="32">
        <v>42192.0</v>
      </c>
      <c r="F57" s="33">
        <v>8.470000267028809</v>
      </c>
      <c r="G57" s="43">
        <v>2.6700000762939453</v>
      </c>
      <c r="H57" s="33">
        <v>7.369999885559082</v>
      </c>
      <c r="I57" s="35">
        <v>3.607574224472046</v>
      </c>
      <c r="J57" s="41">
        <v>0.05432400107383728</v>
      </c>
      <c r="K57" s="45">
        <v>347.0</v>
      </c>
      <c r="L57" s="37">
        <v>0.1127142533659935</v>
      </c>
      <c r="M57" s="37">
        <v>0.1787562072277069</v>
      </c>
      <c r="N57" s="42">
        <v>0.050169799476861954</v>
      </c>
      <c r="O57" s="39">
        <v>1.6029895544052124</v>
      </c>
      <c r="P57" s="37">
        <v>54.774600982666016</v>
      </c>
      <c r="Q57" s="39">
        <v>8.934179306030273</v>
      </c>
      <c r="R57" s="39">
        <v>26.19296646118164</v>
      </c>
      <c r="S57" s="39">
        <v>50.172157287597656</v>
      </c>
      <c r="T57" s="80">
        <f t="shared" si="15"/>
        <v>3.836500231</v>
      </c>
      <c r="U57" s="23"/>
      <c r="V57" s="19"/>
      <c r="W57" s="23"/>
      <c r="X57" s="26"/>
      <c r="Y57" s="27"/>
      <c r="Z57" s="26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>
      <c r="A58" s="40"/>
      <c r="B58" s="30">
        <v>65.0</v>
      </c>
      <c r="C58" s="31" t="s">
        <v>26</v>
      </c>
      <c r="D58" s="79" t="s">
        <v>22</v>
      </c>
      <c r="E58" s="32">
        <v>42250.0</v>
      </c>
      <c r="F58" s="33">
        <v>8.5600004196167</v>
      </c>
      <c r="G58" s="34">
        <v>3.6600000858306885</v>
      </c>
      <c r="H58" s="33">
        <v>9.5</v>
      </c>
      <c r="I58" s="35">
        <v>3.078035593032837</v>
      </c>
      <c r="J58" s="35">
        <v>0.2056639939546585</v>
      </c>
      <c r="K58" s="36">
        <v>206.0</v>
      </c>
      <c r="L58" s="37">
        <v>0.5158435702323914</v>
      </c>
      <c r="M58" s="37">
        <v>0.29057079553604126</v>
      </c>
      <c r="N58" s="42">
        <v>0.004350599832832813</v>
      </c>
      <c r="O58" s="39">
        <v>2.241786003112793</v>
      </c>
      <c r="P58" s="37">
        <v>53.88600158691406</v>
      </c>
      <c r="Q58" s="39">
        <v>8.189888954162598</v>
      </c>
      <c r="R58" s="39">
        <v>22.44011688232422</v>
      </c>
      <c r="S58" s="39">
        <v>46.010032653808594</v>
      </c>
      <c r="T58" s="80">
        <f t="shared" si="15"/>
        <v>3.372956988</v>
      </c>
      <c r="U58" s="23"/>
      <c r="V58" s="19"/>
      <c r="W58" s="23"/>
      <c r="X58" s="26"/>
      <c r="Y58" s="27"/>
      <c r="Z58" s="26"/>
      <c r="AA58" s="27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>
      <c r="A59" s="46"/>
      <c r="B59" s="30">
        <v>65.0</v>
      </c>
      <c r="C59" s="31" t="s">
        <v>26</v>
      </c>
      <c r="D59" s="79" t="s">
        <v>22</v>
      </c>
      <c r="E59" s="32">
        <v>42263.0</v>
      </c>
      <c r="F59" s="33">
        <v>8.390000343322754</v>
      </c>
      <c r="G59" s="43">
        <v>2.609999895095825</v>
      </c>
      <c r="H59" s="33">
        <v>9.069999694824219</v>
      </c>
      <c r="I59" s="35">
        <v>2.527271032333374</v>
      </c>
      <c r="J59" s="59">
        <v>0.02716200053691864</v>
      </c>
      <c r="K59" s="45">
        <v>281.0</v>
      </c>
      <c r="L59" s="37">
        <v>0.03880001977086067</v>
      </c>
      <c r="M59" s="37">
        <v>0.30643919110298157</v>
      </c>
      <c r="N59" s="42">
        <v>0.029344599694013596</v>
      </c>
      <c r="O59" s="39">
        <v>2.4856083393096924</v>
      </c>
      <c r="P59" s="37">
        <v>52.21110153198242</v>
      </c>
      <c r="Q59" s="39">
        <v>12.19011402130127</v>
      </c>
      <c r="R59" s="39">
        <v>32.91581344604492</v>
      </c>
      <c r="S59" s="39">
        <v>57.3477897644043</v>
      </c>
      <c r="T59" s="80">
        <f t="shared" si="15"/>
        <v>2.863054823</v>
      </c>
      <c r="U59" s="23"/>
      <c r="V59" s="19"/>
      <c r="W59" s="23"/>
      <c r="X59" s="26"/>
      <c r="Y59" s="27"/>
      <c r="Z59" s="26"/>
      <c r="AA59" s="27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>
      <c r="A60" s="76"/>
      <c r="B60" s="15"/>
      <c r="C60" s="16"/>
      <c r="D60" s="77"/>
      <c r="E60" s="17"/>
      <c r="F60" s="18"/>
      <c r="G60" s="19"/>
      <c r="H60" s="18"/>
      <c r="I60" s="20"/>
      <c r="J60" s="20"/>
      <c r="K60" s="2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9"/>
      <c r="W60" s="23"/>
      <c r="X60" s="26"/>
      <c r="Y60" s="27"/>
      <c r="Z60" s="26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>
      <c r="A61" s="47" t="s">
        <v>23</v>
      </c>
      <c r="B61" s="15"/>
      <c r="C61" s="16"/>
      <c r="D61" s="77"/>
      <c r="E61" s="17"/>
      <c r="F61" s="48">
        <f t="shared" ref="F61:I61" si="16"> (sum(F53:F59)/7)</f>
        <v>8.211428642</v>
      </c>
      <c r="G61" s="48">
        <f t="shared" si="16"/>
        <v>2.580000009</v>
      </c>
      <c r="H61" s="48">
        <f t="shared" si="16"/>
        <v>7.614285673</v>
      </c>
      <c r="I61" s="49">
        <f t="shared" si="16"/>
        <v>2.456032259</v>
      </c>
      <c r="J61" s="49">
        <f> (sum(J56:J59,J54,J53)/6)</f>
        <v>0.118931666</v>
      </c>
      <c r="K61" s="48">
        <f t="shared" ref="K61:S61" si="17"> (sum(K53:K59)/7)</f>
        <v>257</v>
      </c>
      <c r="L61" s="50">
        <f t="shared" si="17"/>
        <v>0.3268849536</v>
      </c>
      <c r="M61" s="50">
        <f t="shared" si="17"/>
        <v>0.2486341106</v>
      </c>
      <c r="N61" s="50">
        <f t="shared" si="17"/>
        <v>0.02626974289</v>
      </c>
      <c r="O61" s="50">
        <f t="shared" si="17"/>
        <v>2.69748526</v>
      </c>
      <c r="P61" s="50">
        <f t="shared" si="17"/>
        <v>41.63902937</v>
      </c>
      <c r="Q61" s="50">
        <f t="shared" si="17"/>
        <v>8.835762365</v>
      </c>
      <c r="R61" s="50">
        <f t="shared" si="17"/>
        <v>25.68340247</v>
      </c>
      <c r="S61" s="50">
        <f t="shared" si="17"/>
        <v>47.8601156</v>
      </c>
      <c r="T61" s="80">
        <f> M61 + N61 + I61</f>
        <v>2.730936113</v>
      </c>
      <c r="U61" s="23"/>
      <c r="V61" s="83"/>
      <c r="W61" s="23"/>
      <c r="X61" s="53"/>
      <c r="Y61" s="27"/>
      <c r="Z61" s="53"/>
      <c r="AA61" s="27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>
      <c r="A62" s="76"/>
      <c r="B62" s="15"/>
      <c r="C62" s="16"/>
      <c r="D62" s="77"/>
      <c r="E62" s="17"/>
      <c r="F62" s="18"/>
      <c r="G62" s="19"/>
      <c r="H62" s="18"/>
      <c r="I62" s="20"/>
      <c r="J62" s="20"/>
      <c r="K62" s="21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9"/>
      <c r="W62" s="23"/>
      <c r="X62" s="26"/>
      <c r="Y62" s="27"/>
      <c r="Z62" s="26"/>
      <c r="AA62" s="27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>
      <c r="A63" s="78">
        <v>2016.0</v>
      </c>
      <c r="B63" s="30">
        <v>65.0</v>
      </c>
      <c r="C63" s="31" t="s">
        <v>26</v>
      </c>
      <c r="D63" s="79" t="s">
        <v>22</v>
      </c>
      <c r="E63" s="32">
        <v>42446.0</v>
      </c>
      <c r="F63" s="33">
        <v>8.260000228881836</v>
      </c>
      <c r="G63" s="34">
        <v>4.25</v>
      </c>
      <c r="H63" s="33">
        <v>10.390000343322754</v>
      </c>
      <c r="I63" s="35">
        <v>3.432032346725464</v>
      </c>
      <c r="J63" s="41">
        <v>0.14821000397205353</v>
      </c>
      <c r="K63" s="45">
        <v>273.0</v>
      </c>
      <c r="L63" s="80">
        <v>0.12146890163421631</v>
      </c>
      <c r="M63" s="80">
        <v>0.1328001618385315</v>
      </c>
      <c r="N63" s="38">
        <v>0.011337957344949245</v>
      </c>
      <c r="O63" s="81">
        <v>1.885145902633667</v>
      </c>
      <c r="P63" s="80">
        <v>47.998199462890625</v>
      </c>
      <c r="Q63" s="81">
        <v>8.228328704833984</v>
      </c>
      <c r="R63" s="81">
        <v>28.146589279174805</v>
      </c>
      <c r="S63" s="81">
        <v>48.06828308105469</v>
      </c>
      <c r="T63" s="80">
        <f t="shared" ref="T63:T66" si="18"> M63 + N63 + I63</f>
        <v>3.576170466</v>
      </c>
      <c r="U63" s="23"/>
      <c r="V63" s="19"/>
      <c r="W63" s="23"/>
      <c r="X63" s="26"/>
      <c r="Y63" s="27"/>
      <c r="Z63" s="26"/>
      <c r="AA63" s="27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>
      <c r="A64" s="40"/>
      <c r="B64" s="30">
        <v>65.0</v>
      </c>
      <c r="C64" s="31" t="s">
        <v>26</v>
      </c>
      <c r="D64" s="79" t="s">
        <v>22</v>
      </c>
      <c r="E64" s="32">
        <v>42525.0</v>
      </c>
      <c r="F64" s="33">
        <v>8.279999732971191</v>
      </c>
      <c r="G64" s="34">
        <v>3.5799999237060547</v>
      </c>
      <c r="H64" s="33">
        <v>8.319999694824219</v>
      </c>
      <c r="I64" s="35">
        <v>3.375354766845703</v>
      </c>
      <c r="J64" s="41">
        <v>0.11856800317764282</v>
      </c>
      <c r="K64" s="45">
        <v>277.0</v>
      </c>
      <c r="L64" s="37">
        <v>0.1374679058790207</v>
      </c>
      <c r="M64" s="37">
        <v>0.17563891410827637</v>
      </c>
      <c r="N64" s="42">
        <v>0.033106837421655655</v>
      </c>
      <c r="O64" s="39">
        <v>1.4089577198028564</v>
      </c>
      <c r="P64" s="37">
        <v>45.01169967651367</v>
      </c>
      <c r="Q64" s="39">
        <v>7.224399089813232</v>
      </c>
      <c r="R64" s="39">
        <v>20.871814727783203</v>
      </c>
      <c r="S64" s="39">
        <v>45.402835845947266</v>
      </c>
      <c r="T64" s="80">
        <f t="shared" si="18"/>
        <v>3.584100518</v>
      </c>
      <c r="U64" s="23"/>
      <c r="V64" s="19"/>
      <c r="W64" s="23"/>
      <c r="X64" s="26"/>
      <c r="Y64" s="27"/>
      <c r="Z64" s="26"/>
      <c r="AA64" s="27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>
      <c r="A65" s="40"/>
      <c r="B65" s="30">
        <v>65.0</v>
      </c>
      <c r="C65" s="31" t="s">
        <v>26</v>
      </c>
      <c r="D65" s="79" t="s">
        <v>22</v>
      </c>
      <c r="E65" s="32">
        <v>42564.0</v>
      </c>
      <c r="F65" s="57">
        <v>9.010000228881836</v>
      </c>
      <c r="G65" s="43">
        <v>1.4800000190734863</v>
      </c>
      <c r="H65" s="33">
        <v>8.350000381469727</v>
      </c>
      <c r="I65" s="84">
        <v>6.434896945953369</v>
      </c>
      <c r="J65" s="20"/>
      <c r="K65" s="45">
        <v>314.0</v>
      </c>
      <c r="L65" s="37">
        <v>0.051558271050453186</v>
      </c>
      <c r="M65" s="37">
        <v>0.11934670060873032</v>
      </c>
      <c r="N65" s="42">
        <v>0.029276959598064423</v>
      </c>
      <c r="O65" s="39">
        <v>1.4858895540237427</v>
      </c>
      <c r="P65" s="37">
        <v>66.8541030883789</v>
      </c>
      <c r="Q65" s="39">
        <v>7.2177534103393555</v>
      </c>
      <c r="R65" s="39">
        <v>26.168106079101562</v>
      </c>
      <c r="S65" s="39">
        <v>39.44843292236328</v>
      </c>
      <c r="T65" s="80">
        <f t="shared" si="18"/>
        <v>6.583520606</v>
      </c>
      <c r="U65" s="23"/>
      <c r="V65" s="19"/>
      <c r="W65" s="23"/>
      <c r="X65" s="26"/>
      <c r="Y65" s="27"/>
      <c r="Z65" s="26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>
      <c r="A66" s="40"/>
      <c r="B66" s="30">
        <v>65.0</v>
      </c>
      <c r="C66" s="31" t="s">
        <v>26</v>
      </c>
      <c r="D66" s="79" t="s">
        <v>22</v>
      </c>
      <c r="E66" s="32">
        <v>42588.0</v>
      </c>
      <c r="F66" s="33">
        <v>8.609999656677246</v>
      </c>
      <c r="G66" s="43">
        <v>2.390000104904175</v>
      </c>
      <c r="H66" s="33">
        <v>8.25</v>
      </c>
      <c r="I66" s="35">
        <v>4.104438781738281</v>
      </c>
      <c r="J66" s="41">
        <v>0.059328000992536545</v>
      </c>
      <c r="K66" s="36">
        <v>227.0</v>
      </c>
      <c r="L66" s="37">
        <v>0.258637011051178</v>
      </c>
      <c r="M66" s="37">
        <v>0.17049528658390045</v>
      </c>
      <c r="N66" s="42">
        <v>0.007657051086425781</v>
      </c>
      <c r="O66" s="39">
        <v>1.3767811059951782</v>
      </c>
      <c r="P66" s="37">
        <v>35.9093017578125</v>
      </c>
      <c r="Q66" s="39">
        <v>6.054839134216309</v>
      </c>
      <c r="R66" s="39">
        <v>19.410572052001953</v>
      </c>
      <c r="S66" s="39">
        <v>39.99993133544922</v>
      </c>
      <c r="T66" s="80">
        <f t="shared" si="18"/>
        <v>4.282591119</v>
      </c>
      <c r="U66" s="23"/>
      <c r="V66" s="19"/>
      <c r="W66" s="23"/>
      <c r="X66" s="26"/>
      <c r="Y66" s="27"/>
      <c r="Z66" s="26"/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>
      <c r="A67" s="40"/>
      <c r="B67" s="30">
        <v>65.0</v>
      </c>
      <c r="C67" s="31" t="s">
        <v>26</v>
      </c>
      <c r="D67" s="79" t="s">
        <v>22</v>
      </c>
      <c r="E67" s="32">
        <v>42598.0</v>
      </c>
      <c r="F67" s="18"/>
      <c r="G67" s="19"/>
      <c r="H67" s="18"/>
      <c r="I67" s="20"/>
      <c r="J67" s="20"/>
      <c r="K67" s="21"/>
      <c r="L67" s="54"/>
      <c r="M67" s="54"/>
      <c r="N67" s="85"/>
      <c r="O67" s="58"/>
      <c r="P67" s="54"/>
      <c r="Q67" s="58"/>
      <c r="R67" s="58"/>
      <c r="S67" s="58"/>
      <c r="T67" s="54"/>
      <c r="U67" s="23"/>
      <c r="V67" s="19"/>
      <c r="W67" s="23"/>
      <c r="X67" s="26"/>
      <c r="Y67" s="27"/>
      <c r="Z67" s="26"/>
      <c r="AA67" s="2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>
      <c r="A68" s="40"/>
      <c r="B68" s="30">
        <v>65.0</v>
      </c>
      <c r="C68" s="31" t="s">
        <v>26</v>
      </c>
      <c r="D68" s="79" t="s">
        <v>22</v>
      </c>
      <c r="E68" s="32">
        <v>42633.0</v>
      </c>
      <c r="F68" s="33">
        <v>8.569999694824219</v>
      </c>
      <c r="G68" s="43">
        <v>2.130000114440918</v>
      </c>
      <c r="H68" s="33">
        <v>8.399999618530273</v>
      </c>
      <c r="I68" s="84">
        <v>7.55410623550415</v>
      </c>
      <c r="J68" s="59">
        <v>0.029664000496268272</v>
      </c>
      <c r="K68" s="45">
        <v>372.0</v>
      </c>
      <c r="L68" s="37">
        <v>0.2034579962491989</v>
      </c>
      <c r="M68" s="37">
        <v>0.12360908091068268</v>
      </c>
      <c r="N68" s="42">
        <v>0.049996037036180496</v>
      </c>
      <c r="O68" s="39">
        <v>3.1685853004455566</v>
      </c>
      <c r="P68" s="37">
        <v>80.48999786376953</v>
      </c>
      <c r="Q68" s="39">
        <v>13.445327758789062</v>
      </c>
      <c r="R68" s="39">
        <v>38.079227447509766</v>
      </c>
      <c r="S68" s="39">
        <v>79.9460678100586</v>
      </c>
      <c r="T68" s="80">
        <f t="shared" ref="T68:T69" si="19"> M68 + N68 + I68</f>
        <v>7.727711353</v>
      </c>
      <c r="U68" s="23"/>
      <c r="V68" s="19"/>
      <c r="W68" s="23"/>
      <c r="X68" s="26"/>
      <c r="Y68" s="27"/>
      <c r="Z68" s="26"/>
      <c r="AA68" s="27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>
      <c r="A69" s="46"/>
      <c r="B69" s="30">
        <v>65.0</v>
      </c>
      <c r="C69" s="31" t="s">
        <v>26</v>
      </c>
      <c r="D69" s="79" t="s">
        <v>22</v>
      </c>
      <c r="E69" s="32">
        <v>42662.0</v>
      </c>
      <c r="F69" s="33">
        <v>8.579999923706055</v>
      </c>
      <c r="G69" s="43">
        <v>2.430000066757202</v>
      </c>
      <c r="H69" s="33">
        <v>11.489999771118164</v>
      </c>
      <c r="I69" s="84">
        <v>8.735119819641113</v>
      </c>
      <c r="J69" s="41">
        <v>0.07214999943971634</v>
      </c>
      <c r="K69" s="45">
        <v>364.0</v>
      </c>
      <c r="L69" s="37">
        <v>0.14134040474891663</v>
      </c>
      <c r="M69" s="37">
        <v>0.2070128470659256</v>
      </c>
      <c r="N69" s="42">
        <v>0.0071762013249099255</v>
      </c>
      <c r="O69" s="39">
        <v>2.0245954990386963</v>
      </c>
      <c r="P69" s="37">
        <v>83.956298828125</v>
      </c>
      <c r="Q69" s="39">
        <v>9.556111335754395</v>
      </c>
      <c r="R69" s="39">
        <v>31.409156799316406</v>
      </c>
      <c r="S69" s="39">
        <v>54.645713806152344</v>
      </c>
      <c r="T69" s="80">
        <f t="shared" si="19"/>
        <v>8.949308868</v>
      </c>
      <c r="U69" s="23"/>
      <c r="V69" s="19"/>
      <c r="W69" s="23"/>
      <c r="X69" s="26"/>
      <c r="Y69" s="27"/>
      <c r="Z69" s="26"/>
      <c r="AA69" s="27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>
      <c r="A70" s="76"/>
      <c r="B70" s="15"/>
      <c r="C70" s="16"/>
      <c r="D70" s="77"/>
      <c r="E70" s="17"/>
      <c r="F70" s="18"/>
      <c r="G70" s="19"/>
      <c r="H70" s="18"/>
      <c r="I70" s="20"/>
      <c r="J70" s="20"/>
      <c r="K70" s="21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19"/>
      <c r="W70" s="23"/>
      <c r="X70" s="26"/>
      <c r="Y70" s="27"/>
      <c r="Z70" s="26"/>
      <c r="AA70" s="27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>
      <c r="A71" s="47" t="s">
        <v>23</v>
      </c>
      <c r="B71" s="15"/>
      <c r="C71" s="16"/>
      <c r="D71" s="77"/>
      <c r="E71" s="17"/>
      <c r="F71" s="48">
        <f t="shared" ref="F71:I71" si="20"> (sum(F66,F65,F64,F63,F68,F69)/6)</f>
        <v>8.551666578</v>
      </c>
      <c r="G71" s="48">
        <f t="shared" si="20"/>
        <v>2.710000038</v>
      </c>
      <c r="H71" s="48">
        <f t="shared" si="20"/>
        <v>9.199999968</v>
      </c>
      <c r="I71" s="86">
        <f t="shared" si="20"/>
        <v>5.605991483</v>
      </c>
      <c r="J71" s="49">
        <f> (sum(J66,,J64,J63,J68,J69)/6)</f>
        <v>0.07132000135</v>
      </c>
      <c r="K71" s="49">
        <f t="shared" ref="K71:S71" si="21"> (sum(K66,K65,K64,K63,K68,K69)/6)</f>
        <v>304.5</v>
      </c>
      <c r="L71" s="50">
        <f t="shared" si="21"/>
        <v>0.1523217484</v>
      </c>
      <c r="M71" s="50">
        <f t="shared" si="21"/>
        <v>0.1548171652</v>
      </c>
      <c r="N71" s="50">
        <f t="shared" si="21"/>
        <v>0.02309184064</v>
      </c>
      <c r="O71" s="50">
        <f t="shared" si="21"/>
        <v>1.89165918</v>
      </c>
      <c r="P71" s="50">
        <f t="shared" si="21"/>
        <v>60.03660011</v>
      </c>
      <c r="Q71" s="50">
        <f t="shared" si="21"/>
        <v>8.621126572</v>
      </c>
      <c r="R71" s="50">
        <f t="shared" si="21"/>
        <v>27.34757773</v>
      </c>
      <c r="S71" s="50">
        <f t="shared" si="21"/>
        <v>51.25187747</v>
      </c>
      <c r="T71" s="80">
        <f> M71 + N71 + I71</f>
        <v>5.783900489</v>
      </c>
      <c r="U71" s="23"/>
      <c r="V71" s="83"/>
      <c r="W71" s="23"/>
      <c r="X71" s="53"/>
      <c r="Y71" s="27"/>
      <c r="Z71" s="53"/>
      <c r="AA71" s="27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>
      <c r="A72" s="76"/>
      <c r="B72" s="15"/>
      <c r="C72" s="16"/>
      <c r="D72" s="77"/>
      <c r="E72" s="17"/>
      <c r="F72" s="18"/>
      <c r="G72" s="19"/>
      <c r="H72" s="18"/>
      <c r="I72" s="20"/>
      <c r="J72" s="20"/>
      <c r="K72" s="21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19"/>
      <c r="W72" s="23"/>
      <c r="X72" s="26"/>
      <c r="Y72" s="27"/>
      <c r="Z72" s="26"/>
      <c r="AA72" s="27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>
      <c r="A73" s="78">
        <v>2017.0</v>
      </c>
      <c r="B73" s="30">
        <v>65.0</v>
      </c>
      <c r="C73" s="31" t="s">
        <v>26</v>
      </c>
      <c r="D73" s="79" t="s">
        <v>22</v>
      </c>
      <c r="E73" s="32">
        <v>42814.0</v>
      </c>
      <c r="F73" s="33">
        <v>8.220000267028809</v>
      </c>
      <c r="G73" s="34">
        <v>3.869999885559082</v>
      </c>
      <c r="H73" s="33">
        <v>10.859999656677246</v>
      </c>
      <c r="I73" s="35">
        <v>3.2208127975463867</v>
      </c>
      <c r="J73" s="41">
        <v>0.07214999943971634</v>
      </c>
      <c r="K73" s="45">
        <v>303.0</v>
      </c>
      <c r="L73" s="80">
        <v>0.515867292881012</v>
      </c>
      <c r="M73" s="80">
        <v>0.11644472926855087</v>
      </c>
      <c r="N73" s="38">
        <v>0.03812357038259506</v>
      </c>
      <c r="O73" s="81">
        <v>2.182999849319458</v>
      </c>
      <c r="P73" s="80">
        <v>41.730098724365234</v>
      </c>
      <c r="Q73" s="81">
        <v>11.321712493896484</v>
      </c>
      <c r="R73" s="81">
        <v>31.368940353393555</v>
      </c>
      <c r="S73" s="81">
        <v>57.36473846435547</v>
      </c>
      <c r="T73" s="80">
        <f t="shared" ref="T73:T79" si="22"> M73 + N73 + I73</f>
        <v>3.375381097</v>
      </c>
      <c r="U73" s="23"/>
      <c r="V73" s="19"/>
      <c r="W73" s="23"/>
      <c r="X73" s="26"/>
      <c r="Y73" s="27"/>
      <c r="Z73" s="26"/>
      <c r="AA73" s="27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>
      <c r="A74" s="40"/>
      <c r="B74" s="30">
        <v>65.0</v>
      </c>
      <c r="C74" s="31" t="s">
        <v>26</v>
      </c>
      <c r="D74" s="79" t="s">
        <v>22</v>
      </c>
      <c r="E74" s="32">
        <v>42852.0</v>
      </c>
      <c r="F74" s="33">
        <v>8.399999618530273</v>
      </c>
      <c r="G74" s="43">
        <v>2.5899999141693115</v>
      </c>
      <c r="H74" s="33">
        <v>9.800000190734863</v>
      </c>
      <c r="I74" s="41">
        <v>1.0716999769210815</v>
      </c>
      <c r="J74" s="35">
        <v>0.230880007147789</v>
      </c>
      <c r="K74" s="36">
        <v>168.0</v>
      </c>
      <c r="L74" s="37">
        <v>0.0</v>
      </c>
      <c r="M74" s="37">
        <v>0.3536469638347626</v>
      </c>
      <c r="N74" s="42">
        <v>0.010315789841115475</v>
      </c>
      <c r="O74" s="39">
        <v>1.4273366928100586</v>
      </c>
      <c r="P74" s="37">
        <v>16.02440071105957</v>
      </c>
      <c r="Q74" s="39">
        <v>4.566802024841309</v>
      </c>
      <c r="R74" s="39">
        <v>11.316022872924805</v>
      </c>
      <c r="S74" s="39">
        <v>21.83759880065918</v>
      </c>
      <c r="T74" s="80">
        <f t="shared" si="22"/>
        <v>1.435662731</v>
      </c>
      <c r="U74" s="23"/>
      <c r="V74" s="19"/>
      <c r="W74" s="23"/>
      <c r="X74" s="26"/>
      <c r="Y74" s="27"/>
      <c r="Z74" s="26"/>
      <c r="AA74" s="27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>
      <c r="A75" s="40"/>
      <c r="B75" s="30">
        <v>65.0</v>
      </c>
      <c r="C75" s="31" t="s">
        <v>26</v>
      </c>
      <c r="D75" s="79" t="s">
        <v>22</v>
      </c>
      <c r="E75" s="32">
        <v>42896.0</v>
      </c>
      <c r="F75" s="33">
        <v>8.359999656677246</v>
      </c>
      <c r="G75" s="43">
        <v>1.6100000143051147</v>
      </c>
      <c r="H75" s="33">
        <v>7.449999809265137</v>
      </c>
      <c r="I75" s="35">
        <v>4.982509613037109</v>
      </c>
      <c r="J75" s="41">
        <v>0.13041000068187714</v>
      </c>
      <c r="K75" s="45">
        <v>359.0</v>
      </c>
      <c r="L75" s="37">
        <v>0.19961757957935333</v>
      </c>
      <c r="M75" s="37">
        <v>0.13272108137607574</v>
      </c>
      <c r="N75" s="42">
        <v>0.016743134707212448</v>
      </c>
      <c r="O75" s="39">
        <v>2.5532877445220947</v>
      </c>
      <c r="P75" s="37">
        <v>72.78060150146484</v>
      </c>
      <c r="Q75" s="39">
        <v>10.903063774108887</v>
      </c>
      <c r="R75" s="39">
        <v>27.60000991821289</v>
      </c>
      <c r="S75" s="39">
        <v>56.34856033325195</v>
      </c>
      <c r="T75" s="80">
        <f t="shared" si="22"/>
        <v>5.131973829</v>
      </c>
      <c r="U75" s="23"/>
      <c r="V75" s="19"/>
      <c r="W75" s="23"/>
      <c r="X75" s="26"/>
      <c r="Y75" s="27"/>
      <c r="Z75" s="26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>
      <c r="A76" s="40"/>
      <c r="B76" s="30">
        <v>65.0</v>
      </c>
      <c r="C76" s="31" t="s">
        <v>26</v>
      </c>
      <c r="D76" s="79" t="s">
        <v>22</v>
      </c>
      <c r="E76" s="32">
        <v>42899.0</v>
      </c>
      <c r="F76" s="33">
        <v>8.539999961853027</v>
      </c>
      <c r="G76" s="43">
        <v>1.600000023841858</v>
      </c>
      <c r="H76" s="33">
        <v>10.90999984741211</v>
      </c>
      <c r="I76" s="35">
        <v>3.635551691055298</v>
      </c>
      <c r="J76" s="41">
        <v>0.05795999988913536</v>
      </c>
      <c r="K76" s="45">
        <v>275.0</v>
      </c>
      <c r="L76" s="37">
        <v>0.05565100163221359</v>
      </c>
      <c r="M76" s="37">
        <v>0.1648958921432495</v>
      </c>
      <c r="N76" s="42">
        <v>0.012670480646193027</v>
      </c>
      <c r="O76" s="39">
        <v>1.817387342453003</v>
      </c>
      <c r="P76" s="37">
        <v>50.32870101928711</v>
      </c>
      <c r="Q76" s="39">
        <v>7.802910327911377</v>
      </c>
      <c r="R76" s="39">
        <v>23.970712661743164</v>
      </c>
      <c r="S76" s="39">
        <v>48.29591369628906</v>
      </c>
      <c r="T76" s="80">
        <f t="shared" si="22"/>
        <v>3.813118064</v>
      </c>
      <c r="U76" s="23"/>
      <c r="V76" s="19"/>
      <c r="W76" s="23"/>
      <c r="X76" s="26"/>
      <c r="Y76" s="27"/>
      <c r="Z76" s="26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>
      <c r="A77" s="40"/>
      <c r="B77" s="30">
        <v>65.0</v>
      </c>
      <c r="C77" s="31" t="s">
        <v>26</v>
      </c>
      <c r="D77" s="79" t="s">
        <v>22</v>
      </c>
      <c r="E77" s="32">
        <v>42941.0</v>
      </c>
      <c r="F77" s="33">
        <v>8.729999542236328</v>
      </c>
      <c r="G77" s="43">
        <v>1.5399999618530273</v>
      </c>
      <c r="H77" s="33">
        <v>8.819999694824219</v>
      </c>
      <c r="I77" s="35">
        <v>4.117196559906006</v>
      </c>
      <c r="J77" s="59">
        <v>0.0</v>
      </c>
      <c r="K77" s="45">
        <v>335.0</v>
      </c>
      <c r="L77" s="37">
        <v>0.04837958887219429</v>
      </c>
      <c r="M77" s="37">
        <v>0.11663367599248886</v>
      </c>
      <c r="N77" s="42">
        <v>0.07014016062021255</v>
      </c>
      <c r="O77" s="39">
        <v>2.457534074783325</v>
      </c>
      <c r="P77" s="37">
        <v>68.27539825439453</v>
      </c>
      <c r="Q77" s="39">
        <v>12.363828659057617</v>
      </c>
      <c r="R77" s="39">
        <v>33.013885498046875</v>
      </c>
      <c r="S77" s="39">
        <v>54.38936233520508</v>
      </c>
      <c r="T77" s="80">
        <f t="shared" si="22"/>
        <v>4.303970397</v>
      </c>
      <c r="U77" s="23"/>
      <c r="V77" s="19"/>
      <c r="W77" s="23"/>
      <c r="X77" s="26"/>
      <c r="Y77" s="27"/>
      <c r="Z77" s="26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>
      <c r="A78" s="40"/>
      <c r="B78" s="30">
        <v>65.0</v>
      </c>
      <c r="C78" s="31" t="s">
        <v>26</v>
      </c>
      <c r="D78" s="79" t="s">
        <v>22</v>
      </c>
      <c r="E78" s="32">
        <v>42965.0</v>
      </c>
      <c r="F78" s="33">
        <v>8.84000015258789</v>
      </c>
      <c r="G78" s="34">
        <v>3.799999952316284</v>
      </c>
      <c r="H78" s="33">
        <v>7.840000152587891</v>
      </c>
      <c r="I78" s="35">
        <v>3.805403232574463</v>
      </c>
      <c r="J78" s="59">
        <v>0.0</v>
      </c>
      <c r="K78" s="45">
        <v>317.0</v>
      </c>
      <c r="L78" s="37">
        <v>0.051647309213876724</v>
      </c>
      <c r="M78" s="37">
        <v>0.028152955695986748</v>
      </c>
      <c r="N78" s="42">
        <v>0.013122997246682644</v>
      </c>
      <c r="O78" s="39">
        <v>2.669747829437256</v>
      </c>
      <c r="P78" s="37">
        <v>66.94670104980469</v>
      </c>
      <c r="Q78" s="39">
        <v>13.709989547729492</v>
      </c>
      <c r="R78" s="39">
        <v>33.16181564331055</v>
      </c>
      <c r="S78" s="39">
        <v>49.32002258300781</v>
      </c>
      <c r="T78" s="80">
        <f t="shared" si="22"/>
        <v>3.846679186</v>
      </c>
      <c r="U78" s="23"/>
      <c r="V78" s="19"/>
      <c r="W78" s="23"/>
      <c r="X78" s="26"/>
      <c r="Y78" s="27"/>
      <c r="Z78" s="26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>
      <c r="A79" s="46"/>
      <c r="B79" s="30">
        <v>65.0</v>
      </c>
      <c r="C79" s="31" t="s">
        <v>26</v>
      </c>
      <c r="D79" s="79" t="s">
        <v>22</v>
      </c>
      <c r="E79" s="32">
        <v>42993.0</v>
      </c>
      <c r="F79" s="33">
        <v>8.350000381469727</v>
      </c>
      <c r="G79" s="43">
        <v>1.7300000190734863</v>
      </c>
      <c r="H79" s="33">
        <v>10.90999984741211</v>
      </c>
      <c r="I79" s="35">
        <v>2.5209031105041504</v>
      </c>
      <c r="J79" s="59">
        <v>0.0</v>
      </c>
      <c r="K79" s="45">
        <v>340.0</v>
      </c>
      <c r="L79" s="37">
        <v>0.05549060180783272</v>
      </c>
      <c r="M79" s="37">
        <v>0.14076478779315948</v>
      </c>
      <c r="N79" s="42">
        <v>0.008597825653851032</v>
      </c>
      <c r="O79" s="39">
        <v>3.025921583175659</v>
      </c>
      <c r="P79" s="37">
        <v>63.950801849365234</v>
      </c>
      <c r="Q79" s="39">
        <v>16.941112518310547</v>
      </c>
      <c r="R79" s="39">
        <v>38.1593017578125</v>
      </c>
      <c r="S79" s="39">
        <v>51.503814697265625</v>
      </c>
      <c r="T79" s="80">
        <f t="shared" si="22"/>
        <v>2.670265724</v>
      </c>
      <c r="U79" s="23"/>
      <c r="V79" s="19"/>
      <c r="W79" s="23"/>
      <c r="X79" s="26"/>
      <c r="Y79" s="27"/>
      <c r="Z79" s="26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>
      <c r="A80" s="76"/>
      <c r="B80" s="15"/>
      <c r="C80" s="16"/>
      <c r="D80" s="77"/>
      <c r="E80" s="17"/>
      <c r="F80" s="18"/>
      <c r="G80" s="19"/>
      <c r="H80" s="18"/>
      <c r="I80" s="20"/>
      <c r="J80" s="20"/>
      <c r="K80" s="21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19"/>
      <c r="W80" s="23"/>
      <c r="X80" s="26"/>
      <c r="Y80" s="27"/>
      <c r="Z80" s="26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>
      <c r="A81" s="47" t="s">
        <v>23</v>
      </c>
      <c r="B81" s="15"/>
      <c r="C81" s="16"/>
      <c r="D81" s="77"/>
      <c r="E81" s="17"/>
      <c r="F81" s="48">
        <f t="shared" ref="F81:S81" si="23"> (sum(F73:F79)/7)</f>
        <v>8.491428511</v>
      </c>
      <c r="G81" s="48">
        <f t="shared" si="23"/>
        <v>2.391428539</v>
      </c>
      <c r="H81" s="48">
        <f t="shared" si="23"/>
        <v>9.512857028</v>
      </c>
      <c r="I81" s="55">
        <f t="shared" si="23"/>
        <v>3.336296712</v>
      </c>
      <c r="J81" s="49">
        <f t="shared" si="23"/>
        <v>0.07020000102</v>
      </c>
      <c r="K81" s="49">
        <f t="shared" si="23"/>
        <v>299.5714286</v>
      </c>
      <c r="L81" s="50">
        <f t="shared" si="23"/>
        <v>0.1323790534</v>
      </c>
      <c r="M81" s="50">
        <f t="shared" si="23"/>
        <v>0.1504657266</v>
      </c>
      <c r="N81" s="50">
        <f t="shared" si="23"/>
        <v>0.0242448513</v>
      </c>
      <c r="O81" s="50">
        <f t="shared" si="23"/>
        <v>2.304887874</v>
      </c>
      <c r="P81" s="50">
        <f t="shared" si="23"/>
        <v>54.29095759</v>
      </c>
      <c r="Q81" s="50">
        <f t="shared" si="23"/>
        <v>11.08705991</v>
      </c>
      <c r="R81" s="50">
        <f t="shared" si="23"/>
        <v>28.37009839</v>
      </c>
      <c r="S81" s="50">
        <f t="shared" si="23"/>
        <v>48.43714442</v>
      </c>
      <c r="T81" s="80">
        <f> M81 + N81 + I81</f>
        <v>3.51100729</v>
      </c>
      <c r="U81" s="23"/>
      <c r="V81" s="83"/>
      <c r="W81" s="23"/>
      <c r="X81" s="53"/>
      <c r="Y81" s="27"/>
      <c r="Z81" s="53"/>
      <c r="AA81" s="27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>
      <c r="A82" s="76"/>
      <c r="B82" s="15"/>
      <c r="C82" s="16"/>
      <c r="D82" s="77"/>
      <c r="E82" s="17"/>
      <c r="F82" s="18"/>
      <c r="G82" s="19"/>
      <c r="H82" s="18"/>
      <c r="I82" s="20"/>
      <c r="J82" s="20"/>
      <c r="K82" s="21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19"/>
      <c r="W82" s="23"/>
      <c r="X82" s="26"/>
      <c r="Y82" s="27"/>
      <c r="Z82" s="26"/>
      <c r="AA82" s="27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>
      <c r="A83" s="78">
        <v>2018.0</v>
      </c>
      <c r="B83" s="30">
        <v>65.0</v>
      </c>
      <c r="C83" s="31" t="s">
        <v>26</v>
      </c>
      <c r="D83" s="79" t="s">
        <v>22</v>
      </c>
      <c r="E83" s="32">
        <v>43175.0</v>
      </c>
      <c r="F83" s="57">
        <v>9.020000457763672</v>
      </c>
      <c r="G83" s="34">
        <v>4.039999961853027</v>
      </c>
      <c r="H83" s="33">
        <v>10.069999694824219</v>
      </c>
      <c r="I83" s="35">
        <v>4.2252678871154785</v>
      </c>
      <c r="J83" s="41">
        <v>0.08579999953508377</v>
      </c>
      <c r="K83" s="45">
        <v>293.0</v>
      </c>
      <c r="L83" s="80">
        <v>0.13989129662513733</v>
      </c>
      <c r="M83" s="80">
        <v>0.12011568248271942</v>
      </c>
      <c r="N83" s="38">
        <v>0.03829376399517059</v>
      </c>
      <c r="O83" s="81">
        <v>1.5662503242492676</v>
      </c>
      <c r="P83" s="80">
        <v>60.94219970703125</v>
      </c>
      <c r="Q83" s="81">
        <v>7.940354824066162</v>
      </c>
      <c r="R83" s="81">
        <v>23.6158390045166</v>
      </c>
      <c r="S83" s="81">
        <v>44.005126953125</v>
      </c>
      <c r="T83" s="80">
        <f t="shared" ref="T83:T89" si="24"> M83 + N83 + I83</f>
        <v>4.383677334</v>
      </c>
      <c r="U83" s="23"/>
      <c r="V83" s="19"/>
      <c r="W83" s="23"/>
      <c r="X83" s="26"/>
      <c r="Y83" s="27"/>
      <c r="Z83" s="26"/>
      <c r="AA83" s="27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>
      <c r="A84" s="40"/>
      <c r="B84" s="30">
        <v>65.0</v>
      </c>
      <c r="C84" s="31" t="s">
        <v>26</v>
      </c>
      <c r="D84" s="79" t="s">
        <v>22</v>
      </c>
      <c r="E84" s="32">
        <v>43203.0</v>
      </c>
      <c r="F84" s="33">
        <v>8.380000114440918</v>
      </c>
      <c r="G84" s="43">
        <v>3.009999990463257</v>
      </c>
      <c r="H84" s="33">
        <v>8.220000267028809</v>
      </c>
      <c r="I84" s="41">
        <v>1.605958104133606</v>
      </c>
      <c r="J84" s="41">
        <v>0.14300000667572021</v>
      </c>
      <c r="K84" s="36">
        <v>163.0</v>
      </c>
      <c r="L84" s="37">
        <v>0.4261844754219055</v>
      </c>
      <c r="M84" s="37">
        <v>0.12456440925598145</v>
      </c>
      <c r="N84" s="42">
        <v>0.012614416889846325</v>
      </c>
      <c r="O84" s="39">
        <v>1.453263759613037</v>
      </c>
      <c r="P84" s="37">
        <v>23.267000198364258</v>
      </c>
      <c r="Q84" s="39">
        <v>4.993489742279053</v>
      </c>
      <c r="R84" s="39">
        <v>11.133524894714355</v>
      </c>
      <c r="S84" s="39">
        <v>27.121828079223633</v>
      </c>
      <c r="T84" s="80">
        <f t="shared" si="24"/>
        <v>1.74313693</v>
      </c>
      <c r="U84" s="23"/>
      <c r="V84" s="19"/>
      <c r="W84" s="23"/>
      <c r="X84" s="26"/>
      <c r="Y84" s="27"/>
      <c r="Z84" s="26"/>
      <c r="AA84" s="27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>
      <c r="A85" s="40"/>
      <c r="B85" s="30">
        <v>65.0</v>
      </c>
      <c r="C85" s="31" t="s">
        <v>26</v>
      </c>
      <c r="D85" s="79" t="s">
        <v>22</v>
      </c>
      <c r="E85" s="32">
        <v>43272.0</v>
      </c>
      <c r="F85" s="33">
        <v>8.75</v>
      </c>
      <c r="G85" s="43">
        <v>2.7699999809265137</v>
      </c>
      <c r="H85" s="44">
        <v>6.119999885559082</v>
      </c>
      <c r="I85" s="41">
        <v>2.070735454559326</v>
      </c>
      <c r="J85" s="41">
        <v>0.08579999953508377</v>
      </c>
      <c r="K85" s="36">
        <v>172.0</v>
      </c>
      <c r="L85" s="37">
        <v>0.29293909668922424</v>
      </c>
      <c r="M85" s="37">
        <v>0.08452585339546204</v>
      </c>
      <c r="N85" s="42">
        <v>0.010812357068061829</v>
      </c>
      <c r="O85" s="39">
        <v>1.2726776599884033</v>
      </c>
      <c r="P85" s="37">
        <v>25.065200805664062</v>
      </c>
      <c r="Q85" s="39">
        <v>5.084584712982178</v>
      </c>
      <c r="R85" s="39">
        <v>12.970219612121582</v>
      </c>
      <c r="S85" s="39">
        <v>29.82147789001465</v>
      </c>
      <c r="T85" s="80">
        <f t="shared" si="24"/>
        <v>2.166073665</v>
      </c>
      <c r="U85" s="23"/>
      <c r="V85" s="19"/>
      <c r="W85" s="23"/>
      <c r="X85" s="26"/>
      <c r="Y85" s="27"/>
      <c r="Z85" s="26"/>
      <c r="AA85" s="27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>
      <c r="A86" s="40"/>
      <c r="B86" s="30">
        <v>65.0</v>
      </c>
      <c r="C86" s="31" t="s">
        <v>26</v>
      </c>
      <c r="D86" s="79" t="s">
        <v>22</v>
      </c>
      <c r="E86" s="32">
        <v>43333.0</v>
      </c>
      <c r="F86" s="33">
        <v>8.630000114440918</v>
      </c>
      <c r="G86" s="43">
        <v>3.049999952316284</v>
      </c>
      <c r="H86" s="60">
        <v>5.329999923706055</v>
      </c>
      <c r="I86" s="84">
        <v>7.619884014129639</v>
      </c>
      <c r="J86" s="59">
        <v>0.014299999922513962</v>
      </c>
      <c r="K86" s="45">
        <v>354.0</v>
      </c>
      <c r="L86" s="37">
        <v>0.12003520131111145</v>
      </c>
      <c r="M86" s="37">
        <v>0.9609254598617554</v>
      </c>
      <c r="N86" s="42">
        <v>0.09686069935560226</v>
      </c>
      <c r="O86" s="39">
        <v>2.517180919647217</v>
      </c>
      <c r="P86" s="37">
        <v>62.039398193359375</v>
      </c>
      <c r="Q86" s="39">
        <v>9.982516288757324</v>
      </c>
      <c r="R86" s="39">
        <v>28.848316192626953</v>
      </c>
      <c r="S86" s="39">
        <v>48.85139083862305</v>
      </c>
      <c r="T86" s="80">
        <f t="shared" si="24"/>
        <v>8.677670173</v>
      </c>
      <c r="U86" s="23"/>
      <c r="V86" s="19"/>
      <c r="W86" s="23"/>
      <c r="X86" s="26"/>
      <c r="Y86" s="27"/>
      <c r="Z86" s="26"/>
      <c r="AA86" s="27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>
      <c r="A87" s="40"/>
      <c r="B87" s="30">
        <v>65.0</v>
      </c>
      <c r="C87" s="31" t="s">
        <v>26</v>
      </c>
      <c r="D87" s="79" t="s">
        <v>22</v>
      </c>
      <c r="E87" s="32">
        <v>43356.0</v>
      </c>
      <c r="F87" s="33">
        <v>7.019999980926514</v>
      </c>
      <c r="G87" s="43">
        <v>2.180000066757202</v>
      </c>
      <c r="H87" s="60">
        <v>5.210000038146973</v>
      </c>
      <c r="I87" s="35">
        <v>5.049461364746094</v>
      </c>
      <c r="J87" s="59">
        <v>0.0</v>
      </c>
      <c r="K87" s="45">
        <v>325.0</v>
      </c>
      <c r="L87" s="37">
        <v>0.02926339954137802</v>
      </c>
      <c r="M87" s="37">
        <v>0.09079405665397644</v>
      </c>
      <c r="N87" s="42">
        <v>0.03423913195729256</v>
      </c>
      <c r="O87" s="39">
        <v>2.2563955783843994</v>
      </c>
      <c r="P87" s="37">
        <v>64.5635986328125</v>
      </c>
      <c r="Q87" s="39">
        <v>10.317768096923828</v>
      </c>
      <c r="R87" s="39">
        <v>25.73748016357422</v>
      </c>
      <c r="S87" s="39">
        <v>51.94179153442383</v>
      </c>
      <c r="T87" s="80">
        <f t="shared" si="24"/>
        <v>5.174494553</v>
      </c>
      <c r="U87" s="23"/>
      <c r="V87" s="19"/>
      <c r="W87" s="23"/>
      <c r="X87" s="26"/>
      <c r="Y87" s="27"/>
      <c r="Z87" s="26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>
      <c r="A88" s="40"/>
      <c r="B88" s="30">
        <v>65.0</v>
      </c>
      <c r="C88" s="31" t="s">
        <v>26</v>
      </c>
      <c r="D88" s="79" t="s">
        <v>22</v>
      </c>
      <c r="E88" s="32">
        <v>43403.0</v>
      </c>
      <c r="F88" s="33">
        <v>8.350000381469727</v>
      </c>
      <c r="G88" s="43">
        <v>2.700000047683716</v>
      </c>
      <c r="H88" s="33">
        <v>9.329999923706055</v>
      </c>
      <c r="I88" s="35">
        <v>3.4601452350616455</v>
      </c>
      <c r="J88" s="41">
        <v>0.17207999527454376</v>
      </c>
      <c r="K88" s="45">
        <v>285.0</v>
      </c>
      <c r="L88" s="37">
        <v>0.18364235758781433</v>
      </c>
      <c r="M88" s="37">
        <v>0.18612782657146454</v>
      </c>
      <c r="N88" s="42">
        <v>0.010812357068061829</v>
      </c>
      <c r="O88" s="39">
        <v>5.488189697265625</v>
      </c>
      <c r="P88" s="37">
        <v>41.52920150756836</v>
      </c>
      <c r="Q88" s="39">
        <v>11.378527641296387</v>
      </c>
      <c r="R88" s="39">
        <v>29.257434844970703</v>
      </c>
      <c r="S88" s="39">
        <v>51.972564697265625</v>
      </c>
      <c r="T88" s="80">
        <f t="shared" si="24"/>
        <v>3.657085419</v>
      </c>
      <c r="U88" s="23"/>
      <c r="V88" s="19"/>
      <c r="W88" s="23"/>
      <c r="X88" s="26"/>
      <c r="Y88" s="27"/>
      <c r="Z88" s="26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>
      <c r="A89" s="46"/>
      <c r="B89" s="30">
        <v>65.0</v>
      </c>
      <c r="C89" s="31" t="s">
        <v>26</v>
      </c>
      <c r="D89" s="79" t="s">
        <v>22</v>
      </c>
      <c r="E89" s="32">
        <v>43441.0</v>
      </c>
      <c r="F89" s="57">
        <v>9.170000076293945</v>
      </c>
      <c r="G89" s="43">
        <v>2.299999952316284</v>
      </c>
      <c r="H89" s="44">
        <v>6.130000114440918</v>
      </c>
      <c r="I89" s="35">
        <v>4.096038818359375</v>
      </c>
      <c r="J89" s="41">
        <v>0.042899999767541885</v>
      </c>
      <c r="K89" s="45">
        <v>290.0</v>
      </c>
      <c r="L89" s="37">
        <v>0.19666586816310883</v>
      </c>
      <c r="M89" s="37">
        <v>0.1334618628025055</v>
      </c>
      <c r="N89" s="42">
        <v>0.1333523988723755</v>
      </c>
      <c r="O89" s="39">
        <v>2.588411569595337</v>
      </c>
      <c r="P89" s="37">
        <v>76.98629760742188</v>
      </c>
      <c r="Q89" s="39">
        <v>10.206707000732422</v>
      </c>
      <c r="R89" s="39">
        <v>28.284652709960938</v>
      </c>
      <c r="S89" s="39">
        <v>33.640533447265625</v>
      </c>
      <c r="T89" s="80">
        <f t="shared" si="24"/>
        <v>4.36285308</v>
      </c>
      <c r="U89" s="23"/>
      <c r="V89" s="19"/>
      <c r="W89" s="23"/>
      <c r="X89" s="26"/>
      <c r="Y89" s="27"/>
      <c r="Z89" s="26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>
      <c r="A90" s="76"/>
      <c r="B90" s="15"/>
      <c r="C90" s="16"/>
      <c r="D90" s="77"/>
      <c r="E90" s="17"/>
      <c r="F90" s="18"/>
      <c r="G90" s="19"/>
      <c r="H90" s="18"/>
      <c r="I90" s="20"/>
      <c r="J90" s="20"/>
      <c r="K90" s="21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19"/>
      <c r="W90" s="23"/>
      <c r="X90" s="53"/>
      <c r="Y90" s="27"/>
      <c r="Z90" s="53"/>
      <c r="AA90" s="27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>
      <c r="A91" s="47" t="s">
        <v>23</v>
      </c>
      <c r="B91" s="15"/>
      <c r="C91" s="16"/>
      <c r="D91" s="77"/>
      <c r="E91" s="17"/>
      <c r="F91" s="48">
        <f t="shared" ref="F91:S91" si="25"> (sum(F83:F89)/7)</f>
        <v>8.474285875</v>
      </c>
      <c r="G91" s="48">
        <f t="shared" si="25"/>
        <v>2.864285707</v>
      </c>
      <c r="H91" s="48">
        <f t="shared" si="25"/>
        <v>7.20142855</v>
      </c>
      <c r="I91" s="55">
        <f t="shared" si="25"/>
        <v>4.018212983</v>
      </c>
      <c r="J91" s="49">
        <f t="shared" si="25"/>
        <v>0.07769714296</v>
      </c>
      <c r="K91" s="49">
        <f t="shared" si="25"/>
        <v>268.8571429</v>
      </c>
      <c r="L91" s="50">
        <f t="shared" si="25"/>
        <v>0.1983745279</v>
      </c>
      <c r="M91" s="50">
        <f t="shared" si="25"/>
        <v>0.2429307359</v>
      </c>
      <c r="N91" s="50">
        <f t="shared" si="25"/>
        <v>0.04814073217</v>
      </c>
      <c r="O91" s="50">
        <f t="shared" si="25"/>
        <v>2.44890993</v>
      </c>
      <c r="P91" s="50">
        <f t="shared" si="25"/>
        <v>50.62755666</v>
      </c>
      <c r="Q91" s="50">
        <f t="shared" si="25"/>
        <v>8.557706901</v>
      </c>
      <c r="R91" s="50">
        <f t="shared" si="25"/>
        <v>22.83535249</v>
      </c>
      <c r="S91" s="50">
        <f t="shared" si="25"/>
        <v>41.05067335</v>
      </c>
      <c r="T91" s="80">
        <f> M91 + N91 + I91</f>
        <v>4.309284451</v>
      </c>
      <c r="U91" s="23"/>
      <c r="V91" s="83"/>
      <c r="W91" s="23"/>
      <c r="X91" s="26"/>
      <c r="Y91" s="27"/>
      <c r="Z91" s="26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>
      <c r="A92" s="76"/>
      <c r="B92" s="15"/>
      <c r="C92" s="16"/>
      <c r="D92" s="77"/>
      <c r="E92" s="17"/>
      <c r="F92" s="18"/>
      <c r="G92" s="19"/>
      <c r="H92" s="18"/>
      <c r="I92" s="20"/>
      <c r="J92" s="20"/>
      <c r="K92" s="21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19"/>
      <c r="W92" s="23"/>
      <c r="X92" s="26"/>
      <c r="Y92" s="27"/>
      <c r="Z92" s="26"/>
      <c r="AA92" s="27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>
      <c r="A93" s="78">
        <v>2019.0</v>
      </c>
      <c r="B93" s="30">
        <v>65.0</v>
      </c>
      <c r="C93" s="31" t="s">
        <v>26</v>
      </c>
      <c r="D93" s="79" t="s">
        <v>22</v>
      </c>
      <c r="E93" s="32">
        <v>43538.0</v>
      </c>
      <c r="F93" s="33">
        <v>8.26</v>
      </c>
      <c r="G93" s="45">
        <v>4.13</v>
      </c>
      <c r="H93" s="33">
        <v>9.44</v>
      </c>
      <c r="I93" s="35">
        <v>2.97728064516129</v>
      </c>
      <c r="J93" s="41">
        <v>0.18603</v>
      </c>
      <c r="K93" s="45">
        <v>289.0</v>
      </c>
      <c r="L93" s="80">
        <v>0.2885405</v>
      </c>
      <c r="M93" s="80">
        <v>0.144704</v>
      </c>
      <c r="N93" s="38">
        <v>0.008493</v>
      </c>
      <c r="O93" s="81">
        <v>2.0704541</v>
      </c>
      <c r="P93" s="80">
        <v>37.9419</v>
      </c>
      <c r="Q93" s="81">
        <v>7.5767698</v>
      </c>
      <c r="R93" s="81">
        <v>19.6957735</v>
      </c>
      <c r="S93" s="81">
        <v>46.036234</v>
      </c>
      <c r="T93" s="80">
        <f t="shared" ref="T93:T97" si="26"> M93 + N93 + I93</f>
        <v>3.130477645</v>
      </c>
      <c r="U93" s="23"/>
      <c r="V93" s="19"/>
      <c r="W93" s="23"/>
      <c r="X93" s="26"/>
      <c r="Y93" s="27"/>
      <c r="Z93" s="26"/>
      <c r="AA93" s="27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>
      <c r="A94" s="40"/>
      <c r="B94" s="30">
        <v>65.0</v>
      </c>
      <c r="C94" s="31" t="s">
        <v>26</v>
      </c>
      <c r="D94" s="79" t="s">
        <v>22</v>
      </c>
      <c r="E94" s="32">
        <v>43607.0</v>
      </c>
      <c r="F94" s="33">
        <v>8.12</v>
      </c>
      <c r="G94" s="36">
        <v>2.04</v>
      </c>
      <c r="H94" s="61">
        <v>4.39</v>
      </c>
      <c r="I94" s="41">
        <v>1.5974225806451612</v>
      </c>
      <c r="J94" s="41">
        <v>0.12879</v>
      </c>
      <c r="K94" s="36">
        <v>136.0</v>
      </c>
      <c r="L94" s="37">
        <v>0.1933954</v>
      </c>
      <c r="M94" s="37">
        <v>0.208012</v>
      </c>
      <c r="N94" s="42">
        <v>0.015645000000000003</v>
      </c>
      <c r="O94" s="39">
        <v>1.57263656</v>
      </c>
      <c r="P94" s="37">
        <v>23.5371</v>
      </c>
      <c r="Q94" s="39">
        <v>4.670068700000001</v>
      </c>
      <c r="R94" s="39">
        <v>11.41485422</v>
      </c>
      <c r="S94" s="39">
        <v>26.757885660000003</v>
      </c>
      <c r="T94" s="80">
        <f t="shared" si="26"/>
        <v>1.821079581</v>
      </c>
      <c r="U94" s="23"/>
      <c r="V94" s="19"/>
      <c r="W94" s="23"/>
      <c r="X94" s="26"/>
      <c r="Y94" s="27"/>
      <c r="Z94" s="26"/>
      <c r="AA94" s="27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>
      <c r="A95" s="40"/>
      <c r="B95" s="30">
        <v>65.0</v>
      </c>
      <c r="C95" s="31" t="s">
        <v>26</v>
      </c>
      <c r="D95" s="79" t="s">
        <v>22</v>
      </c>
      <c r="E95" s="32">
        <v>43657.0</v>
      </c>
      <c r="F95" s="33">
        <v>8.78</v>
      </c>
      <c r="G95" s="36">
        <v>1.91</v>
      </c>
      <c r="H95" s="60">
        <v>5.38</v>
      </c>
      <c r="I95" s="41">
        <v>2.4453483870967743</v>
      </c>
      <c r="J95" s="41">
        <v>0.07155</v>
      </c>
      <c r="K95" s="21"/>
      <c r="L95" s="37">
        <v>0.12982769100000002</v>
      </c>
      <c r="M95" s="37">
        <v>0.194446</v>
      </c>
      <c r="N95" s="42">
        <v>0.039783</v>
      </c>
      <c r="O95" s="39">
        <v>2.4540763</v>
      </c>
      <c r="P95" s="37">
        <v>43.3667</v>
      </c>
      <c r="Q95" s="39">
        <v>11.7008719</v>
      </c>
      <c r="R95" s="39">
        <v>30.3854722</v>
      </c>
      <c r="S95" s="39">
        <v>34.318896802</v>
      </c>
      <c r="T95" s="80">
        <f t="shared" si="26"/>
        <v>2.679577387</v>
      </c>
      <c r="U95" s="23"/>
      <c r="V95" s="19"/>
      <c r="W95" s="23"/>
      <c r="X95" s="26"/>
      <c r="Y95" s="27"/>
      <c r="Z95" s="26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>
      <c r="A96" s="40"/>
      <c r="B96" s="30">
        <v>65.0</v>
      </c>
      <c r="C96" s="31" t="s">
        <v>26</v>
      </c>
      <c r="D96" s="79" t="s">
        <v>22</v>
      </c>
      <c r="E96" s="32">
        <v>43717.0</v>
      </c>
      <c r="F96" s="33">
        <v>8.6</v>
      </c>
      <c r="G96" s="36">
        <v>3.44</v>
      </c>
      <c r="H96" s="33">
        <v>8.24</v>
      </c>
      <c r="I96" s="35">
        <v>3.7886483870967744</v>
      </c>
      <c r="J96" s="59">
        <v>0.0</v>
      </c>
      <c r="K96" s="45">
        <v>312.0</v>
      </c>
      <c r="L96" s="37">
        <v>0.1469139</v>
      </c>
      <c r="M96" s="37">
        <v>0.031654</v>
      </c>
      <c r="N96" s="42">
        <v>0.019667999999999998</v>
      </c>
      <c r="O96" s="39">
        <v>2.2215647</v>
      </c>
      <c r="P96" s="37">
        <v>52.7597</v>
      </c>
      <c r="Q96" s="39">
        <v>7.9096203</v>
      </c>
      <c r="R96" s="39">
        <v>24.101591</v>
      </c>
      <c r="S96" s="39">
        <v>57.7385155</v>
      </c>
      <c r="T96" s="80">
        <f t="shared" si="26"/>
        <v>3.839970387</v>
      </c>
      <c r="U96" s="23"/>
      <c r="V96" s="19"/>
      <c r="W96" s="23"/>
      <c r="X96" s="26"/>
      <c r="Y96" s="27"/>
      <c r="Z96" s="26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>
      <c r="A97" s="46"/>
      <c r="B97" s="30">
        <v>65.0</v>
      </c>
      <c r="C97" s="31" t="s">
        <v>26</v>
      </c>
      <c r="D97" s="79" t="s">
        <v>22</v>
      </c>
      <c r="E97" s="32">
        <v>43769.0</v>
      </c>
      <c r="F97" s="33">
        <v>8.48</v>
      </c>
      <c r="G97" s="45">
        <v>3.9</v>
      </c>
      <c r="H97" s="33">
        <v>9.8</v>
      </c>
      <c r="I97" s="35">
        <v>2.795258064516129</v>
      </c>
      <c r="J97" s="59">
        <v>0.028620000000000003</v>
      </c>
      <c r="K97" s="45">
        <v>295.0</v>
      </c>
      <c r="L97" s="37">
        <v>0.1068066</v>
      </c>
      <c r="M97" s="37">
        <v>0.12209400000000001</v>
      </c>
      <c r="N97" s="42">
        <v>0.005811</v>
      </c>
      <c r="O97" s="39">
        <v>1.7572431</v>
      </c>
      <c r="P97" s="37">
        <v>46.2059</v>
      </c>
      <c r="Q97" s="39">
        <v>5.3972703</v>
      </c>
      <c r="R97" s="39">
        <v>18.7842226</v>
      </c>
      <c r="S97" s="39">
        <v>41.1480888</v>
      </c>
      <c r="T97" s="80">
        <f t="shared" si="26"/>
        <v>2.923163065</v>
      </c>
      <c r="U97" s="23"/>
      <c r="V97" s="19"/>
      <c r="W97" s="23"/>
      <c r="X97" s="26"/>
      <c r="Y97" s="27"/>
      <c r="Z97" s="26"/>
      <c r="AA97" s="2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>
      <c r="A98" s="76"/>
      <c r="B98" s="87"/>
      <c r="C98" s="88"/>
      <c r="D98" s="89"/>
      <c r="E98" s="90"/>
      <c r="F98" s="91"/>
      <c r="G98" s="92"/>
      <c r="H98" s="91"/>
      <c r="I98" s="93"/>
      <c r="J98" s="93"/>
      <c r="K98" s="92"/>
      <c r="L98" s="23"/>
      <c r="M98" s="23"/>
      <c r="N98" s="23"/>
      <c r="O98" s="23"/>
      <c r="P98" s="23"/>
      <c r="Q98" s="23"/>
      <c r="R98" s="23"/>
      <c r="S98" s="23"/>
      <c r="T98" s="23"/>
      <c r="U98" s="25"/>
      <c r="V98" s="19"/>
      <c r="W98" s="23"/>
      <c r="X98" s="26"/>
      <c r="Y98" s="27"/>
      <c r="Z98" s="26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>
      <c r="A99" s="47" t="s">
        <v>23</v>
      </c>
      <c r="B99" s="87"/>
      <c r="C99" s="88"/>
      <c r="D99" s="89"/>
      <c r="E99" s="90"/>
      <c r="F99" s="48">
        <f t="shared" ref="F99:J99" si="27"> (sum(F93:F97)/5)</f>
        <v>8.448</v>
      </c>
      <c r="G99" s="49">
        <f t="shared" si="27"/>
        <v>3.084</v>
      </c>
      <c r="H99" s="48">
        <f t="shared" si="27"/>
        <v>7.45</v>
      </c>
      <c r="I99" s="55">
        <f t="shared" si="27"/>
        <v>2.720791613</v>
      </c>
      <c r="J99" s="49">
        <f t="shared" si="27"/>
        <v>0.082998</v>
      </c>
      <c r="K99" s="48">
        <f> (sum(K97,K96,K94,K93)/4)</f>
        <v>258</v>
      </c>
      <c r="L99" s="50">
        <f t="shared" ref="L99:S99" si="28"> (sum(L93:L97)/5)</f>
        <v>0.1730968182</v>
      </c>
      <c r="M99" s="50">
        <f t="shared" si="28"/>
        <v>0.140182</v>
      </c>
      <c r="N99" s="50">
        <f t="shared" si="28"/>
        <v>0.01788</v>
      </c>
      <c r="O99" s="50">
        <f t="shared" si="28"/>
        <v>2.015194952</v>
      </c>
      <c r="P99" s="50">
        <f t="shared" si="28"/>
        <v>40.76226</v>
      </c>
      <c r="Q99" s="50">
        <f t="shared" si="28"/>
        <v>7.4509202</v>
      </c>
      <c r="R99" s="50">
        <f t="shared" si="28"/>
        <v>20.8763827</v>
      </c>
      <c r="S99" s="50">
        <f t="shared" si="28"/>
        <v>41.19992415</v>
      </c>
      <c r="T99" s="80">
        <f> M99 + N99 + I99</f>
        <v>2.878853613</v>
      </c>
      <c r="U99" s="25"/>
      <c r="V99" s="83"/>
      <c r="W99" s="23"/>
      <c r="X99" s="26"/>
      <c r="Y99" s="27"/>
      <c r="Z99" s="26"/>
      <c r="AA99" s="27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>
      <c r="A100" s="94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23"/>
      <c r="M100" s="23"/>
      <c r="N100" s="23"/>
      <c r="O100" s="23"/>
      <c r="P100" s="23"/>
      <c r="Q100" s="23"/>
      <c r="R100" s="23"/>
      <c r="S100" s="23"/>
      <c r="T100" s="23"/>
      <c r="U100" s="66"/>
      <c r="V100" s="19"/>
      <c r="W100" s="23"/>
      <c r="X100" s="53"/>
      <c r="Y100" s="27"/>
      <c r="Z100" s="53"/>
      <c r="AA100" s="27"/>
    </row>
    <row r="101">
      <c r="A101" s="47" t="s">
        <v>24</v>
      </c>
      <c r="B101" s="66"/>
      <c r="C101" s="66"/>
      <c r="D101" s="66"/>
      <c r="E101" s="66"/>
      <c r="F101" s="67">
        <f t="shared" ref="F101:S101" si="29"> (sum(F99,F91,F81,F71,F61,F51,F40,F31,F21,F10)/10)</f>
        <v>8.440591683</v>
      </c>
      <c r="G101" s="67">
        <f t="shared" si="29"/>
        <v>2.656286901</v>
      </c>
      <c r="H101" s="67">
        <f t="shared" si="29"/>
        <v>8.760690424</v>
      </c>
      <c r="I101" s="68">
        <f t="shared" si="29"/>
        <v>2.364111769</v>
      </c>
      <c r="J101" s="68">
        <f t="shared" si="29"/>
        <v>0.09943711911</v>
      </c>
      <c r="K101" s="67">
        <f t="shared" si="29"/>
        <v>265.1293516</v>
      </c>
      <c r="L101" s="69">
        <f t="shared" si="29"/>
        <v>0.2457603985</v>
      </c>
      <c r="M101" s="69">
        <f t="shared" si="29"/>
        <v>0.2515230158</v>
      </c>
      <c r="N101" s="69">
        <f t="shared" si="29"/>
        <v>0.01965707938</v>
      </c>
      <c r="O101" s="69">
        <f t="shared" si="29"/>
        <v>2.453192292</v>
      </c>
      <c r="P101" s="69">
        <f t="shared" si="29"/>
        <v>50.33244129</v>
      </c>
      <c r="Q101" s="69">
        <f t="shared" si="29"/>
        <v>8.530110591</v>
      </c>
      <c r="R101" s="69">
        <f t="shared" si="29"/>
        <v>22.18467933</v>
      </c>
      <c r="S101" s="69">
        <f t="shared" si="29"/>
        <v>43.8522244</v>
      </c>
      <c r="T101" s="80">
        <f> M101 + N101 + I101</f>
        <v>2.635291864</v>
      </c>
      <c r="U101" s="66"/>
      <c r="V101" s="95">
        <v>60.0</v>
      </c>
      <c r="W101" s="23"/>
      <c r="X101" s="26"/>
      <c r="Y101" s="27"/>
      <c r="Z101" s="26"/>
      <c r="AA101" s="27"/>
    </row>
    <row r="102">
      <c r="A102" s="9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97"/>
      <c r="M102" s="97"/>
      <c r="N102" s="97"/>
      <c r="O102" s="97"/>
      <c r="P102" s="97"/>
      <c r="Q102" s="97"/>
      <c r="R102" s="97"/>
      <c r="S102" s="97"/>
      <c r="T102" s="97"/>
      <c r="U102" s="66"/>
      <c r="V102" s="98"/>
      <c r="W102" s="97"/>
      <c r="X102" s="74"/>
      <c r="Y102" s="27"/>
      <c r="Z102" s="74"/>
      <c r="AA102" s="27"/>
    </row>
    <row r="103">
      <c r="A103" s="99"/>
    </row>
    <row r="104">
      <c r="A104" s="99"/>
      <c r="V104" s="74"/>
      <c r="X104" s="12"/>
      <c r="Y104" s="9"/>
      <c r="Z104" s="12"/>
      <c r="AA104" s="9"/>
    </row>
    <row r="105">
      <c r="A105" s="99"/>
      <c r="X105" s="26"/>
      <c r="Y105" s="27"/>
      <c r="Z105" s="26"/>
      <c r="AA105" s="27"/>
    </row>
    <row r="106">
      <c r="A106" s="99"/>
      <c r="X106" s="26"/>
      <c r="Y106" s="27"/>
      <c r="Z106" s="26"/>
      <c r="AA106" s="27"/>
    </row>
    <row r="107">
      <c r="A107" s="99"/>
      <c r="X107" s="26"/>
      <c r="Y107" s="27"/>
      <c r="Z107" s="26"/>
      <c r="AA107" s="27"/>
    </row>
    <row r="108">
      <c r="A108" s="99"/>
      <c r="X108" s="26"/>
      <c r="Y108" s="27"/>
      <c r="Z108" s="26"/>
      <c r="AA108" s="27"/>
    </row>
    <row r="109">
      <c r="A109" s="99"/>
      <c r="X109" s="26"/>
      <c r="Y109" s="27"/>
      <c r="Z109" s="26"/>
      <c r="AA109" s="27"/>
    </row>
    <row r="110">
      <c r="A110" s="99"/>
      <c r="X110" s="26"/>
      <c r="Y110" s="27"/>
      <c r="Z110" s="26"/>
      <c r="AA110" s="27"/>
    </row>
    <row r="111">
      <c r="A111" s="99"/>
      <c r="X111" s="26"/>
      <c r="Y111" s="27"/>
      <c r="Z111" s="26"/>
      <c r="AA111" s="27"/>
    </row>
    <row r="112">
      <c r="A112" s="99"/>
      <c r="L112" s="73"/>
      <c r="M112" s="73"/>
      <c r="N112" s="73"/>
      <c r="O112" s="73"/>
      <c r="P112" s="73"/>
      <c r="Q112" s="73"/>
      <c r="R112" s="73"/>
      <c r="S112" s="73"/>
      <c r="T112" s="73"/>
      <c r="W112" s="73"/>
      <c r="X112" s="26"/>
      <c r="Y112" s="27"/>
      <c r="Z112" s="26"/>
      <c r="AA112" s="27"/>
    </row>
    <row r="113">
      <c r="A113" s="99"/>
      <c r="X113" s="26"/>
      <c r="Y113" s="27"/>
      <c r="Z113" s="26"/>
      <c r="AA113" s="27"/>
    </row>
    <row r="114">
      <c r="A114" s="99"/>
      <c r="X114" s="53"/>
      <c r="Y114" s="27"/>
      <c r="Z114" s="53"/>
      <c r="AA114" s="27"/>
    </row>
    <row r="115">
      <c r="A115" s="99"/>
      <c r="X115" s="26"/>
      <c r="Y115" s="27"/>
      <c r="Z115" s="26"/>
      <c r="AA115" s="27"/>
    </row>
    <row r="116">
      <c r="A116" s="99"/>
      <c r="X116" s="26"/>
      <c r="Y116" s="27"/>
      <c r="Z116" s="26"/>
      <c r="AA116" s="27"/>
    </row>
    <row r="117">
      <c r="A117" s="99"/>
      <c r="X117" s="26"/>
      <c r="Y117" s="27"/>
      <c r="Z117" s="26"/>
      <c r="AA117" s="27"/>
    </row>
    <row r="118">
      <c r="A118" s="99"/>
      <c r="X118" s="26"/>
      <c r="Y118" s="27"/>
      <c r="Z118" s="26"/>
      <c r="AA118" s="27"/>
    </row>
    <row r="119">
      <c r="A119" s="99"/>
      <c r="X119" s="26"/>
      <c r="Y119" s="27"/>
      <c r="Z119" s="26"/>
      <c r="AA119" s="27"/>
    </row>
    <row r="120">
      <c r="A120" s="99"/>
      <c r="X120" s="26"/>
      <c r="Y120" s="27"/>
      <c r="Z120" s="26"/>
      <c r="AA120" s="27"/>
    </row>
    <row r="121">
      <c r="A121" s="99"/>
      <c r="X121" s="26"/>
      <c r="Y121" s="27"/>
      <c r="Z121" s="26"/>
      <c r="AA121" s="27"/>
    </row>
    <row r="122">
      <c r="A122" s="99"/>
      <c r="X122" s="26"/>
      <c r="Y122" s="27"/>
      <c r="Z122" s="26"/>
      <c r="AA122" s="27"/>
    </row>
    <row r="123">
      <c r="A123" s="99"/>
      <c r="X123" s="26"/>
      <c r="Y123" s="27"/>
      <c r="Z123" s="26"/>
      <c r="AA123" s="27"/>
    </row>
    <row r="124">
      <c r="A124" s="99"/>
      <c r="X124" s="26"/>
      <c r="Y124" s="27"/>
      <c r="Z124" s="26"/>
      <c r="AA124" s="27"/>
    </row>
    <row r="125">
      <c r="A125" s="99"/>
      <c r="X125" s="53"/>
      <c r="Y125" s="27"/>
      <c r="Z125" s="53"/>
      <c r="AA125" s="27"/>
    </row>
    <row r="126">
      <c r="A126" s="99"/>
      <c r="X126" s="26"/>
      <c r="Y126" s="27"/>
      <c r="Z126" s="26"/>
      <c r="AA126" s="27"/>
    </row>
    <row r="127">
      <c r="A127" s="99"/>
      <c r="X127" s="26"/>
      <c r="Y127" s="27"/>
      <c r="Z127" s="26"/>
      <c r="AA127" s="27"/>
    </row>
    <row r="128">
      <c r="A128" s="99"/>
      <c r="X128" s="26"/>
      <c r="Y128" s="27"/>
      <c r="Z128" s="26"/>
      <c r="AA128" s="27"/>
    </row>
    <row r="129">
      <c r="A129" s="99"/>
      <c r="X129" s="26"/>
      <c r="Y129" s="27"/>
      <c r="Z129" s="26"/>
      <c r="AA129" s="27"/>
    </row>
    <row r="130">
      <c r="A130" s="99"/>
      <c r="X130" s="26"/>
      <c r="Y130" s="27"/>
      <c r="Z130" s="26"/>
      <c r="AA130" s="27"/>
    </row>
    <row r="131">
      <c r="A131" s="99"/>
      <c r="X131" s="26"/>
      <c r="Y131" s="27"/>
      <c r="Z131" s="26"/>
      <c r="AA131" s="27"/>
    </row>
    <row r="132">
      <c r="A132" s="99"/>
      <c r="X132" s="26"/>
      <c r="Y132" s="27"/>
      <c r="Z132" s="26"/>
      <c r="AA132" s="27"/>
    </row>
    <row r="133">
      <c r="A133" s="99"/>
      <c r="X133" s="26"/>
      <c r="Y133" s="27"/>
      <c r="Z133" s="26"/>
      <c r="AA133" s="27"/>
    </row>
    <row r="134">
      <c r="A134" s="99"/>
      <c r="X134" s="26"/>
      <c r="Y134" s="27"/>
      <c r="Z134" s="26"/>
      <c r="AA134" s="27"/>
    </row>
    <row r="135">
      <c r="A135" s="99"/>
      <c r="X135" s="53"/>
      <c r="Y135" s="27"/>
      <c r="Z135" s="53"/>
      <c r="AA135" s="27"/>
    </row>
    <row r="136">
      <c r="A136" s="99"/>
      <c r="X136" s="26"/>
      <c r="Y136" s="27"/>
      <c r="Z136" s="26"/>
      <c r="AA136" s="27"/>
    </row>
    <row r="137">
      <c r="A137" s="99"/>
      <c r="X137" s="26"/>
      <c r="Y137" s="27"/>
      <c r="Z137" s="26"/>
      <c r="AA137" s="27"/>
    </row>
    <row r="138">
      <c r="A138" s="99"/>
      <c r="X138" s="26"/>
      <c r="Y138" s="27"/>
      <c r="Z138" s="26"/>
      <c r="AA138" s="27"/>
    </row>
    <row r="139">
      <c r="A139" s="99"/>
      <c r="X139" s="26"/>
      <c r="Y139" s="27"/>
      <c r="Z139" s="26"/>
      <c r="AA139" s="27"/>
    </row>
    <row r="140">
      <c r="A140" s="99"/>
      <c r="X140" s="26"/>
      <c r="Y140" s="27"/>
      <c r="Z140" s="26"/>
      <c r="AA140" s="27"/>
    </row>
    <row r="141">
      <c r="A141" s="99"/>
      <c r="X141" s="26"/>
      <c r="Y141" s="27"/>
      <c r="Z141" s="26"/>
      <c r="AA141" s="27"/>
    </row>
    <row r="142">
      <c r="A142" s="99"/>
      <c r="X142" s="26"/>
      <c r="Y142" s="27"/>
      <c r="Z142" s="26"/>
      <c r="AA142" s="27"/>
    </row>
    <row r="143">
      <c r="A143" s="99"/>
      <c r="X143" s="26"/>
      <c r="Y143" s="27"/>
      <c r="Z143" s="26"/>
      <c r="AA143" s="27"/>
    </row>
    <row r="144">
      <c r="A144" s="99"/>
      <c r="X144" s="53"/>
      <c r="Y144" s="27"/>
      <c r="Z144" s="53"/>
      <c r="AA144" s="27"/>
    </row>
    <row r="145">
      <c r="A145" s="99"/>
      <c r="X145" s="26"/>
      <c r="Y145" s="27"/>
      <c r="Z145" s="26"/>
      <c r="AA145" s="27"/>
    </row>
    <row r="146">
      <c r="A146" s="99"/>
      <c r="X146" s="26"/>
      <c r="Y146" s="27"/>
      <c r="Z146" s="26"/>
      <c r="AA146" s="27"/>
    </row>
    <row r="147">
      <c r="A147" s="99"/>
      <c r="X147" s="26"/>
      <c r="Y147" s="27"/>
      <c r="Z147" s="26"/>
      <c r="AA147" s="27"/>
    </row>
    <row r="148">
      <c r="A148" s="99"/>
      <c r="X148" s="26"/>
      <c r="Y148" s="27"/>
      <c r="Z148" s="26"/>
      <c r="AA148" s="27"/>
    </row>
    <row r="149">
      <c r="A149" s="99"/>
      <c r="X149" s="26"/>
      <c r="Y149" s="27"/>
      <c r="Z149" s="26"/>
      <c r="AA149" s="27"/>
    </row>
    <row r="150">
      <c r="A150" s="99"/>
      <c r="X150" s="26"/>
      <c r="Y150" s="27"/>
      <c r="Z150" s="26"/>
      <c r="AA150" s="27"/>
    </row>
    <row r="151">
      <c r="A151" s="99"/>
      <c r="X151" s="26"/>
      <c r="Y151" s="27"/>
      <c r="Z151" s="26"/>
      <c r="AA151" s="27"/>
    </row>
    <row r="152">
      <c r="A152" s="99"/>
      <c r="X152" s="26"/>
      <c r="Y152" s="27"/>
      <c r="Z152" s="26"/>
      <c r="AA152" s="27"/>
    </row>
    <row r="153">
      <c r="A153" s="99"/>
      <c r="X153" s="26"/>
      <c r="Y153" s="27"/>
      <c r="Z153" s="26"/>
      <c r="AA153" s="27"/>
    </row>
    <row r="154">
      <c r="A154" s="99"/>
      <c r="X154" s="26"/>
      <c r="Y154" s="27"/>
      <c r="Z154" s="26"/>
      <c r="AA154" s="27"/>
    </row>
    <row r="155">
      <c r="A155" s="99"/>
      <c r="X155" s="53"/>
      <c r="Y155" s="27"/>
      <c r="Z155" s="53"/>
      <c r="AA155" s="27"/>
    </row>
    <row r="156">
      <c r="A156" s="99"/>
      <c r="X156" s="26"/>
      <c r="Y156" s="27"/>
      <c r="Z156" s="26"/>
      <c r="AA156" s="27"/>
    </row>
    <row r="157">
      <c r="A157" s="99"/>
      <c r="X157" s="26"/>
      <c r="Y157" s="27"/>
      <c r="Z157" s="26"/>
      <c r="AA157" s="27"/>
    </row>
    <row r="158">
      <c r="A158" s="99"/>
      <c r="X158" s="26"/>
      <c r="Y158" s="27"/>
      <c r="Z158" s="26"/>
      <c r="AA158" s="27"/>
    </row>
    <row r="159">
      <c r="A159" s="99"/>
      <c r="X159" s="26"/>
      <c r="Y159" s="27"/>
      <c r="Z159" s="26"/>
      <c r="AA159" s="27"/>
    </row>
    <row r="160">
      <c r="A160" s="99"/>
      <c r="X160" s="26"/>
      <c r="Y160" s="27"/>
      <c r="Z160" s="26"/>
      <c r="AA160" s="27"/>
    </row>
    <row r="161">
      <c r="A161" s="99"/>
      <c r="X161" s="26"/>
      <c r="Y161" s="27"/>
      <c r="Z161" s="26"/>
      <c r="AA161" s="27"/>
    </row>
    <row r="162">
      <c r="A162" s="99"/>
      <c r="X162" s="26"/>
      <c r="Y162" s="27"/>
      <c r="Z162" s="26"/>
      <c r="AA162" s="27"/>
    </row>
    <row r="163">
      <c r="A163" s="99"/>
      <c r="X163" s="26"/>
      <c r="Y163" s="27"/>
      <c r="Z163" s="26"/>
      <c r="AA163" s="27"/>
    </row>
    <row r="164">
      <c r="A164" s="99"/>
      <c r="X164" s="53"/>
      <c r="Y164" s="27"/>
      <c r="Z164" s="53"/>
      <c r="AA164" s="27"/>
    </row>
    <row r="165">
      <c r="A165" s="99"/>
      <c r="X165" s="26"/>
      <c r="Y165" s="27"/>
      <c r="Z165" s="26"/>
      <c r="AA165" s="27"/>
    </row>
    <row r="166">
      <c r="A166" s="99"/>
      <c r="X166" s="26"/>
      <c r="Y166" s="27"/>
      <c r="Z166" s="26"/>
      <c r="AA166" s="27"/>
    </row>
    <row r="167">
      <c r="A167" s="99"/>
      <c r="X167" s="26"/>
      <c r="Y167" s="27"/>
      <c r="Z167" s="26"/>
      <c r="AA167" s="27"/>
    </row>
    <row r="168">
      <c r="A168" s="99"/>
      <c r="X168" s="26"/>
      <c r="Y168" s="27"/>
      <c r="Z168" s="26"/>
      <c r="AA168" s="27"/>
    </row>
    <row r="169">
      <c r="A169" s="99"/>
      <c r="X169" s="26"/>
      <c r="Y169" s="27"/>
      <c r="Z169" s="26"/>
      <c r="AA169" s="27"/>
    </row>
    <row r="170">
      <c r="A170" s="99"/>
      <c r="X170" s="26"/>
      <c r="Y170" s="27"/>
      <c r="Z170" s="26"/>
      <c r="AA170" s="27"/>
    </row>
    <row r="171">
      <c r="A171" s="99"/>
      <c r="X171" s="26"/>
      <c r="Y171" s="27"/>
      <c r="Z171" s="26"/>
      <c r="AA171" s="27"/>
    </row>
    <row r="172">
      <c r="A172" s="99"/>
      <c r="X172" s="26"/>
      <c r="Y172" s="27"/>
      <c r="Z172" s="26"/>
      <c r="AA172" s="27"/>
    </row>
    <row r="173">
      <c r="A173" s="99"/>
      <c r="X173" s="26"/>
      <c r="Y173" s="27"/>
      <c r="Z173" s="26"/>
      <c r="AA173" s="27"/>
    </row>
    <row r="174">
      <c r="A174" s="99"/>
      <c r="X174" s="53"/>
      <c r="Y174" s="27"/>
      <c r="Z174" s="53"/>
      <c r="AA174" s="27"/>
    </row>
    <row r="175">
      <c r="A175" s="99"/>
      <c r="X175" s="26"/>
      <c r="Y175" s="27"/>
      <c r="Z175" s="26"/>
      <c r="AA175" s="27"/>
    </row>
    <row r="176">
      <c r="A176" s="99"/>
      <c r="X176" s="26"/>
      <c r="Y176" s="27"/>
      <c r="Z176" s="26"/>
      <c r="AA176" s="27"/>
    </row>
    <row r="177">
      <c r="A177" s="99"/>
      <c r="X177" s="26"/>
      <c r="Y177" s="27"/>
      <c r="Z177" s="26"/>
      <c r="AA177" s="27"/>
    </row>
    <row r="178">
      <c r="A178" s="99"/>
      <c r="X178" s="26"/>
      <c r="Y178" s="27"/>
      <c r="Z178" s="26"/>
      <c r="AA178" s="27"/>
    </row>
    <row r="179">
      <c r="A179" s="99"/>
      <c r="X179" s="26"/>
      <c r="Y179" s="27"/>
      <c r="Z179" s="26"/>
      <c r="AA179" s="27"/>
    </row>
    <row r="180">
      <c r="A180" s="99"/>
      <c r="X180" s="26"/>
      <c r="Y180" s="27"/>
      <c r="Z180" s="26"/>
      <c r="AA180" s="27"/>
    </row>
    <row r="181">
      <c r="A181" s="99"/>
      <c r="X181" s="26"/>
      <c r="Y181" s="27"/>
      <c r="Z181" s="26"/>
      <c r="AA181" s="27"/>
    </row>
    <row r="182">
      <c r="A182" s="99"/>
      <c r="X182" s="26"/>
      <c r="Y182" s="27"/>
      <c r="Z182" s="26"/>
      <c r="AA182" s="27"/>
    </row>
    <row r="183">
      <c r="A183" s="99"/>
      <c r="X183" s="26"/>
      <c r="Y183" s="27"/>
      <c r="Z183" s="26"/>
      <c r="AA183" s="27"/>
    </row>
    <row r="184">
      <c r="A184" s="99"/>
      <c r="X184" s="53"/>
      <c r="Y184" s="27"/>
      <c r="Z184" s="53"/>
      <c r="AA184" s="27"/>
    </row>
    <row r="185">
      <c r="A185" s="99"/>
      <c r="X185" s="26"/>
      <c r="Y185" s="27"/>
      <c r="Z185" s="26"/>
      <c r="AA185" s="27"/>
    </row>
    <row r="186">
      <c r="A186" s="99"/>
      <c r="X186" s="26"/>
      <c r="Y186" s="27"/>
      <c r="Z186" s="26"/>
      <c r="AA186" s="27"/>
    </row>
    <row r="187">
      <c r="A187" s="99"/>
      <c r="X187" s="26"/>
      <c r="Y187" s="27"/>
      <c r="Z187" s="26"/>
      <c r="AA187" s="27"/>
    </row>
    <row r="188">
      <c r="A188" s="99"/>
      <c r="X188" s="26"/>
      <c r="Y188" s="27"/>
      <c r="Z188" s="26"/>
      <c r="AA188" s="27"/>
    </row>
    <row r="189">
      <c r="A189" s="99"/>
      <c r="X189" s="26"/>
      <c r="Y189" s="27"/>
      <c r="Z189" s="26"/>
      <c r="AA189" s="27"/>
    </row>
    <row r="190">
      <c r="A190" s="99"/>
      <c r="X190" s="26"/>
      <c r="Y190" s="27"/>
      <c r="Z190" s="26"/>
      <c r="AA190" s="27"/>
    </row>
    <row r="191">
      <c r="A191" s="99"/>
      <c r="X191" s="26"/>
      <c r="Y191" s="27"/>
      <c r="Z191" s="26"/>
      <c r="AA191" s="27"/>
    </row>
    <row r="192">
      <c r="A192" s="99"/>
      <c r="X192" s="26"/>
      <c r="Y192" s="27"/>
      <c r="Z192" s="26"/>
      <c r="AA192" s="27"/>
    </row>
    <row r="193">
      <c r="A193" s="99"/>
      <c r="X193" s="53"/>
      <c r="Y193" s="27"/>
      <c r="Z193" s="53"/>
      <c r="AA193" s="27"/>
    </row>
    <row r="194">
      <c r="A194" s="99"/>
      <c r="X194" s="26"/>
      <c r="Y194" s="27"/>
      <c r="Z194" s="26"/>
      <c r="AA194" s="27"/>
    </row>
    <row r="195">
      <c r="A195" s="99"/>
      <c r="X195" s="26"/>
      <c r="Y195" s="27"/>
      <c r="Z195" s="26"/>
      <c r="AA195" s="27"/>
    </row>
    <row r="196">
      <c r="A196" s="99"/>
      <c r="X196" s="26"/>
      <c r="Y196" s="27"/>
      <c r="Z196" s="26"/>
      <c r="AA196" s="27"/>
    </row>
    <row r="197">
      <c r="A197" s="99"/>
      <c r="X197" s="26"/>
      <c r="Y197" s="27"/>
      <c r="Z197" s="26"/>
      <c r="AA197" s="27"/>
    </row>
    <row r="198">
      <c r="A198" s="99"/>
      <c r="X198" s="26"/>
      <c r="Y198" s="27"/>
      <c r="Z198" s="26"/>
      <c r="AA198" s="27"/>
    </row>
    <row r="199">
      <c r="A199" s="99"/>
      <c r="X199" s="26"/>
      <c r="Y199" s="27"/>
      <c r="Z199" s="26"/>
      <c r="AA199" s="27"/>
    </row>
    <row r="200">
      <c r="A200" s="99"/>
      <c r="X200" s="26"/>
      <c r="Y200" s="27"/>
      <c r="Z200" s="26"/>
      <c r="AA200" s="27"/>
    </row>
    <row r="201">
      <c r="A201" s="99"/>
      <c r="X201" s="26"/>
      <c r="Y201" s="27"/>
      <c r="Z201" s="26"/>
      <c r="AA201" s="27"/>
    </row>
    <row r="202">
      <c r="A202" s="99"/>
      <c r="X202" s="26"/>
      <c r="Y202" s="27"/>
      <c r="Z202" s="26"/>
      <c r="AA202" s="27"/>
    </row>
    <row r="203">
      <c r="A203" s="99"/>
      <c r="X203" s="53"/>
      <c r="Y203" s="27"/>
      <c r="Z203" s="53"/>
      <c r="AA203" s="27"/>
    </row>
    <row r="204">
      <c r="A204" s="99"/>
      <c r="X204" s="26"/>
      <c r="Y204" s="27"/>
      <c r="Z204" s="26"/>
      <c r="AA204" s="27"/>
    </row>
    <row r="205">
      <c r="A205" s="99"/>
      <c r="X205" s="74"/>
      <c r="Y205" s="27"/>
      <c r="Z205" s="74"/>
      <c r="AA205" s="27"/>
    </row>
    <row r="206">
      <c r="A206" s="99"/>
    </row>
    <row r="207">
      <c r="A207" s="99"/>
      <c r="X207" s="12"/>
      <c r="Y207" s="9"/>
      <c r="Z207" s="12"/>
      <c r="AA207" s="9"/>
    </row>
    <row r="208">
      <c r="A208" s="99"/>
      <c r="X208" s="26"/>
      <c r="Y208" s="27"/>
      <c r="Z208" s="26"/>
      <c r="AA208" s="27"/>
    </row>
    <row r="209">
      <c r="A209" s="99"/>
      <c r="X209" s="26"/>
      <c r="Y209" s="27"/>
      <c r="Z209" s="26"/>
      <c r="AA209" s="27"/>
    </row>
    <row r="210">
      <c r="A210" s="99"/>
      <c r="X210" s="26"/>
      <c r="Y210" s="27"/>
      <c r="Z210" s="26"/>
      <c r="AA210" s="27"/>
    </row>
    <row r="211">
      <c r="A211" s="99"/>
      <c r="X211" s="26"/>
      <c r="Y211" s="27"/>
      <c r="Z211" s="26"/>
      <c r="AA211" s="27"/>
    </row>
    <row r="212">
      <c r="A212" s="99"/>
      <c r="X212" s="26"/>
      <c r="Y212" s="27"/>
      <c r="Z212" s="26"/>
      <c r="AA212" s="27"/>
    </row>
    <row r="213">
      <c r="A213" s="99"/>
      <c r="X213" s="26"/>
      <c r="Y213" s="27"/>
      <c r="Z213" s="26"/>
      <c r="AA213" s="27"/>
    </row>
    <row r="214">
      <c r="A214" s="99"/>
      <c r="X214" s="26"/>
      <c r="Y214" s="27"/>
      <c r="Z214" s="26"/>
      <c r="AA214" s="27"/>
    </row>
    <row r="215">
      <c r="A215" s="99"/>
      <c r="X215" s="26"/>
      <c r="Y215" s="27"/>
      <c r="Z215" s="26"/>
      <c r="AA215" s="27"/>
    </row>
    <row r="216">
      <c r="A216" s="99"/>
      <c r="X216" s="26"/>
      <c r="Y216" s="27"/>
      <c r="Z216" s="26"/>
      <c r="AA216" s="27"/>
    </row>
    <row r="217">
      <c r="A217" s="99"/>
      <c r="X217" s="53"/>
      <c r="Y217" s="27"/>
      <c r="Z217" s="53"/>
      <c r="AA217" s="27"/>
    </row>
    <row r="218">
      <c r="A218" s="99"/>
      <c r="X218" s="26"/>
      <c r="Y218" s="27"/>
      <c r="Z218" s="26"/>
      <c r="AA218" s="27"/>
    </row>
    <row r="219">
      <c r="A219" s="99"/>
      <c r="X219" s="26"/>
      <c r="Y219" s="27"/>
      <c r="Z219" s="26"/>
      <c r="AA219" s="27"/>
    </row>
    <row r="220">
      <c r="A220" s="99"/>
      <c r="X220" s="26"/>
      <c r="Y220" s="27"/>
      <c r="Z220" s="26"/>
      <c r="AA220" s="27"/>
    </row>
    <row r="221">
      <c r="A221" s="99"/>
      <c r="X221" s="26"/>
      <c r="Y221" s="27"/>
      <c r="Z221" s="26"/>
      <c r="AA221" s="27"/>
    </row>
    <row r="222">
      <c r="A222" s="99"/>
      <c r="X222" s="26"/>
      <c r="Y222" s="27"/>
      <c r="Z222" s="26"/>
      <c r="AA222" s="27"/>
    </row>
    <row r="223">
      <c r="A223" s="99"/>
      <c r="X223" s="26"/>
      <c r="Y223" s="27"/>
      <c r="Z223" s="26"/>
      <c r="AA223" s="27"/>
    </row>
    <row r="224">
      <c r="A224" s="99"/>
      <c r="X224" s="26"/>
      <c r="Y224" s="27"/>
      <c r="Z224" s="26"/>
      <c r="AA224" s="27"/>
    </row>
    <row r="225">
      <c r="A225" s="99"/>
      <c r="X225" s="26"/>
      <c r="Y225" s="27"/>
      <c r="Z225" s="26"/>
      <c r="AA225" s="27"/>
    </row>
    <row r="226">
      <c r="A226" s="99"/>
      <c r="X226" s="26"/>
      <c r="Y226" s="27"/>
      <c r="Z226" s="26"/>
      <c r="AA226" s="27"/>
    </row>
    <row r="227">
      <c r="A227" s="99"/>
      <c r="X227" s="26"/>
      <c r="Y227" s="27"/>
      <c r="Z227" s="26"/>
      <c r="AA227" s="27"/>
    </row>
    <row r="228">
      <c r="A228" s="99"/>
      <c r="X228" s="53"/>
      <c r="Y228" s="27"/>
      <c r="Z228" s="53"/>
      <c r="AA228" s="27"/>
    </row>
    <row r="229">
      <c r="A229" s="99"/>
      <c r="X229" s="26"/>
      <c r="Y229" s="27"/>
      <c r="Z229" s="26"/>
      <c r="AA229" s="27"/>
    </row>
    <row r="230">
      <c r="A230" s="99"/>
      <c r="X230" s="26"/>
      <c r="Y230" s="27"/>
      <c r="Z230" s="26"/>
      <c r="AA230" s="27"/>
    </row>
    <row r="231">
      <c r="A231" s="99"/>
      <c r="X231" s="26"/>
      <c r="Y231" s="27"/>
      <c r="Z231" s="26"/>
      <c r="AA231" s="27"/>
    </row>
    <row r="232">
      <c r="A232" s="99"/>
      <c r="X232" s="26"/>
      <c r="Y232" s="27"/>
      <c r="Z232" s="26"/>
      <c r="AA232" s="27"/>
    </row>
    <row r="233">
      <c r="A233" s="99"/>
      <c r="X233" s="26"/>
      <c r="Y233" s="27"/>
      <c r="Z233" s="26"/>
      <c r="AA233" s="27"/>
    </row>
    <row r="234">
      <c r="A234" s="99"/>
      <c r="X234" s="26"/>
      <c r="Y234" s="27"/>
      <c r="Z234" s="26"/>
      <c r="AA234" s="27"/>
    </row>
    <row r="235">
      <c r="A235" s="99"/>
      <c r="X235" s="26"/>
      <c r="Y235" s="27"/>
      <c r="Z235" s="26"/>
      <c r="AA235" s="27"/>
    </row>
    <row r="236">
      <c r="A236" s="99"/>
      <c r="X236" s="26"/>
      <c r="Y236" s="27"/>
      <c r="Z236" s="26"/>
      <c r="AA236" s="27"/>
    </row>
    <row r="237">
      <c r="A237" s="99"/>
      <c r="X237" s="26"/>
      <c r="Y237" s="27"/>
      <c r="Z237" s="26"/>
      <c r="AA237" s="27"/>
    </row>
    <row r="238">
      <c r="A238" s="99"/>
      <c r="X238" s="53"/>
      <c r="Y238" s="27"/>
      <c r="Z238" s="53"/>
      <c r="AA238" s="27"/>
    </row>
    <row r="239">
      <c r="A239" s="99"/>
      <c r="X239" s="26"/>
      <c r="Y239" s="27"/>
      <c r="Z239" s="26"/>
      <c r="AA239" s="27"/>
    </row>
    <row r="240">
      <c r="A240" s="99"/>
      <c r="X240" s="26"/>
      <c r="Y240" s="27"/>
      <c r="Z240" s="26"/>
      <c r="AA240" s="27"/>
    </row>
    <row r="241">
      <c r="A241" s="99"/>
      <c r="X241" s="26"/>
      <c r="Y241" s="27"/>
      <c r="Z241" s="26"/>
      <c r="AA241" s="27"/>
    </row>
    <row r="242">
      <c r="A242" s="99"/>
      <c r="X242" s="26"/>
      <c r="Y242" s="27"/>
      <c r="Z242" s="26"/>
      <c r="AA242" s="27"/>
    </row>
    <row r="243">
      <c r="A243" s="99"/>
      <c r="X243" s="26"/>
      <c r="Y243" s="27"/>
      <c r="Z243" s="26"/>
      <c r="AA243" s="27"/>
    </row>
    <row r="244">
      <c r="A244" s="99"/>
      <c r="X244" s="26"/>
      <c r="Y244" s="27"/>
      <c r="Z244" s="26"/>
      <c r="AA244" s="27"/>
    </row>
    <row r="245">
      <c r="A245" s="99"/>
      <c r="X245" s="26"/>
      <c r="Y245" s="27"/>
      <c r="Z245" s="26"/>
      <c r="AA245" s="27"/>
    </row>
    <row r="246">
      <c r="A246" s="99"/>
      <c r="X246" s="26"/>
      <c r="Y246" s="27"/>
      <c r="Z246" s="26"/>
      <c r="AA246" s="27"/>
    </row>
    <row r="247">
      <c r="A247" s="99"/>
      <c r="X247" s="53"/>
      <c r="Y247" s="27"/>
      <c r="Z247" s="53"/>
      <c r="AA247" s="27"/>
    </row>
    <row r="248">
      <c r="A248" s="99"/>
      <c r="X248" s="26"/>
      <c r="Y248" s="27"/>
      <c r="Z248" s="26"/>
      <c r="AA248" s="27"/>
    </row>
    <row r="249">
      <c r="A249" s="99"/>
      <c r="X249" s="26"/>
      <c r="Y249" s="27"/>
      <c r="Z249" s="26"/>
      <c r="AA249" s="27"/>
    </row>
    <row r="250">
      <c r="A250" s="99"/>
      <c r="X250" s="26"/>
      <c r="Y250" s="27"/>
      <c r="Z250" s="26"/>
      <c r="AA250" s="27"/>
    </row>
    <row r="251">
      <c r="A251" s="99"/>
      <c r="X251" s="26"/>
      <c r="Y251" s="27"/>
      <c r="Z251" s="26"/>
      <c r="AA251" s="27"/>
    </row>
    <row r="252">
      <c r="A252" s="99"/>
      <c r="X252" s="26"/>
      <c r="Y252" s="27"/>
      <c r="Z252" s="26"/>
      <c r="AA252" s="27"/>
    </row>
    <row r="253">
      <c r="A253" s="99"/>
      <c r="X253" s="26"/>
      <c r="Y253" s="27"/>
      <c r="Z253" s="26"/>
      <c r="AA253" s="27"/>
    </row>
    <row r="254">
      <c r="A254" s="99"/>
      <c r="X254" s="26"/>
      <c r="Y254" s="27"/>
      <c r="Z254" s="26"/>
      <c r="AA254" s="27"/>
    </row>
    <row r="255">
      <c r="A255" s="99"/>
      <c r="X255" s="26"/>
      <c r="Y255" s="27"/>
      <c r="Z255" s="26"/>
      <c r="AA255" s="27"/>
    </row>
    <row r="256">
      <c r="A256" s="99"/>
      <c r="X256" s="26"/>
      <c r="Y256" s="27"/>
      <c r="Z256" s="26"/>
      <c r="AA256" s="27"/>
    </row>
    <row r="257">
      <c r="A257" s="99"/>
      <c r="X257" s="26"/>
      <c r="Y257" s="27"/>
      <c r="Z257" s="26"/>
      <c r="AA257" s="27"/>
    </row>
    <row r="258">
      <c r="A258" s="99"/>
      <c r="X258" s="53"/>
      <c r="Y258" s="27"/>
      <c r="Z258" s="53"/>
      <c r="AA258" s="27"/>
    </row>
    <row r="259">
      <c r="A259" s="99"/>
      <c r="X259" s="26"/>
      <c r="Y259" s="27"/>
      <c r="Z259" s="26"/>
      <c r="AA259" s="27"/>
    </row>
    <row r="260">
      <c r="A260" s="99"/>
      <c r="X260" s="26"/>
      <c r="Y260" s="27"/>
      <c r="Z260" s="26"/>
      <c r="AA260" s="27"/>
    </row>
    <row r="261">
      <c r="A261" s="99"/>
      <c r="X261" s="26"/>
      <c r="Y261" s="27"/>
      <c r="Z261" s="26"/>
      <c r="AA261" s="27"/>
    </row>
    <row r="262">
      <c r="A262" s="99"/>
      <c r="X262" s="26"/>
      <c r="Y262" s="27"/>
      <c r="Z262" s="26"/>
      <c r="AA262" s="27"/>
    </row>
    <row r="263">
      <c r="A263" s="99"/>
      <c r="X263" s="26"/>
      <c r="Y263" s="27"/>
      <c r="Z263" s="26"/>
      <c r="AA263" s="27"/>
    </row>
    <row r="264">
      <c r="A264" s="99"/>
      <c r="X264" s="26"/>
      <c r="Y264" s="27"/>
      <c r="Z264" s="26"/>
      <c r="AA264" s="27"/>
    </row>
    <row r="265">
      <c r="A265" s="99"/>
      <c r="X265" s="26"/>
      <c r="Y265" s="27"/>
      <c r="Z265" s="26"/>
      <c r="AA265" s="27"/>
    </row>
    <row r="266">
      <c r="A266" s="99"/>
      <c r="X266" s="26"/>
      <c r="Y266" s="27"/>
      <c r="Z266" s="26"/>
      <c r="AA266" s="27"/>
    </row>
    <row r="267">
      <c r="A267" s="99"/>
      <c r="X267" s="53"/>
      <c r="Y267" s="27"/>
      <c r="Z267" s="53"/>
      <c r="AA267" s="27"/>
    </row>
    <row r="268">
      <c r="A268" s="99"/>
      <c r="X268" s="26"/>
      <c r="Y268" s="27"/>
      <c r="Z268" s="26"/>
      <c r="AA268" s="27"/>
    </row>
    <row r="269">
      <c r="A269" s="99"/>
      <c r="X269" s="26"/>
      <c r="Y269" s="27"/>
      <c r="Z269" s="26"/>
      <c r="AA269" s="27"/>
    </row>
    <row r="270">
      <c r="A270" s="99"/>
      <c r="X270" s="26"/>
      <c r="Y270" s="27"/>
      <c r="Z270" s="26"/>
      <c r="AA270" s="27"/>
    </row>
    <row r="271">
      <c r="A271" s="99"/>
      <c r="X271" s="26"/>
      <c r="Y271" s="27"/>
      <c r="Z271" s="26"/>
      <c r="AA271" s="27"/>
    </row>
    <row r="272">
      <c r="A272" s="99"/>
      <c r="X272" s="26"/>
      <c r="Y272" s="27"/>
      <c r="Z272" s="26"/>
      <c r="AA272" s="27"/>
    </row>
    <row r="273">
      <c r="A273" s="99"/>
      <c r="X273" s="26"/>
      <c r="Y273" s="27"/>
      <c r="Z273" s="26"/>
      <c r="AA273" s="27"/>
    </row>
    <row r="274">
      <c r="A274" s="99"/>
      <c r="X274" s="26"/>
      <c r="Y274" s="27"/>
      <c r="Z274" s="26"/>
      <c r="AA274" s="27"/>
    </row>
    <row r="275">
      <c r="A275" s="99"/>
      <c r="X275" s="26"/>
      <c r="Y275" s="27"/>
      <c r="Z275" s="26"/>
      <c r="AA275" s="27"/>
    </row>
    <row r="276">
      <c r="A276" s="99"/>
      <c r="X276" s="26"/>
      <c r="Y276" s="27"/>
      <c r="Z276" s="26"/>
      <c r="AA276" s="27"/>
    </row>
    <row r="277">
      <c r="A277" s="99"/>
      <c r="X277" s="53"/>
      <c r="Y277" s="27"/>
      <c r="Z277" s="53"/>
      <c r="AA277" s="27"/>
    </row>
    <row r="278">
      <c r="A278" s="99"/>
      <c r="X278" s="26"/>
      <c r="Y278" s="27"/>
      <c r="Z278" s="26"/>
      <c r="AA278" s="27"/>
    </row>
    <row r="279">
      <c r="A279" s="99"/>
      <c r="X279" s="26"/>
      <c r="Y279" s="27"/>
      <c r="Z279" s="26"/>
      <c r="AA279" s="27"/>
    </row>
    <row r="280">
      <c r="A280" s="99"/>
      <c r="X280" s="26"/>
      <c r="Y280" s="27"/>
      <c r="Z280" s="26"/>
      <c r="AA280" s="27"/>
    </row>
    <row r="281">
      <c r="A281" s="99"/>
      <c r="X281" s="26"/>
      <c r="Y281" s="27"/>
      <c r="Z281" s="26"/>
      <c r="AA281" s="27"/>
    </row>
    <row r="282">
      <c r="A282" s="99"/>
      <c r="X282" s="26"/>
      <c r="Y282" s="27"/>
      <c r="Z282" s="26"/>
      <c r="AA282" s="27"/>
    </row>
    <row r="283">
      <c r="A283" s="99"/>
      <c r="X283" s="26"/>
      <c r="Y283" s="27"/>
      <c r="Z283" s="26"/>
      <c r="AA283" s="27"/>
    </row>
    <row r="284">
      <c r="A284" s="99"/>
      <c r="X284" s="26"/>
      <c r="Y284" s="27"/>
      <c r="Z284" s="26"/>
      <c r="AA284" s="27"/>
    </row>
    <row r="285">
      <c r="A285" s="99"/>
      <c r="X285" s="26"/>
      <c r="Y285" s="27"/>
      <c r="Z285" s="26"/>
      <c r="AA285" s="27"/>
    </row>
    <row r="286">
      <c r="A286" s="99"/>
      <c r="X286" s="26"/>
      <c r="Y286" s="27"/>
      <c r="Z286" s="26"/>
      <c r="AA286" s="27"/>
    </row>
    <row r="287">
      <c r="A287" s="99"/>
      <c r="X287" s="53"/>
      <c r="Y287" s="27"/>
      <c r="Z287" s="53"/>
      <c r="AA287" s="27"/>
    </row>
    <row r="288">
      <c r="A288" s="99"/>
      <c r="X288" s="26"/>
      <c r="Y288" s="27"/>
      <c r="Z288" s="26"/>
      <c r="AA288" s="27"/>
    </row>
    <row r="289">
      <c r="A289" s="99"/>
      <c r="X289" s="26"/>
      <c r="Y289" s="27"/>
      <c r="Z289" s="26"/>
      <c r="AA289" s="27"/>
    </row>
    <row r="290">
      <c r="A290" s="99"/>
      <c r="X290" s="26"/>
      <c r="Y290" s="27"/>
      <c r="Z290" s="26"/>
      <c r="AA290" s="27"/>
    </row>
    <row r="291">
      <c r="A291" s="99"/>
      <c r="X291" s="26"/>
      <c r="Y291" s="27"/>
      <c r="Z291" s="26"/>
      <c r="AA291" s="27"/>
    </row>
    <row r="292">
      <c r="A292" s="99"/>
      <c r="X292" s="26"/>
      <c r="Y292" s="27"/>
      <c r="Z292" s="26"/>
      <c r="AA292" s="27"/>
    </row>
    <row r="293">
      <c r="A293" s="99"/>
      <c r="X293" s="26"/>
      <c r="Y293" s="27"/>
      <c r="Z293" s="26"/>
      <c r="AA293" s="27"/>
    </row>
    <row r="294">
      <c r="A294" s="99"/>
      <c r="X294" s="26"/>
      <c r="Y294" s="27"/>
      <c r="Z294" s="26"/>
      <c r="AA294" s="27"/>
    </row>
    <row r="295">
      <c r="A295" s="99"/>
      <c r="X295" s="26"/>
      <c r="Y295" s="27"/>
      <c r="Z295" s="26"/>
      <c r="AA295" s="27"/>
    </row>
    <row r="296">
      <c r="A296" s="99"/>
      <c r="X296" s="53"/>
      <c r="Y296" s="27"/>
      <c r="Z296" s="53"/>
      <c r="AA296" s="27"/>
    </row>
    <row r="297">
      <c r="A297" s="99"/>
      <c r="X297" s="26"/>
      <c r="Y297" s="27"/>
      <c r="Z297" s="26"/>
      <c r="AA297" s="27"/>
    </row>
    <row r="298">
      <c r="A298" s="99"/>
      <c r="X298" s="26"/>
      <c r="Y298" s="27"/>
      <c r="Z298" s="26"/>
      <c r="AA298" s="27"/>
    </row>
    <row r="299">
      <c r="A299" s="99"/>
      <c r="X299" s="26"/>
      <c r="Y299" s="27"/>
      <c r="Z299" s="26"/>
      <c r="AA299" s="27"/>
    </row>
    <row r="300">
      <c r="A300" s="99"/>
      <c r="X300" s="26"/>
      <c r="Y300" s="27"/>
      <c r="Z300" s="26"/>
      <c r="AA300" s="27"/>
    </row>
    <row r="301">
      <c r="A301" s="99"/>
      <c r="X301" s="26"/>
      <c r="Y301" s="27"/>
      <c r="Z301" s="26"/>
      <c r="AA301" s="27"/>
    </row>
    <row r="302">
      <c r="A302" s="99"/>
      <c r="X302" s="26"/>
      <c r="Y302" s="27"/>
      <c r="Z302" s="26"/>
      <c r="AA302" s="27"/>
    </row>
    <row r="303">
      <c r="A303" s="99"/>
      <c r="X303" s="26"/>
      <c r="Y303" s="27"/>
      <c r="Z303" s="26"/>
      <c r="AA303" s="27"/>
    </row>
    <row r="304">
      <c r="A304" s="99"/>
      <c r="X304" s="26"/>
      <c r="Y304" s="27"/>
      <c r="Z304" s="26"/>
      <c r="AA304" s="27"/>
    </row>
    <row r="305">
      <c r="A305" s="99"/>
      <c r="X305" s="26"/>
      <c r="Y305" s="27"/>
      <c r="Z305" s="26"/>
      <c r="AA305" s="27"/>
    </row>
    <row r="306">
      <c r="A306" s="99"/>
      <c r="X306" s="53"/>
      <c r="Y306" s="27"/>
      <c r="Z306" s="53"/>
      <c r="AA306" s="27"/>
    </row>
    <row r="307">
      <c r="A307" s="99"/>
      <c r="X307" s="26"/>
      <c r="Y307" s="27"/>
      <c r="Z307" s="26"/>
      <c r="AA307" s="27"/>
    </row>
    <row r="308">
      <c r="A308" s="99"/>
      <c r="X308" s="74"/>
      <c r="Y308" s="27"/>
      <c r="Z308" s="74"/>
      <c r="AA308" s="27"/>
    </row>
    <row r="309">
      <c r="A309" s="99"/>
    </row>
    <row r="310">
      <c r="A310" s="99"/>
      <c r="X310" s="12"/>
      <c r="Y310" s="9"/>
      <c r="Z310" s="12"/>
      <c r="AA310" s="9"/>
    </row>
    <row r="311">
      <c r="A311" s="99"/>
      <c r="X311" s="26"/>
      <c r="Y311" s="27"/>
      <c r="Z311" s="26"/>
      <c r="AA311" s="27"/>
    </row>
    <row r="312">
      <c r="A312" s="99"/>
      <c r="X312" s="26"/>
      <c r="Y312" s="27"/>
      <c r="Z312" s="26"/>
      <c r="AA312" s="27"/>
    </row>
    <row r="313">
      <c r="A313" s="99"/>
      <c r="X313" s="26"/>
      <c r="Y313" s="27"/>
      <c r="Z313" s="26"/>
      <c r="AA313" s="27"/>
    </row>
    <row r="314">
      <c r="A314" s="99"/>
      <c r="X314" s="26"/>
      <c r="Y314" s="27"/>
      <c r="Z314" s="26"/>
      <c r="AA314" s="27"/>
    </row>
    <row r="315">
      <c r="A315" s="99"/>
      <c r="X315" s="26"/>
      <c r="Y315" s="27"/>
      <c r="Z315" s="26"/>
      <c r="AA315" s="27"/>
    </row>
    <row r="316">
      <c r="A316" s="99"/>
      <c r="X316" s="26"/>
      <c r="Y316" s="27"/>
      <c r="Z316" s="26"/>
      <c r="AA316" s="27"/>
    </row>
    <row r="317">
      <c r="A317" s="99"/>
      <c r="X317" s="26"/>
      <c r="Y317" s="27"/>
      <c r="Z317" s="26"/>
      <c r="AA317" s="27"/>
    </row>
    <row r="318">
      <c r="A318" s="99"/>
      <c r="X318" s="26"/>
      <c r="Y318" s="27"/>
      <c r="Z318" s="26"/>
      <c r="AA318" s="27"/>
    </row>
    <row r="319">
      <c r="A319" s="99"/>
      <c r="X319" s="26"/>
      <c r="Y319" s="27"/>
      <c r="Z319" s="26"/>
      <c r="AA319" s="27"/>
    </row>
    <row r="320">
      <c r="A320" s="99"/>
      <c r="X320" s="53"/>
      <c r="Y320" s="27"/>
      <c r="Z320" s="53"/>
      <c r="AA320" s="27"/>
    </row>
    <row r="321">
      <c r="A321" s="99"/>
      <c r="X321" s="26"/>
      <c r="Y321" s="27"/>
      <c r="Z321" s="26"/>
      <c r="AA321" s="27"/>
    </row>
    <row r="322">
      <c r="A322" s="99"/>
      <c r="X322" s="26"/>
      <c r="Y322" s="27"/>
      <c r="Z322" s="26"/>
      <c r="AA322" s="27"/>
    </row>
    <row r="323">
      <c r="A323" s="99"/>
      <c r="X323" s="26"/>
      <c r="Y323" s="27"/>
      <c r="Z323" s="26"/>
      <c r="AA323" s="27"/>
    </row>
    <row r="324">
      <c r="A324" s="99"/>
      <c r="X324" s="26"/>
      <c r="Y324" s="27"/>
      <c r="Z324" s="26"/>
      <c r="AA324" s="27"/>
    </row>
    <row r="325">
      <c r="A325" s="99"/>
      <c r="X325" s="26"/>
      <c r="Y325" s="27"/>
      <c r="Z325" s="26"/>
      <c r="AA325" s="27"/>
    </row>
    <row r="326">
      <c r="A326" s="99"/>
      <c r="X326" s="26"/>
      <c r="Y326" s="27"/>
      <c r="Z326" s="26"/>
      <c r="AA326" s="27"/>
    </row>
    <row r="327">
      <c r="A327" s="99"/>
      <c r="X327" s="26"/>
      <c r="Y327" s="27"/>
      <c r="Z327" s="26"/>
      <c r="AA327" s="27"/>
    </row>
    <row r="328">
      <c r="A328" s="99"/>
      <c r="X328" s="26"/>
      <c r="Y328" s="27"/>
      <c r="Z328" s="26"/>
      <c r="AA328" s="27"/>
    </row>
    <row r="329">
      <c r="A329" s="99"/>
      <c r="X329" s="26"/>
      <c r="Y329" s="27"/>
      <c r="Z329" s="26"/>
      <c r="AA329" s="27"/>
    </row>
    <row r="330">
      <c r="A330" s="99"/>
      <c r="X330" s="26"/>
      <c r="Y330" s="27"/>
      <c r="Z330" s="26"/>
      <c r="AA330" s="27"/>
    </row>
    <row r="331">
      <c r="A331" s="99"/>
      <c r="X331" s="53"/>
      <c r="Y331" s="27"/>
      <c r="Z331" s="53"/>
      <c r="AA331" s="27"/>
    </row>
    <row r="332">
      <c r="A332" s="99"/>
      <c r="X332" s="26"/>
      <c r="Y332" s="27"/>
      <c r="Z332" s="26"/>
      <c r="AA332" s="27"/>
    </row>
    <row r="333">
      <c r="A333" s="99"/>
      <c r="X333" s="26"/>
      <c r="Y333" s="27"/>
      <c r="Z333" s="26"/>
      <c r="AA333" s="27"/>
    </row>
    <row r="334">
      <c r="A334" s="99"/>
      <c r="X334" s="26"/>
      <c r="Y334" s="27"/>
      <c r="Z334" s="26"/>
      <c r="AA334" s="27"/>
    </row>
    <row r="335">
      <c r="A335" s="99"/>
      <c r="X335" s="26"/>
      <c r="Y335" s="27"/>
      <c r="Z335" s="26"/>
      <c r="AA335" s="27"/>
    </row>
    <row r="336">
      <c r="A336" s="99"/>
      <c r="X336" s="26"/>
      <c r="Y336" s="27"/>
      <c r="Z336" s="26"/>
      <c r="AA336" s="27"/>
    </row>
    <row r="337">
      <c r="A337" s="99"/>
      <c r="X337" s="26"/>
      <c r="Y337" s="27"/>
      <c r="Z337" s="26"/>
      <c r="AA337" s="27"/>
    </row>
    <row r="338">
      <c r="A338" s="99"/>
      <c r="X338" s="26"/>
      <c r="Y338" s="27"/>
      <c r="Z338" s="26"/>
      <c r="AA338" s="27"/>
    </row>
    <row r="339">
      <c r="A339" s="99"/>
      <c r="X339" s="26"/>
      <c r="Y339" s="27"/>
      <c r="Z339" s="26"/>
      <c r="AA339" s="27"/>
    </row>
    <row r="340">
      <c r="A340" s="99"/>
      <c r="X340" s="26"/>
      <c r="Y340" s="27"/>
      <c r="Z340" s="26"/>
      <c r="AA340" s="27"/>
    </row>
    <row r="341">
      <c r="A341" s="99"/>
      <c r="X341" s="53"/>
      <c r="Y341" s="27"/>
      <c r="Z341" s="53"/>
      <c r="AA341" s="27"/>
    </row>
    <row r="342">
      <c r="A342" s="99"/>
      <c r="X342" s="26"/>
      <c r="Y342" s="27"/>
      <c r="Z342" s="26"/>
      <c r="AA342" s="27"/>
    </row>
    <row r="343">
      <c r="A343" s="99"/>
      <c r="X343" s="26"/>
      <c r="Y343" s="27"/>
      <c r="Z343" s="26"/>
      <c r="AA343" s="27"/>
    </row>
    <row r="344">
      <c r="A344" s="99"/>
      <c r="X344" s="26"/>
      <c r="Y344" s="27"/>
      <c r="Z344" s="26"/>
      <c r="AA344" s="27"/>
    </row>
    <row r="345">
      <c r="A345" s="99"/>
      <c r="X345" s="26"/>
      <c r="Y345" s="27"/>
      <c r="Z345" s="26"/>
      <c r="AA345" s="27"/>
    </row>
    <row r="346">
      <c r="A346" s="99"/>
      <c r="X346" s="26"/>
      <c r="Y346" s="27"/>
      <c r="Z346" s="26"/>
      <c r="AA346" s="27"/>
    </row>
    <row r="347">
      <c r="A347" s="99"/>
      <c r="X347" s="26"/>
      <c r="Y347" s="27"/>
      <c r="Z347" s="26"/>
      <c r="AA347" s="27"/>
    </row>
    <row r="348">
      <c r="A348" s="99"/>
      <c r="X348" s="26"/>
      <c r="Y348" s="27"/>
      <c r="Z348" s="26"/>
      <c r="AA348" s="27"/>
    </row>
    <row r="349">
      <c r="A349" s="99"/>
      <c r="X349" s="26"/>
      <c r="Y349" s="27"/>
      <c r="Z349" s="26"/>
      <c r="AA349" s="27"/>
    </row>
    <row r="350">
      <c r="A350" s="99"/>
      <c r="X350" s="53"/>
      <c r="Y350" s="27"/>
      <c r="Z350" s="53"/>
      <c r="AA350" s="27"/>
    </row>
    <row r="351">
      <c r="A351" s="99"/>
      <c r="X351" s="26"/>
      <c r="Y351" s="27"/>
      <c r="Z351" s="26"/>
      <c r="AA351" s="27"/>
    </row>
    <row r="352">
      <c r="A352" s="99"/>
      <c r="X352" s="26"/>
      <c r="Y352" s="27"/>
      <c r="Z352" s="26"/>
      <c r="AA352" s="27"/>
    </row>
    <row r="353">
      <c r="A353" s="99"/>
      <c r="X353" s="26"/>
      <c r="Y353" s="27"/>
      <c r="Z353" s="26"/>
      <c r="AA353" s="27"/>
    </row>
    <row r="354">
      <c r="A354" s="99"/>
      <c r="X354" s="26"/>
      <c r="Y354" s="27"/>
      <c r="Z354" s="26"/>
      <c r="AA354" s="27"/>
    </row>
    <row r="355">
      <c r="A355" s="99"/>
      <c r="X355" s="26"/>
      <c r="Y355" s="27"/>
      <c r="Z355" s="26"/>
      <c r="AA355" s="27"/>
    </row>
    <row r="356">
      <c r="A356" s="99"/>
      <c r="X356" s="26"/>
      <c r="Y356" s="27"/>
      <c r="Z356" s="26"/>
      <c r="AA356" s="27"/>
    </row>
    <row r="357">
      <c r="A357" s="99"/>
      <c r="X357" s="26"/>
      <c r="Y357" s="27"/>
      <c r="Z357" s="26"/>
      <c r="AA357" s="27"/>
    </row>
    <row r="358">
      <c r="A358" s="99"/>
      <c r="X358" s="26"/>
      <c r="Y358" s="27"/>
      <c r="Z358" s="26"/>
      <c r="AA358" s="27"/>
    </row>
    <row r="359">
      <c r="A359" s="99"/>
      <c r="X359" s="26"/>
      <c r="Y359" s="27"/>
      <c r="Z359" s="26"/>
      <c r="AA359" s="27"/>
    </row>
    <row r="360">
      <c r="A360" s="99"/>
      <c r="X360" s="26"/>
      <c r="Y360" s="27"/>
      <c r="Z360" s="26"/>
      <c r="AA360" s="27"/>
    </row>
    <row r="361">
      <c r="A361" s="99"/>
      <c r="X361" s="53"/>
      <c r="Y361" s="27"/>
      <c r="Z361" s="53"/>
      <c r="AA361" s="27"/>
    </row>
    <row r="362">
      <c r="A362" s="99"/>
      <c r="X362" s="26"/>
      <c r="Y362" s="27"/>
      <c r="Z362" s="26"/>
      <c r="AA362" s="27"/>
    </row>
    <row r="363">
      <c r="A363" s="99"/>
      <c r="X363" s="26"/>
      <c r="Y363" s="27"/>
      <c r="Z363" s="26"/>
      <c r="AA363" s="27"/>
    </row>
    <row r="364">
      <c r="A364" s="99"/>
      <c r="X364" s="26"/>
      <c r="Y364" s="27"/>
      <c r="Z364" s="26"/>
      <c r="AA364" s="27"/>
    </row>
    <row r="365">
      <c r="A365" s="99"/>
      <c r="X365" s="26"/>
      <c r="Y365" s="27"/>
      <c r="Z365" s="26"/>
      <c r="AA365" s="27"/>
    </row>
    <row r="366">
      <c r="A366" s="99"/>
      <c r="X366" s="26"/>
      <c r="Y366" s="27"/>
      <c r="Z366" s="26"/>
      <c r="AA366" s="27"/>
    </row>
    <row r="367">
      <c r="A367" s="99"/>
      <c r="X367" s="26"/>
      <c r="Y367" s="27"/>
      <c r="Z367" s="26"/>
      <c r="AA367" s="27"/>
    </row>
    <row r="368">
      <c r="A368" s="99"/>
      <c r="X368" s="26"/>
      <c r="Y368" s="27"/>
      <c r="Z368" s="26"/>
      <c r="AA368" s="27"/>
    </row>
    <row r="369">
      <c r="A369" s="99"/>
      <c r="X369" s="26"/>
      <c r="Y369" s="27"/>
      <c r="Z369" s="26"/>
      <c r="AA369" s="27"/>
    </row>
    <row r="370">
      <c r="A370" s="99"/>
      <c r="X370" s="53"/>
      <c r="Y370" s="27"/>
      <c r="Z370" s="53"/>
      <c r="AA370" s="27"/>
    </row>
    <row r="371">
      <c r="A371" s="99"/>
      <c r="X371" s="26"/>
      <c r="Y371" s="27"/>
      <c r="Z371" s="26"/>
      <c r="AA371" s="27"/>
    </row>
    <row r="372">
      <c r="A372" s="99"/>
      <c r="X372" s="26"/>
      <c r="Y372" s="27"/>
      <c r="Z372" s="26"/>
      <c r="AA372" s="27"/>
    </row>
    <row r="373">
      <c r="A373" s="99"/>
      <c r="X373" s="26"/>
      <c r="Y373" s="27"/>
      <c r="Z373" s="26"/>
      <c r="AA373" s="27"/>
    </row>
    <row r="374">
      <c r="A374" s="99"/>
      <c r="X374" s="26"/>
      <c r="Y374" s="27"/>
      <c r="Z374" s="26"/>
      <c r="AA374" s="27"/>
    </row>
    <row r="375">
      <c r="A375" s="99"/>
      <c r="X375" s="26"/>
      <c r="Y375" s="27"/>
      <c r="Z375" s="26"/>
      <c r="AA375" s="27"/>
    </row>
    <row r="376">
      <c r="A376" s="99"/>
      <c r="X376" s="26"/>
      <c r="Y376" s="27"/>
      <c r="Z376" s="26"/>
      <c r="AA376" s="27"/>
    </row>
    <row r="377">
      <c r="A377" s="99"/>
      <c r="X377" s="26"/>
      <c r="Y377" s="27"/>
      <c r="Z377" s="26"/>
      <c r="AA377" s="27"/>
    </row>
    <row r="378">
      <c r="A378" s="99"/>
      <c r="X378" s="26"/>
      <c r="Y378" s="27"/>
      <c r="Z378" s="26"/>
      <c r="AA378" s="27"/>
    </row>
    <row r="379">
      <c r="A379" s="99"/>
      <c r="X379" s="26"/>
      <c r="Y379" s="27"/>
      <c r="Z379" s="26"/>
      <c r="AA379" s="27"/>
    </row>
    <row r="380">
      <c r="A380" s="99"/>
      <c r="X380" s="53"/>
      <c r="Y380" s="27"/>
      <c r="Z380" s="53"/>
      <c r="AA380" s="27"/>
    </row>
    <row r="381">
      <c r="A381" s="99"/>
      <c r="X381" s="26"/>
      <c r="Y381" s="27"/>
      <c r="Z381" s="26"/>
      <c r="AA381" s="27"/>
    </row>
    <row r="382">
      <c r="A382" s="99"/>
      <c r="X382" s="26"/>
      <c r="Y382" s="27"/>
      <c r="Z382" s="26"/>
      <c r="AA382" s="27"/>
    </row>
    <row r="383">
      <c r="A383" s="99"/>
      <c r="X383" s="26"/>
      <c r="Y383" s="27"/>
      <c r="Z383" s="26"/>
      <c r="AA383" s="27"/>
    </row>
    <row r="384">
      <c r="A384" s="99"/>
      <c r="X384" s="26"/>
      <c r="Y384" s="27"/>
      <c r="Z384" s="26"/>
      <c r="AA384" s="27"/>
    </row>
    <row r="385">
      <c r="A385" s="99"/>
      <c r="X385" s="26"/>
      <c r="Y385" s="27"/>
      <c r="Z385" s="26"/>
      <c r="AA385" s="27"/>
    </row>
    <row r="386">
      <c r="A386" s="99"/>
      <c r="X386" s="26"/>
      <c r="Y386" s="27"/>
      <c r="Z386" s="26"/>
      <c r="AA386" s="27"/>
    </row>
    <row r="387">
      <c r="A387" s="99"/>
      <c r="X387" s="26"/>
      <c r="Y387" s="27"/>
      <c r="Z387" s="26"/>
      <c r="AA387" s="27"/>
    </row>
    <row r="388">
      <c r="A388" s="99"/>
      <c r="X388" s="26"/>
      <c r="Y388" s="27"/>
      <c r="Z388" s="26"/>
      <c r="AA388" s="27"/>
    </row>
    <row r="389">
      <c r="A389" s="99"/>
      <c r="X389" s="26"/>
      <c r="Y389" s="27"/>
      <c r="Z389" s="26"/>
      <c r="AA389" s="27"/>
    </row>
    <row r="390">
      <c r="A390" s="99"/>
      <c r="X390" s="53"/>
      <c r="Y390" s="27"/>
      <c r="Z390" s="53"/>
      <c r="AA390" s="27"/>
    </row>
    <row r="391">
      <c r="A391" s="99"/>
      <c r="X391" s="26"/>
      <c r="Y391" s="27"/>
      <c r="Z391" s="26"/>
      <c r="AA391" s="27"/>
    </row>
    <row r="392">
      <c r="A392" s="99"/>
      <c r="X392" s="26"/>
      <c r="Y392" s="27"/>
      <c r="Z392" s="26"/>
      <c r="AA392" s="27"/>
    </row>
    <row r="393">
      <c r="A393" s="99"/>
      <c r="X393" s="26"/>
      <c r="Y393" s="27"/>
      <c r="Z393" s="26"/>
      <c r="AA393" s="27"/>
    </row>
    <row r="394">
      <c r="A394" s="99"/>
      <c r="X394" s="26"/>
      <c r="Y394" s="27"/>
      <c r="Z394" s="26"/>
      <c r="AA394" s="27"/>
    </row>
    <row r="395">
      <c r="A395" s="99"/>
      <c r="X395" s="26"/>
      <c r="Y395" s="27"/>
      <c r="Z395" s="26"/>
      <c r="AA395" s="27"/>
    </row>
    <row r="396">
      <c r="A396" s="99"/>
      <c r="X396" s="26"/>
      <c r="Y396" s="27"/>
      <c r="Z396" s="26"/>
      <c r="AA396" s="27"/>
    </row>
    <row r="397">
      <c r="A397" s="99"/>
      <c r="X397" s="26"/>
      <c r="Y397" s="27"/>
      <c r="Z397" s="26"/>
      <c r="AA397" s="27"/>
    </row>
    <row r="398">
      <c r="A398" s="99"/>
      <c r="X398" s="26"/>
      <c r="Y398" s="27"/>
      <c r="Z398" s="26"/>
      <c r="AA398" s="27"/>
    </row>
    <row r="399">
      <c r="A399" s="99"/>
      <c r="X399" s="53"/>
      <c r="Y399" s="27"/>
      <c r="Z399" s="53"/>
      <c r="AA399" s="27"/>
    </row>
    <row r="400">
      <c r="A400" s="99"/>
      <c r="X400" s="26"/>
      <c r="Y400" s="27"/>
      <c r="Z400" s="26"/>
      <c r="AA400" s="27"/>
    </row>
    <row r="401">
      <c r="A401" s="99"/>
      <c r="X401" s="26"/>
      <c r="Y401" s="27"/>
      <c r="Z401" s="26"/>
      <c r="AA401" s="27"/>
    </row>
    <row r="402">
      <c r="A402" s="99"/>
      <c r="X402" s="26"/>
      <c r="Y402" s="27"/>
      <c r="Z402" s="26"/>
      <c r="AA402" s="27"/>
    </row>
    <row r="403">
      <c r="A403" s="99"/>
      <c r="X403" s="26"/>
      <c r="Y403" s="27"/>
      <c r="Z403" s="26"/>
      <c r="AA403" s="27"/>
    </row>
    <row r="404">
      <c r="A404" s="99"/>
      <c r="X404" s="26"/>
      <c r="Y404" s="27"/>
      <c r="Z404" s="26"/>
      <c r="AA404" s="27"/>
    </row>
    <row r="405">
      <c r="A405" s="99"/>
      <c r="X405" s="26"/>
      <c r="Y405" s="27"/>
      <c r="Z405" s="26"/>
      <c r="AA405" s="27"/>
    </row>
    <row r="406">
      <c r="A406" s="99"/>
      <c r="X406" s="26"/>
      <c r="Y406" s="27"/>
      <c r="Z406" s="26"/>
      <c r="AA406" s="27"/>
    </row>
    <row r="407">
      <c r="A407" s="99"/>
      <c r="X407" s="26"/>
      <c r="Y407" s="27"/>
      <c r="Z407" s="26"/>
      <c r="AA407" s="27"/>
    </row>
    <row r="408">
      <c r="A408" s="99"/>
      <c r="X408" s="26"/>
      <c r="Y408" s="27"/>
      <c r="Z408" s="26"/>
      <c r="AA408" s="27"/>
    </row>
    <row r="409">
      <c r="A409" s="99"/>
      <c r="X409" s="53"/>
      <c r="Y409" s="27"/>
      <c r="Z409" s="53"/>
      <c r="AA409" s="27"/>
    </row>
    <row r="410">
      <c r="A410" s="99"/>
      <c r="X410" s="26"/>
      <c r="Y410" s="27"/>
      <c r="Z410" s="26"/>
      <c r="AA410" s="27"/>
    </row>
    <row r="411">
      <c r="A411" s="99"/>
      <c r="X411" s="74"/>
      <c r="Y411" s="27"/>
      <c r="Z411" s="74"/>
      <c r="AA411" s="27"/>
    </row>
    <row r="412">
      <c r="A412" s="99"/>
    </row>
    <row r="413">
      <c r="A413" s="99"/>
      <c r="X413" s="12"/>
      <c r="Y413" s="9"/>
      <c r="Z413" s="12"/>
      <c r="AA413" s="9"/>
    </row>
    <row r="414">
      <c r="A414" s="99"/>
      <c r="X414" s="26"/>
      <c r="Y414" s="27"/>
      <c r="Z414" s="26"/>
      <c r="AA414" s="27"/>
    </row>
    <row r="415">
      <c r="A415" s="99"/>
      <c r="X415" s="26"/>
      <c r="Y415" s="27"/>
      <c r="Z415" s="26"/>
      <c r="AA415" s="27"/>
    </row>
    <row r="416">
      <c r="A416" s="99"/>
      <c r="X416" s="26"/>
      <c r="Y416" s="27"/>
      <c r="Z416" s="26"/>
      <c r="AA416" s="27"/>
    </row>
    <row r="417">
      <c r="A417" s="99"/>
      <c r="X417" s="26"/>
      <c r="Y417" s="27"/>
      <c r="Z417" s="26"/>
      <c r="AA417" s="27"/>
    </row>
    <row r="418">
      <c r="A418" s="99"/>
      <c r="X418" s="26"/>
      <c r="Y418" s="27"/>
      <c r="Z418" s="26"/>
      <c r="AA418" s="27"/>
    </row>
    <row r="419">
      <c r="A419" s="99"/>
      <c r="X419" s="26"/>
      <c r="Y419" s="27"/>
      <c r="Z419" s="26"/>
      <c r="AA419" s="27"/>
    </row>
    <row r="420">
      <c r="A420" s="99"/>
      <c r="X420" s="26"/>
      <c r="Y420" s="27"/>
      <c r="Z420" s="26"/>
      <c r="AA420" s="27"/>
    </row>
    <row r="421">
      <c r="A421" s="99"/>
      <c r="X421" s="26"/>
      <c r="Y421" s="27"/>
      <c r="Z421" s="26"/>
      <c r="AA421" s="27"/>
    </row>
    <row r="422">
      <c r="A422" s="99"/>
      <c r="X422" s="26"/>
      <c r="Y422" s="27"/>
      <c r="Z422" s="26"/>
      <c r="AA422" s="27"/>
    </row>
    <row r="423">
      <c r="A423" s="99"/>
      <c r="X423" s="53"/>
      <c r="Y423" s="27"/>
      <c r="Z423" s="53"/>
      <c r="AA423" s="27"/>
    </row>
    <row r="424">
      <c r="A424" s="99"/>
      <c r="X424" s="26"/>
      <c r="Y424" s="27"/>
      <c r="Z424" s="26"/>
      <c r="AA424" s="27"/>
    </row>
    <row r="425">
      <c r="A425" s="99"/>
      <c r="X425" s="26"/>
      <c r="Y425" s="27"/>
      <c r="Z425" s="26"/>
      <c r="AA425" s="27"/>
    </row>
    <row r="426">
      <c r="A426" s="99"/>
      <c r="X426" s="26"/>
      <c r="Y426" s="27"/>
      <c r="Z426" s="26"/>
      <c r="AA426" s="27"/>
    </row>
    <row r="427">
      <c r="A427" s="99"/>
      <c r="X427" s="26"/>
      <c r="Y427" s="27"/>
      <c r="Z427" s="26"/>
      <c r="AA427" s="27"/>
    </row>
    <row r="428">
      <c r="A428" s="99"/>
      <c r="X428" s="26"/>
      <c r="Y428" s="27"/>
      <c r="Z428" s="26"/>
      <c r="AA428" s="27"/>
    </row>
    <row r="429">
      <c r="A429" s="99"/>
      <c r="X429" s="26"/>
      <c r="Y429" s="27"/>
      <c r="Z429" s="26"/>
      <c r="AA429" s="27"/>
    </row>
    <row r="430">
      <c r="A430" s="99"/>
      <c r="X430" s="26"/>
      <c r="Y430" s="27"/>
      <c r="Z430" s="26"/>
      <c r="AA430" s="27"/>
    </row>
    <row r="431">
      <c r="A431" s="99"/>
      <c r="X431" s="26"/>
      <c r="Y431" s="27"/>
      <c r="Z431" s="26"/>
      <c r="AA431" s="27"/>
    </row>
    <row r="432">
      <c r="A432" s="99"/>
      <c r="X432" s="26"/>
      <c r="Y432" s="27"/>
      <c r="Z432" s="26"/>
      <c r="AA432" s="27"/>
    </row>
    <row r="433">
      <c r="A433" s="99"/>
      <c r="X433" s="26"/>
      <c r="Y433" s="27"/>
      <c r="Z433" s="26"/>
      <c r="AA433" s="27"/>
    </row>
    <row r="434">
      <c r="A434" s="99"/>
      <c r="X434" s="53"/>
      <c r="Y434" s="27"/>
      <c r="Z434" s="53"/>
      <c r="AA434" s="27"/>
    </row>
    <row r="435">
      <c r="A435" s="99"/>
      <c r="X435" s="26"/>
      <c r="Y435" s="27"/>
      <c r="Z435" s="26"/>
      <c r="AA435" s="27"/>
    </row>
    <row r="436">
      <c r="A436" s="99"/>
      <c r="X436" s="26"/>
      <c r="Y436" s="27"/>
      <c r="Z436" s="26"/>
      <c r="AA436" s="27"/>
    </row>
    <row r="437">
      <c r="A437" s="99"/>
      <c r="X437" s="26"/>
      <c r="Y437" s="27"/>
      <c r="Z437" s="26"/>
      <c r="AA437" s="27"/>
    </row>
    <row r="438">
      <c r="A438" s="99"/>
      <c r="X438" s="26"/>
      <c r="Y438" s="27"/>
      <c r="Z438" s="26"/>
      <c r="AA438" s="27"/>
    </row>
    <row r="439">
      <c r="A439" s="99"/>
      <c r="X439" s="26"/>
      <c r="Y439" s="27"/>
      <c r="Z439" s="26"/>
      <c r="AA439" s="27"/>
    </row>
    <row r="440">
      <c r="A440" s="99"/>
      <c r="X440" s="26"/>
      <c r="Y440" s="27"/>
      <c r="Z440" s="26"/>
      <c r="AA440" s="27"/>
    </row>
    <row r="441">
      <c r="A441" s="99"/>
      <c r="X441" s="26"/>
      <c r="Y441" s="27"/>
      <c r="Z441" s="26"/>
      <c r="AA441" s="27"/>
    </row>
    <row r="442">
      <c r="A442" s="99"/>
      <c r="X442" s="26"/>
      <c r="Y442" s="27"/>
      <c r="Z442" s="26"/>
      <c r="AA442" s="27"/>
    </row>
    <row r="443">
      <c r="A443" s="99"/>
      <c r="X443" s="26"/>
      <c r="Y443" s="27"/>
      <c r="Z443" s="26"/>
      <c r="AA443" s="27"/>
    </row>
    <row r="444">
      <c r="A444" s="99"/>
      <c r="X444" s="53"/>
      <c r="Y444" s="27"/>
      <c r="Z444" s="53"/>
      <c r="AA444" s="27"/>
    </row>
    <row r="445">
      <c r="A445" s="99"/>
      <c r="X445" s="26"/>
      <c r="Y445" s="27"/>
      <c r="Z445" s="26"/>
      <c r="AA445" s="27"/>
    </row>
    <row r="446">
      <c r="A446" s="99"/>
      <c r="X446" s="26"/>
      <c r="Y446" s="27"/>
      <c r="Z446" s="26"/>
      <c r="AA446" s="27"/>
    </row>
    <row r="447">
      <c r="A447" s="99"/>
      <c r="X447" s="26"/>
      <c r="Y447" s="27"/>
      <c r="Z447" s="26"/>
      <c r="AA447" s="27"/>
    </row>
    <row r="448">
      <c r="A448" s="99"/>
      <c r="X448" s="26"/>
      <c r="Y448" s="27"/>
      <c r="Z448" s="26"/>
      <c r="AA448" s="27"/>
    </row>
    <row r="449">
      <c r="A449" s="99"/>
      <c r="X449" s="26"/>
      <c r="Y449" s="27"/>
      <c r="Z449" s="26"/>
      <c r="AA449" s="27"/>
    </row>
    <row r="450">
      <c r="A450" s="99"/>
      <c r="X450" s="26"/>
      <c r="Y450" s="27"/>
      <c r="Z450" s="26"/>
      <c r="AA450" s="27"/>
    </row>
    <row r="451">
      <c r="A451" s="99"/>
      <c r="X451" s="26"/>
      <c r="Y451" s="27"/>
      <c r="Z451" s="26"/>
      <c r="AA451" s="27"/>
    </row>
    <row r="452">
      <c r="A452" s="99"/>
      <c r="X452" s="26"/>
      <c r="Y452" s="27"/>
      <c r="Z452" s="26"/>
      <c r="AA452" s="27"/>
    </row>
    <row r="453">
      <c r="A453" s="99"/>
      <c r="X453" s="53"/>
      <c r="Y453" s="27"/>
      <c r="Z453" s="53"/>
      <c r="AA453" s="27"/>
    </row>
    <row r="454">
      <c r="A454" s="99"/>
      <c r="X454" s="26"/>
      <c r="Y454" s="27"/>
      <c r="Z454" s="26"/>
      <c r="AA454" s="27"/>
    </row>
    <row r="455">
      <c r="A455" s="99"/>
      <c r="X455" s="26"/>
      <c r="Y455" s="27"/>
      <c r="Z455" s="26"/>
      <c r="AA455" s="27"/>
    </row>
    <row r="456">
      <c r="A456" s="99"/>
      <c r="X456" s="26"/>
      <c r="Y456" s="27"/>
      <c r="Z456" s="26"/>
      <c r="AA456" s="27"/>
    </row>
    <row r="457">
      <c r="A457" s="99"/>
      <c r="X457" s="26"/>
      <c r="Y457" s="27"/>
      <c r="Z457" s="26"/>
      <c r="AA457" s="27"/>
    </row>
    <row r="458">
      <c r="A458" s="99"/>
      <c r="X458" s="26"/>
      <c r="Y458" s="27"/>
      <c r="Z458" s="26"/>
      <c r="AA458" s="27"/>
    </row>
    <row r="459">
      <c r="A459" s="99"/>
      <c r="X459" s="26"/>
      <c r="Y459" s="27"/>
      <c r="Z459" s="26"/>
      <c r="AA459" s="27"/>
    </row>
    <row r="460">
      <c r="A460" s="99"/>
      <c r="X460" s="26"/>
      <c r="Y460" s="27"/>
      <c r="Z460" s="26"/>
      <c r="AA460" s="27"/>
    </row>
    <row r="461">
      <c r="A461" s="99"/>
      <c r="X461" s="26"/>
      <c r="Y461" s="27"/>
      <c r="Z461" s="26"/>
      <c r="AA461" s="27"/>
    </row>
    <row r="462">
      <c r="A462" s="99"/>
      <c r="X462" s="26"/>
      <c r="Y462" s="27"/>
      <c r="Z462" s="26"/>
      <c r="AA462" s="27"/>
    </row>
    <row r="463">
      <c r="A463" s="99"/>
      <c r="X463" s="26"/>
      <c r="Y463" s="27"/>
      <c r="Z463" s="26"/>
      <c r="AA463" s="27"/>
    </row>
    <row r="464">
      <c r="A464" s="99"/>
      <c r="X464" s="53"/>
      <c r="Y464" s="27"/>
      <c r="Z464" s="53"/>
      <c r="AA464" s="27"/>
    </row>
    <row r="465">
      <c r="A465" s="99"/>
      <c r="X465" s="26"/>
      <c r="Y465" s="27"/>
      <c r="Z465" s="26"/>
      <c r="AA465" s="27"/>
    </row>
    <row r="466">
      <c r="A466" s="99"/>
      <c r="X466" s="26"/>
      <c r="Y466" s="27"/>
      <c r="Z466" s="26"/>
      <c r="AA466" s="27"/>
    </row>
    <row r="467">
      <c r="A467" s="99"/>
      <c r="X467" s="26"/>
      <c r="Y467" s="27"/>
      <c r="Z467" s="26"/>
      <c r="AA467" s="27"/>
    </row>
    <row r="468">
      <c r="A468" s="99"/>
      <c r="X468" s="26"/>
      <c r="Y468" s="27"/>
      <c r="Z468" s="26"/>
      <c r="AA468" s="27"/>
    </row>
    <row r="469">
      <c r="A469" s="99"/>
      <c r="X469" s="26"/>
      <c r="Y469" s="27"/>
      <c r="Z469" s="26"/>
      <c r="AA469" s="27"/>
    </row>
    <row r="470">
      <c r="A470" s="99"/>
      <c r="X470" s="26"/>
      <c r="Y470" s="27"/>
      <c r="Z470" s="26"/>
      <c r="AA470" s="27"/>
    </row>
    <row r="471">
      <c r="A471" s="99"/>
      <c r="X471" s="26"/>
      <c r="Y471" s="27"/>
      <c r="Z471" s="26"/>
      <c r="AA471" s="27"/>
    </row>
    <row r="472">
      <c r="A472" s="99"/>
      <c r="X472" s="26"/>
      <c r="Y472" s="27"/>
      <c r="Z472" s="26"/>
      <c r="AA472" s="27"/>
    </row>
    <row r="473">
      <c r="A473" s="99"/>
      <c r="X473" s="53"/>
      <c r="Y473" s="27"/>
      <c r="Z473" s="53"/>
      <c r="AA473" s="27"/>
    </row>
    <row r="474">
      <c r="A474" s="99"/>
      <c r="X474" s="26"/>
      <c r="Y474" s="27"/>
      <c r="Z474" s="26"/>
      <c r="AA474" s="27"/>
    </row>
    <row r="475">
      <c r="A475" s="99"/>
      <c r="X475" s="26"/>
      <c r="Y475" s="27"/>
      <c r="Z475" s="26"/>
      <c r="AA475" s="27"/>
    </row>
    <row r="476">
      <c r="A476" s="99"/>
      <c r="X476" s="26"/>
      <c r="Y476" s="27"/>
      <c r="Z476" s="26"/>
      <c r="AA476" s="27"/>
    </row>
    <row r="477">
      <c r="A477" s="99"/>
      <c r="X477" s="26"/>
      <c r="Y477" s="27"/>
      <c r="Z477" s="26"/>
      <c r="AA477" s="27"/>
    </row>
    <row r="478">
      <c r="A478" s="99"/>
      <c r="X478" s="26"/>
      <c r="Y478" s="27"/>
      <c r="Z478" s="26"/>
      <c r="AA478" s="27"/>
    </row>
    <row r="479">
      <c r="A479" s="99"/>
      <c r="X479" s="26"/>
      <c r="Y479" s="27"/>
      <c r="Z479" s="26"/>
      <c r="AA479" s="27"/>
    </row>
    <row r="480">
      <c r="A480" s="99"/>
      <c r="X480" s="26"/>
      <c r="Y480" s="27"/>
      <c r="Z480" s="26"/>
      <c r="AA480" s="27"/>
    </row>
    <row r="481">
      <c r="A481" s="99"/>
      <c r="X481" s="26"/>
      <c r="Y481" s="27"/>
      <c r="Z481" s="26"/>
      <c r="AA481" s="27"/>
    </row>
    <row r="482">
      <c r="A482" s="99"/>
      <c r="X482" s="26"/>
      <c r="Y482" s="27"/>
      <c r="Z482" s="26"/>
      <c r="AA482" s="27"/>
    </row>
    <row r="483">
      <c r="A483" s="99"/>
      <c r="X483" s="53"/>
      <c r="Y483" s="27"/>
      <c r="Z483" s="53"/>
      <c r="AA483" s="27"/>
    </row>
    <row r="484">
      <c r="A484" s="99"/>
      <c r="X484" s="26"/>
      <c r="Y484" s="27"/>
      <c r="Z484" s="26"/>
      <c r="AA484" s="27"/>
    </row>
    <row r="485">
      <c r="A485" s="99"/>
      <c r="X485" s="26"/>
      <c r="Y485" s="27"/>
      <c r="Z485" s="26"/>
      <c r="AA485" s="27"/>
    </row>
    <row r="486">
      <c r="A486" s="99"/>
      <c r="X486" s="26"/>
      <c r="Y486" s="27"/>
      <c r="Z486" s="26"/>
      <c r="AA486" s="27"/>
    </row>
    <row r="487">
      <c r="A487" s="99"/>
      <c r="X487" s="26"/>
      <c r="Y487" s="27"/>
      <c r="Z487" s="26"/>
      <c r="AA487" s="27"/>
    </row>
    <row r="488">
      <c r="A488" s="99"/>
      <c r="X488" s="26"/>
      <c r="Y488" s="27"/>
      <c r="Z488" s="26"/>
      <c r="AA488" s="27"/>
    </row>
    <row r="489">
      <c r="A489" s="99"/>
      <c r="X489" s="26"/>
      <c r="Y489" s="27"/>
      <c r="Z489" s="26"/>
      <c r="AA489" s="27"/>
    </row>
    <row r="490">
      <c r="A490" s="99"/>
      <c r="X490" s="26"/>
      <c r="Y490" s="27"/>
      <c r="Z490" s="26"/>
      <c r="AA490" s="27"/>
    </row>
    <row r="491">
      <c r="A491" s="99"/>
      <c r="X491" s="26"/>
      <c r="Y491" s="27"/>
      <c r="Z491" s="26"/>
      <c r="AA491" s="27"/>
    </row>
    <row r="492">
      <c r="A492" s="99"/>
      <c r="X492" s="26"/>
      <c r="Y492" s="27"/>
      <c r="Z492" s="26"/>
      <c r="AA492" s="27"/>
    </row>
    <row r="493">
      <c r="A493" s="99"/>
      <c r="X493" s="53"/>
      <c r="Y493" s="27"/>
      <c r="Z493" s="53"/>
      <c r="AA493" s="27"/>
    </row>
    <row r="494">
      <c r="A494" s="99"/>
      <c r="X494" s="26"/>
      <c r="Y494" s="27"/>
      <c r="Z494" s="26"/>
      <c r="AA494" s="27"/>
    </row>
    <row r="495">
      <c r="A495" s="99"/>
      <c r="X495" s="26"/>
      <c r="Y495" s="27"/>
      <c r="Z495" s="26"/>
      <c r="AA495" s="27"/>
    </row>
    <row r="496">
      <c r="A496" s="99"/>
      <c r="X496" s="26"/>
      <c r="Y496" s="27"/>
      <c r="Z496" s="26"/>
      <c r="AA496" s="27"/>
    </row>
    <row r="497">
      <c r="A497" s="99"/>
      <c r="X497" s="26"/>
      <c r="Y497" s="27"/>
      <c r="Z497" s="26"/>
      <c r="AA497" s="27"/>
    </row>
    <row r="498">
      <c r="A498" s="99"/>
      <c r="X498" s="26"/>
      <c r="Y498" s="27"/>
      <c r="Z498" s="26"/>
      <c r="AA498" s="27"/>
    </row>
    <row r="499">
      <c r="A499" s="99"/>
      <c r="X499" s="26"/>
      <c r="Y499" s="27"/>
      <c r="Z499" s="26"/>
      <c r="AA499" s="27"/>
    </row>
    <row r="500">
      <c r="A500" s="99"/>
      <c r="X500" s="26"/>
      <c r="Y500" s="27"/>
      <c r="Z500" s="26"/>
      <c r="AA500" s="27"/>
    </row>
    <row r="501">
      <c r="A501" s="99"/>
      <c r="X501" s="26"/>
      <c r="Y501" s="27"/>
      <c r="Z501" s="26"/>
      <c r="AA501" s="27"/>
    </row>
    <row r="502">
      <c r="A502" s="99"/>
      <c r="X502" s="53"/>
      <c r="Y502" s="27"/>
      <c r="Z502" s="53"/>
      <c r="AA502" s="27"/>
    </row>
    <row r="503">
      <c r="A503" s="99"/>
      <c r="X503" s="26"/>
      <c r="Y503" s="27"/>
      <c r="Z503" s="26"/>
      <c r="AA503" s="27"/>
    </row>
    <row r="504">
      <c r="A504" s="99"/>
      <c r="X504" s="26"/>
      <c r="Y504" s="27"/>
      <c r="Z504" s="26"/>
      <c r="AA504" s="27"/>
    </row>
    <row r="505">
      <c r="A505" s="99"/>
      <c r="X505" s="26"/>
      <c r="Y505" s="27"/>
      <c r="Z505" s="26"/>
      <c r="AA505" s="27"/>
    </row>
    <row r="506">
      <c r="A506" s="99"/>
      <c r="X506" s="26"/>
      <c r="Y506" s="27"/>
      <c r="Z506" s="26"/>
      <c r="AA506" s="27"/>
    </row>
    <row r="507">
      <c r="A507" s="99"/>
      <c r="X507" s="26"/>
      <c r="Y507" s="27"/>
      <c r="Z507" s="26"/>
      <c r="AA507" s="27"/>
    </row>
    <row r="508">
      <c r="A508" s="99"/>
      <c r="X508" s="26"/>
      <c r="Y508" s="27"/>
      <c r="Z508" s="26"/>
      <c r="AA508" s="27"/>
    </row>
    <row r="509">
      <c r="A509" s="99"/>
      <c r="X509" s="26"/>
      <c r="Y509" s="27"/>
      <c r="Z509" s="26"/>
      <c r="AA509" s="27"/>
    </row>
    <row r="510">
      <c r="A510" s="99"/>
      <c r="X510" s="26"/>
      <c r="Y510" s="27"/>
      <c r="Z510" s="26"/>
      <c r="AA510" s="27"/>
    </row>
    <row r="511">
      <c r="A511" s="99"/>
      <c r="X511" s="26"/>
      <c r="Y511" s="27"/>
      <c r="Z511" s="26"/>
      <c r="AA511" s="27"/>
    </row>
    <row r="512">
      <c r="A512" s="99"/>
      <c r="X512" s="53"/>
      <c r="Y512" s="27"/>
      <c r="Z512" s="53"/>
      <c r="AA512" s="27"/>
    </row>
    <row r="513">
      <c r="A513" s="99"/>
      <c r="X513" s="26"/>
      <c r="Y513" s="27"/>
      <c r="Z513" s="26"/>
      <c r="AA513" s="27"/>
    </row>
    <row r="514">
      <c r="A514" s="99"/>
      <c r="X514" s="74"/>
      <c r="Y514" s="27"/>
      <c r="Z514" s="74"/>
      <c r="AA514" s="27"/>
    </row>
    <row r="515">
      <c r="A515" s="99"/>
    </row>
    <row r="516">
      <c r="A516" s="99"/>
      <c r="X516" s="12"/>
      <c r="Y516" s="9"/>
      <c r="Z516" s="12"/>
      <c r="AA516" s="9"/>
    </row>
    <row r="517">
      <c r="A517" s="99"/>
      <c r="X517" s="26"/>
      <c r="Y517" s="27"/>
      <c r="Z517" s="26"/>
      <c r="AA517" s="27"/>
    </row>
    <row r="518">
      <c r="A518" s="99"/>
      <c r="X518" s="26"/>
      <c r="Y518" s="27"/>
      <c r="Z518" s="26"/>
      <c r="AA518" s="27"/>
    </row>
    <row r="519">
      <c r="A519" s="99"/>
      <c r="X519" s="26"/>
      <c r="Y519" s="27"/>
      <c r="Z519" s="26"/>
      <c r="AA519" s="27"/>
    </row>
    <row r="520">
      <c r="A520" s="99"/>
      <c r="X520" s="26"/>
      <c r="Y520" s="27"/>
      <c r="Z520" s="26"/>
      <c r="AA520" s="27"/>
    </row>
    <row r="521">
      <c r="A521" s="99"/>
      <c r="X521" s="26"/>
      <c r="Y521" s="27"/>
      <c r="Z521" s="26"/>
      <c r="AA521" s="27"/>
    </row>
    <row r="522">
      <c r="A522" s="99"/>
      <c r="X522" s="26"/>
      <c r="Y522" s="27"/>
      <c r="Z522" s="26"/>
      <c r="AA522" s="27"/>
    </row>
    <row r="523">
      <c r="A523" s="99"/>
      <c r="X523" s="26"/>
      <c r="Y523" s="27"/>
      <c r="Z523" s="26"/>
      <c r="AA523" s="27"/>
    </row>
    <row r="524">
      <c r="A524" s="99"/>
      <c r="X524" s="26"/>
      <c r="Y524" s="27"/>
      <c r="Z524" s="26"/>
      <c r="AA524" s="27"/>
    </row>
    <row r="525">
      <c r="A525" s="99"/>
      <c r="X525" s="26"/>
      <c r="Y525" s="27"/>
      <c r="Z525" s="26"/>
      <c r="AA525" s="27"/>
    </row>
    <row r="526">
      <c r="A526" s="99"/>
      <c r="X526" s="53"/>
      <c r="Y526" s="27"/>
      <c r="Z526" s="53"/>
      <c r="AA526" s="27"/>
    </row>
    <row r="527">
      <c r="A527" s="99"/>
      <c r="X527" s="26"/>
      <c r="Y527" s="27"/>
      <c r="Z527" s="26"/>
      <c r="AA527" s="27"/>
    </row>
    <row r="528">
      <c r="A528" s="99"/>
      <c r="X528" s="26"/>
      <c r="Y528" s="27"/>
      <c r="Z528" s="26"/>
      <c r="AA528" s="27"/>
    </row>
    <row r="529">
      <c r="A529" s="99"/>
      <c r="X529" s="26"/>
      <c r="Y529" s="27"/>
      <c r="Z529" s="26"/>
      <c r="AA529" s="27"/>
    </row>
    <row r="530">
      <c r="A530" s="99"/>
      <c r="X530" s="26"/>
      <c r="Y530" s="27"/>
      <c r="Z530" s="26"/>
      <c r="AA530" s="27"/>
    </row>
    <row r="531">
      <c r="A531" s="99"/>
      <c r="X531" s="26"/>
      <c r="Y531" s="27"/>
      <c r="Z531" s="26"/>
      <c r="AA531" s="27"/>
    </row>
    <row r="532">
      <c r="A532" s="99"/>
      <c r="X532" s="26"/>
      <c r="Y532" s="27"/>
      <c r="Z532" s="26"/>
      <c r="AA532" s="27"/>
    </row>
    <row r="533">
      <c r="A533" s="99"/>
      <c r="X533" s="26"/>
      <c r="Y533" s="27"/>
      <c r="Z533" s="26"/>
      <c r="AA533" s="27"/>
    </row>
    <row r="534">
      <c r="A534" s="99"/>
      <c r="X534" s="26"/>
      <c r="Y534" s="27"/>
      <c r="Z534" s="26"/>
      <c r="AA534" s="27"/>
    </row>
    <row r="535">
      <c r="A535" s="99"/>
      <c r="X535" s="26"/>
      <c r="Y535" s="27"/>
      <c r="Z535" s="26"/>
      <c r="AA535" s="27"/>
    </row>
    <row r="536">
      <c r="A536" s="99"/>
      <c r="X536" s="26"/>
      <c r="Y536" s="27"/>
      <c r="Z536" s="26"/>
      <c r="AA536" s="27"/>
    </row>
    <row r="537">
      <c r="A537" s="99"/>
      <c r="X537" s="53"/>
      <c r="Y537" s="27"/>
      <c r="Z537" s="53"/>
      <c r="AA537" s="27"/>
    </row>
    <row r="538">
      <c r="A538" s="99"/>
      <c r="X538" s="26"/>
      <c r="Y538" s="27"/>
      <c r="Z538" s="26"/>
      <c r="AA538" s="27"/>
    </row>
    <row r="539">
      <c r="A539" s="99"/>
      <c r="X539" s="26"/>
      <c r="Y539" s="27"/>
      <c r="Z539" s="26"/>
      <c r="AA539" s="27"/>
    </row>
    <row r="540">
      <c r="A540" s="99"/>
      <c r="X540" s="26"/>
      <c r="Y540" s="27"/>
      <c r="Z540" s="26"/>
      <c r="AA540" s="27"/>
    </row>
    <row r="541">
      <c r="A541" s="99"/>
      <c r="X541" s="26"/>
      <c r="Y541" s="27"/>
      <c r="Z541" s="26"/>
      <c r="AA541" s="27"/>
    </row>
    <row r="542">
      <c r="A542" s="99"/>
      <c r="X542" s="26"/>
      <c r="Y542" s="27"/>
      <c r="Z542" s="26"/>
      <c r="AA542" s="27"/>
    </row>
    <row r="543">
      <c r="A543" s="99"/>
      <c r="X543" s="26"/>
      <c r="Y543" s="27"/>
      <c r="Z543" s="26"/>
      <c r="AA543" s="27"/>
    </row>
    <row r="544">
      <c r="A544" s="99"/>
      <c r="X544" s="26"/>
      <c r="Y544" s="27"/>
      <c r="Z544" s="26"/>
      <c r="AA544" s="27"/>
    </row>
    <row r="545">
      <c r="A545" s="99"/>
      <c r="X545" s="26"/>
      <c r="Y545" s="27"/>
      <c r="Z545" s="26"/>
      <c r="AA545" s="27"/>
    </row>
    <row r="546">
      <c r="A546" s="99"/>
      <c r="X546" s="26"/>
      <c r="Y546" s="27"/>
      <c r="Z546" s="26"/>
      <c r="AA546" s="27"/>
    </row>
    <row r="547">
      <c r="A547" s="99"/>
      <c r="X547" s="53"/>
      <c r="Y547" s="27"/>
      <c r="Z547" s="53"/>
      <c r="AA547" s="27"/>
    </row>
    <row r="548">
      <c r="A548" s="99"/>
      <c r="X548" s="26"/>
      <c r="Y548" s="27"/>
      <c r="Z548" s="26"/>
      <c r="AA548" s="27"/>
    </row>
    <row r="549">
      <c r="A549" s="99"/>
      <c r="X549" s="26"/>
      <c r="Y549" s="27"/>
      <c r="Z549" s="26"/>
      <c r="AA549" s="27"/>
    </row>
    <row r="550">
      <c r="A550" s="99"/>
      <c r="X550" s="26"/>
      <c r="Y550" s="27"/>
      <c r="Z550" s="26"/>
      <c r="AA550" s="27"/>
    </row>
    <row r="551">
      <c r="A551" s="99"/>
      <c r="X551" s="26"/>
      <c r="Y551" s="27"/>
      <c r="Z551" s="26"/>
      <c r="AA551" s="27"/>
    </row>
    <row r="552">
      <c r="A552" s="99"/>
      <c r="X552" s="26"/>
      <c r="Y552" s="27"/>
      <c r="Z552" s="26"/>
      <c r="AA552" s="27"/>
    </row>
    <row r="553">
      <c r="A553" s="99"/>
      <c r="X553" s="26"/>
      <c r="Y553" s="27"/>
      <c r="Z553" s="26"/>
      <c r="AA553" s="27"/>
    </row>
    <row r="554">
      <c r="A554" s="99"/>
      <c r="X554" s="26"/>
      <c r="Y554" s="27"/>
      <c r="Z554" s="26"/>
      <c r="AA554" s="27"/>
    </row>
    <row r="555">
      <c r="A555" s="99"/>
      <c r="X555" s="26"/>
      <c r="Y555" s="27"/>
      <c r="Z555" s="26"/>
      <c r="AA555" s="27"/>
    </row>
    <row r="556">
      <c r="A556" s="99"/>
      <c r="X556" s="53"/>
      <c r="Y556" s="27"/>
      <c r="Z556" s="53"/>
      <c r="AA556" s="27"/>
    </row>
    <row r="557">
      <c r="A557" s="99"/>
      <c r="X557" s="26"/>
      <c r="Y557" s="27"/>
      <c r="Z557" s="26"/>
      <c r="AA557" s="27"/>
    </row>
    <row r="558">
      <c r="A558" s="99"/>
      <c r="X558" s="26"/>
      <c r="Y558" s="27"/>
      <c r="Z558" s="26"/>
      <c r="AA558" s="27"/>
    </row>
    <row r="559">
      <c r="A559" s="99"/>
      <c r="X559" s="26"/>
      <c r="Y559" s="27"/>
      <c r="Z559" s="26"/>
      <c r="AA559" s="27"/>
    </row>
    <row r="560">
      <c r="A560" s="99"/>
      <c r="X560" s="26"/>
      <c r="Y560" s="27"/>
      <c r="Z560" s="26"/>
      <c r="AA560" s="27"/>
    </row>
    <row r="561">
      <c r="A561" s="99"/>
      <c r="X561" s="26"/>
      <c r="Y561" s="27"/>
      <c r="Z561" s="26"/>
      <c r="AA561" s="27"/>
    </row>
    <row r="562">
      <c r="A562" s="99"/>
      <c r="X562" s="26"/>
      <c r="Y562" s="27"/>
      <c r="Z562" s="26"/>
      <c r="AA562" s="27"/>
    </row>
    <row r="563">
      <c r="A563" s="99"/>
      <c r="X563" s="26"/>
      <c r="Y563" s="27"/>
      <c r="Z563" s="26"/>
      <c r="AA563" s="27"/>
    </row>
    <row r="564">
      <c r="A564" s="99"/>
      <c r="X564" s="26"/>
      <c r="Y564" s="27"/>
      <c r="Z564" s="26"/>
      <c r="AA564" s="27"/>
    </row>
    <row r="565">
      <c r="A565" s="99"/>
      <c r="X565" s="26"/>
      <c r="Y565" s="27"/>
      <c r="Z565" s="26"/>
      <c r="AA565" s="27"/>
    </row>
    <row r="566">
      <c r="A566" s="99"/>
      <c r="X566" s="26"/>
      <c r="Y566" s="27"/>
      <c r="Z566" s="26"/>
      <c r="AA566" s="27"/>
    </row>
    <row r="567">
      <c r="A567" s="99"/>
      <c r="X567" s="53"/>
      <c r="Y567" s="27"/>
      <c r="Z567" s="53"/>
      <c r="AA567" s="27"/>
    </row>
    <row r="568">
      <c r="A568" s="99"/>
      <c r="X568" s="26"/>
      <c r="Y568" s="27"/>
      <c r="Z568" s="26"/>
      <c r="AA568" s="27"/>
    </row>
    <row r="569">
      <c r="A569" s="99"/>
      <c r="X569" s="26"/>
      <c r="Y569" s="27"/>
      <c r="Z569" s="26"/>
      <c r="AA569" s="27"/>
    </row>
    <row r="570">
      <c r="A570" s="99"/>
      <c r="X570" s="26"/>
      <c r="Y570" s="27"/>
      <c r="Z570" s="26"/>
      <c r="AA570" s="27"/>
    </row>
    <row r="571">
      <c r="A571" s="99"/>
      <c r="X571" s="26"/>
      <c r="Y571" s="27"/>
      <c r="Z571" s="26"/>
      <c r="AA571" s="27"/>
    </row>
    <row r="572">
      <c r="A572" s="99"/>
      <c r="X572" s="26"/>
      <c r="Y572" s="27"/>
      <c r="Z572" s="26"/>
      <c r="AA572" s="27"/>
    </row>
    <row r="573">
      <c r="A573" s="99"/>
      <c r="X573" s="26"/>
      <c r="Y573" s="27"/>
      <c r="Z573" s="26"/>
      <c r="AA573" s="27"/>
    </row>
    <row r="574">
      <c r="A574" s="99"/>
      <c r="X574" s="26"/>
      <c r="Y574" s="27"/>
      <c r="Z574" s="26"/>
      <c r="AA574" s="27"/>
    </row>
    <row r="575">
      <c r="A575" s="99"/>
      <c r="X575" s="26"/>
      <c r="Y575" s="27"/>
      <c r="Z575" s="26"/>
      <c r="AA575" s="27"/>
    </row>
    <row r="576">
      <c r="A576" s="99"/>
      <c r="X576" s="53"/>
      <c r="Y576" s="27"/>
      <c r="Z576" s="53"/>
      <c r="AA576" s="27"/>
    </row>
    <row r="577">
      <c r="A577" s="99"/>
      <c r="X577" s="26"/>
      <c r="Y577" s="27"/>
      <c r="Z577" s="26"/>
      <c r="AA577" s="27"/>
    </row>
    <row r="578">
      <c r="A578" s="99"/>
      <c r="X578" s="26"/>
      <c r="Y578" s="27"/>
      <c r="Z578" s="26"/>
      <c r="AA578" s="27"/>
    </row>
    <row r="579">
      <c r="A579" s="99"/>
      <c r="X579" s="26"/>
      <c r="Y579" s="27"/>
      <c r="Z579" s="26"/>
      <c r="AA579" s="27"/>
    </row>
    <row r="580">
      <c r="A580" s="99"/>
      <c r="X580" s="26"/>
      <c r="Y580" s="27"/>
      <c r="Z580" s="26"/>
      <c r="AA580" s="27"/>
    </row>
    <row r="581">
      <c r="A581" s="99"/>
      <c r="X581" s="26"/>
      <c r="Y581" s="27"/>
      <c r="Z581" s="26"/>
      <c r="AA581" s="27"/>
    </row>
    <row r="582">
      <c r="A582" s="99"/>
      <c r="X582" s="26"/>
      <c r="Y582" s="27"/>
      <c r="Z582" s="26"/>
      <c r="AA582" s="27"/>
    </row>
    <row r="583">
      <c r="A583" s="99"/>
      <c r="X583" s="26"/>
      <c r="Y583" s="27"/>
      <c r="Z583" s="26"/>
      <c r="AA583" s="27"/>
    </row>
    <row r="584">
      <c r="A584" s="99"/>
      <c r="X584" s="26"/>
      <c r="Y584" s="27"/>
      <c r="Z584" s="26"/>
      <c r="AA584" s="27"/>
    </row>
    <row r="585">
      <c r="A585" s="99"/>
      <c r="X585" s="26"/>
      <c r="Y585" s="27"/>
      <c r="Z585" s="26"/>
      <c r="AA585" s="27"/>
    </row>
    <row r="586">
      <c r="A586" s="99"/>
      <c r="X586" s="53"/>
      <c r="Y586" s="27"/>
      <c r="Z586" s="53"/>
      <c r="AA586" s="27"/>
    </row>
    <row r="587">
      <c r="A587" s="99"/>
      <c r="X587" s="26"/>
      <c r="Y587" s="27"/>
      <c r="Z587" s="26"/>
      <c r="AA587" s="27"/>
    </row>
    <row r="588">
      <c r="A588" s="99"/>
      <c r="X588" s="26"/>
      <c r="Y588" s="27"/>
      <c r="Z588" s="26"/>
      <c r="AA588" s="27"/>
    </row>
    <row r="589">
      <c r="A589" s="99"/>
      <c r="X589" s="26"/>
      <c r="Y589" s="27"/>
      <c r="Z589" s="26"/>
      <c r="AA589" s="27"/>
    </row>
    <row r="590">
      <c r="A590" s="99"/>
      <c r="X590" s="26"/>
      <c r="Y590" s="27"/>
      <c r="Z590" s="26"/>
      <c r="AA590" s="27"/>
    </row>
    <row r="591">
      <c r="A591" s="99"/>
      <c r="X591" s="26"/>
      <c r="Y591" s="27"/>
      <c r="Z591" s="26"/>
      <c r="AA591" s="27"/>
    </row>
    <row r="592">
      <c r="A592" s="99"/>
      <c r="X592" s="26"/>
      <c r="Y592" s="27"/>
      <c r="Z592" s="26"/>
      <c r="AA592" s="27"/>
    </row>
    <row r="593">
      <c r="A593" s="99"/>
      <c r="X593" s="26"/>
      <c r="Y593" s="27"/>
      <c r="Z593" s="26"/>
      <c r="AA593" s="27"/>
    </row>
    <row r="594">
      <c r="A594" s="99"/>
      <c r="X594" s="26"/>
      <c r="Y594" s="27"/>
      <c r="Z594" s="26"/>
      <c r="AA594" s="27"/>
    </row>
    <row r="595">
      <c r="A595" s="99"/>
      <c r="X595" s="26"/>
      <c r="Y595" s="27"/>
      <c r="Z595" s="26"/>
      <c r="AA595" s="27"/>
    </row>
    <row r="596">
      <c r="A596" s="99"/>
      <c r="X596" s="53"/>
      <c r="Y596" s="27"/>
      <c r="Z596" s="53"/>
      <c r="AA596" s="27"/>
    </row>
    <row r="597">
      <c r="A597" s="99"/>
      <c r="X597" s="26"/>
      <c r="Y597" s="27"/>
      <c r="Z597" s="26"/>
      <c r="AA597" s="27"/>
    </row>
    <row r="598">
      <c r="A598" s="99"/>
      <c r="X598" s="26"/>
      <c r="Y598" s="27"/>
      <c r="Z598" s="26"/>
      <c r="AA598" s="27"/>
    </row>
    <row r="599">
      <c r="A599" s="99"/>
      <c r="X599" s="26"/>
      <c r="Y599" s="27"/>
      <c r="Z599" s="26"/>
      <c r="AA599" s="27"/>
    </row>
    <row r="600">
      <c r="A600" s="99"/>
      <c r="X600" s="26"/>
      <c r="Y600" s="27"/>
      <c r="Z600" s="26"/>
      <c r="AA600" s="27"/>
    </row>
    <row r="601">
      <c r="A601" s="99"/>
      <c r="X601" s="26"/>
      <c r="Y601" s="27"/>
      <c r="Z601" s="26"/>
      <c r="AA601" s="27"/>
    </row>
    <row r="602">
      <c r="A602" s="99"/>
      <c r="X602" s="26"/>
      <c r="Y602" s="27"/>
      <c r="Z602" s="26"/>
      <c r="AA602" s="27"/>
    </row>
    <row r="603">
      <c r="A603" s="99"/>
      <c r="X603" s="26"/>
      <c r="Y603" s="27"/>
      <c r="Z603" s="26"/>
      <c r="AA603" s="27"/>
    </row>
    <row r="604">
      <c r="A604" s="99"/>
      <c r="X604" s="26"/>
      <c r="Y604" s="27"/>
      <c r="Z604" s="26"/>
      <c r="AA604" s="27"/>
    </row>
    <row r="605">
      <c r="A605" s="99"/>
      <c r="X605" s="53"/>
      <c r="Y605" s="27"/>
      <c r="Z605" s="53"/>
      <c r="AA605" s="27"/>
    </row>
    <row r="606">
      <c r="A606" s="99"/>
      <c r="X606" s="26"/>
      <c r="Y606" s="27"/>
      <c r="Z606" s="26"/>
      <c r="AA606" s="27"/>
    </row>
    <row r="607">
      <c r="A607" s="99"/>
      <c r="X607" s="26"/>
      <c r="Y607" s="27"/>
      <c r="Z607" s="26"/>
      <c r="AA607" s="27"/>
    </row>
    <row r="608">
      <c r="A608" s="99"/>
      <c r="X608" s="26"/>
      <c r="Y608" s="27"/>
      <c r="Z608" s="26"/>
      <c r="AA608" s="27"/>
    </row>
    <row r="609">
      <c r="A609" s="99"/>
      <c r="X609" s="26"/>
      <c r="Y609" s="27"/>
      <c r="Z609" s="26"/>
      <c r="AA609" s="27"/>
    </row>
    <row r="610">
      <c r="A610" s="99"/>
      <c r="X610" s="26"/>
      <c r="Y610" s="27"/>
      <c r="Z610" s="26"/>
      <c r="AA610" s="27"/>
    </row>
    <row r="611">
      <c r="A611" s="99"/>
      <c r="X611" s="26"/>
      <c r="Y611" s="27"/>
      <c r="Z611" s="26"/>
      <c r="AA611" s="27"/>
    </row>
    <row r="612">
      <c r="A612" s="99"/>
      <c r="X612" s="26"/>
      <c r="Y612" s="27"/>
      <c r="Z612" s="26"/>
      <c r="AA612" s="27"/>
    </row>
    <row r="613">
      <c r="A613" s="99"/>
      <c r="X613" s="26"/>
      <c r="Y613" s="27"/>
      <c r="Z613" s="26"/>
      <c r="AA613" s="27"/>
    </row>
    <row r="614">
      <c r="A614" s="99"/>
      <c r="X614" s="26"/>
      <c r="Y614" s="27"/>
      <c r="Z614" s="26"/>
      <c r="AA614" s="27"/>
    </row>
    <row r="615">
      <c r="A615" s="99"/>
      <c r="X615" s="53"/>
      <c r="Y615" s="27"/>
      <c r="Z615" s="53"/>
      <c r="AA615" s="27"/>
    </row>
    <row r="616">
      <c r="A616" s="99"/>
      <c r="X616" s="26"/>
      <c r="Y616" s="27"/>
      <c r="Z616" s="26"/>
      <c r="AA616" s="27"/>
    </row>
    <row r="617">
      <c r="A617" s="99"/>
      <c r="X617" s="74"/>
      <c r="Y617" s="27"/>
      <c r="Z617" s="74"/>
      <c r="AA617" s="27"/>
    </row>
    <row r="618">
      <c r="A618" s="99"/>
    </row>
    <row r="619">
      <c r="A619" s="99"/>
      <c r="X619" s="12"/>
      <c r="Y619" s="9"/>
      <c r="Z619" s="12"/>
      <c r="AA619" s="9"/>
    </row>
    <row r="620">
      <c r="A620" s="99"/>
      <c r="X620" s="26"/>
      <c r="Y620" s="27"/>
      <c r="Z620" s="26"/>
      <c r="AA620" s="27"/>
    </row>
    <row r="621">
      <c r="A621" s="99"/>
      <c r="X621" s="26"/>
      <c r="Y621" s="27"/>
      <c r="Z621" s="26"/>
      <c r="AA621" s="27"/>
    </row>
    <row r="622">
      <c r="A622" s="99"/>
      <c r="X622" s="26"/>
      <c r="Y622" s="27"/>
      <c r="Z622" s="26"/>
      <c r="AA622" s="27"/>
    </row>
    <row r="623">
      <c r="A623" s="99"/>
      <c r="X623" s="26"/>
      <c r="Y623" s="27"/>
      <c r="Z623" s="26"/>
      <c r="AA623" s="27"/>
    </row>
    <row r="624">
      <c r="A624" s="99"/>
      <c r="X624" s="26"/>
      <c r="Y624" s="27"/>
      <c r="Z624" s="26"/>
      <c r="AA624" s="27"/>
    </row>
    <row r="625">
      <c r="A625" s="99"/>
      <c r="X625" s="26"/>
      <c r="Y625" s="27"/>
      <c r="Z625" s="26"/>
      <c r="AA625" s="27"/>
    </row>
    <row r="626">
      <c r="A626" s="99"/>
      <c r="X626" s="26"/>
      <c r="Y626" s="27"/>
      <c r="Z626" s="26"/>
      <c r="AA626" s="27"/>
    </row>
    <row r="627">
      <c r="A627" s="99"/>
      <c r="X627" s="26"/>
      <c r="Y627" s="27"/>
      <c r="Z627" s="26"/>
      <c r="AA627" s="27"/>
    </row>
    <row r="628">
      <c r="A628" s="99"/>
      <c r="X628" s="26"/>
      <c r="Y628" s="27"/>
      <c r="Z628" s="26"/>
      <c r="AA628" s="27"/>
    </row>
    <row r="629">
      <c r="A629" s="99"/>
      <c r="X629" s="53"/>
      <c r="Y629" s="27"/>
      <c r="Z629" s="53"/>
      <c r="AA629" s="27"/>
    </row>
    <row r="630">
      <c r="A630" s="99"/>
      <c r="X630" s="26"/>
      <c r="Y630" s="27"/>
      <c r="Z630" s="26"/>
      <c r="AA630" s="27"/>
    </row>
    <row r="631">
      <c r="A631" s="99"/>
      <c r="X631" s="26"/>
      <c r="Y631" s="27"/>
      <c r="Z631" s="26"/>
      <c r="AA631" s="27"/>
    </row>
    <row r="632">
      <c r="A632" s="99"/>
      <c r="X632" s="26"/>
      <c r="Y632" s="27"/>
      <c r="Z632" s="26"/>
      <c r="AA632" s="27"/>
    </row>
    <row r="633">
      <c r="A633" s="99"/>
      <c r="X633" s="26"/>
      <c r="Y633" s="27"/>
      <c r="Z633" s="26"/>
      <c r="AA633" s="27"/>
    </row>
    <row r="634">
      <c r="A634" s="99"/>
      <c r="X634" s="26"/>
      <c r="Y634" s="27"/>
      <c r="Z634" s="26"/>
      <c r="AA634" s="27"/>
    </row>
    <row r="635">
      <c r="A635" s="99"/>
      <c r="X635" s="26"/>
      <c r="Y635" s="27"/>
      <c r="Z635" s="26"/>
      <c r="AA635" s="27"/>
    </row>
    <row r="636">
      <c r="A636" s="99"/>
      <c r="X636" s="26"/>
      <c r="Y636" s="27"/>
      <c r="Z636" s="26"/>
      <c r="AA636" s="27"/>
    </row>
    <row r="637">
      <c r="A637" s="99"/>
      <c r="X637" s="26"/>
      <c r="Y637" s="27"/>
      <c r="Z637" s="26"/>
      <c r="AA637" s="27"/>
    </row>
    <row r="638">
      <c r="A638" s="99"/>
      <c r="X638" s="26"/>
      <c r="Y638" s="27"/>
      <c r="Z638" s="26"/>
      <c r="AA638" s="27"/>
    </row>
    <row r="639">
      <c r="A639" s="99"/>
      <c r="X639" s="26"/>
      <c r="Y639" s="27"/>
      <c r="Z639" s="26"/>
      <c r="AA639" s="27"/>
    </row>
    <row r="640">
      <c r="A640" s="99"/>
      <c r="X640" s="53"/>
      <c r="Y640" s="27"/>
      <c r="Z640" s="53"/>
      <c r="AA640" s="27"/>
    </row>
    <row r="641">
      <c r="A641" s="99"/>
      <c r="X641" s="26"/>
      <c r="Y641" s="27"/>
      <c r="Z641" s="26"/>
      <c r="AA641" s="27"/>
    </row>
    <row r="642">
      <c r="A642" s="99"/>
      <c r="X642" s="26"/>
      <c r="Y642" s="27"/>
      <c r="Z642" s="26"/>
      <c r="AA642" s="27"/>
    </row>
    <row r="643">
      <c r="A643" s="99"/>
      <c r="X643" s="26"/>
      <c r="Y643" s="27"/>
      <c r="Z643" s="26"/>
      <c r="AA643" s="27"/>
    </row>
    <row r="644">
      <c r="A644" s="99"/>
      <c r="X644" s="26"/>
      <c r="Y644" s="27"/>
      <c r="Z644" s="26"/>
      <c r="AA644" s="27"/>
    </row>
    <row r="645">
      <c r="A645" s="99"/>
      <c r="X645" s="26"/>
      <c r="Y645" s="27"/>
      <c r="Z645" s="26"/>
      <c r="AA645" s="27"/>
    </row>
    <row r="646">
      <c r="A646" s="99"/>
      <c r="X646" s="26"/>
      <c r="Y646" s="27"/>
      <c r="Z646" s="26"/>
      <c r="AA646" s="27"/>
    </row>
    <row r="647">
      <c r="A647" s="99"/>
      <c r="X647" s="26"/>
      <c r="Y647" s="27"/>
      <c r="Z647" s="26"/>
      <c r="AA647" s="27"/>
    </row>
    <row r="648">
      <c r="A648" s="99"/>
      <c r="X648" s="26"/>
      <c r="Y648" s="27"/>
      <c r="Z648" s="26"/>
      <c r="AA648" s="27"/>
    </row>
    <row r="649">
      <c r="A649" s="99"/>
      <c r="X649" s="26"/>
      <c r="Y649" s="27"/>
      <c r="Z649" s="26"/>
      <c r="AA649" s="27"/>
    </row>
    <row r="650">
      <c r="A650" s="99"/>
      <c r="X650" s="53"/>
      <c r="Y650" s="27"/>
      <c r="Z650" s="53"/>
      <c r="AA650" s="27"/>
    </row>
    <row r="651">
      <c r="A651" s="99"/>
      <c r="X651" s="26"/>
      <c r="Y651" s="27"/>
      <c r="Z651" s="26"/>
      <c r="AA651" s="27"/>
    </row>
    <row r="652">
      <c r="A652" s="99"/>
      <c r="X652" s="26"/>
      <c r="Y652" s="27"/>
      <c r="Z652" s="26"/>
      <c r="AA652" s="27"/>
    </row>
    <row r="653">
      <c r="A653" s="99"/>
      <c r="X653" s="26"/>
      <c r="Y653" s="27"/>
      <c r="Z653" s="26"/>
      <c r="AA653" s="27"/>
    </row>
    <row r="654">
      <c r="A654" s="99"/>
      <c r="X654" s="26"/>
      <c r="Y654" s="27"/>
      <c r="Z654" s="26"/>
      <c r="AA654" s="27"/>
    </row>
    <row r="655">
      <c r="A655" s="99"/>
      <c r="X655" s="26"/>
      <c r="Y655" s="27"/>
      <c r="Z655" s="26"/>
      <c r="AA655" s="27"/>
    </row>
    <row r="656">
      <c r="A656" s="99"/>
      <c r="X656" s="26"/>
      <c r="Y656" s="27"/>
      <c r="Z656" s="26"/>
      <c r="AA656" s="27"/>
    </row>
    <row r="657">
      <c r="A657" s="99"/>
      <c r="X657" s="26"/>
      <c r="Y657" s="27"/>
      <c r="Z657" s="26"/>
      <c r="AA657" s="27"/>
    </row>
    <row r="658">
      <c r="A658" s="99"/>
      <c r="X658" s="26"/>
      <c r="Y658" s="27"/>
      <c r="Z658" s="26"/>
      <c r="AA658" s="27"/>
    </row>
    <row r="659">
      <c r="A659" s="99"/>
      <c r="X659" s="53"/>
      <c r="Y659" s="27"/>
      <c r="Z659" s="53"/>
      <c r="AA659" s="27"/>
    </row>
    <row r="660">
      <c r="A660" s="99"/>
      <c r="X660" s="26"/>
      <c r="Y660" s="27"/>
      <c r="Z660" s="26"/>
      <c r="AA660" s="27"/>
    </row>
    <row r="661">
      <c r="A661" s="99"/>
      <c r="X661" s="26"/>
      <c r="Y661" s="27"/>
      <c r="Z661" s="26"/>
      <c r="AA661" s="27"/>
    </row>
    <row r="662">
      <c r="A662" s="99"/>
      <c r="X662" s="26"/>
      <c r="Y662" s="27"/>
      <c r="Z662" s="26"/>
      <c r="AA662" s="27"/>
    </row>
    <row r="663">
      <c r="A663" s="99"/>
      <c r="X663" s="26"/>
      <c r="Y663" s="27"/>
      <c r="Z663" s="26"/>
      <c r="AA663" s="27"/>
    </row>
    <row r="664">
      <c r="A664" s="99"/>
      <c r="X664" s="26"/>
      <c r="Y664" s="27"/>
      <c r="Z664" s="26"/>
      <c r="AA664" s="27"/>
    </row>
    <row r="665">
      <c r="A665" s="99"/>
      <c r="X665" s="26"/>
      <c r="Y665" s="27"/>
      <c r="Z665" s="26"/>
      <c r="AA665" s="27"/>
    </row>
    <row r="666">
      <c r="A666" s="99"/>
      <c r="X666" s="26"/>
      <c r="Y666" s="27"/>
      <c r="Z666" s="26"/>
      <c r="AA666" s="27"/>
    </row>
    <row r="667">
      <c r="A667" s="99"/>
      <c r="X667" s="26"/>
      <c r="Y667" s="27"/>
      <c r="Z667" s="26"/>
      <c r="AA667" s="27"/>
    </row>
    <row r="668">
      <c r="A668" s="99"/>
      <c r="X668" s="26"/>
      <c r="Y668" s="27"/>
      <c r="Z668" s="26"/>
      <c r="AA668" s="27"/>
    </row>
    <row r="669">
      <c r="A669" s="99"/>
      <c r="X669" s="26"/>
      <c r="Y669" s="27"/>
      <c r="Z669" s="26"/>
      <c r="AA669" s="27"/>
    </row>
    <row r="670">
      <c r="A670" s="99"/>
      <c r="X670" s="53"/>
      <c r="Y670" s="27"/>
      <c r="Z670" s="53"/>
      <c r="AA670" s="27"/>
    </row>
    <row r="671">
      <c r="A671" s="99"/>
      <c r="X671" s="26"/>
      <c r="Y671" s="27"/>
      <c r="Z671" s="26"/>
      <c r="AA671" s="27"/>
    </row>
    <row r="672">
      <c r="A672" s="99"/>
      <c r="X672" s="26"/>
      <c r="Y672" s="27"/>
      <c r="Z672" s="26"/>
      <c r="AA672" s="27"/>
    </row>
    <row r="673">
      <c r="A673" s="99"/>
      <c r="X673" s="26"/>
      <c r="Y673" s="27"/>
      <c r="Z673" s="26"/>
      <c r="AA673" s="27"/>
    </row>
    <row r="674">
      <c r="A674" s="99"/>
      <c r="X674" s="26"/>
      <c r="Y674" s="27"/>
      <c r="Z674" s="26"/>
      <c r="AA674" s="27"/>
    </row>
    <row r="675">
      <c r="A675" s="99"/>
      <c r="X675" s="26"/>
      <c r="Y675" s="27"/>
      <c r="Z675" s="26"/>
      <c r="AA675" s="27"/>
    </row>
    <row r="676">
      <c r="A676" s="99"/>
      <c r="X676" s="26"/>
      <c r="Y676" s="27"/>
      <c r="Z676" s="26"/>
      <c r="AA676" s="27"/>
    </row>
    <row r="677">
      <c r="A677" s="99"/>
      <c r="X677" s="26"/>
      <c r="Y677" s="27"/>
      <c r="Z677" s="26"/>
      <c r="AA677" s="27"/>
    </row>
    <row r="678">
      <c r="A678" s="99"/>
      <c r="X678" s="26"/>
      <c r="Y678" s="27"/>
      <c r="Z678" s="26"/>
      <c r="AA678" s="27"/>
    </row>
    <row r="679">
      <c r="A679" s="99"/>
      <c r="X679" s="53"/>
      <c r="Y679" s="27"/>
      <c r="Z679" s="53"/>
      <c r="AA679" s="27"/>
    </row>
    <row r="680">
      <c r="A680" s="99"/>
      <c r="X680" s="26"/>
      <c r="Y680" s="27"/>
      <c r="Z680" s="26"/>
      <c r="AA680" s="27"/>
    </row>
    <row r="681">
      <c r="A681" s="99"/>
      <c r="X681" s="26"/>
      <c r="Y681" s="27"/>
      <c r="Z681" s="26"/>
      <c r="AA681" s="27"/>
    </row>
    <row r="682">
      <c r="A682" s="99"/>
      <c r="X682" s="26"/>
      <c r="Y682" s="27"/>
      <c r="Z682" s="26"/>
      <c r="AA682" s="27"/>
    </row>
    <row r="683">
      <c r="A683" s="99"/>
      <c r="X683" s="26"/>
      <c r="Y683" s="27"/>
      <c r="Z683" s="26"/>
      <c r="AA683" s="27"/>
    </row>
    <row r="684">
      <c r="A684" s="99"/>
      <c r="X684" s="26"/>
      <c r="Y684" s="27"/>
      <c r="Z684" s="26"/>
      <c r="AA684" s="27"/>
    </row>
    <row r="685">
      <c r="A685" s="99"/>
      <c r="X685" s="26"/>
      <c r="Y685" s="27"/>
      <c r="Z685" s="26"/>
      <c r="AA685" s="27"/>
    </row>
    <row r="686">
      <c r="A686" s="99"/>
      <c r="X686" s="26"/>
      <c r="Y686" s="27"/>
      <c r="Z686" s="26"/>
      <c r="AA686" s="27"/>
    </row>
    <row r="687">
      <c r="A687" s="99"/>
      <c r="X687" s="26"/>
      <c r="Y687" s="27"/>
      <c r="Z687" s="26"/>
      <c r="AA687" s="27"/>
    </row>
    <row r="688">
      <c r="A688" s="99"/>
      <c r="X688" s="26"/>
      <c r="Y688" s="27"/>
      <c r="Z688" s="26"/>
      <c r="AA688" s="27"/>
    </row>
    <row r="689">
      <c r="A689" s="99"/>
      <c r="X689" s="53"/>
      <c r="Y689" s="27"/>
      <c r="Z689" s="53"/>
      <c r="AA689" s="27"/>
    </row>
    <row r="690">
      <c r="A690" s="99"/>
      <c r="X690" s="26"/>
      <c r="Y690" s="27"/>
      <c r="Z690" s="26"/>
      <c r="AA690" s="27"/>
    </row>
    <row r="691">
      <c r="A691" s="99"/>
      <c r="X691" s="26"/>
      <c r="Y691" s="27"/>
      <c r="Z691" s="26"/>
      <c r="AA691" s="27"/>
    </row>
    <row r="692">
      <c r="A692" s="99"/>
      <c r="X692" s="26"/>
      <c r="Y692" s="27"/>
      <c r="Z692" s="26"/>
      <c r="AA692" s="27"/>
    </row>
    <row r="693">
      <c r="A693" s="99"/>
      <c r="X693" s="26"/>
      <c r="Y693" s="27"/>
      <c r="Z693" s="26"/>
      <c r="AA693" s="27"/>
    </row>
    <row r="694">
      <c r="A694" s="99"/>
      <c r="X694" s="26"/>
      <c r="Y694" s="27"/>
      <c r="Z694" s="26"/>
      <c r="AA694" s="27"/>
    </row>
    <row r="695">
      <c r="A695" s="99"/>
      <c r="X695" s="26"/>
      <c r="Y695" s="27"/>
      <c r="Z695" s="26"/>
      <c r="AA695" s="27"/>
    </row>
    <row r="696">
      <c r="A696" s="99"/>
      <c r="X696" s="26"/>
      <c r="Y696" s="27"/>
      <c r="Z696" s="26"/>
      <c r="AA696" s="27"/>
    </row>
    <row r="697">
      <c r="A697" s="99"/>
      <c r="X697" s="26"/>
      <c r="Y697" s="27"/>
      <c r="Z697" s="26"/>
      <c r="AA697" s="27"/>
    </row>
    <row r="698">
      <c r="A698" s="99"/>
      <c r="X698" s="26"/>
      <c r="Y698" s="27"/>
      <c r="Z698" s="26"/>
      <c r="AA698" s="27"/>
    </row>
    <row r="699">
      <c r="A699" s="99"/>
      <c r="X699" s="53"/>
      <c r="Y699" s="27"/>
      <c r="Z699" s="53"/>
      <c r="AA699" s="27"/>
    </row>
    <row r="700">
      <c r="A700" s="99"/>
      <c r="X700" s="26"/>
      <c r="Y700" s="27"/>
      <c r="Z700" s="26"/>
      <c r="AA700" s="27"/>
    </row>
    <row r="701">
      <c r="A701" s="99"/>
      <c r="X701" s="26"/>
      <c r="Y701" s="27"/>
      <c r="Z701" s="26"/>
      <c r="AA701" s="27"/>
    </row>
    <row r="702">
      <c r="A702" s="99"/>
      <c r="X702" s="26"/>
      <c r="Y702" s="27"/>
      <c r="Z702" s="26"/>
      <c r="AA702" s="27"/>
    </row>
    <row r="703">
      <c r="A703" s="99"/>
      <c r="X703" s="26"/>
      <c r="Y703" s="27"/>
      <c r="Z703" s="26"/>
      <c r="AA703" s="27"/>
    </row>
    <row r="704">
      <c r="A704" s="99"/>
      <c r="X704" s="26"/>
      <c r="Y704" s="27"/>
      <c r="Z704" s="26"/>
      <c r="AA704" s="27"/>
    </row>
    <row r="705">
      <c r="A705" s="99"/>
      <c r="X705" s="26"/>
      <c r="Y705" s="27"/>
      <c r="Z705" s="26"/>
      <c r="AA705" s="27"/>
    </row>
    <row r="706">
      <c r="A706" s="99"/>
      <c r="X706" s="26"/>
      <c r="Y706" s="27"/>
      <c r="Z706" s="26"/>
      <c r="AA706" s="27"/>
    </row>
    <row r="707">
      <c r="A707" s="99"/>
      <c r="X707" s="26"/>
      <c r="Y707" s="27"/>
      <c r="Z707" s="26"/>
      <c r="AA707" s="27"/>
    </row>
    <row r="708">
      <c r="A708" s="99"/>
      <c r="X708" s="53"/>
      <c r="Y708" s="27"/>
      <c r="Z708" s="53"/>
      <c r="AA708" s="27"/>
    </row>
    <row r="709">
      <c r="A709" s="99"/>
      <c r="X709" s="26"/>
      <c r="Y709" s="27"/>
      <c r="Z709" s="26"/>
      <c r="AA709" s="27"/>
    </row>
    <row r="710">
      <c r="A710" s="99"/>
      <c r="X710" s="26"/>
      <c r="Y710" s="27"/>
      <c r="Z710" s="26"/>
      <c r="AA710" s="27"/>
    </row>
    <row r="711">
      <c r="A711" s="99"/>
      <c r="X711" s="26"/>
      <c r="Y711" s="27"/>
      <c r="Z711" s="26"/>
      <c r="AA711" s="27"/>
    </row>
    <row r="712">
      <c r="A712" s="99"/>
      <c r="X712" s="26"/>
      <c r="Y712" s="27"/>
      <c r="Z712" s="26"/>
      <c r="AA712" s="27"/>
    </row>
    <row r="713">
      <c r="A713" s="99"/>
      <c r="X713" s="26"/>
      <c r="Y713" s="27"/>
      <c r="Z713" s="26"/>
      <c r="AA713" s="27"/>
    </row>
    <row r="714">
      <c r="A714" s="99"/>
      <c r="X714" s="26"/>
      <c r="Y714" s="27"/>
      <c r="Z714" s="26"/>
      <c r="AA714" s="27"/>
    </row>
    <row r="715">
      <c r="A715" s="99"/>
      <c r="X715" s="26"/>
      <c r="Y715" s="27"/>
      <c r="Z715" s="26"/>
      <c r="AA715" s="27"/>
    </row>
    <row r="716">
      <c r="A716" s="99"/>
      <c r="X716" s="26"/>
      <c r="Y716" s="27"/>
      <c r="Z716" s="26"/>
      <c r="AA716" s="27"/>
    </row>
    <row r="717">
      <c r="A717" s="99"/>
      <c r="X717" s="26"/>
      <c r="Y717" s="27"/>
      <c r="Z717" s="26"/>
      <c r="AA717" s="27"/>
    </row>
    <row r="718">
      <c r="A718" s="99"/>
      <c r="X718" s="53"/>
      <c r="Y718" s="27"/>
      <c r="Z718" s="53"/>
      <c r="AA718" s="27"/>
    </row>
    <row r="719">
      <c r="A719" s="99"/>
      <c r="X719" s="26"/>
      <c r="Y719" s="27"/>
      <c r="Z719" s="26"/>
      <c r="AA719" s="27"/>
    </row>
    <row r="720">
      <c r="A720" s="99"/>
      <c r="X720" s="74"/>
      <c r="Y720" s="27"/>
      <c r="Z720" s="74"/>
      <c r="AA720" s="27"/>
    </row>
    <row r="721">
      <c r="A721" s="99"/>
    </row>
    <row r="722">
      <c r="A722" s="99"/>
      <c r="X722" s="12"/>
      <c r="Y722" s="9"/>
      <c r="Z722" s="12"/>
      <c r="AA722" s="9"/>
    </row>
    <row r="723">
      <c r="A723" s="99"/>
      <c r="X723" s="26"/>
      <c r="Y723" s="27"/>
      <c r="Z723" s="26"/>
      <c r="AA723" s="27"/>
    </row>
    <row r="724">
      <c r="A724" s="99"/>
      <c r="X724" s="26"/>
      <c r="Y724" s="27"/>
      <c r="Z724" s="26"/>
      <c r="AA724" s="27"/>
    </row>
    <row r="725">
      <c r="A725" s="99"/>
      <c r="X725" s="26"/>
      <c r="Y725" s="27"/>
      <c r="Z725" s="26"/>
      <c r="AA725" s="27"/>
    </row>
    <row r="726">
      <c r="A726" s="99"/>
      <c r="X726" s="26"/>
      <c r="Y726" s="27"/>
      <c r="Z726" s="26"/>
      <c r="AA726" s="27"/>
    </row>
    <row r="727">
      <c r="A727" s="99"/>
      <c r="X727" s="26"/>
      <c r="Y727" s="27"/>
      <c r="Z727" s="26"/>
      <c r="AA727" s="27"/>
    </row>
    <row r="728">
      <c r="A728" s="99"/>
      <c r="X728" s="26"/>
      <c r="Y728" s="27"/>
      <c r="Z728" s="26"/>
      <c r="AA728" s="27"/>
    </row>
    <row r="729">
      <c r="A729" s="99"/>
      <c r="X729" s="26"/>
      <c r="Y729" s="27"/>
      <c r="Z729" s="26"/>
      <c r="AA729" s="27"/>
    </row>
    <row r="730">
      <c r="A730" s="99"/>
      <c r="X730" s="26"/>
      <c r="Y730" s="27"/>
      <c r="Z730" s="26"/>
      <c r="AA730" s="27"/>
    </row>
    <row r="731">
      <c r="A731" s="99"/>
      <c r="X731" s="26"/>
      <c r="Y731" s="27"/>
      <c r="Z731" s="26"/>
      <c r="AA731" s="27"/>
    </row>
    <row r="732">
      <c r="A732" s="99"/>
      <c r="X732" s="53"/>
      <c r="Y732" s="27"/>
      <c r="Z732" s="53"/>
      <c r="AA732" s="27"/>
    </row>
    <row r="733">
      <c r="A733" s="99"/>
      <c r="X733" s="26"/>
      <c r="Y733" s="27"/>
      <c r="Z733" s="26"/>
      <c r="AA733" s="27"/>
    </row>
    <row r="734">
      <c r="A734" s="99"/>
      <c r="X734" s="26"/>
      <c r="Y734" s="27"/>
      <c r="Z734" s="26"/>
      <c r="AA734" s="27"/>
    </row>
    <row r="735">
      <c r="A735" s="99"/>
      <c r="X735" s="26"/>
      <c r="Y735" s="27"/>
      <c r="Z735" s="26"/>
      <c r="AA735" s="27"/>
    </row>
    <row r="736">
      <c r="A736" s="99"/>
      <c r="X736" s="26"/>
      <c r="Y736" s="27"/>
      <c r="Z736" s="26"/>
      <c r="AA736" s="27"/>
    </row>
    <row r="737">
      <c r="A737" s="99"/>
      <c r="X737" s="26"/>
      <c r="Y737" s="27"/>
      <c r="Z737" s="26"/>
      <c r="AA737" s="27"/>
    </row>
    <row r="738">
      <c r="A738" s="99"/>
      <c r="X738" s="26"/>
      <c r="Y738" s="27"/>
      <c r="Z738" s="26"/>
      <c r="AA738" s="27"/>
    </row>
    <row r="739">
      <c r="A739" s="99"/>
      <c r="X739" s="26"/>
      <c r="Y739" s="27"/>
      <c r="Z739" s="26"/>
      <c r="AA739" s="27"/>
    </row>
    <row r="740">
      <c r="A740" s="99"/>
      <c r="X740" s="26"/>
      <c r="Y740" s="27"/>
      <c r="Z740" s="26"/>
      <c r="AA740" s="27"/>
    </row>
    <row r="741">
      <c r="A741" s="99"/>
      <c r="X741" s="26"/>
      <c r="Y741" s="27"/>
      <c r="Z741" s="26"/>
      <c r="AA741" s="27"/>
    </row>
    <row r="742">
      <c r="A742" s="99"/>
      <c r="X742" s="26"/>
      <c r="Y742" s="27"/>
      <c r="Z742" s="26"/>
      <c r="AA742" s="27"/>
    </row>
    <row r="743">
      <c r="A743" s="99"/>
      <c r="X743" s="53"/>
      <c r="Y743" s="27"/>
      <c r="Z743" s="53"/>
      <c r="AA743" s="27"/>
    </row>
    <row r="744">
      <c r="A744" s="99"/>
      <c r="X744" s="26"/>
      <c r="Y744" s="27"/>
      <c r="Z744" s="26"/>
      <c r="AA744" s="27"/>
    </row>
    <row r="745">
      <c r="A745" s="99"/>
      <c r="X745" s="26"/>
      <c r="Y745" s="27"/>
      <c r="Z745" s="26"/>
      <c r="AA745" s="27"/>
    </row>
    <row r="746">
      <c r="A746" s="99"/>
      <c r="X746" s="26"/>
      <c r="Y746" s="27"/>
      <c r="Z746" s="26"/>
      <c r="AA746" s="27"/>
    </row>
    <row r="747">
      <c r="A747" s="99"/>
      <c r="X747" s="26"/>
      <c r="Y747" s="27"/>
      <c r="Z747" s="26"/>
      <c r="AA747" s="27"/>
    </row>
    <row r="748">
      <c r="A748" s="99"/>
      <c r="X748" s="26"/>
      <c r="Y748" s="27"/>
      <c r="Z748" s="26"/>
      <c r="AA748" s="27"/>
    </row>
    <row r="749">
      <c r="A749" s="99"/>
      <c r="X749" s="26"/>
      <c r="Y749" s="27"/>
      <c r="Z749" s="26"/>
      <c r="AA749" s="27"/>
    </row>
    <row r="750">
      <c r="A750" s="99"/>
      <c r="X750" s="26"/>
      <c r="Y750" s="27"/>
      <c r="Z750" s="26"/>
      <c r="AA750" s="27"/>
    </row>
    <row r="751">
      <c r="A751" s="99"/>
      <c r="X751" s="26"/>
      <c r="Y751" s="27"/>
      <c r="Z751" s="26"/>
      <c r="AA751" s="27"/>
    </row>
    <row r="752">
      <c r="A752" s="99"/>
      <c r="X752" s="26"/>
      <c r="Y752" s="27"/>
      <c r="Z752" s="26"/>
      <c r="AA752" s="27"/>
    </row>
    <row r="753">
      <c r="A753" s="99"/>
      <c r="X753" s="53"/>
      <c r="Y753" s="27"/>
      <c r="Z753" s="53"/>
      <c r="AA753" s="27"/>
    </row>
    <row r="754">
      <c r="A754" s="99"/>
      <c r="X754" s="26"/>
      <c r="Y754" s="27"/>
      <c r="Z754" s="26"/>
      <c r="AA754" s="27"/>
    </row>
    <row r="755">
      <c r="A755" s="99"/>
      <c r="X755" s="26"/>
      <c r="Y755" s="27"/>
      <c r="Z755" s="26"/>
      <c r="AA755" s="27"/>
    </row>
    <row r="756">
      <c r="A756" s="99"/>
      <c r="X756" s="26"/>
      <c r="Y756" s="27"/>
      <c r="Z756" s="26"/>
      <c r="AA756" s="27"/>
    </row>
    <row r="757">
      <c r="A757" s="99"/>
      <c r="X757" s="26"/>
      <c r="Y757" s="27"/>
      <c r="Z757" s="26"/>
      <c r="AA757" s="27"/>
    </row>
    <row r="758">
      <c r="A758" s="99"/>
      <c r="X758" s="26"/>
      <c r="Y758" s="27"/>
      <c r="Z758" s="26"/>
      <c r="AA758" s="27"/>
    </row>
    <row r="759">
      <c r="A759" s="99"/>
      <c r="X759" s="26"/>
      <c r="Y759" s="27"/>
      <c r="Z759" s="26"/>
      <c r="AA759" s="27"/>
    </row>
    <row r="760">
      <c r="A760" s="99"/>
      <c r="X760" s="26"/>
      <c r="Y760" s="27"/>
      <c r="Z760" s="26"/>
      <c r="AA760" s="27"/>
    </row>
    <row r="761">
      <c r="A761" s="99"/>
      <c r="X761" s="26"/>
      <c r="Y761" s="27"/>
      <c r="Z761" s="26"/>
      <c r="AA761" s="27"/>
    </row>
    <row r="762">
      <c r="A762" s="99"/>
      <c r="X762" s="53"/>
      <c r="Y762" s="27"/>
      <c r="Z762" s="53"/>
      <c r="AA762" s="27"/>
    </row>
    <row r="763">
      <c r="A763" s="99"/>
      <c r="X763" s="26"/>
      <c r="Y763" s="27"/>
      <c r="Z763" s="26"/>
      <c r="AA763" s="27"/>
    </row>
    <row r="764">
      <c r="A764" s="99"/>
      <c r="X764" s="26"/>
      <c r="Y764" s="27"/>
      <c r="Z764" s="26"/>
      <c r="AA764" s="27"/>
    </row>
    <row r="765">
      <c r="A765" s="99"/>
      <c r="X765" s="26"/>
      <c r="Y765" s="27"/>
      <c r="Z765" s="26"/>
      <c r="AA765" s="27"/>
    </row>
    <row r="766">
      <c r="A766" s="99"/>
      <c r="X766" s="26"/>
      <c r="Y766" s="27"/>
      <c r="Z766" s="26"/>
      <c r="AA766" s="27"/>
    </row>
    <row r="767">
      <c r="A767" s="99"/>
      <c r="X767" s="26"/>
      <c r="Y767" s="27"/>
      <c r="Z767" s="26"/>
      <c r="AA767" s="27"/>
    </row>
    <row r="768">
      <c r="A768" s="99"/>
      <c r="X768" s="26"/>
      <c r="Y768" s="27"/>
      <c r="Z768" s="26"/>
      <c r="AA768" s="27"/>
    </row>
    <row r="769">
      <c r="A769" s="99"/>
      <c r="X769" s="26"/>
      <c r="Y769" s="27"/>
      <c r="Z769" s="26"/>
      <c r="AA769" s="27"/>
    </row>
    <row r="770">
      <c r="A770" s="99"/>
      <c r="X770" s="26"/>
      <c r="Y770" s="27"/>
      <c r="Z770" s="26"/>
      <c r="AA770" s="27"/>
    </row>
    <row r="771">
      <c r="A771" s="99"/>
      <c r="X771" s="26"/>
      <c r="Y771" s="27"/>
      <c r="Z771" s="26"/>
      <c r="AA771" s="27"/>
    </row>
    <row r="772">
      <c r="A772" s="99"/>
      <c r="X772" s="26"/>
      <c r="Y772" s="27"/>
      <c r="Z772" s="26"/>
      <c r="AA772" s="27"/>
    </row>
    <row r="773">
      <c r="A773" s="99"/>
      <c r="X773" s="53"/>
      <c r="Y773" s="27"/>
      <c r="Z773" s="53"/>
      <c r="AA773" s="27"/>
    </row>
    <row r="774">
      <c r="A774" s="99"/>
      <c r="X774" s="26"/>
      <c r="Y774" s="27"/>
      <c r="Z774" s="26"/>
      <c r="AA774" s="27"/>
    </row>
    <row r="775">
      <c r="A775" s="99"/>
      <c r="X775" s="26"/>
      <c r="Y775" s="27"/>
      <c r="Z775" s="26"/>
      <c r="AA775" s="27"/>
    </row>
    <row r="776">
      <c r="A776" s="99"/>
      <c r="X776" s="26"/>
      <c r="Y776" s="27"/>
      <c r="Z776" s="26"/>
      <c r="AA776" s="27"/>
    </row>
    <row r="777">
      <c r="A777" s="99"/>
      <c r="X777" s="26"/>
      <c r="Y777" s="27"/>
      <c r="Z777" s="26"/>
      <c r="AA777" s="27"/>
    </row>
    <row r="778">
      <c r="A778" s="99"/>
      <c r="X778" s="26"/>
      <c r="Y778" s="27"/>
      <c r="Z778" s="26"/>
      <c r="AA778" s="27"/>
    </row>
    <row r="779">
      <c r="A779" s="99"/>
      <c r="X779" s="26"/>
      <c r="Y779" s="27"/>
      <c r="Z779" s="26"/>
      <c r="AA779" s="27"/>
    </row>
    <row r="780">
      <c r="A780" s="99"/>
      <c r="X780" s="26"/>
      <c r="Y780" s="27"/>
      <c r="Z780" s="26"/>
      <c r="AA780" s="27"/>
    </row>
    <row r="781">
      <c r="A781" s="99"/>
      <c r="X781" s="26"/>
      <c r="Y781" s="27"/>
      <c r="Z781" s="26"/>
      <c r="AA781" s="27"/>
    </row>
    <row r="782">
      <c r="A782" s="99"/>
      <c r="X782" s="53"/>
      <c r="Y782" s="27"/>
      <c r="Z782" s="53"/>
      <c r="AA782" s="27"/>
    </row>
    <row r="783">
      <c r="A783" s="99"/>
      <c r="X783" s="26"/>
      <c r="Y783" s="27"/>
      <c r="Z783" s="26"/>
      <c r="AA783" s="27"/>
    </row>
    <row r="784">
      <c r="A784" s="99"/>
      <c r="X784" s="26"/>
      <c r="Y784" s="27"/>
      <c r="Z784" s="26"/>
      <c r="AA784" s="27"/>
    </row>
    <row r="785">
      <c r="A785" s="99"/>
      <c r="X785" s="26"/>
      <c r="Y785" s="27"/>
      <c r="Z785" s="26"/>
      <c r="AA785" s="27"/>
    </row>
    <row r="786">
      <c r="A786" s="99"/>
      <c r="X786" s="26"/>
      <c r="Y786" s="27"/>
      <c r="Z786" s="26"/>
      <c r="AA786" s="27"/>
    </row>
    <row r="787">
      <c r="A787" s="99"/>
      <c r="X787" s="26"/>
      <c r="Y787" s="27"/>
      <c r="Z787" s="26"/>
      <c r="AA787" s="27"/>
    </row>
    <row r="788">
      <c r="A788" s="99"/>
      <c r="X788" s="26"/>
      <c r="Y788" s="27"/>
      <c r="Z788" s="26"/>
      <c r="AA788" s="27"/>
    </row>
    <row r="789">
      <c r="A789" s="99"/>
      <c r="X789" s="26"/>
      <c r="Y789" s="27"/>
      <c r="Z789" s="26"/>
      <c r="AA789" s="27"/>
    </row>
    <row r="790">
      <c r="A790" s="99"/>
      <c r="X790" s="26"/>
      <c r="Y790" s="27"/>
      <c r="Z790" s="26"/>
      <c r="AA790" s="27"/>
    </row>
    <row r="791">
      <c r="A791" s="99"/>
      <c r="X791" s="26"/>
      <c r="Y791" s="27"/>
      <c r="Z791" s="26"/>
      <c r="AA791" s="27"/>
    </row>
    <row r="792">
      <c r="A792" s="99"/>
      <c r="X792" s="53"/>
      <c r="Y792" s="27"/>
      <c r="Z792" s="53"/>
      <c r="AA792" s="27"/>
    </row>
    <row r="793">
      <c r="A793" s="99"/>
      <c r="X793" s="26"/>
      <c r="Y793" s="27"/>
      <c r="Z793" s="26"/>
      <c r="AA793" s="27"/>
    </row>
    <row r="794">
      <c r="A794" s="99"/>
      <c r="X794" s="26"/>
      <c r="Y794" s="27"/>
      <c r="Z794" s="26"/>
      <c r="AA794" s="27"/>
    </row>
    <row r="795">
      <c r="A795" s="99"/>
      <c r="X795" s="26"/>
      <c r="Y795" s="27"/>
      <c r="Z795" s="26"/>
      <c r="AA795" s="27"/>
    </row>
    <row r="796">
      <c r="A796" s="99"/>
      <c r="X796" s="26"/>
      <c r="Y796" s="27"/>
      <c r="Z796" s="26"/>
      <c r="AA796" s="27"/>
    </row>
    <row r="797">
      <c r="A797" s="99"/>
      <c r="X797" s="26"/>
      <c r="Y797" s="27"/>
      <c r="Z797" s="26"/>
      <c r="AA797" s="27"/>
    </row>
    <row r="798">
      <c r="A798" s="99"/>
      <c r="X798" s="26"/>
      <c r="Y798" s="27"/>
      <c r="Z798" s="26"/>
      <c r="AA798" s="27"/>
    </row>
    <row r="799">
      <c r="A799" s="99"/>
      <c r="X799" s="26"/>
      <c r="Y799" s="27"/>
      <c r="Z799" s="26"/>
      <c r="AA799" s="27"/>
    </row>
    <row r="800">
      <c r="A800" s="99"/>
      <c r="X800" s="26"/>
      <c r="Y800" s="27"/>
      <c r="Z800" s="26"/>
      <c r="AA800" s="27"/>
    </row>
    <row r="801">
      <c r="A801" s="99"/>
      <c r="X801" s="26"/>
      <c r="Y801" s="27"/>
      <c r="Z801" s="26"/>
      <c r="AA801" s="27"/>
    </row>
    <row r="802">
      <c r="A802" s="99"/>
      <c r="X802" s="53"/>
      <c r="Y802" s="27"/>
      <c r="Z802" s="53"/>
      <c r="AA802" s="27"/>
    </row>
    <row r="803">
      <c r="A803" s="99"/>
      <c r="X803" s="26"/>
      <c r="Y803" s="27"/>
      <c r="Z803" s="26"/>
      <c r="AA803" s="27"/>
    </row>
    <row r="804">
      <c r="A804" s="99"/>
      <c r="X804" s="26"/>
      <c r="Y804" s="27"/>
      <c r="Z804" s="26"/>
      <c r="AA804" s="27"/>
    </row>
    <row r="805">
      <c r="A805" s="99"/>
      <c r="X805" s="26"/>
      <c r="Y805" s="27"/>
      <c r="Z805" s="26"/>
      <c r="AA805" s="27"/>
    </row>
    <row r="806">
      <c r="A806" s="99"/>
      <c r="X806" s="26"/>
      <c r="Y806" s="27"/>
      <c r="Z806" s="26"/>
      <c r="AA806" s="27"/>
    </row>
    <row r="807">
      <c r="A807" s="99"/>
      <c r="X807" s="26"/>
      <c r="Y807" s="27"/>
      <c r="Z807" s="26"/>
      <c r="AA807" s="27"/>
    </row>
    <row r="808">
      <c r="A808" s="99"/>
      <c r="X808" s="26"/>
      <c r="Y808" s="27"/>
      <c r="Z808" s="26"/>
      <c r="AA808" s="27"/>
    </row>
    <row r="809">
      <c r="A809" s="99"/>
      <c r="X809" s="26"/>
      <c r="Y809" s="27"/>
      <c r="Z809" s="26"/>
      <c r="AA809" s="27"/>
    </row>
    <row r="810">
      <c r="A810" s="99"/>
      <c r="X810" s="26"/>
      <c r="Y810" s="27"/>
      <c r="Z810" s="26"/>
      <c r="AA810" s="27"/>
    </row>
    <row r="811">
      <c r="A811" s="99"/>
      <c r="X811" s="53"/>
      <c r="Y811" s="27"/>
      <c r="Z811" s="53"/>
      <c r="AA811" s="27"/>
    </row>
    <row r="812">
      <c r="A812" s="99"/>
      <c r="X812" s="26"/>
      <c r="Y812" s="27"/>
      <c r="Z812" s="26"/>
      <c r="AA812" s="27"/>
    </row>
    <row r="813">
      <c r="A813" s="99"/>
      <c r="X813" s="26"/>
      <c r="Y813" s="27"/>
      <c r="Z813" s="26"/>
      <c r="AA813" s="27"/>
    </row>
    <row r="814">
      <c r="A814" s="99"/>
      <c r="X814" s="26"/>
      <c r="Y814" s="27"/>
      <c r="Z814" s="26"/>
      <c r="AA814" s="27"/>
    </row>
    <row r="815">
      <c r="A815" s="99"/>
      <c r="X815" s="26"/>
      <c r="Y815" s="27"/>
      <c r="Z815" s="26"/>
      <c r="AA815" s="27"/>
    </row>
    <row r="816">
      <c r="A816" s="99"/>
      <c r="X816" s="26"/>
      <c r="Y816" s="27"/>
      <c r="Z816" s="26"/>
      <c r="AA816" s="27"/>
    </row>
    <row r="817">
      <c r="A817" s="99"/>
      <c r="X817" s="26"/>
      <c r="Y817" s="27"/>
      <c r="Z817" s="26"/>
      <c r="AA817" s="27"/>
    </row>
    <row r="818">
      <c r="A818" s="99"/>
      <c r="X818" s="26"/>
      <c r="Y818" s="27"/>
      <c r="Z818" s="26"/>
      <c r="AA818" s="27"/>
    </row>
    <row r="819">
      <c r="A819" s="99"/>
      <c r="X819" s="26"/>
      <c r="Y819" s="27"/>
      <c r="Z819" s="26"/>
      <c r="AA819" s="27"/>
    </row>
    <row r="820">
      <c r="A820" s="99"/>
      <c r="X820" s="26"/>
      <c r="Y820" s="27"/>
      <c r="Z820" s="26"/>
      <c r="AA820" s="27"/>
    </row>
    <row r="821">
      <c r="A821" s="99"/>
      <c r="X821" s="53"/>
      <c r="Y821" s="27"/>
      <c r="Z821" s="53"/>
      <c r="AA821" s="27"/>
    </row>
    <row r="822">
      <c r="A822" s="99"/>
      <c r="X822" s="26"/>
      <c r="Y822" s="27"/>
      <c r="Z822" s="26"/>
      <c r="AA822" s="27"/>
    </row>
    <row r="823">
      <c r="A823" s="99"/>
      <c r="X823" s="74"/>
      <c r="Y823" s="27"/>
      <c r="Z823" s="74"/>
      <c r="AA823" s="27"/>
    </row>
    <row r="824">
      <c r="A824" s="99"/>
    </row>
    <row r="825">
      <c r="A825" s="99"/>
      <c r="X825" s="12"/>
      <c r="Y825" s="9"/>
      <c r="Z825" s="12"/>
      <c r="AA825" s="9"/>
    </row>
    <row r="826">
      <c r="A826" s="99"/>
      <c r="X826" s="26"/>
      <c r="Y826" s="27"/>
      <c r="Z826" s="26"/>
      <c r="AA826" s="27"/>
    </row>
    <row r="827">
      <c r="A827" s="99"/>
      <c r="X827" s="26"/>
      <c r="Y827" s="27"/>
      <c r="Z827" s="26"/>
      <c r="AA827" s="27"/>
    </row>
    <row r="828">
      <c r="A828" s="99"/>
      <c r="X828" s="26"/>
      <c r="Y828" s="27"/>
      <c r="Z828" s="26"/>
      <c r="AA828" s="27"/>
    </row>
    <row r="829">
      <c r="A829" s="99"/>
      <c r="X829" s="26"/>
      <c r="Y829" s="27"/>
      <c r="Z829" s="26"/>
      <c r="AA829" s="27"/>
    </row>
    <row r="830">
      <c r="A830" s="99"/>
      <c r="X830" s="26"/>
      <c r="Y830" s="27"/>
      <c r="Z830" s="26"/>
      <c r="AA830" s="27"/>
    </row>
    <row r="831">
      <c r="A831" s="99"/>
      <c r="X831" s="26"/>
      <c r="Y831" s="27"/>
      <c r="Z831" s="26"/>
      <c r="AA831" s="27"/>
    </row>
    <row r="832">
      <c r="A832" s="99"/>
      <c r="X832" s="26"/>
      <c r="Y832" s="27"/>
      <c r="Z832" s="26"/>
      <c r="AA832" s="27"/>
    </row>
    <row r="833">
      <c r="A833" s="99"/>
      <c r="X833" s="26"/>
      <c r="Y833" s="27"/>
      <c r="Z833" s="26"/>
      <c r="AA833" s="27"/>
    </row>
    <row r="834">
      <c r="A834" s="99"/>
      <c r="X834" s="26"/>
      <c r="Y834" s="27"/>
      <c r="Z834" s="26"/>
      <c r="AA834" s="27"/>
    </row>
    <row r="835">
      <c r="A835" s="99"/>
      <c r="X835" s="53"/>
      <c r="Y835" s="27"/>
      <c r="Z835" s="53"/>
      <c r="AA835" s="27"/>
    </row>
    <row r="836">
      <c r="A836" s="99"/>
      <c r="X836" s="26"/>
      <c r="Y836" s="27"/>
      <c r="Z836" s="26"/>
      <c r="AA836" s="27"/>
    </row>
    <row r="837">
      <c r="A837" s="99"/>
      <c r="X837" s="26"/>
      <c r="Y837" s="27"/>
      <c r="Z837" s="26"/>
      <c r="AA837" s="27"/>
    </row>
    <row r="838">
      <c r="A838" s="99"/>
      <c r="X838" s="26"/>
      <c r="Y838" s="27"/>
      <c r="Z838" s="26"/>
      <c r="AA838" s="27"/>
    </row>
    <row r="839">
      <c r="A839" s="99"/>
      <c r="X839" s="26"/>
      <c r="Y839" s="27"/>
      <c r="Z839" s="26"/>
      <c r="AA839" s="27"/>
    </row>
    <row r="840">
      <c r="A840" s="99"/>
      <c r="X840" s="26"/>
      <c r="Y840" s="27"/>
      <c r="Z840" s="26"/>
      <c r="AA840" s="27"/>
    </row>
    <row r="841">
      <c r="A841" s="99"/>
      <c r="X841" s="26"/>
      <c r="Y841" s="27"/>
      <c r="Z841" s="26"/>
      <c r="AA841" s="27"/>
    </row>
    <row r="842">
      <c r="A842" s="99"/>
      <c r="X842" s="26"/>
      <c r="Y842" s="27"/>
      <c r="Z842" s="26"/>
      <c r="AA842" s="27"/>
    </row>
    <row r="843">
      <c r="A843" s="99"/>
      <c r="X843" s="26"/>
      <c r="Y843" s="27"/>
      <c r="Z843" s="26"/>
      <c r="AA843" s="27"/>
    </row>
    <row r="844">
      <c r="A844" s="99"/>
      <c r="X844" s="26"/>
      <c r="Y844" s="27"/>
      <c r="Z844" s="26"/>
      <c r="AA844" s="27"/>
    </row>
    <row r="845">
      <c r="A845" s="99"/>
      <c r="X845" s="26"/>
      <c r="Y845" s="27"/>
      <c r="Z845" s="26"/>
      <c r="AA845" s="27"/>
    </row>
    <row r="846">
      <c r="A846" s="99"/>
      <c r="X846" s="53"/>
      <c r="Y846" s="27"/>
      <c r="Z846" s="53"/>
      <c r="AA846" s="27"/>
    </row>
    <row r="847">
      <c r="A847" s="99"/>
      <c r="X847" s="26"/>
      <c r="Y847" s="27"/>
      <c r="Z847" s="26"/>
      <c r="AA847" s="27"/>
    </row>
    <row r="848">
      <c r="A848" s="99"/>
      <c r="X848" s="26"/>
      <c r="Y848" s="27"/>
      <c r="Z848" s="26"/>
      <c r="AA848" s="27"/>
    </row>
    <row r="849">
      <c r="A849" s="99"/>
      <c r="X849" s="26"/>
      <c r="Y849" s="27"/>
      <c r="Z849" s="26"/>
      <c r="AA849" s="27"/>
    </row>
    <row r="850">
      <c r="A850" s="99"/>
      <c r="X850" s="26"/>
      <c r="Y850" s="27"/>
      <c r="Z850" s="26"/>
      <c r="AA850" s="27"/>
    </row>
    <row r="851">
      <c r="A851" s="99"/>
      <c r="X851" s="26"/>
      <c r="Y851" s="27"/>
      <c r="Z851" s="26"/>
      <c r="AA851" s="27"/>
    </row>
    <row r="852">
      <c r="A852" s="99"/>
      <c r="X852" s="26"/>
      <c r="Y852" s="27"/>
      <c r="Z852" s="26"/>
      <c r="AA852" s="27"/>
    </row>
    <row r="853">
      <c r="A853" s="99"/>
      <c r="X853" s="26"/>
      <c r="Y853" s="27"/>
      <c r="Z853" s="26"/>
      <c r="AA853" s="27"/>
    </row>
    <row r="854">
      <c r="A854" s="99"/>
      <c r="X854" s="26"/>
      <c r="Y854" s="27"/>
      <c r="Z854" s="26"/>
      <c r="AA854" s="27"/>
    </row>
    <row r="855">
      <c r="A855" s="99"/>
      <c r="X855" s="26"/>
      <c r="Y855" s="27"/>
      <c r="Z855" s="26"/>
      <c r="AA855" s="27"/>
    </row>
    <row r="856">
      <c r="A856" s="99"/>
      <c r="X856" s="53"/>
      <c r="Y856" s="27"/>
      <c r="Z856" s="53"/>
      <c r="AA856" s="27"/>
    </row>
    <row r="857">
      <c r="A857" s="99"/>
      <c r="X857" s="26"/>
      <c r="Y857" s="27"/>
      <c r="Z857" s="26"/>
      <c r="AA857" s="27"/>
    </row>
    <row r="858">
      <c r="A858" s="99"/>
      <c r="X858" s="26"/>
      <c r="Y858" s="27"/>
      <c r="Z858" s="26"/>
      <c r="AA858" s="27"/>
    </row>
    <row r="859">
      <c r="A859" s="99"/>
      <c r="X859" s="26"/>
      <c r="Y859" s="27"/>
      <c r="Z859" s="26"/>
      <c r="AA859" s="27"/>
    </row>
    <row r="860">
      <c r="A860" s="99"/>
      <c r="X860" s="26"/>
      <c r="Y860" s="27"/>
      <c r="Z860" s="26"/>
      <c r="AA860" s="27"/>
    </row>
    <row r="861">
      <c r="A861" s="99"/>
      <c r="X861" s="26"/>
      <c r="Y861" s="27"/>
      <c r="Z861" s="26"/>
      <c r="AA861" s="27"/>
    </row>
    <row r="862">
      <c r="A862" s="99"/>
      <c r="X862" s="26"/>
      <c r="Y862" s="27"/>
      <c r="Z862" s="26"/>
      <c r="AA862" s="27"/>
    </row>
    <row r="863">
      <c r="A863" s="99"/>
      <c r="X863" s="26"/>
      <c r="Y863" s="27"/>
      <c r="Z863" s="26"/>
      <c r="AA863" s="27"/>
    </row>
    <row r="864">
      <c r="A864" s="99"/>
      <c r="X864" s="26"/>
      <c r="Y864" s="27"/>
      <c r="Z864" s="26"/>
      <c r="AA864" s="27"/>
    </row>
    <row r="865">
      <c r="A865" s="99"/>
      <c r="X865" s="53"/>
      <c r="Y865" s="27"/>
      <c r="Z865" s="53"/>
      <c r="AA865" s="27"/>
    </row>
    <row r="866">
      <c r="A866" s="99"/>
      <c r="X866" s="26"/>
      <c r="Y866" s="27"/>
      <c r="Z866" s="26"/>
      <c r="AA866" s="27"/>
    </row>
    <row r="867">
      <c r="A867" s="99"/>
      <c r="X867" s="26"/>
      <c r="Y867" s="27"/>
      <c r="Z867" s="26"/>
      <c r="AA867" s="27"/>
    </row>
    <row r="868">
      <c r="A868" s="99"/>
      <c r="X868" s="26"/>
      <c r="Y868" s="27"/>
      <c r="Z868" s="26"/>
      <c r="AA868" s="27"/>
    </row>
    <row r="869">
      <c r="A869" s="99"/>
      <c r="X869" s="26"/>
      <c r="Y869" s="27"/>
      <c r="Z869" s="26"/>
      <c r="AA869" s="27"/>
    </row>
    <row r="870">
      <c r="A870" s="99"/>
      <c r="X870" s="26"/>
      <c r="Y870" s="27"/>
      <c r="Z870" s="26"/>
      <c r="AA870" s="27"/>
    </row>
    <row r="871">
      <c r="A871" s="99"/>
      <c r="X871" s="26"/>
      <c r="Y871" s="27"/>
      <c r="Z871" s="26"/>
      <c r="AA871" s="27"/>
    </row>
    <row r="872">
      <c r="A872" s="99"/>
      <c r="X872" s="26"/>
      <c r="Y872" s="27"/>
      <c r="Z872" s="26"/>
      <c r="AA872" s="27"/>
    </row>
    <row r="873">
      <c r="A873" s="99"/>
      <c r="X873" s="26"/>
      <c r="Y873" s="27"/>
      <c r="Z873" s="26"/>
      <c r="AA873" s="27"/>
    </row>
    <row r="874">
      <c r="A874" s="99"/>
      <c r="X874" s="26"/>
      <c r="Y874" s="27"/>
      <c r="Z874" s="26"/>
      <c r="AA874" s="27"/>
    </row>
    <row r="875">
      <c r="A875" s="99"/>
      <c r="X875" s="26"/>
      <c r="Y875" s="27"/>
      <c r="Z875" s="26"/>
      <c r="AA875" s="27"/>
    </row>
    <row r="876">
      <c r="A876" s="99"/>
      <c r="X876" s="53"/>
      <c r="Y876" s="27"/>
      <c r="Z876" s="53"/>
      <c r="AA876" s="27"/>
    </row>
    <row r="877">
      <c r="A877" s="99"/>
      <c r="X877" s="26"/>
      <c r="Y877" s="27"/>
      <c r="Z877" s="26"/>
      <c r="AA877" s="27"/>
    </row>
    <row r="878">
      <c r="A878" s="99"/>
      <c r="X878" s="26"/>
      <c r="Y878" s="27"/>
      <c r="Z878" s="26"/>
      <c r="AA878" s="27"/>
    </row>
    <row r="879">
      <c r="A879" s="99"/>
      <c r="X879" s="26"/>
      <c r="Y879" s="27"/>
      <c r="Z879" s="26"/>
      <c r="AA879" s="27"/>
    </row>
    <row r="880">
      <c r="A880" s="99"/>
      <c r="X880" s="26"/>
      <c r="Y880" s="27"/>
      <c r="Z880" s="26"/>
      <c r="AA880" s="27"/>
    </row>
    <row r="881">
      <c r="A881" s="99"/>
      <c r="X881" s="26"/>
      <c r="Y881" s="27"/>
      <c r="Z881" s="26"/>
      <c r="AA881" s="27"/>
    </row>
    <row r="882">
      <c r="A882" s="99"/>
      <c r="X882" s="26"/>
      <c r="Y882" s="27"/>
      <c r="Z882" s="26"/>
      <c r="AA882" s="27"/>
    </row>
    <row r="883">
      <c r="A883" s="99"/>
      <c r="X883" s="26"/>
      <c r="Y883" s="27"/>
      <c r="Z883" s="26"/>
      <c r="AA883" s="27"/>
    </row>
    <row r="884">
      <c r="A884" s="99"/>
      <c r="X884" s="26"/>
      <c r="Y884" s="27"/>
      <c r="Z884" s="26"/>
      <c r="AA884" s="27"/>
    </row>
    <row r="885">
      <c r="A885" s="99"/>
      <c r="X885" s="53"/>
      <c r="Y885" s="27"/>
      <c r="Z885" s="53"/>
      <c r="AA885" s="27"/>
    </row>
    <row r="886">
      <c r="A886" s="99"/>
      <c r="X886" s="26"/>
      <c r="Y886" s="27"/>
      <c r="Z886" s="26"/>
      <c r="AA886" s="27"/>
    </row>
    <row r="887">
      <c r="A887" s="99"/>
      <c r="X887" s="26"/>
      <c r="Y887" s="27"/>
      <c r="Z887" s="26"/>
      <c r="AA887" s="27"/>
    </row>
    <row r="888">
      <c r="A888" s="99"/>
      <c r="X888" s="26"/>
      <c r="Y888" s="27"/>
      <c r="Z888" s="26"/>
      <c r="AA888" s="27"/>
    </row>
    <row r="889">
      <c r="A889" s="99"/>
      <c r="X889" s="26"/>
      <c r="Y889" s="27"/>
      <c r="Z889" s="26"/>
      <c r="AA889" s="27"/>
    </row>
    <row r="890">
      <c r="A890" s="99"/>
      <c r="X890" s="26"/>
      <c r="Y890" s="27"/>
      <c r="Z890" s="26"/>
      <c r="AA890" s="27"/>
    </row>
    <row r="891">
      <c r="A891" s="99"/>
      <c r="X891" s="26"/>
      <c r="Y891" s="27"/>
      <c r="Z891" s="26"/>
      <c r="AA891" s="27"/>
    </row>
    <row r="892">
      <c r="A892" s="99"/>
      <c r="X892" s="26"/>
      <c r="Y892" s="27"/>
      <c r="Z892" s="26"/>
      <c r="AA892" s="27"/>
    </row>
    <row r="893">
      <c r="A893" s="99"/>
      <c r="X893" s="26"/>
      <c r="Y893" s="27"/>
      <c r="Z893" s="26"/>
      <c r="AA893" s="27"/>
    </row>
    <row r="894">
      <c r="A894" s="99"/>
      <c r="X894" s="26"/>
      <c r="Y894" s="27"/>
      <c r="Z894" s="26"/>
      <c r="AA894" s="27"/>
    </row>
    <row r="895">
      <c r="A895" s="99"/>
      <c r="X895" s="53"/>
      <c r="Y895" s="27"/>
      <c r="Z895" s="53"/>
      <c r="AA895" s="27"/>
    </row>
    <row r="896">
      <c r="A896" s="99"/>
      <c r="X896" s="26"/>
      <c r="Y896" s="27"/>
      <c r="Z896" s="26"/>
      <c r="AA896" s="27"/>
    </row>
    <row r="897">
      <c r="A897" s="99"/>
      <c r="X897" s="26"/>
      <c r="Y897" s="27"/>
      <c r="Z897" s="26"/>
      <c r="AA897" s="27"/>
    </row>
    <row r="898">
      <c r="A898" s="99"/>
      <c r="X898" s="26"/>
      <c r="Y898" s="27"/>
      <c r="Z898" s="26"/>
      <c r="AA898" s="27"/>
    </row>
    <row r="899">
      <c r="A899" s="99"/>
      <c r="X899" s="26"/>
      <c r="Y899" s="27"/>
      <c r="Z899" s="26"/>
      <c r="AA899" s="27"/>
    </row>
    <row r="900">
      <c r="A900" s="99"/>
      <c r="X900" s="26"/>
      <c r="Y900" s="27"/>
      <c r="Z900" s="26"/>
      <c r="AA900" s="27"/>
    </row>
    <row r="901">
      <c r="A901" s="99"/>
      <c r="X901" s="26"/>
      <c r="Y901" s="27"/>
      <c r="Z901" s="26"/>
      <c r="AA901" s="27"/>
    </row>
    <row r="902">
      <c r="A902" s="99"/>
      <c r="X902" s="26"/>
      <c r="Y902" s="27"/>
      <c r="Z902" s="26"/>
      <c r="AA902" s="27"/>
    </row>
    <row r="903">
      <c r="A903" s="99"/>
      <c r="X903" s="26"/>
      <c r="Y903" s="27"/>
      <c r="Z903" s="26"/>
      <c r="AA903" s="27"/>
    </row>
    <row r="904">
      <c r="A904" s="99"/>
      <c r="X904" s="26"/>
      <c r="Y904" s="27"/>
      <c r="Z904" s="26"/>
      <c r="AA904" s="27"/>
    </row>
    <row r="905">
      <c r="A905" s="99"/>
      <c r="X905" s="53"/>
      <c r="Y905" s="27"/>
      <c r="Z905" s="53"/>
      <c r="AA905" s="27"/>
    </row>
    <row r="906">
      <c r="A906" s="99"/>
      <c r="X906" s="26"/>
      <c r="Y906" s="27"/>
      <c r="Z906" s="26"/>
      <c r="AA906" s="27"/>
    </row>
    <row r="907">
      <c r="A907" s="99"/>
      <c r="X907" s="26"/>
      <c r="Y907" s="27"/>
      <c r="Z907" s="26"/>
      <c r="AA907" s="27"/>
    </row>
    <row r="908">
      <c r="A908" s="99"/>
      <c r="X908" s="26"/>
      <c r="Y908" s="27"/>
      <c r="Z908" s="26"/>
      <c r="AA908" s="27"/>
    </row>
    <row r="909">
      <c r="A909" s="99"/>
      <c r="X909" s="26"/>
      <c r="Y909" s="27"/>
      <c r="Z909" s="26"/>
      <c r="AA909" s="27"/>
    </row>
    <row r="910">
      <c r="A910" s="99"/>
      <c r="X910" s="26"/>
      <c r="Y910" s="27"/>
      <c r="Z910" s="26"/>
      <c r="AA910" s="27"/>
    </row>
    <row r="911">
      <c r="A911" s="99"/>
      <c r="X911" s="26"/>
      <c r="Y911" s="27"/>
      <c r="Z911" s="26"/>
      <c r="AA911" s="27"/>
    </row>
    <row r="912">
      <c r="A912" s="99"/>
      <c r="X912" s="26"/>
      <c r="Y912" s="27"/>
      <c r="Z912" s="26"/>
      <c r="AA912" s="27"/>
    </row>
    <row r="913">
      <c r="A913" s="99"/>
      <c r="X913" s="26"/>
      <c r="Y913" s="27"/>
      <c r="Z913" s="26"/>
      <c r="AA913" s="27"/>
    </row>
    <row r="914">
      <c r="A914" s="99"/>
      <c r="X914" s="53"/>
      <c r="Y914" s="27"/>
      <c r="Z914" s="53"/>
      <c r="AA914" s="27"/>
    </row>
    <row r="915">
      <c r="A915" s="99"/>
      <c r="X915" s="26"/>
      <c r="Y915" s="27"/>
      <c r="Z915" s="26"/>
      <c r="AA915" s="27"/>
    </row>
    <row r="916">
      <c r="A916" s="99"/>
      <c r="X916" s="26"/>
      <c r="Y916" s="27"/>
      <c r="Z916" s="26"/>
      <c r="AA916" s="27"/>
    </row>
    <row r="917">
      <c r="A917" s="99"/>
      <c r="X917" s="26"/>
      <c r="Y917" s="27"/>
      <c r="Z917" s="26"/>
      <c r="AA917" s="27"/>
    </row>
    <row r="918">
      <c r="A918" s="99"/>
      <c r="X918" s="26"/>
      <c r="Y918" s="27"/>
      <c r="Z918" s="26"/>
      <c r="AA918" s="27"/>
    </row>
    <row r="919">
      <c r="A919" s="99"/>
      <c r="X919" s="26"/>
      <c r="Y919" s="27"/>
      <c r="Z919" s="26"/>
      <c r="AA919" s="27"/>
    </row>
    <row r="920">
      <c r="A920" s="99"/>
      <c r="X920" s="26"/>
      <c r="Y920" s="27"/>
      <c r="Z920" s="26"/>
      <c r="AA920" s="27"/>
    </row>
    <row r="921">
      <c r="A921" s="99"/>
      <c r="X921" s="26"/>
      <c r="Y921" s="27"/>
      <c r="Z921" s="26"/>
      <c r="AA921" s="27"/>
    </row>
    <row r="922">
      <c r="A922" s="99"/>
      <c r="X922" s="26"/>
      <c r="Y922" s="27"/>
      <c r="Z922" s="26"/>
      <c r="AA922" s="27"/>
    </row>
    <row r="923">
      <c r="A923" s="99"/>
      <c r="X923" s="26"/>
      <c r="Y923" s="27"/>
      <c r="Z923" s="26"/>
      <c r="AA923" s="27"/>
    </row>
    <row r="924">
      <c r="A924" s="99"/>
      <c r="X924" s="53"/>
      <c r="Y924" s="27"/>
      <c r="Z924" s="53"/>
      <c r="AA924" s="27"/>
    </row>
    <row r="925">
      <c r="A925" s="99"/>
      <c r="X925" s="26"/>
      <c r="Y925" s="27"/>
      <c r="Z925" s="26"/>
      <c r="AA925" s="27"/>
    </row>
    <row r="926">
      <c r="A926" s="99"/>
      <c r="X926" s="74"/>
      <c r="Y926" s="27"/>
      <c r="Z926" s="74"/>
      <c r="AA926" s="27"/>
    </row>
    <row r="927">
      <c r="A927" s="99"/>
    </row>
    <row r="928">
      <c r="A928" s="99"/>
      <c r="X928" s="12"/>
      <c r="Y928" s="9"/>
      <c r="Z928" s="12"/>
      <c r="AA928" s="9"/>
    </row>
    <row r="929">
      <c r="A929" s="99"/>
      <c r="X929" s="26"/>
      <c r="Y929" s="27"/>
      <c r="Z929" s="26"/>
      <c r="AA929" s="27"/>
    </row>
    <row r="930">
      <c r="A930" s="99"/>
      <c r="X930" s="26"/>
      <c r="Y930" s="27"/>
      <c r="Z930" s="26"/>
      <c r="AA930" s="27"/>
    </row>
    <row r="931">
      <c r="A931" s="99"/>
      <c r="X931" s="26"/>
      <c r="Y931" s="27"/>
      <c r="Z931" s="26"/>
      <c r="AA931" s="27"/>
    </row>
    <row r="932">
      <c r="A932" s="99"/>
      <c r="X932" s="26"/>
      <c r="Y932" s="27"/>
      <c r="Z932" s="26"/>
      <c r="AA932" s="27"/>
    </row>
    <row r="933">
      <c r="A933" s="99"/>
      <c r="X933" s="26"/>
      <c r="Y933" s="27"/>
      <c r="Z933" s="26"/>
      <c r="AA933" s="27"/>
    </row>
    <row r="934">
      <c r="A934" s="99"/>
      <c r="X934" s="26"/>
      <c r="Y934" s="27"/>
      <c r="Z934" s="26"/>
      <c r="AA934" s="27"/>
    </row>
    <row r="935">
      <c r="A935" s="99"/>
      <c r="X935" s="26"/>
      <c r="Y935" s="27"/>
      <c r="Z935" s="26"/>
      <c r="AA935" s="27"/>
    </row>
    <row r="936">
      <c r="A936" s="99"/>
      <c r="X936" s="26"/>
      <c r="Y936" s="27"/>
      <c r="Z936" s="26"/>
      <c r="AA936" s="27"/>
    </row>
    <row r="937">
      <c r="A937" s="99"/>
      <c r="X937" s="26"/>
      <c r="Y937" s="27"/>
      <c r="Z937" s="26"/>
      <c r="AA937" s="27"/>
    </row>
    <row r="938">
      <c r="A938" s="99"/>
      <c r="X938" s="53"/>
      <c r="Y938" s="27"/>
      <c r="Z938" s="53"/>
      <c r="AA938" s="27"/>
    </row>
    <row r="939">
      <c r="A939" s="99"/>
      <c r="X939" s="26"/>
      <c r="Y939" s="27"/>
      <c r="Z939" s="26"/>
      <c r="AA939" s="27"/>
    </row>
    <row r="940">
      <c r="A940" s="99"/>
      <c r="X940" s="26"/>
      <c r="Y940" s="27"/>
      <c r="Z940" s="26"/>
      <c r="AA940" s="27"/>
    </row>
    <row r="941">
      <c r="A941" s="99"/>
      <c r="X941" s="26"/>
      <c r="Y941" s="27"/>
      <c r="Z941" s="26"/>
      <c r="AA941" s="27"/>
    </row>
    <row r="942">
      <c r="A942" s="99"/>
      <c r="X942" s="26"/>
      <c r="Y942" s="27"/>
      <c r="Z942" s="26"/>
      <c r="AA942" s="27"/>
    </row>
    <row r="943">
      <c r="A943" s="99"/>
      <c r="X943" s="26"/>
      <c r="Y943" s="27"/>
      <c r="Z943" s="26"/>
      <c r="AA943" s="27"/>
    </row>
    <row r="944">
      <c r="A944" s="99"/>
      <c r="X944" s="26"/>
      <c r="Y944" s="27"/>
      <c r="Z944" s="26"/>
      <c r="AA944" s="27"/>
    </row>
    <row r="945">
      <c r="A945" s="99"/>
      <c r="X945" s="26"/>
      <c r="Y945" s="27"/>
      <c r="Z945" s="26"/>
      <c r="AA945" s="27"/>
    </row>
    <row r="946">
      <c r="A946" s="99"/>
      <c r="X946" s="26"/>
      <c r="Y946" s="27"/>
      <c r="Z946" s="26"/>
      <c r="AA946" s="27"/>
    </row>
    <row r="947">
      <c r="A947" s="99"/>
      <c r="X947" s="26"/>
      <c r="Y947" s="27"/>
      <c r="Z947" s="26"/>
      <c r="AA947" s="27"/>
    </row>
    <row r="948">
      <c r="A948" s="99"/>
      <c r="X948" s="26"/>
      <c r="Y948" s="27"/>
      <c r="Z948" s="26"/>
      <c r="AA948" s="27"/>
    </row>
    <row r="949">
      <c r="A949" s="99"/>
      <c r="X949" s="53"/>
      <c r="Y949" s="27"/>
      <c r="Z949" s="53"/>
      <c r="AA949" s="27"/>
    </row>
    <row r="950">
      <c r="A950" s="99"/>
      <c r="X950" s="26"/>
      <c r="Y950" s="27"/>
      <c r="Z950" s="26"/>
      <c r="AA950" s="27"/>
    </row>
    <row r="951">
      <c r="A951" s="99"/>
      <c r="X951" s="26"/>
      <c r="Y951" s="27"/>
      <c r="Z951" s="26"/>
      <c r="AA951" s="27"/>
    </row>
    <row r="952">
      <c r="A952" s="99"/>
      <c r="X952" s="26"/>
      <c r="Y952" s="27"/>
      <c r="Z952" s="26"/>
      <c r="AA952" s="27"/>
    </row>
    <row r="953">
      <c r="A953" s="99"/>
      <c r="X953" s="26"/>
      <c r="Y953" s="27"/>
      <c r="Z953" s="26"/>
      <c r="AA953" s="27"/>
    </row>
    <row r="954">
      <c r="A954" s="99"/>
      <c r="X954" s="26"/>
      <c r="Y954" s="27"/>
      <c r="Z954" s="26"/>
      <c r="AA954" s="27"/>
    </row>
    <row r="955">
      <c r="A955" s="99"/>
      <c r="X955" s="26"/>
      <c r="Y955" s="27"/>
      <c r="Z955" s="26"/>
      <c r="AA955" s="27"/>
    </row>
    <row r="956">
      <c r="A956" s="99"/>
      <c r="X956" s="26"/>
      <c r="Y956" s="27"/>
      <c r="Z956" s="26"/>
      <c r="AA956" s="27"/>
    </row>
    <row r="957">
      <c r="A957" s="99"/>
      <c r="X957" s="26"/>
      <c r="Y957" s="27"/>
      <c r="Z957" s="26"/>
      <c r="AA957" s="27"/>
    </row>
    <row r="958">
      <c r="A958" s="99"/>
      <c r="X958" s="26"/>
      <c r="Y958" s="27"/>
      <c r="Z958" s="26"/>
      <c r="AA958" s="27"/>
    </row>
    <row r="959">
      <c r="A959" s="99"/>
      <c r="X959" s="53"/>
      <c r="Y959" s="27"/>
      <c r="Z959" s="53"/>
      <c r="AA959" s="27"/>
    </row>
    <row r="960">
      <c r="A960" s="99"/>
      <c r="X960" s="26"/>
      <c r="Y960" s="27"/>
      <c r="Z960" s="26"/>
      <c r="AA960" s="27"/>
    </row>
    <row r="961">
      <c r="A961" s="99"/>
      <c r="X961" s="26"/>
      <c r="Y961" s="27"/>
      <c r="Z961" s="26"/>
      <c r="AA961" s="27"/>
    </row>
    <row r="962">
      <c r="A962" s="99"/>
      <c r="X962" s="26"/>
      <c r="Y962" s="27"/>
      <c r="Z962" s="26"/>
      <c r="AA962" s="27"/>
    </row>
    <row r="963">
      <c r="A963" s="99"/>
      <c r="X963" s="26"/>
      <c r="Y963" s="27"/>
      <c r="Z963" s="26"/>
      <c r="AA963" s="27"/>
    </row>
    <row r="964">
      <c r="A964" s="99"/>
      <c r="X964" s="26"/>
      <c r="Y964" s="27"/>
      <c r="Z964" s="26"/>
      <c r="AA964" s="27"/>
    </row>
    <row r="965">
      <c r="A965" s="99"/>
      <c r="X965" s="26"/>
      <c r="Y965" s="27"/>
      <c r="Z965" s="26"/>
      <c r="AA965" s="27"/>
    </row>
    <row r="966">
      <c r="A966" s="99"/>
      <c r="X966" s="26"/>
      <c r="Y966" s="27"/>
      <c r="Z966" s="26"/>
      <c r="AA966" s="27"/>
    </row>
    <row r="967">
      <c r="A967" s="99"/>
      <c r="X967" s="26"/>
      <c r="Y967" s="27"/>
      <c r="Z967" s="26"/>
      <c r="AA967" s="27"/>
    </row>
    <row r="968">
      <c r="A968" s="99"/>
      <c r="X968" s="53"/>
      <c r="Y968" s="27"/>
      <c r="Z968" s="53"/>
      <c r="AA968" s="27"/>
    </row>
    <row r="969">
      <c r="A969" s="99"/>
      <c r="X969" s="26"/>
      <c r="Y969" s="27"/>
      <c r="Z969" s="26"/>
      <c r="AA969" s="27"/>
    </row>
    <row r="970">
      <c r="A970" s="99"/>
      <c r="X970" s="26"/>
      <c r="Y970" s="27"/>
      <c r="Z970" s="26"/>
      <c r="AA970" s="27"/>
    </row>
    <row r="971">
      <c r="A971" s="99"/>
      <c r="X971" s="26"/>
      <c r="Y971" s="27"/>
      <c r="Z971" s="26"/>
      <c r="AA971" s="27"/>
    </row>
    <row r="972">
      <c r="A972" s="99"/>
      <c r="X972" s="26"/>
      <c r="Y972" s="27"/>
      <c r="Z972" s="26"/>
      <c r="AA972" s="27"/>
    </row>
    <row r="973">
      <c r="A973" s="99"/>
      <c r="X973" s="26"/>
      <c r="Y973" s="27"/>
      <c r="Z973" s="26"/>
      <c r="AA973" s="27"/>
    </row>
    <row r="974">
      <c r="A974" s="99"/>
      <c r="X974" s="26"/>
      <c r="Y974" s="27"/>
      <c r="Z974" s="26"/>
      <c r="AA974" s="27"/>
    </row>
    <row r="975">
      <c r="A975" s="99"/>
      <c r="X975" s="26"/>
      <c r="Y975" s="27"/>
      <c r="Z975" s="26"/>
      <c r="AA975" s="27"/>
    </row>
    <row r="976">
      <c r="A976" s="99"/>
      <c r="X976" s="26"/>
      <c r="Y976" s="27"/>
      <c r="Z976" s="26"/>
      <c r="AA976" s="27"/>
    </row>
    <row r="977">
      <c r="A977" s="99"/>
      <c r="X977" s="26"/>
      <c r="Y977" s="27"/>
      <c r="Z977" s="26"/>
      <c r="AA977" s="27"/>
    </row>
    <row r="978">
      <c r="A978" s="99"/>
      <c r="X978" s="26"/>
      <c r="Y978" s="27"/>
      <c r="Z978" s="26"/>
      <c r="AA978" s="27"/>
    </row>
    <row r="979">
      <c r="A979" s="99"/>
      <c r="X979" s="53"/>
      <c r="Y979" s="27"/>
      <c r="Z979" s="53"/>
      <c r="AA979" s="27"/>
    </row>
    <row r="980">
      <c r="A980" s="99"/>
      <c r="X980" s="26"/>
      <c r="Y980" s="27"/>
      <c r="Z980" s="26"/>
      <c r="AA980" s="27"/>
    </row>
    <row r="981">
      <c r="A981" s="99"/>
      <c r="X981" s="26"/>
      <c r="Y981" s="27"/>
      <c r="Z981" s="26"/>
      <c r="AA981" s="27"/>
    </row>
    <row r="982">
      <c r="A982" s="99"/>
      <c r="X982" s="26"/>
      <c r="Y982" s="27"/>
      <c r="Z982" s="26"/>
      <c r="AA982" s="27"/>
    </row>
    <row r="983">
      <c r="A983" s="99"/>
      <c r="X983" s="26"/>
      <c r="Y983" s="27"/>
      <c r="Z983" s="26"/>
      <c r="AA983" s="27"/>
    </row>
    <row r="984">
      <c r="A984" s="99"/>
      <c r="X984" s="26"/>
      <c r="Y984" s="27"/>
      <c r="Z984" s="26"/>
      <c r="AA984" s="27"/>
    </row>
    <row r="985">
      <c r="A985" s="99"/>
      <c r="X985" s="26"/>
      <c r="Y985" s="27"/>
      <c r="Z985" s="26"/>
      <c r="AA985" s="27"/>
    </row>
    <row r="986">
      <c r="A986" s="99"/>
      <c r="X986" s="26"/>
      <c r="Y986" s="27"/>
      <c r="Z986" s="26"/>
      <c r="AA986" s="27"/>
    </row>
    <row r="987">
      <c r="A987" s="99"/>
      <c r="X987" s="26"/>
      <c r="Y987" s="27"/>
      <c r="Z987" s="26"/>
      <c r="AA987" s="27"/>
    </row>
    <row r="988">
      <c r="A988" s="99"/>
      <c r="X988" s="53"/>
      <c r="Y988" s="27"/>
      <c r="Z988" s="53"/>
      <c r="AA988" s="27"/>
    </row>
    <row r="989">
      <c r="A989" s="99"/>
      <c r="X989" s="26"/>
      <c r="Y989" s="27"/>
      <c r="Z989" s="26"/>
      <c r="AA989" s="27"/>
    </row>
    <row r="990">
      <c r="A990" s="99"/>
      <c r="X990" s="26"/>
      <c r="Y990" s="27"/>
      <c r="Z990" s="26"/>
      <c r="AA990" s="27"/>
    </row>
    <row r="991">
      <c r="A991" s="99"/>
      <c r="X991" s="26"/>
      <c r="Y991" s="27"/>
      <c r="Z991" s="26"/>
      <c r="AA991" s="27"/>
    </row>
    <row r="992">
      <c r="A992" s="99"/>
      <c r="X992" s="26"/>
      <c r="Y992" s="27"/>
      <c r="Z992" s="26"/>
      <c r="AA992" s="27"/>
    </row>
    <row r="993">
      <c r="A993" s="99"/>
      <c r="X993" s="26"/>
      <c r="Y993" s="27"/>
      <c r="Z993" s="26"/>
      <c r="AA993" s="27"/>
    </row>
    <row r="994">
      <c r="A994" s="99"/>
      <c r="X994" s="26"/>
      <c r="Y994" s="27"/>
      <c r="Z994" s="26"/>
      <c r="AA994" s="27"/>
    </row>
    <row r="995">
      <c r="A995" s="99"/>
      <c r="X995" s="26"/>
      <c r="Y995" s="27"/>
      <c r="Z995" s="26"/>
      <c r="AA995" s="27"/>
    </row>
    <row r="996">
      <c r="A996" s="99"/>
      <c r="X996" s="26"/>
      <c r="Y996" s="27"/>
      <c r="Z996" s="26"/>
      <c r="AA996" s="27"/>
    </row>
    <row r="997">
      <c r="A997" s="99"/>
      <c r="X997" s="26"/>
      <c r="Y997" s="27"/>
      <c r="Z997" s="26"/>
      <c r="AA997" s="27"/>
    </row>
    <row r="998">
      <c r="A998" s="99"/>
      <c r="X998" s="53"/>
      <c r="Y998" s="27"/>
      <c r="Z998" s="53"/>
      <c r="AA998" s="27"/>
    </row>
    <row r="999">
      <c r="A999" s="99"/>
      <c r="X999" s="26"/>
      <c r="Y999" s="27"/>
      <c r="Z999" s="26"/>
      <c r="AA999" s="27"/>
    </row>
    <row r="1000">
      <c r="A1000" s="99"/>
      <c r="X1000" s="26"/>
      <c r="Y1000" s="27"/>
      <c r="Z1000" s="26"/>
      <c r="AA1000" s="27"/>
    </row>
    <row r="1001">
      <c r="A1001" s="99"/>
      <c r="X1001" s="26"/>
      <c r="Y1001" s="27"/>
      <c r="Z1001" s="26"/>
      <c r="AA1001" s="27"/>
    </row>
    <row r="1002">
      <c r="A1002" s="99"/>
      <c r="X1002" s="26"/>
      <c r="Y1002" s="27"/>
      <c r="Z1002" s="26"/>
      <c r="AA1002" s="27"/>
    </row>
    <row r="1003">
      <c r="A1003" s="99"/>
      <c r="X1003" s="26"/>
      <c r="Y1003" s="27"/>
      <c r="Z1003" s="26"/>
      <c r="AA1003" s="27"/>
    </row>
    <row r="1004">
      <c r="A1004" s="99"/>
      <c r="X1004" s="26"/>
      <c r="Y1004" s="27"/>
      <c r="Z1004" s="26"/>
      <c r="AA1004" s="27"/>
    </row>
    <row r="1005">
      <c r="A1005" s="99"/>
      <c r="X1005" s="26"/>
      <c r="Y1005" s="27"/>
      <c r="Z1005" s="26"/>
      <c r="AA1005" s="27"/>
    </row>
    <row r="1006">
      <c r="A1006" s="99"/>
      <c r="X1006" s="26"/>
      <c r="Y1006" s="27"/>
      <c r="Z1006" s="26"/>
      <c r="AA1006" s="27"/>
    </row>
    <row r="1007">
      <c r="A1007" s="99"/>
      <c r="X1007" s="26"/>
      <c r="Y1007" s="27"/>
      <c r="Z1007" s="26"/>
      <c r="AA1007" s="27"/>
    </row>
    <row r="1008">
      <c r="A1008" s="99"/>
      <c r="X1008" s="53"/>
      <c r="Y1008" s="27"/>
      <c r="Z1008" s="53"/>
      <c r="AA1008" s="27"/>
    </row>
    <row r="1009">
      <c r="A1009" s="99"/>
      <c r="X1009" s="26"/>
      <c r="Y1009" s="27"/>
      <c r="Z1009" s="26"/>
      <c r="AA1009" s="27"/>
    </row>
    <row r="1010">
      <c r="A1010" s="99"/>
      <c r="X1010" s="26"/>
      <c r="Y1010" s="27"/>
      <c r="Z1010" s="26"/>
      <c r="AA1010" s="27"/>
    </row>
    <row r="1011">
      <c r="A1011" s="99"/>
      <c r="X1011" s="26"/>
      <c r="Y1011" s="27"/>
      <c r="Z1011" s="26"/>
      <c r="AA1011" s="27"/>
    </row>
    <row r="1012">
      <c r="A1012" s="99"/>
      <c r="X1012" s="26"/>
      <c r="Y1012" s="27"/>
      <c r="Z1012" s="26"/>
      <c r="AA1012" s="27"/>
    </row>
    <row r="1013">
      <c r="A1013" s="99"/>
      <c r="X1013" s="26"/>
      <c r="Y1013" s="27"/>
      <c r="Z1013" s="26"/>
      <c r="AA1013" s="27"/>
    </row>
    <row r="1014">
      <c r="A1014" s="99"/>
      <c r="X1014" s="26"/>
      <c r="Y1014" s="27"/>
      <c r="Z1014" s="26"/>
      <c r="AA1014" s="27"/>
    </row>
    <row r="1015">
      <c r="A1015" s="99"/>
      <c r="X1015" s="26"/>
      <c r="Y1015" s="27"/>
      <c r="Z1015" s="26"/>
      <c r="AA1015" s="27"/>
    </row>
    <row r="1016">
      <c r="A1016" s="99"/>
      <c r="X1016" s="26"/>
      <c r="Y1016" s="27"/>
      <c r="Z1016" s="26"/>
      <c r="AA1016" s="27"/>
    </row>
    <row r="1017">
      <c r="A1017" s="99"/>
      <c r="X1017" s="53"/>
      <c r="Y1017" s="27"/>
      <c r="Z1017" s="53"/>
      <c r="AA1017" s="27"/>
    </row>
    <row r="1018">
      <c r="A1018" s="99"/>
      <c r="X1018" s="26"/>
      <c r="Y1018" s="27"/>
      <c r="Z1018" s="26"/>
      <c r="AA1018" s="27"/>
    </row>
    <row r="1019">
      <c r="A1019" s="99"/>
      <c r="X1019" s="26"/>
      <c r="Y1019" s="27"/>
      <c r="Z1019" s="26"/>
      <c r="AA1019" s="27"/>
    </row>
    <row r="1020">
      <c r="A1020" s="99"/>
      <c r="X1020" s="26"/>
      <c r="Y1020" s="27"/>
      <c r="Z1020" s="26"/>
      <c r="AA1020" s="27"/>
    </row>
    <row r="1021">
      <c r="A1021" s="99"/>
      <c r="X1021" s="26"/>
      <c r="Y1021" s="27"/>
      <c r="Z1021" s="26"/>
      <c r="AA1021" s="27"/>
    </row>
    <row r="1022">
      <c r="A1022" s="99"/>
      <c r="X1022" s="26"/>
      <c r="Y1022" s="27"/>
      <c r="Z1022" s="26"/>
      <c r="AA1022" s="27"/>
    </row>
    <row r="1023">
      <c r="A1023" s="99"/>
      <c r="X1023" s="26"/>
      <c r="Y1023" s="27"/>
      <c r="Z1023" s="26"/>
      <c r="AA1023" s="27"/>
    </row>
    <row r="1024">
      <c r="A1024" s="99"/>
      <c r="X1024" s="26"/>
      <c r="Y1024" s="27"/>
      <c r="Z1024" s="26"/>
      <c r="AA1024" s="27"/>
    </row>
    <row r="1025">
      <c r="A1025" s="99"/>
      <c r="X1025" s="26"/>
      <c r="Y1025" s="27"/>
      <c r="Z1025" s="26"/>
      <c r="AA1025" s="27"/>
    </row>
    <row r="1026">
      <c r="A1026" s="99"/>
      <c r="X1026" s="26"/>
      <c r="Y1026" s="27"/>
      <c r="Z1026" s="26"/>
      <c r="AA1026" s="27"/>
    </row>
    <row r="1027">
      <c r="A1027" s="99"/>
      <c r="X1027" s="53"/>
      <c r="Y1027" s="27"/>
      <c r="Z1027" s="53"/>
      <c r="AA1027" s="27"/>
    </row>
    <row r="1028">
      <c r="A1028" s="99"/>
      <c r="X1028" s="26"/>
      <c r="Y1028" s="27"/>
      <c r="Z1028" s="26"/>
      <c r="AA1028" s="27"/>
    </row>
    <row r="1029">
      <c r="A1029" s="99"/>
      <c r="X1029" s="74"/>
      <c r="Y1029" s="27"/>
      <c r="Z1029" s="74"/>
      <c r="AA1029" s="27"/>
    </row>
    <row r="1030">
      <c r="A1030" s="99"/>
    </row>
  </sheetData>
  <mergeCells count="10">
    <mergeCell ref="A73:A79"/>
    <mergeCell ref="A83:A89"/>
    <mergeCell ref="A93:A97"/>
    <mergeCell ref="A3:A8"/>
    <mergeCell ref="A12:A19"/>
    <mergeCell ref="A23:A29"/>
    <mergeCell ref="A33:A38"/>
    <mergeCell ref="A42:A49"/>
    <mergeCell ref="A53:A59"/>
    <mergeCell ref="A63:A6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4.5"/>
    <col customWidth="1" min="3" max="3" width="14.88"/>
  </cols>
  <sheetData>
    <row r="1" ht="83.2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25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75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>
      <c r="A2" s="76"/>
      <c r="B2" s="15"/>
      <c r="C2" s="16"/>
      <c r="D2" s="16"/>
      <c r="E2" s="17"/>
      <c r="F2" s="18"/>
      <c r="G2" s="19"/>
      <c r="H2" s="18"/>
      <c r="I2" s="20"/>
      <c r="J2" s="20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19"/>
      <c r="W2" s="23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>
      <c r="A3" s="78">
        <v>2010.0</v>
      </c>
      <c r="B3" s="30">
        <v>67.0</v>
      </c>
      <c r="C3" s="31" t="s">
        <v>27</v>
      </c>
      <c r="D3" s="31" t="s">
        <v>22</v>
      </c>
      <c r="E3" s="32">
        <v>40260.0</v>
      </c>
      <c r="F3" s="33">
        <v>7.690000057220459</v>
      </c>
      <c r="G3" s="34">
        <v>3.4000000953674316</v>
      </c>
      <c r="H3" s="33">
        <v>10.3100004196167</v>
      </c>
      <c r="I3" s="20"/>
      <c r="J3" s="35">
        <v>0.22248244285583496</v>
      </c>
      <c r="K3" s="45">
        <v>53.657501220703125</v>
      </c>
      <c r="L3" s="37">
        <v>0.10528930276632309</v>
      </c>
      <c r="M3" s="80">
        <v>0.057090237736701965</v>
      </c>
      <c r="N3" s="42">
        <v>0.005760000087320805</v>
      </c>
      <c r="O3" s="39">
        <v>1.359789490699768</v>
      </c>
      <c r="P3" s="37">
        <v>6.451600074768066</v>
      </c>
      <c r="Q3" s="39">
        <v>10.629237174987793</v>
      </c>
      <c r="R3" s="39">
        <v>1.7542047500610352</v>
      </c>
      <c r="S3" s="39">
        <v>8.042014122009277</v>
      </c>
      <c r="T3" s="37">
        <f t="shared" ref="T3:T9" si="1"> M3 + N3 +I3</f>
        <v>0.06285023782</v>
      </c>
      <c r="U3" s="23"/>
      <c r="V3" s="19"/>
      <c r="W3" s="23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>
      <c r="A4" s="40"/>
      <c r="B4" s="30">
        <v>67.0</v>
      </c>
      <c r="C4" s="31" t="s">
        <v>27</v>
      </c>
      <c r="D4" s="31" t="s">
        <v>22</v>
      </c>
      <c r="E4" s="32">
        <v>40297.0</v>
      </c>
      <c r="F4" s="33">
        <v>8.130000114440918</v>
      </c>
      <c r="G4" s="34">
        <v>3.5</v>
      </c>
      <c r="H4" s="33">
        <v>10.800000190734863</v>
      </c>
      <c r="I4" s="20"/>
      <c r="J4" s="41">
        <v>0.1522248238325119</v>
      </c>
      <c r="K4" s="21"/>
      <c r="L4" s="37">
        <v>0.06430540233850479</v>
      </c>
      <c r="M4" s="37">
        <v>0.3026396632194519</v>
      </c>
      <c r="N4" s="42">
        <v>0.004800000227987766</v>
      </c>
      <c r="O4" s="39">
        <v>2.2101762294769287</v>
      </c>
      <c r="P4" s="37">
        <v>5.083199977874756</v>
      </c>
      <c r="Q4" s="39">
        <v>3.5614540576934814</v>
      </c>
      <c r="R4" s="39">
        <v>3.730339288711548</v>
      </c>
      <c r="S4" s="39">
        <v>11.53525161743164</v>
      </c>
      <c r="T4" s="37">
        <f t="shared" si="1"/>
        <v>0.3074396634</v>
      </c>
      <c r="U4" s="23"/>
      <c r="V4" s="19"/>
      <c r="W4" s="23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>
      <c r="A5" s="40"/>
      <c r="B5" s="30">
        <v>67.0</v>
      </c>
      <c r="C5" s="31" t="s">
        <v>27</v>
      </c>
      <c r="D5" s="31" t="s">
        <v>22</v>
      </c>
      <c r="E5" s="32">
        <v>40343.0</v>
      </c>
      <c r="F5" s="33">
        <v>7.679999828338623</v>
      </c>
      <c r="G5" s="43">
        <v>1.600000023841858</v>
      </c>
      <c r="H5" s="33">
        <v>7.059999942779541</v>
      </c>
      <c r="I5" s="41">
        <v>0.6148104071617126</v>
      </c>
      <c r="J5" s="41">
        <v>0.1053864136338234</v>
      </c>
      <c r="K5" s="21"/>
      <c r="L5" s="37">
        <v>0.09581781178712845</v>
      </c>
      <c r="M5" s="37">
        <v>0.09090909361839294</v>
      </c>
      <c r="N5" s="42">
        <v>0.011352418921887875</v>
      </c>
      <c r="O5" s="39">
        <v>1.934197187423706</v>
      </c>
      <c r="P5" s="37">
        <v>3.5766000747680664</v>
      </c>
      <c r="Q5" s="39">
        <v>4.830921173095703</v>
      </c>
      <c r="R5" s="39">
        <v>3.084744453430176</v>
      </c>
      <c r="S5" s="39">
        <v>12.78140926361084</v>
      </c>
      <c r="T5" s="37">
        <f t="shared" si="1"/>
        <v>0.7170719197</v>
      </c>
      <c r="U5" s="23"/>
      <c r="V5" s="19"/>
      <c r="W5" s="23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>
      <c r="A6" s="40"/>
      <c r="B6" s="30">
        <v>67.0</v>
      </c>
      <c r="C6" s="31" t="s">
        <v>27</v>
      </c>
      <c r="D6" s="31" t="s">
        <v>22</v>
      </c>
      <c r="E6" s="32">
        <v>40388.0</v>
      </c>
      <c r="F6" s="33">
        <v>7.760000228881836</v>
      </c>
      <c r="G6" s="43">
        <v>2.200000047683716</v>
      </c>
      <c r="H6" s="33">
        <v>8.619999885559082</v>
      </c>
      <c r="I6" s="41">
        <v>0.8031588196754456</v>
      </c>
      <c r="J6" s="41">
        <v>0.18735362589359283</v>
      </c>
      <c r="K6" s="45">
        <v>65.77999877929688</v>
      </c>
      <c r="L6" s="37">
        <v>0.09699179977178574</v>
      </c>
      <c r="M6" s="37">
        <v>0.19886364042758942</v>
      </c>
      <c r="N6" s="42">
        <v>0.020236920565366745</v>
      </c>
      <c r="O6" s="39">
        <v>2.259707450866699</v>
      </c>
      <c r="P6" s="37">
        <v>13.496399879455566</v>
      </c>
      <c r="Q6" s="39">
        <v>3.7894856929779053</v>
      </c>
      <c r="R6" s="39">
        <v>3.386162042617798</v>
      </c>
      <c r="S6" s="39">
        <v>12.552740097045898</v>
      </c>
      <c r="T6" s="37">
        <f t="shared" si="1"/>
        <v>1.022259381</v>
      </c>
      <c r="U6" s="23"/>
      <c r="V6" s="19"/>
      <c r="W6" s="23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A7" s="40"/>
      <c r="B7" s="30">
        <v>67.0</v>
      </c>
      <c r="C7" s="31" t="s">
        <v>27</v>
      </c>
      <c r="D7" s="31" t="s">
        <v>22</v>
      </c>
      <c r="E7" s="32">
        <v>40421.0</v>
      </c>
      <c r="F7" s="33">
        <v>7.300000190734863</v>
      </c>
      <c r="G7" s="43">
        <v>1.399999976158142</v>
      </c>
      <c r="H7" s="60">
        <v>5.980000019073486</v>
      </c>
      <c r="I7" s="41">
        <v>2.023061513900757</v>
      </c>
      <c r="J7" s="35">
        <v>0.2576112449169159</v>
      </c>
      <c r="K7" s="100">
        <v>100.75</v>
      </c>
      <c r="L7" s="37">
        <v>0.050377510488033295</v>
      </c>
      <c r="M7" s="37">
        <v>0.09659090638160706</v>
      </c>
      <c r="N7" s="42">
        <v>0.03998025506734848</v>
      </c>
      <c r="O7" s="39">
        <v>4.449098110198975</v>
      </c>
      <c r="P7" s="37">
        <v>8.171509742736816</v>
      </c>
      <c r="Q7" s="39">
        <v>7.900824069976807</v>
      </c>
      <c r="R7" s="39">
        <v>6.389758110046387</v>
      </c>
      <c r="S7" s="39">
        <v>21.09062957763672</v>
      </c>
      <c r="T7" s="37">
        <f t="shared" si="1"/>
        <v>2.159632675</v>
      </c>
      <c r="U7" s="23"/>
      <c r="V7" s="19"/>
      <c r="W7" s="23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>
      <c r="A8" s="40"/>
      <c r="B8" s="30">
        <v>67.0</v>
      </c>
      <c r="C8" s="31" t="s">
        <v>27</v>
      </c>
      <c r="D8" s="31" t="s">
        <v>22</v>
      </c>
      <c r="E8" s="32">
        <v>40444.0</v>
      </c>
      <c r="F8" s="33">
        <v>7.550000190734863</v>
      </c>
      <c r="G8" s="43">
        <v>1.399999976158142</v>
      </c>
      <c r="H8" s="33">
        <v>8.359999656677246</v>
      </c>
      <c r="I8" s="41">
        <v>1.7699867486953735</v>
      </c>
      <c r="J8" s="35">
        <v>0.22248244285583496</v>
      </c>
      <c r="K8" s="100">
        <v>113.75</v>
      </c>
      <c r="L8" s="37">
        <v>0.020402712747454643</v>
      </c>
      <c r="M8" s="37">
        <v>0.017045455053448677</v>
      </c>
      <c r="N8" s="42">
        <v>0.003455083817243576</v>
      </c>
      <c r="O8" s="39">
        <v>2.632951498031616</v>
      </c>
      <c r="P8" s="37">
        <v>5.662300109863281</v>
      </c>
      <c r="Q8" s="39">
        <v>5.109722137451172</v>
      </c>
      <c r="R8" s="39">
        <v>4.267551422119141</v>
      </c>
      <c r="S8" s="39">
        <v>14.806360244750977</v>
      </c>
      <c r="T8" s="37">
        <f t="shared" si="1"/>
        <v>1.790487288</v>
      </c>
      <c r="U8" s="23"/>
      <c r="V8" s="19"/>
      <c r="W8" s="23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>
      <c r="A9" s="46"/>
      <c r="B9" s="30">
        <v>67.0</v>
      </c>
      <c r="C9" s="31" t="s">
        <v>27</v>
      </c>
      <c r="D9" s="31" t="s">
        <v>22</v>
      </c>
      <c r="E9" s="32">
        <v>40479.0</v>
      </c>
      <c r="F9" s="33">
        <v>7.690000057220459</v>
      </c>
      <c r="G9" s="43">
        <v>2.0999999046325684</v>
      </c>
      <c r="H9" s="33">
        <v>10.699999809265137</v>
      </c>
      <c r="I9" s="20"/>
      <c r="J9" s="41">
        <v>0.18735362589359283</v>
      </c>
      <c r="K9" s="100">
        <v>86.44999694824219</v>
      </c>
      <c r="L9" s="37">
        <v>0.006720903795212507</v>
      </c>
      <c r="M9" s="37">
        <v>0.125</v>
      </c>
      <c r="N9" s="42">
        <v>0.005429417360574007</v>
      </c>
      <c r="O9" s="39">
        <v>2.498265027999878</v>
      </c>
      <c r="P9" s="37">
        <v>4.560100078582764</v>
      </c>
      <c r="Q9" s="39">
        <v>5.970468997955322</v>
      </c>
      <c r="R9" s="39">
        <v>4.003129482269287</v>
      </c>
      <c r="S9" s="39">
        <v>13.034134864807129</v>
      </c>
      <c r="T9" s="37">
        <f t="shared" si="1"/>
        <v>0.1304294174</v>
      </c>
      <c r="U9" s="23"/>
      <c r="V9" s="19"/>
      <c r="W9" s="23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>
      <c r="A10" s="76"/>
      <c r="B10" s="15"/>
      <c r="C10" s="16"/>
      <c r="D10" s="16"/>
      <c r="E10" s="17"/>
      <c r="F10" s="18"/>
      <c r="G10" s="19"/>
      <c r="H10" s="18"/>
      <c r="I10" s="20"/>
      <c r="J10" s="20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9"/>
      <c r="W10" s="23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>
      <c r="A11" s="101" t="s">
        <v>28</v>
      </c>
      <c r="B11" s="15"/>
      <c r="C11" s="16"/>
      <c r="D11" s="16"/>
      <c r="E11" s="17"/>
      <c r="F11" s="48">
        <f t="shared" ref="F11:H11" si="2"> (sum(F3:F9)/7)</f>
        <v>7.685714381</v>
      </c>
      <c r="G11" s="48">
        <f t="shared" si="2"/>
        <v>2.228571432</v>
      </c>
      <c r="H11" s="48">
        <f t="shared" si="2"/>
        <v>8.832857132</v>
      </c>
      <c r="I11" s="49">
        <f> (sum(I5:I8)/4)</f>
        <v>1.302754372</v>
      </c>
      <c r="J11" s="55">
        <f> (sum(J3:J9)/7)</f>
        <v>0.1906992314</v>
      </c>
      <c r="K11" s="55">
        <f> (sum(K6:K9,K3)/5)</f>
        <v>84.07749939</v>
      </c>
      <c r="L11" s="50">
        <f t="shared" ref="L11:S11" si="3"> (sum(L3:L9)/7)</f>
        <v>0.06284363481</v>
      </c>
      <c r="M11" s="50">
        <f t="shared" si="3"/>
        <v>0.1268769995</v>
      </c>
      <c r="N11" s="50">
        <f t="shared" si="3"/>
        <v>0.01300201372</v>
      </c>
      <c r="O11" s="50">
        <f t="shared" si="3"/>
        <v>2.477740714</v>
      </c>
      <c r="P11" s="50">
        <f t="shared" si="3"/>
        <v>6.714529991</v>
      </c>
      <c r="Q11" s="50">
        <f t="shared" si="3"/>
        <v>5.970301901</v>
      </c>
      <c r="R11" s="50">
        <f t="shared" si="3"/>
        <v>3.802269936</v>
      </c>
      <c r="S11" s="50">
        <f t="shared" si="3"/>
        <v>13.40607711</v>
      </c>
      <c r="T11" s="37">
        <f> M11 + N11 +I11</f>
        <v>1.442633386</v>
      </c>
      <c r="U11" s="23"/>
      <c r="V11" s="83"/>
      <c r="W11" s="23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>
      <c r="A12" s="76"/>
      <c r="B12" s="15"/>
      <c r="C12" s="16"/>
      <c r="D12" s="16"/>
      <c r="E12" s="17"/>
      <c r="F12" s="18"/>
      <c r="G12" s="19"/>
      <c r="H12" s="18"/>
      <c r="I12" s="20"/>
      <c r="J12" s="20"/>
      <c r="K12" s="2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9"/>
      <c r="W12" s="23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>
      <c r="A13" s="78">
        <v>2011.0</v>
      </c>
      <c r="B13" s="30">
        <v>67.0</v>
      </c>
      <c r="C13" s="31" t="s">
        <v>27</v>
      </c>
      <c r="D13" s="31" t="s">
        <v>22</v>
      </c>
      <c r="E13" s="32">
        <v>40631.0</v>
      </c>
      <c r="F13" s="33">
        <v>8.039999961853027</v>
      </c>
      <c r="G13" s="43">
        <v>2.4000000953674316</v>
      </c>
      <c r="H13" s="33">
        <v>10.289999961853027</v>
      </c>
      <c r="I13" s="41">
        <v>0.8233806490898132</v>
      </c>
      <c r="J13" s="41">
        <v>0.14051522314548492</v>
      </c>
      <c r="K13" s="45">
        <v>71.5</v>
      </c>
      <c r="L13" s="37">
        <v>0.06826160848140717</v>
      </c>
      <c r="M13" s="80">
        <v>0.06818182021379471</v>
      </c>
      <c r="N13" s="42">
        <v>0.001480750273913145</v>
      </c>
      <c r="O13" s="39">
        <v>4.026419639587402</v>
      </c>
      <c r="P13" s="37">
        <v>4.202300071716309</v>
      </c>
      <c r="Q13" s="39">
        <v>9.088615417480469</v>
      </c>
      <c r="R13" s="39">
        <v>5.3377203941345215</v>
      </c>
      <c r="S13" s="39">
        <v>25.40953826904297</v>
      </c>
      <c r="T13" s="37">
        <f t="shared" ref="T13:T20" si="4"> M13 + N13 +I13</f>
        <v>0.8930432196</v>
      </c>
      <c r="U13" s="23"/>
      <c r="V13" s="19"/>
      <c r="W13" s="23"/>
      <c r="X13" s="26"/>
      <c r="Y13" s="27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>
      <c r="A14" s="40"/>
      <c r="B14" s="30">
        <v>67.0</v>
      </c>
      <c r="C14" s="31" t="s">
        <v>27</v>
      </c>
      <c r="D14" s="31" t="s">
        <v>22</v>
      </c>
      <c r="E14" s="32">
        <v>40660.0</v>
      </c>
      <c r="F14" s="33">
        <v>7.940000057220459</v>
      </c>
      <c r="G14" s="43">
        <v>1.399999976158142</v>
      </c>
      <c r="H14" s="44">
        <v>6.519999980926514</v>
      </c>
      <c r="I14" s="41">
        <v>0.6423290371894836</v>
      </c>
      <c r="J14" s="41">
        <v>0.1522248238325119</v>
      </c>
      <c r="K14" s="45">
        <v>73.44999694824219</v>
      </c>
      <c r="L14" s="37">
        <v>0.01151339989155531</v>
      </c>
      <c r="M14" s="37">
        <v>0.2381359487771988</v>
      </c>
      <c r="N14" s="42">
        <v>0.004442250821739435</v>
      </c>
      <c r="O14" s="39">
        <v>1.6605250835418701</v>
      </c>
      <c r="P14" s="37">
        <v>4.693299770355225</v>
      </c>
      <c r="Q14" s="39">
        <v>3.8999457359313965</v>
      </c>
      <c r="R14" s="39">
        <v>2.392972707748413</v>
      </c>
      <c r="S14" s="39">
        <v>9.570131301879883</v>
      </c>
      <c r="T14" s="37">
        <f t="shared" si="4"/>
        <v>0.8849072368</v>
      </c>
      <c r="U14" s="23"/>
      <c r="V14" s="19"/>
      <c r="W14" s="23"/>
      <c r="X14" s="26"/>
      <c r="Y14" s="27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>
      <c r="A15" s="40"/>
      <c r="B15" s="30">
        <v>67.0</v>
      </c>
      <c r="C15" s="31" t="s">
        <v>27</v>
      </c>
      <c r="D15" s="31" t="s">
        <v>22</v>
      </c>
      <c r="E15" s="32">
        <v>40687.0</v>
      </c>
      <c r="F15" s="33">
        <v>7.909999847412109</v>
      </c>
      <c r="G15" s="43">
        <v>2.9000000953674316</v>
      </c>
      <c r="H15" s="33">
        <v>11.199999809265137</v>
      </c>
      <c r="I15" s="41">
        <v>0.5062128901481628</v>
      </c>
      <c r="J15" s="41">
        <v>0.09367681294679642</v>
      </c>
      <c r="K15" s="100">
        <v>86.44999694824219</v>
      </c>
      <c r="L15" s="37">
        <v>0.02829907462000847</v>
      </c>
      <c r="M15" s="37">
        <v>0.1526293307542801</v>
      </c>
      <c r="N15" s="42">
        <v>0.0077220075763762</v>
      </c>
      <c r="O15" s="39">
        <v>1.5607424974441528</v>
      </c>
      <c r="P15" s="37">
        <v>3.687000036239624</v>
      </c>
      <c r="Q15" s="39">
        <v>3.743589162826538</v>
      </c>
      <c r="R15" s="39">
        <v>2.8325109481811523</v>
      </c>
      <c r="S15" s="39">
        <v>9.163625717163086</v>
      </c>
      <c r="T15" s="37">
        <f t="shared" si="4"/>
        <v>0.6665642285</v>
      </c>
      <c r="U15" s="23"/>
      <c r="V15" s="19"/>
      <c r="W15" s="23"/>
      <c r="X15" s="26"/>
      <c r="Y15" s="27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>
      <c r="A16" s="40"/>
      <c r="B16" s="30">
        <v>67.0</v>
      </c>
      <c r="C16" s="31" t="s">
        <v>27</v>
      </c>
      <c r="D16" s="31" t="s">
        <v>22</v>
      </c>
      <c r="E16" s="32">
        <v>40722.0</v>
      </c>
      <c r="F16" s="33">
        <v>7.900000095367432</v>
      </c>
      <c r="G16" s="43">
        <v>1.600000023841858</v>
      </c>
      <c r="H16" s="33">
        <v>10.130000114440918</v>
      </c>
      <c r="I16" s="41">
        <v>0.5853806734085083</v>
      </c>
      <c r="J16" s="41">
        <v>0.18735362589359283</v>
      </c>
      <c r="K16" s="100">
        <v>92.30000305175781</v>
      </c>
      <c r="L16" s="37">
        <v>0.13199131190776825</v>
      </c>
      <c r="M16" s="37">
        <v>0.14407867193222046</v>
      </c>
      <c r="N16" s="42">
        <v>0.027992278337478638</v>
      </c>
      <c r="O16" s="39">
        <v>2.2723605632781982</v>
      </c>
      <c r="P16" s="37">
        <v>4.741000175476074</v>
      </c>
      <c r="Q16" s="39">
        <v>5.250630855560303</v>
      </c>
      <c r="R16" s="39">
        <v>3.2958507537841797</v>
      </c>
      <c r="S16" s="39">
        <v>13.086721420288086</v>
      </c>
      <c r="T16" s="37">
        <f t="shared" si="4"/>
        <v>0.7574516237</v>
      </c>
      <c r="U16" s="23"/>
      <c r="V16" s="19"/>
      <c r="W16" s="23"/>
      <c r="X16" s="26"/>
      <c r="Y16" s="27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>
      <c r="A17" s="40"/>
      <c r="B17" s="30">
        <v>67.0</v>
      </c>
      <c r="C17" s="31" t="s">
        <v>27</v>
      </c>
      <c r="D17" s="31" t="s">
        <v>22</v>
      </c>
      <c r="E17" s="32">
        <v>40745.0</v>
      </c>
      <c r="F17" s="33">
        <v>7.869999885559082</v>
      </c>
      <c r="G17" s="43">
        <v>1.600000023841858</v>
      </c>
      <c r="H17" s="33">
        <v>8.539999961853027</v>
      </c>
      <c r="I17" s="20"/>
      <c r="J17" s="41">
        <v>0.18735362589359283</v>
      </c>
      <c r="K17" s="100">
        <v>332.79998779296875</v>
      </c>
      <c r="L17" s="37">
        <v>0.1390773355960846</v>
      </c>
      <c r="M17" s="37">
        <v>0.050021376460790634</v>
      </c>
      <c r="N17" s="42">
        <v>0.013513513840734959</v>
      </c>
      <c r="O17" s="39">
        <v>3.1048829555511475</v>
      </c>
      <c r="P17" s="54"/>
      <c r="Q17" s="39">
        <v>5.651636600494385</v>
      </c>
      <c r="R17" s="39">
        <v>3.097355842590332</v>
      </c>
      <c r="S17" s="39">
        <v>14.968817710876465</v>
      </c>
      <c r="T17" s="37">
        <f t="shared" si="4"/>
        <v>0.0635348903</v>
      </c>
      <c r="U17" s="23"/>
      <c r="V17" s="19"/>
      <c r="W17" s="23"/>
      <c r="X17" s="26"/>
      <c r="Y17" s="27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>
      <c r="A18" s="40"/>
      <c r="B18" s="30">
        <v>67.0</v>
      </c>
      <c r="C18" s="31" t="s">
        <v>27</v>
      </c>
      <c r="D18" s="31" t="s">
        <v>22</v>
      </c>
      <c r="E18" s="32">
        <v>40779.0</v>
      </c>
      <c r="F18" s="33">
        <v>7.630000114440918</v>
      </c>
      <c r="G18" s="43">
        <v>2.0999999046325684</v>
      </c>
      <c r="H18" s="33">
        <v>8.140000343322754</v>
      </c>
      <c r="I18" s="59">
        <v>0.0</v>
      </c>
      <c r="J18" s="41">
        <v>0.17564402520656586</v>
      </c>
      <c r="K18" s="45">
        <v>78.17400360107422</v>
      </c>
      <c r="L18" s="37">
        <v>0.03693437948822975</v>
      </c>
      <c r="M18" s="37">
        <v>0.13980333507061005</v>
      </c>
      <c r="N18" s="42">
        <v>0.04440154507756233</v>
      </c>
      <c r="O18" s="39">
        <v>3.2131786346435547</v>
      </c>
      <c r="P18" s="37">
        <v>6.894499778747559</v>
      </c>
      <c r="Q18" s="39">
        <v>7.671254634857178</v>
      </c>
      <c r="R18" s="39">
        <v>4.579568386077881</v>
      </c>
      <c r="S18" s="39">
        <v>18.836469650268555</v>
      </c>
      <c r="T18" s="37">
        <f t="shared" si="4"/>
        <v>0.1842048801</v>
      </c>
      <c r="U18" s="23"/>
      <c r="V18" s="19"/>
      <c r="W18" s="23"/>
      <c r="X18" s="26"/>
      <c r="Y18" s="27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>
      <c r="A19" s="40"/>
      <c r="B19" s="30">
        <v>67.0</v>
      </c>
      <c r="C19" s="31" t="s">
        <v>27</v>
      </c>
      <c r="D19" s="31" t="s">
        <v>22</v>
      </c>
      <c r="E19" s="32">
        <v>40799.0</v>
      </c>
      <c r="F19" s="33">
        <v>7.690000057220459</v>
      </c>
      <c r="G19" s="43">
        <v>2.4000000953674316</v>
      </c>
      <c r="H19" s="33">
        <v>8.0</v>
      </c>
      <c r="I19" s="41">
        <v>1.277500033378601</v>
      </c>
      <c r="J19" s="84">
        <v>0.4566744863986969</v>
      </c>
      <c r="K19" s="45">
        <v>76.54000091552734</v>
      </c>
      <c r="L19" s="37">
        <v>0.003157840110361576</v>
      </c>
      <c r="M19" s="37">
        <v>0.10132535547018051</v>
      </c>
      <c r="N19" s="42">
        <v>0.026544401422142982</v>
      </c>
      <c r="O19" s="39">
        <v>1.8834697008132935</v>
      </c>
      <c r="P19" s="37">
        <v>6.577300071716309</v>
      </c>
      <c r="Q19" s="39">
        <v>6.849093437194824</v>
      </c>
      <c r="R19" s="39">
        <v>3.967731475830078</v>
      </c>
      <c r="S19" s="39">
        <v>14.190686225891113</v>
      </c>
      <c r="T19" s="37">
        <f t="shared" si="4"/>
        <v>1.40536979</v>
      </c>
      <c r="U19" s="23"/>
      <c r="V19" s="19"/>
      <c r="W19" s="23"/>
      <c r="X19" s="26"/>
      <c r="Y19" s="27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>
      <c r="A20" s="46"/>
      <c r="B20" s="30">
        <v>67.0</v>
      </c>
      <c r="C20" s="31" t="s">
        <v>27</v>
      </c>
      <c r="D20" s="31" t="s">
        <v>22</v>
      </c>
      <c r="E20" s="32">
        <v>40833.0</v>
      </c>
      <c r="F20" s="33">
        <v>7.269999980926514</v>
      </c>
      <c r="G20" s="43">
        <v>1.899999976158142</v>
      </c>
      <c r="H20" s="33">
        <v>8.020000457763672</v>
      </c>
      <c r="I20" s="41">
        <v>1.0791289806365967</v>
      </c>
      <c r="J20" s="35">
        <v>0.32786884903907776</v>
      </c>
      <c r="K20" s="100">
        <v>95.55000305175781</v>
      </c>
      <c r="L20" s="37">
        <v>0.07952400296926498</v>
      </c>
      <c r="M20" s="37">
        <v>0.07994869351387024</v>
      </c>
      <c r="N20" s="42">
        <v>0.020270269364118576</v>
      </c>
      <c r="O20" s="39">
        <v>2.6586155891418457</v>
      </c>
      <c r="P20" s="37">
        <v>6.021399974822998</v>
      </c>
      <c r="Q20" s="39">
        <v>5.960498809814453</v>
      </c>
      <c r="R20" s="39">
        <v>3.678748369216919</v>
      </c>
      <c r="S20" s="39">
        <v>14.999137878417969</v>
      </c>
      <c r="T20" s="37">
        <f t="shared" si="4"/>
        <v>1.179347944</v>
      </c>
      <c r="U20" s="23"/>
      <c r="V20" s="19"/>
      <c r="W20" s="23"/>
      <c r="X20" s="26"/>
      <c r="Y20" s="27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>
      <c r="A21" s="76"/>
      <c r="B21" s="15"/>
      <c r="C21" s="16"/>
      <c r="D21" s="16"/>
      <c r="E21" s="17"/>
      <c r="F21" s="18"/>
      <c r="G21" s="19"/>
      <c r="H21" s="18"/>
      <c r="I21" s="20"/>
      <c r="J21" s="20"/>
      <c r="K21" s="2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9"/>
      <c r="W21" s="23"/>
      <c r="X21" s="26"/>
      <c r="Y21" s="27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>
      <c r="A22" s="101" t="s">
        <v>28</v>
      </c>
      <c r="B22" s="15"/>
      <c r="C22" s="16"/>
      <c r="D22" s="16"/>
      <c r="E22" s="17"/>
      <c r="F22" s="48">
        <f t="shared" ref="F22:H22" si="5"> (sum(F13:F20)/8)</f>
        <v>7.78125</v>
      </c>
      <c r="G22" s="48">
        <f t="shared" si="5"/>
        <v>2.037500024</v>
      </c>
      <c r="H22" s="48">
        <f t="shared" si="5"/>
        <v>8.855000079</v>
      </c>
      <c r="I22" s="49">
        <f> (sum(I18:I20,I13:I16)/7)</f>
        <v>0.7019903234</v>
      </c>
      <c r="J22" s="86">
        <f t="shared" ref="J22:O22" si="6"> (sum(J13:J20)/8)</f>
        <v>0.215163934</v>
      </c>
      <c r="K22" s="55">
        <f t="shared" si="6"/>
        <v>113.345499</v>
      </c>
      <c r="L22" s="50">
        <f t="shared" si="6"/>
        <v>0.06234486913</v>
      </c>
      <c r="M22" s="50">
        <f t="shared" si="6"/>
        <v>0.1217655665</v>
      </c>
      <c r="N22" s="50">
        <f t="shared" si="6"/>
        <v>0.01829587709</v>
      </c>
      <c r="O22" s="50">
        <f t="shared" si="6"/>
        <v>2.547524333</v>
      </c>
      <c r="P22" s="50">
        <f> (sum(P18:P20,P13:P16)/7)</f>
        <v>5.25954284</v>
      </c>
      <c r="Q22" s="50">
        <f t="shared" ref="Q22:S22" si="7"> (sum(Q13:Q20)/8)</f>
        <v>6.014408082</v>
      </c>
      <c r="R22" s="50">
        <f t="shared" si="7"/>
        <v>3.64780736</v>
      </c>
      <c r="S22" s="50">
        <f t="shared" si="7"/>
        <v>15.02814102</v>
      </c>
      <c r="T22" s="37">
        <f> M22 + N22 +I22</f>
        <v>0.842051767</v>
      </c>
      <c r="U22" s="23"/>
      <c r="V22" s="83"/>
      <c r="W22" s="23"/>
      <c r="X22" s="53"/>
      <c r="Y22" s="27"/>
      <c r="Z22" s="53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>
      <c r="A23" s="76"/>
      <c r="B23" s="15"/>
      <c r="C23" s="16"/>
      <c r="D23" s="16"/>
      <c r="E23" s="17"/>
      <c r="F23" s="18"/>
      <c r="G23" s="19"/>
      <c r="H23" s="18"/>
      <c r="I23" s="20"/>
      <c r="J23" s="20"/>
      <c r="K23" s="21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9"/>
      <c r="W23" s="23"/>
      <c r="X23" s="26"/>
      <c r="Y23" s="27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>
      <c r="A24" s="78">
        <v>2012.0</v>
      </c>
      <c r="B24" s="30">
        <v>67.0</v>
      </c>
      <c r="C24" s="31" t="s">
        <v>27</v>
      </c>
      <c r="D24" s="31" t="s">
        <v>22</v>
      </c>
      <c r="E24" s="32">
        <v>40991.0</v>
      </c>
      <c r="F24" s="33">
        <v>8.720000267028809</v>
      </c>
      <c r="G24" s="34">
        <v>3.5999999046325684</v>
      </c>
      <c r="H24" s="33">
        <v>8.720000267028809</v>
      </c>
      <c r="I24" s="41">
        <v>1.0340354442596436</v>
      </c>
      <c r="J24" s="41">
        <v>0.17564402520656586</v>
      </c>
      <c r="K24" s="45">
        <v>80.5999984741211</v>
      </c>
      <c r="L24" s="37">
        <v>0.07156380265951157</v>
      </c>
      <c r="M24" s="80">
        <v>0.050021376460790634</v>
      </c>
      <c r="N24" s="42">
        <v>0.003948667552322149</v>
      </c>
      <c r="O24" s="39">
        <v>1.98373544216156</v>
      </c>
      <c r="P24" s="37">
        <v>4.486400127410889</v>
      </c>
      <c r="Q24" s="39">
        <v>5.418278217315674</v>
      </c>
      <c r="R24" s="39">
        <v>4.6495490074157715</v>
      </c>
      <c r="S24" s="39">
        <v>11.01492977142334</v>
      </c>
      <c r="T24" s="37">
        <f t="shared" ref="T24:T30" si="8"> M24 + N24 +I24</f>
        <v>1.088005488</v>
      </c>
      <c r="U24" s="23"/>
      <c r="V24" s="19"/>
      <c r="W24" s="23"/>
      <c r="X24" s="26"/>
      <c r="Y24" s="27"/>
      <c r="Z24" s="26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>
      <c r="A25" s="40"/>
      <c r="B25" s="30">
        <v>67.0</v>
      </c>
      <c r="C25" s="31" t="s">
        <v>27</v>
      </c>
      <c r="D25" s="31" t="s">
        <v>22</v>
      </c>
      <c r="E25" s="32">
        <v>41017.0</v>
      </c>
      <c r="F25" s="33">
        <v>8.350000381469727</v>
      </c>
      <c r="G25" s="34">
        <v>4.199999809265137</v>
      </c>
      <c r="H25" s="33">
        <v>9.390000343322754</v>
      </c>
      <c r="I25" s="41">
        <v>0.5524580478668213</v>
      </c>
      <c r="J25" s="41">
        <v>0.1053864136338234</v>
      </c>
      <c r="K25" s="100">
        <v>115.05000305175781</v>
      </c>
      <c r="L25" s="37">
        <v>0.09204556792974472</v>
      </c>
      <c r="M25" s="37">
        <v>0.12270200997591019</v>
      </c>
      <c r="N25" s="42">
        <v>0.012339585460722446</v>
      </c>
      <c r="O25" s="39">
        <v>3.730067491531372</v>
      </c>
      <c r="P25" s="37">
        <v>4.2835001945495605</v>
      </c>
      <c r="Q25" s="39">
        <v>5.862835884094238</v>
      </c>
      <c r="R25" s="39">
        <v>2.9072484970092773</v>
      </c>
      <c r="S25" s="39">
        <v>7.645340919494629</v>
      </c>
      <c r="T25" s="37">
        <f t="shared" si="8"/>
        <v>0.6874996433</v>
      </c>
      <c r="U25" s="23"/>
      <c r="V25" s="19"/>
      <c r="W25" s="23"/>
      <c r="X25" s="26"/>
      <c r="Y25" s="27"/>
      <c r="Z25" s="26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>
      <c r="A26" s="40"/>
      <c r="B26" s="30">
        <v>67.0</v>
      </c>
      <c r="C26" s="31" t="s">
        <v>27</v>
      </c>
      <c r="D26" s="31" t="s">
        <v>22</v>
      </c>
      <c r="E26" s="32">
        <v>41051.0</v>
      </c>
      <c r="F26" s="33">
        <v>7.079999923706055</v>
      </c>
      <c r="G26" s="43">
        <v>2.0</v>
      </c>
      <c r="H26" s="33">
        <v>8.680000305175781</v>
      </c>
      <c r="I26" s="41">
        <v>0.4209483861923218</v>
      </c>
      <c r="J26" s="41">
        <v>0.058548010885715485</v>
      </c>
      <c r="K26" s="45">
        <v>50.04999923706055</v>
      </c>
      <c r="L26" s="37">
        <v>0.08263732492923737</v>
      </c>
      <c r="M26" s="37">
        <v>0.13552799820899963</v>
      </c>
      <c r="N26" s="42">
        <v>0.014313919469714165</v>
      </c>
      <c r="O26" s="58"/>
      <c r="P26" s="37">
        <v>3.506700038909912</v>
      </c>
      <c r="Q26" s="39">
        <v>4.557350158691406</v>
      </c>
      <c r="R26" s="39">
        <v>2.4591784477233887</v>
      </c>
      <c r="S26" s="39">
        <v>7.181097030639648</v>
      </c>
      <c r="T26" s="37">
        <f t="shared" si="8"/>
        <v>0.5707903039</v>
      </c>
      <c r="U26" s="23"/>
      <c r="V26" s="19"/>
      <c r="W26" s="23"/>
      <c r="X26" s="26"/>
      <c r="Y26" s="27"/>
      <c r="Z26" s="26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>
      <c r="A27" s="40"/>
      <c r="B27" s="30">
        <v>67.0</v>
      </c>
      <c r="C27" s="31" t="s">
        <v>27</v>
      </c>
      <c r="D27" s="31" t="s">
        <v>22</v>
      </c>
      <c r="E27" s="32">
        <v>41090.0</v>
      </c>
      <c r="F27" s="33">
        <v>7.190000057220459</v>
      </c>
      <c r="G27" s="43">
        <v>2.200000047683716</v>
      </c>
      <c r="H27" s="33">
        <v>8.300000190734863</v>
      </c>
      <c r="I27" s="41">
        <v>0.6553128957748413</v>
      </c>
      <c r="J27" s="41">
        <v>0.1990632265806198</v>
      </c>
      <c r="K27" s="45">
        <v>72.80000305175781</v>
      </c>
      <c r="L27" s="37">
        <v>0.10503971576690674</v>
      </c>
      <c r="M27" s="37">
        <v>0.1526293307542801</v>
      </c>
      <c r="N27" s="42">
        <v>0.012833168730139732</v>
      </c>
      <c r="O27" s="58"/>
      <c r="P27" s="37">
        <v>4.332200050354004</v>
      </c>
      <c r="Q27" s="39">
        <v>5.612800121307373</v>
      </c>
      <c r="R27" s="39">
        <v>2.721254825592041</v>
      </c>
      <c r="S27" s="58"/>
      <c r="T27" s="37">
        <f t="shared" si="8"/>
        <v>0.8207753953</v>
      </c>
      <c r="U27" s="23"/>
      <c r="V27" s="19"/>
      <c r="W27" s="23"/>
      <c r="X27" s="26"/>
      <c r="Y27" s="27"/>
      <c r="Z27" s="26"/>
      <c r="AA27" s="2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>
      <c r="A28" s="40"/>
      <c r="B28" s="30">
        <v>67.0</v>
      </c>
      <c r="C28" s="31" t="s">
        <v>27</v>
      </c>
      <c r="D28" s="31" t="s">
        <v>22</v>
      </c>
      <c r="E28" s="32">
        <v>41144.0</v>
      </c>
      <c r="F28" s="33">
        <v>8.220000267028809</v>
      </c>
      <c r="G28" s="43">
        <v>1.7999999523162842</v>
      </c>
      <c r="H28" s="33">
        <v>9.300000190734863</v>
      </c>
      <c r="I28" s="41">
        <v>1.7627580165863037</v>
      </c>
      <c r="J28" s="41">
        <v>0.18735362589359283</v>
      </c>
      <c r="K28" s="100">
        <v>104.6500015258789</v>
      </c>
      <c r="L28" s="37">
        <v>0.04494965821504593</v>
      </c>
      <c r="M28" s="37">
        <v>0.07139803469181061</v>
      </c>
      <c r="N28" s="42">
        <v>0.013820335268974304</v>
      </c>
      <c r="O28" s="39">
        <v>3.227041244506836</v>
      </c>
      <c r="P28" s="37">
        <v>6.2230000495910645</v>
      </c>
      <c r="Q28" s="39">
        <v>8.738433837890625</v>
      </c>
      <c r="R28" s="39">
        <v>20.869142532348633</v>
      </c>
      <c r="S28" s="39">
        <v>15.761475563049316</v>
      </c>
      <c r="T28" s="37">
        <f t="shared" si="8"/>
        <v>1.847976387</v>
      </c>
      <c r="U28" s="23"/>
      <c r="V28" s="19"/>
      <c r="W28" s="23"/>
      <c r="X28" s="26"/>
      <c r="Y28" s="27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>
      <c r="A29" s="40"/>
      <c r="B29" s="30">
        <v>67.0</v>
      </c>
      <c r="C29" s="31" t="s">
        <v>27</v>
      </c>
      <c r="D29" s="31" t="s">
        <v>22</v>
      </c>
      <c r="E29" s="32">
        <v>41180.0</v>
      </c>
      <c r="F29" s="33">
        <v>7.949999809265137</v>
      </c>
      <c r="G29" s="43">
        <v>2.9000000953674316</v>
      </c>
      <c r="H29" s="33">
        <v>8.609999656677246</v>
      </c>
      <c r="I29" s="41">
        <v>1.6199580430984497</v>
      </c>
      <c r="J29" s="35">
        <v>0.3629976511001587</v>
      </c>
      <c r="K29" s="100">
        <v>100.75</v>
      </c>
      <c r="L29" s="37">
        <v>0.03042466565966606</v>
      </c>
      <c r="M29" s="37">
        <v>0.007268063258379698</v>
      </c>
      <c r="N29" s="42">
        <v>0.007897335104644299</v>
      </c>
      <c r="O29" s="39">
        <v>3.0633037090301514</v>
      </c>
      <c r="P29" s="37">
        <v>5.807199954986572</v>
      </c>
      <c r="Q29" s="39">
        <v>5.354373455047607</v>
      </c>
      <c r="R29" s="39">
        <v>2.917785406112671</v>
      </c>
      <c r="S29" s="39">
        <v>16.62076187133789</v>
      </c>
      <c r="T29" s="37">
        <f t="shared" si="8"/>
        <v>1.635123441</v>
      </c>
      <c r="U29" s="23"/>
      <c r="V29" s="19"/>
      <c r="W29" s="23"/>
      <c r="X29" s="26"/>
      <c r="Y29" s="27"/>
      <c r="Z29" s="26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>
      <c r="A30" s="46"/>
      <c r="B30" s="30">
        <v>67.0</v>
      </c>
      <c r="C30" s="31" t="s">
        <v>27</v>
      </c>
      <c r="D30" s="31" t="s">
        <v>22</v>
      </c>
      <c r="E30" s="32">
        <v>41206.0</v>
      </c>
      <c r="F30" s="33">
        <v>7.510000228881836</v>
      </c>
      <c r="G30" s="43">
        <v>2.5</v>
      </c>
      <c r="H30" s="33">
        <v>9.289999961853027</v>
      </c>
      <c r="I30" s="41">
        <v>1.2166677713394165</v>
      </c>
      <c r="J30" s="84">
        <v>0.4449648857116699</v>
      </c>
      <c r="K30" s="100">
        <v>94.25</v>
      </c>
      <c r="L30" s="37">
        <v>0.024166947230696678</v>
      </c>
      <c r="M30" s="80">
        <v>0.11415134370326996</v>
      </c>
      <c r="N30" s="42">
        <v>0.024185586720705032</v>
      </c>
      <c r="O30" s="39">
        <v>3.0252068042755127</v>
      </c>
      <c r="P30" s="37">
        <v>5.562699794769287</v>
      </c>
      <c r="Q30" s="39">
        <v>3.7767586708068848</v>
      </c>
      <c r="R30" s="39">
        <v>4.054780960083008</v>
      </c>
      <c r="S30" s="39">
        <v>17.01927947998047</v>
      </c>
      <c r="T30" s="37">
        <f t="shared" si="8"/>
        <v>1.355004702</v>
      </c>
      <c r="U30" s="23"/>
      <c r="V30" s="19"/>
      <c r="W30" s="23"/>
      <c r="X30" s="26"/>
      <c r="Y30" s="27"/>
      <c r="Z30" s="26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>
      <c r="A31" s="76"/>
      <c r="B31" s="15"/>
      <c r="C31" s="16"/>
      <c r="D31" s="16"/>
      <c r="E31" s="17"/>
      <c r="F31" s="18"/>
      <c r="G31" s="19"/>
      <c r="H31" s="18"/>
      <c r="I31" s="20"/>
      <c r="J31" s="20"/>
      <c r="K31" s="21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19"/>
      <c r="W31" s="23"/>
      <c r="X31" s="26"/>
      <c r="Y31" s="27"/>
      <c r="Z31" s="26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>
      <c r="A32" s="101" t="s">
        <v>28</v>
      </c>
      <c r="B32" s="15"/>
      <c r="C32" s="16"/>
      <c r="D32" s="16"/>
      <c r="E32" s="17"/>
      <c r="F32" s="48">
        <f t="shared" ref="F32:N32" si="9"> (sum(F24:F30)/7)</f>
        <v>7.860000134</v>
      </c>
      <c r="G32" s="48">
        <f t="shared" si="9"/>
        <v>2.742857116</v>
      </c>
      <c r="H32" s="48">
        <f t="shared" si="9"/>
        <v>8.898571559</v>
      </c>
      <c r="I32" s="49">
        <f t="shared" si="9"/>
        <v>1.037448372</v>
      </c>
      <c r="J32" s="86">
        <f t="shared" si="9"/>
        <v>0.2191368341</v>
      </c>
      <c r="K32" s="55">
        <f t="shared" si="9"/>
        <v>88.30714362</v>
      </c>
      <c r="L32" s="50">
        <f t="shared" si="9"/>
        <v>0.06440395463</v>
      </c>
      <c r="M32" s="50">
        <f t="shared" si="9"/>
        <v>0.09338545101</v>
      </c>
      <c r="N32" s="50">
        <f t="shared" si="9"/>
        <v>0.0127626569</v>
      </c>
      <c r="O32" s="50">
        <f> (sum(O28:O30,O24:O25)/5)</f>
        <v>3.005870938</v>
      </c>
      <c r="P32" s="50">
        <f t="shared" ref="P32:R32" si="10"> (sum(P24:P30)/7)</f>
        <v>4.885957173</v>
      </c>
      <c r="Q32" s="50">
        <f t="shared" si="10"/>
        <v>5.617261478</v>
      </c>
      <c r="R32" s="50">
        <f t="shared" si="10"/>
        <v>5.796991382</v>
      </c>
      <c r="S32" s="50">
        <f> (sum(S28:S30,S24:S26)/6)</f>
        <v>12.54048077</v>
      </c>
      <c r="T32" s="37">
        <f> M32 + N32 +I32</f>
        <v>1.14359648</v>
      </c>
      <c r="U32" s="23"/>
      <c r="V32" s="83"/>
      <c r="W32" s="23"/>
      <c r="X32" s="53"/>
      <c r="Y32" s="27"/>
      <c r="Z32" s="53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>
      <c r="A33" s="76"/>
      <c r="B33" s="15"/>
      <c r="C33" s="16"/>
      <c r="D33" s="16"/>
      <c r="E33" s="17"/>
      <c r="F33" s="18"/>
      <c r="G33" s="19"/>
      <c r="H33" s="18"/>
      <c r="I33" s="20"/>
      <c r="J33" s="20"/>
      <c r="K33" s="2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9"/>
      <c r="W33" s="23"/>
      <c r="X33" s="26"/>
      <c r="Y33" s="27"/>
      <c r="Z33" s="26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>
      <c r="A34" s="78">
        <v>2013.0</v>
      </c>
      <c r="B34" s="30">
        <v>67.0</v>
      </c>
      <c r="C34" s="31" t="s">
        <v>27</v>
      </c>
      <c r="D34" s="31" t="s">
        <v>22</v>
      </c>
      <c r="E34" s="32">
        <v>41347.0</v>
      </c>
      <c r="F34" s="33">
        <v>7.820000171661377</v>
      </c>
      <c r="G34" s="43">
        <v>1.0</v>
      </c>
      <c r="H34" s="33">
        <v>8.5600004196167</v>
      </c>
      <c r="I34" s="41">
        <v>1.0029871463775635</v>
      </c>
      <c r="J34" s="41">
        <v>0.1889999955892563</v>
      </c>
      <c r="K34" s="45">
        <v>79.30000305175781</v>
      </c>
      <c r="L34" s="37">
        <v>0.10605029761791229</v>
      </c>
      <c r="M34" s="80">
        <v>0.16148599982261658</v>
      </c>
      <c r="N34" s="42">
        <v>0.0023449999280273914</v>
      </c>
      <c r="O34" s="39">
        <v>3.928987503051758</v>
      </c>
      <c r="P34" s="37">
        <v>5.262899875640869</v>
      </c>
      <c r="Q34" s="39">
        <v>6.506570339202881</v>
      </c>
      <c r="R34" s="39">
        <v>6.678134918212891</v>
      </c>
      <c r="S34" s="39">
        <v>20.582326889038086</v>
      </c>
      <c r="T34" s="37">
        <f t="shared" ref="T34:T39" si="11"> M34 + N34 +I34</f>
        <v>1.166818146</v>
      </c>
      <c r="U34" s="23"/>
      <c r="V34" s="19"/>
      <c r="W34" s="23"/>
      <c r="X34" s="26"/>
      <c r="Y34" s="27"/>
      <c r="Z34" s="26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>
      <c r="A35" s="40"/>
      <c r="B35" s="30">
        <v>67.0</v>
      </c>
      <c r="C35" s="31" t="s">
        <v>27</v>
      </c>
      <c r="D35" s="31" t="s">
        <v>22</v>
      </c>
      <c r="E35" s="32">
        <v>41367.0</v>
      </c>
      <c r="F35" s="33">
        <v>8.050000190734863</v>
      </c>
      <c r="G35" s="34">
        <v>3.0999999046325684</v>
      </c>
      <c r="H35" s="33">
        <v>10.710000038146973</v>
      </c>
      <c r="I35" s="41">
        <v>0.7071129083633423</v>
      </c>
      <c r="J35" s="41">
        <v>0.0966000035405159</v>
      </c>
      <c r="K35" s="45">
        <v>81.25</v>
      </c>
      <c r="L35" s="37">
        <v>0.11660759150981903</v>
      </c>
      <c r="M35" s="37">
        <v>0.14303399622440338</v>
      </c>
      <c r="N35" s="42">
        <v>0.002814000006765127</v>
      </c>
      <c r="O35" s="39">
        <v>3.6076111793518066</v>
      </c>
      <c r="P35" s="37">
        <v>5.116300106048584</v>
      </c>
      <c r="Q35" s="39">
        <v>9.836878776550293</v>
      </c>
      <c r="R35" s="39">
        <v>8.68964672088623</v>
      </c>
      <c r="S35" s="39">
        <v>19.623424530029297</v>
      </c>
      <c r="T35" s="37">
        <f t="shared" si="11"/>
        <v>0.8529609046</v>
      </c>
      <c r="U35" s="23"/>
      <c r="V35" s="19"/>
      <c r="W35" s="23"/>
      <c r="X35" s="26"/>
      <c r="Y35" s="27"/>
      <c r="Z35" s="26"/>
      <c r="AA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>
      <c r="A36" s="40"/>
      <c r="B36" s="30">
        <v>67.0</v>
      </c>
      <c r="C36" s="31" t="s">
        <v>27</v>
      </c>
      <c r="D36" s="31" t="s">
        <v>22</v>
      </c>
      <c r="E36" s="32">
        <v>41426.0</v>
      </c>
      <c r="F36" s="33">
        <v>7.289999961853027</v>
      </c>
      <c r="G36" s="43">
        <v>1.5</v>
      </c>
      <c r="H36" s="33">
        <v>10.09000015258789</v>
      </c>
      <c r="I36" s="59">
        <v>0.3049967885017395</v>
      </c>
      <c r="J36" s="41">
        <v>0.05700000002980232</v>
      </c>
      <c r="K36" s="45">
        <v>64.3499984741211</v>
      </c>
      <c r="L36" s="37">
        <v>0.10637746751308441</v>
      </c>
      <c r="M36" s="37">
        <v>0.14764699339866638</v>
      </c>
      <c r="N36" s="42">
        <v>0.005628000013530254</v>
      </c>
      <c r="O36" s="39">
        <v>1.9438506364822388</v>
      </c>
      <c r="P36" s="37">
        <v>3.511899948120117</v>
      </c>
      <c r="Q36" s="39">
        <v>5.240854263305664</v>
      </c>
      <c r="R36" s="39">
        <v>2.9309675693511963</v>
      </c>
      <c r="S36" s="39">
        <v>10.8046236038208</v>
      </c>
      <c r="T36" s="37">
        <f t="shared" si="11"/>
        <v>0.4582717819</v>
      </c>
      <c r="U36" s="23"/>
      <c r="V36" s="19"/>
      <c r="W36" s="23"/>
      <c r="X36" s="26"/>
      <c r="Y36" s="27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>
      <c r="A37" s="40"/>
      <c r="B37" s="30">
        <v>67.0</v>
      </c>
      <c r="C37" s="31" t="s">
        <v>27</v>
      </c>
      <c r="D37" s="31" t="s">
        <v>22</v>
      </c>
      <c r="E37" s="32">
        <v>41472.0</v>
      </c>
      <c r="F37" s="33">
        <v>7.519999980926514</v>
      </c>
      <c r="G37" s="43">
        <v>2.0</v>
      </c>
      <c r="H37" s="33">
        <v>12.180000305175781</v>
      </c>
      <c r="I37" s="41">
        <v>0.8448096513748169</v>
      </c>
      <c r="J37" s="41">
        <v>0.149399995803833</v>
      </c>
      <c r="K37" s="100">
        <v>88.0</v>
      </c>
      <c r="L37" s="37">
        <v>0.02403895929455757</v>
      </c>
      <c r="M37" s="37">
        <v>0.07980799674987793</v>
      </c>
      <c r="N37" s="42">
        <v>0.004220999777317047</v>
      </c>
      <c r="O37" s="39">
        <v>1.7987984418869019</v>
      </c>
      <c r="P37" s="37">
        <v>4.784800052642822</v>
      </c>
      <c r="Q37" s="39">
        <v>3.5063846111297607</v>
      </c>
      <c r="R37" s="39">
        <v>2.3712854385375977</v>
      </c>
      <c r="S37" s="39">
        <v>10.337806701660156</v>
      </c>
      <c r="T37" s="37">
        <f t="shared" si="11"/>
        <v>0.9288386479</v>
      </c>
      <c r="U37" s="23"/>
      <c r="V37" s="19"/>
      <c r="W37" s="23"/>
      <c r="X37" s="26"/>
      <c r="Y37" s="27"/>
      <c r="Z37" s="26"/>
      <c r="AA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>
      <c r="A38" s="40"/>
      <c r="B38" s="30">
        <v>67.0</v>
      </c>
      <c r="C38" s="31" t="s">
        <v>27</v>
      </c>
      <c r="D38" s="31" t="s">
        <v>22</v>
      </c>
      <c r="E38" s="32">
        <v>41487.0</v>
      </c>
      <c r="F38" s="33">
        <v>7.409999847412109</v>
      </c>
      <c r="G38" s="43">
        <v>1.399999976158142</v>
      </c>
      <c r="H38" s="33">
        <v>10.850000381469727</v>
      </c>
      <c r="I38" s="41">
        <v>1.218090295791626</v>
      </c>
      <c r="J38" s="35">
        <v>0.21539999544620514</v>
      </c>
      <c r="K38" s="100">
        <v>103.0</v>
      </c>
      <c r="L38" s="37">
        <v>0.03133769705891609</v>
      </c>
      <c r="M38" s="37">
        <v>0.2274239957332611</v>
      </c>
      <c r="N38" s="42">
        <v>0.014538999646902084</v>
      </c>
      <c r="O38" s="39">
        <v>2.258471727371216</v>
      </c>
      <c r="P38" s="37">
        <v>5.691199779510498</v>
      </c>
      <c r="Q38" s="39">
        <v>11.770977973937988</v>
      </c>
      <c r="R38" s="39">
        <v>3.389228105545044</v>
      </c>
      <c r="S38" s="39">
        <v>14.018278121948242</v>
      </c>
      <c r="T38" s="37">
        <f t="shared" si="11"/>
        <v>1.460053291</v>
      </c>
      <c r="U38" s="23"/>
      <c r="V38" s="19"/>
      <c r="W38" s="23"/>
      <c r="X38" s="26"/>
      <c r="Y38" s="27"/>
      <c r="Z38" s="26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>
      <c r="A39" s="46"/>
      <c r="B39" s="30">
        <v>67.0</v>
      </c>
      <c r="C39" s="31" t="s">
        <v>27</v>
      </c>
      <c r="D39" s="31" t="s">
        <v>22</v>
      </c>
      <c r="E39" s="32">
        <v>41522.0</v>
      </c>
      <c r="F39" s="33">
        <v>7.920000076293945</v>
      </c>
      <c r="G39" s="43">
        <v>1.7999999523162842</v>
      </c>
      <c r="H39" s="33">
        <v>7.199999809265137</v>
      </c>
      <c r="I39" s="41">
        <v>1.734148383140564</v>
      </c>
      <c r="J39" s="41">
        <v>0.16259999573230743</v>
      </c>
      <c r="K39" s="100">
        <v>109.0</v>
      </c>
      <c r="L39" s="37">
        <v>0.19843460619449615</v>
      </c>
      <c r="M39" s="37">
        <v>0.2873930037021637</v>
      </c>
      <c r="N39" s="42">
        <v>0.01829100027680397</v>
      </c>
      <c r="O39" s="39">
        <v>2.6505792140960693</v>
      </c>
      <c r="P39" s="37">
        <v>6.233799934387207</v>
      </c>
      <c r="Q39" s="39">
        <v>3.0293145179748535</v>
      </c>
      <c r="R39" s="39">
        <v>4.268528938293457</v>
      </c>
      <c r="S39" s="39">
        <v>16.039752960205078</v>
      </c>
      <c r="T39" s="37">
        <f t="shared" si="11"/>
        <v>2.039832387</v>
      </c>
      <c r="U39" s="23"/>
      <c r="V39" s="19"/>
      <c r="W39" s="23"/>
      <c r="X39" s="26"/>
      <c r="Y39" s="27"/>
      <c r="Z39" s="26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>
      <c r="A40" s="76"/>
      <c r="B40" s="15"/>
      <c r="C40" s="16"/>
      <c r="D40" s="16"/>
      <c r="E40" s="17"/>
      <c r="F40" s="18"/>
      <c r="G40" s="19"/>
      <c r="H40" s="18"/>
      <c r="I40" s="20"/>
      <c r="J40" s="20"/>
      <c r="K40" s="21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9"/>
      <c r="W40" s="23"/>
      <c r="X40" s="26"/>
      <c r="Y40" s="27"/>
      <c r="Z40" s="26"/>
      <c r="AA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>
      <c r="A41" s="101" t="s">
        <v>28</v>
      </c>
      <c r="B41" s="15"/>
      <c r="C41" s="16"/>
      <c r="D41" s="16"/>
      <c r="E41" s="17"/>
      <c r="F41" s="48">
        <f t="shared" ref="F41:S41" si="12"> (sum(F34:F39)/6)</f>
        <v>7.668333371</v>
      </c>
      <c r="G41" s="48">
        <f t="shared" si="12"/>
        <v>1.799999972</v>
      </c>
      <c r="H41" s="48">
        <f t="shared" si="12"/>
        <v>9.931666851</v>
      </c>
      <c r="I41" s="49">
        <f t="shared" si="12"/>
        <v>0.9686908623</v>
      </c>
      <c r="J41" s="55">
        <f t="shared" si="12"/>
        <v>0.1449999977</v>
      </c>
      <c r="K41" s="55">
        <f t="shared" si="12"/>
        <v>87.48333359</v>
      </c>
      <c r="L41" s="50">
        <f t="shared" si="12"/>
        <v>0.0971411032</v>
      </c>
      <c r="M41" s="50">
        <f t="shared" si="12"/>
        <v>0.1744653309</v>
      </c>
      <c r="N41" s="50">
        <f t="shared" si="12"/>
        <v>0.007972999942</v>
      </c>
      <c r="O41" s="50">
        <f t="shared" si="12"/>
        <v>2.698049784</v>
      </c>
      <c r="P41" s="50">
        <f t="shared" si="12"/>
        <v>5.100149949</v>
      </c>
      <c r="Q41" s="50">
        <f t="shared" si="12"/>
        <v>6.648496747</v>
      </c>
      <c r="R41" s="50">
        <f t="shared" si="12"/>
        <v>4.721298615</v>
      </c>
      <c r="S41" s="50">
        <f t="shared" si="12"/>
        <v>15.2343688</v>
      </c>
      <c r="T41" s="37">
        <f> M41 + N41 +I41</f>
        <v>1.151129193</v>
      </c>
      <c r="U41" s="23"/>
      <c r="V41" s="83"/>
      <c r="W41" s="23"/>
      <c r="X41" s="53"/>
      <c r="Y41" s="27"/>
      <c r="Z41" s="53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>
      <c r="A42" s="76"/>
      <c r="B42" s="15"/>
      <c r="C42" s="16"/>
      <c r="D42" s="16"/>
      <c r="E42" s="17"/>
      <c r="F42" s="18"/>
      <c r="G42" s="19"/>
      <c r="H42" s="18"/>
      <c r="I42" s="20"/>
      <c r="J42" s="20"/>
      <c r="K42" s="2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9"/>
      <c r="W42" s="23"/>
      <c r="X42" s="26"/>
      <c r="Y42" s="27"/>
      <c r="Z42" s="26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>
      <c r="A43" s="78">
        <v>2014.0</v>
      </c>
      <c r="B43" s="30">
        <v>67.0</v>
      </c>
      <c r="C43" s="31" t="s">
        <v>27</v>
      </c>
      <c r="D43" s="31" t="s">
        <v>22</v>
      </c>
      <c r="E43" s="32">
        <v>41647.0</v>
      </c>
      <c r="F43" s="33">
        <v>6.650000095367432</v>
      </c>
      <c r="G43" s="43">
        <v>2.0899999141693115</v>
      </c>
      <c r="H43" s="33">
        <v>14.989999771118164</v>
      </c>
      <c r="I43" s="41">
        <v>1.2233515977859497</v>
      </c>
      <c r="J43" s="35">
        <v>0.25099998712539673</v>
      </c>
      <c r="K43" s="100">
        <v>99.0</v>
      </c>
      <c r="L43" s="37">
        <v>0.10128619521856308</v>
      </c>
      <c r="M43" s="80">
        <v>0.11102499812841415</v>
      </c>
      <c r="N43" s="42">
        <v>0.011951999738812447</v>
      </c>
      <c r="O43" s="39">
        <v>2.9363393783569336</v>
      </c>
      <c r="P43" s="37">
        <v>5.875400066375732</v>
      </c>
      <c r="Q43" s="39">
        <v>6.155894756317139</v>
      </c>
      <c r="R43" s="39">
        <v>4.131958484649658</v>
      </c>
      <c r="S43" s="39">
        <v>16.55940818786621</v>
      </c>
      <c r="T43" s="37">
        <f t="shared" ref="T43:T50" si="13"> M43 + N43 +I43</f>
        <v>1.346328596</v>
      </c>
      <c r="U43" s="23"/>
      <c r="V43" s="19"/>
      <c r="W43" s="23"/>
      <c r="X43" s="26"/>
      <c r="Y43" s="27"/>
      <c r="Z43" s="26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>
      <c r="A44" s="40"/>
      <c r="B44" s="30">
        <v>67.0</v>
      </c>
      <c r="C44" s="31" t="s">
        <v>27</v>
      </c>
      <c r="D44" s="31" t="s">
        <v>22</v>
      </c>
      <c r="E44" s="32">
        <v>41679.0</v>
      </c>
      <c r="F44" s="33">
        <v>8.079999923706055</v>
      </c>
      <c r="G44" s="43">
        <v>2.7799999713897705</v>
      </c>
      <c r="H44" s="33">
        <v>8.649999618530273</v>
      </c>
      <c r="I44" s="41">
        <v>1.5270161628723145</v>
      </c>
      <c r="J44" s="41">
        <v>0.17982999980449677</v>
      </c>
      <c r="K44" s="100">
        <v>101.0</v>
      </c>
      <c r="L44" s="37">
        <v>0.14418600499629974</v>
      </c>
      <c r="M44" s="37">
        <v>0.04172400012612343</v>
      </c>
      <c r="N44" s="42">
        <v>0.014985400252044201</v>
      </c>
      <c r="O44" s="39">
        <v>3.989915609359741</v>
      </c>
      <c r="P44" s="37">
        <v>6.7778000831604</v>
      </c>
      <c r="Q44" s="39">
        <v>9.246204376220703</v>
      </c>
      <c r="R44" s="39">
        <v>4.5482378005981445</v>
      </c>
      <c r="S44" s="39">
        <v>21.012115478515625</v>
      </c>
      <c r="T44" s="37">
        <f t="shared" si="13"/>
        <v>1.583725563</v>
      </c>
      <c r="U44" s="23"/>
      <c r="V44" s="19"/>
      <c r="W44" s="23"/>
      <c r="X44" s="26"/>
      <c r="Y44" s="27"/>
      <c r="Z44" s="26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>
      <c r="A45" s="40"/>
      <c r="B45" s="30">
        <v>67.0</v>
      </c>
      <c r="C45" s="31" t="s">
        <v>27</v>
      </c>
      <c r="D45" s="31" t="s">
        <v>22</v>
      </c>
      <c r="E45" s="32">
        <v>41709.0</v>
      </c>
      <c r="F45" s="57">
        <v>6.099999904632568</v>
      </c>
      <c r="G45" s="34">
        <v>3.5999999046325684</v>
      </c>
      <c r="H45" s="33">
        <v>7.75</v>
      </c>
      <c r="I45" s="41">
        <v>1.0377161502838135</v>
      </c>
      <c r="J45" s="35">
        <v>0.24422599375247955</v>
      </c>
      <c r="K45" s="100">
        <v>96.0</v>
      </c>
      <c r="L45" s="37">
        <v>0.05150099843740463</v>
      </c>
      <c r="M45" s="37">
        <v>0.1410122960805893</v>
      </c>
      <c r="N45" s="42">
        <v>0.0048340000212192535</v>
      </c>
      <c r="O45" s="39">
        <v>2.7231476306915283</v>
      </c>
      <c r="P45" s="37">
        <v>5.086699962615967</v>
      </c>
      <c r="Q45" s="39">
        <v>6.637787342071533</v>
      </c>
      <c r="R45" s="39">
        <v>3.5104598999023438</v>
      </c>
      <c r="S45" s="39">
        <v>14.021953582763672</v>
      </c>
      <c r="T45" s="37">
        <f t="shared" si="13"/>
        <v>1.183562446</v>
      </c>
      <c r="U45" s="23"/>
      <c r="V45" s="19"/>
      <c r="W45" s="23"/>
      <c r="X45" s="26"/>
      <c r="Y45" s="27"/>
      <c r="Z45" s="26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>
      <c r="A46" s="40"/>
      <c r="B46" s="30">
        <v>67.0</v>
      </c>
      <c r="C46" s="31" t="s">
        <v>27</v>
      </c>
      <c r="D46" s="31" t="s">
        <v>22</v>
      </c>
      <c r="E46" s="32">
        <v>41793.0</v>
      </c>
      <c r="F46" s="33">
        <v>7.789999961853027</v>
      </c>
      <c r="G46" s="102">
        <v>6.400000095367432</v>
      </c>
      <c r="H46" s="33">
        <v>10.300000190734863</v>
      </c>
      <c r="I46" s="41">
        <v>0.7409838438034058</v>
      </c>
      <c r="J46" s="35">
        <v>0.20115000009536743</v>
      </c>
      <c r="K46" s="45">
        <v>77.0</v>
      </c>
      <c r="L46" s="37">
        <v>0.07579810172319412</v>
      </c>
      <c r="M46" s="37">
        <v>0.00912499986588955</v>
      </c>
      <c r="N46" s="42">
        <v>0.006779999937862158</v>
      </c>
      <c r="O46" s="39">
        <v>2.4347403049468994</v>
      </c>
      <c r="P46" s="37">
        <v>4.480000019073486</v>
      </c>
      <c r="Q46" s="39">
        <v>6.791793346405029</v>
      </c>
      <c r="R46" s="39">
        <v>3.3898746967315674</v>
      </c>
      <c r="S46" s="39">
        <v>12.519765853881836</v>
      </c>
      <c r="T46" s="37">
        <f t="shared" si="13"/>
        <v>0.7568888436</v>
      </c>
      <c r="U46" s="23"/>
      <c r="V46" s="19"/>
      <c r="W46" s="23"/>
      <c r="X46" s="26"/>
      <c r="Y46" s="27"/>
      <c r="Z46" s="26"/>
      <c r="AA46" s="27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>
      <c r="A47" s="40"/>
      <c r="B47" s="30">
        <v>67.0</v>
      </c>
      <c r="C47" s="31" t="s">
        <v>27</v>
      </c>
      <c r="D47" s="31" t="s">
        <v>22</v>
      </c>
      <c r="E47" s="32">
        <v>41820.0</v>
      </c>
      <c r="F47" s="33">
        <v>6.650000095367432</v>
      </c>
      <c r="G47" s="43">
        <v>2.609999895095825</v>
      </c>
      <c r="H47" s="33">
        <v>10.550000190734863</v>
      </c>
      <c r="I47" s="41">
        <v>0.7630451321601868</v>
      </c>
      <c r="J47" s="41">
        <v>0.18825000524520874</v>
      </c>
      <c r="K47" s="45">
        <v>82.0</v>
      </c>
      <c r="L47" s="37">
        <v>0.05490170046687126</v>
      </c>
      <c r="M47" s="37">
        <v>0.11102499812841415</v>
      </c>
      <c r="N47" s="42">
        <v>0.009960000403225422</v>
      </c>
      <c r="O47" s="39">
        <v>2.3695812225341797</v>
      </c>
      <c r="P47" s="37">
        <v>4.589300155639648</v>
      </c>
      <c r="Q47" s="39">
        <v>4.697896480560303</v>
      </c>
      <c r="R47" s="39">
        <v>3.0662198066711426</v>
      </c>
      <c r="S47" s="39">
        <v>11.695867538452148</v>
      </c>
      <c r="T47" s="37">
        <f t="shared" si="13"/>
        <v>0.8840301307</v>
      </c>
      <c r="U47" s="23"/>
      <c r="V47" s="19"/>
      <c r="W47" s="23"/>
      <c r="X47" s="26"/>
      <c r="Y47" s="27"/>
      <c r="Z47" s="26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>
      <c r="A48" s="40"/>
      <c r="B48" s="30">
        <v>67.0</v>
      </c>
      <c r="C48" s="31" t="s">
        <v>27</v>
      </c>
      <c r="D48" s="31" t="s">
        <v>22</v>
      </c>
      <c r="E48" s="32">
        <v>41855.0</v>
      </c>
      <c r="F48" s="33">
        <v>7.699999809265137</v>
      </c>
      <c r="G48" s="34">
        <v>3.299999952316284</v>
      </c>
      <c r="H48" s="33">
        <v>9.329999923706055</v>
      </c>
      <c r="I48" s="41">
        <v>0.8982129096984863</v>
      </c>
      <c r="J48" s="35">
        <v>0.23958000540733337</v>
      </c>
      <c r="K48" s="100">
        <v>84.0</v>
      </c>
      <c r="L48" s="37">
        <v>0.00863454770296812</v>
      </c>
      <c r="M48" s="37">
        <v>0.017374999821186066</v>
      </c>
      <c r="N48" s="42">
        <v>1.9500000053085387E-4</v>
      </c>
      <c r="O48" s="39">
        <v>2.2852184772491455</v>
      </c>
      <c r="P48" s="37">
        <v>4.984799861907959</v>
      </c>
      <c r="Q48" s="39">
        <v>5.387019634246826</v>
      </c>
      <c r="R48" s="39">
        <v>4.8207221031188965</v>
      </c>
      <c r="S48" s="39">
        <v>11.515689849853516</v>
      </c>
      <c r="T48" s="37">
        <f t="shared" si="13"/>
        <v>0.9157829095</v>
      </c>
      <c r="U48" s="23"/>
      <c r="V48" s="19"/>
      <c r="W48" s="23"/>
      <c r="X48" s="26"/>
      <c r="Y48" s="27"/>
      <c r="Z48" s="26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>
      <c r="A49" s="40"/>
      <c r="B49" s="30">
        <v>67.0</v>
      </c>
      <c r="C49" s="31" t="s">
        <v>27</v>
      </c>
      <c r="D49" s="31" t="s">
        <v>22</v>
      </c>
      <c r="E49" s="32">
        <v>41912.0</v>
      </c>
      <c r="F49" s="57">
        <v>6.389999866485596</v>
      </c>
      <c r="G49" s="43">
        <v>2.8399999141693115</v>
      </c>
      <c r="H49" s="33">
        <v>8.25</v>
      </c>
      <c r="I49" s="41">
        <v>1.4771580696105957</v>
      </c>
      <c r="J49" s="35">
        <v>0.24405500292778015</v>
      </c>
      <c r="K49" s="100">
        <v>100.0</v>
      </c>
      <c r="L49" s="37">
        <v>0.01221300009638071</v>
      </c>
      <c r="M49" s="80">
        <v>0.0333792008459568</v>
      </c>
      <c r="N49" s="42">
        <v>0.007734400220215321</v>
      </c>
      <c r="O49" s="39">
        <v>3.228163003921509</v>
      </c>
      <c r="P49" s="37">
        <v>7.759099960327148</v>
      </c>
      <c r="Q49" s="39">
        <v>8.76170825958252</v>
      </c>
      <c r="R49" s="39">
        <v>4.655096054077148</v>
      </c>
      <c r="S49" s="39">
        <v>18.385080337524414</v>
      </c>
      <c r="T49" s="37">
        <f t="shared" si="13"/>
        <v>1.518271671</v>
      </c>
      <c r="U49" s="23"/>
      <c r="V49" s="19"/>
      <c r="W49" s="23"/>
      <c r="X49" s="26"/>
      <c r="Y49" s="27"/>
      <c r="Z49" s="26"/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>
      <c r="A50" s="46"/>
      <c r="B50" s="30">
        <v>67.0</v>
      </c>
      <c r="C50" s="31" t="s">
        <v>27</v>
      </c>
      <c r="D50" s="31" t="s">
        <v>22</v>
      </c>
      <c r="E50" s="32">
        <v>41978.0</v>
      </c>
      <c r="F50" s="33">
        <v>7.699999809265137</v>
      </c>
      <c r="G50" s="34">
        <v>3.0999999046325684</v>
      </c>
      <c r="H50" s="33">
        <v>8.270000457763672</v>
      </c>
      <c r="I50" s="41">
        <v>0.5093516111373901</v>
      </c>
      <c r="J50" s="41">
        <v>0.17569999396800995</v>
      </c>
      <c r="K50" s="45">
        <v>56.0</v>
      </c>
      <c r="L50" s="37">
        <v>0.08801407366991043</v>
      </c>
      <c r="M50" s="37">
        <v>0.11990699917078018</v>
      </c>
      <c r="N50" s="42">
        <v>0.008465999737381935</v>
      </c>
      <c r="O50" s="39">
        <v>1.8689148426055908</v>
      </c>
      <c r="P50" s="37">
        <v>3.3522000312805176</v>
      </c>
      <c r="Q50" s="39">
        <v>4.047131538391113</v>
      </c>
      <c r="R50" s="39">
        <v>2.9886960983276367</v>
      </c>
      <c r="S50" s="39">
        <v>9.133583068847656</v>
      </c>
      <c r="T50" s="37">
        <f t="shared" si="13"/>
        <v>0.63772461</v>
      </c>
      <c r="U50" s="23"/>
      <c r="V50" s="19"/>
      <c r="W50" s="23"/>
      <c r="X50" s="26"/>
      <c r="Y50" s="27"/>
      <c r="Z50" s="26"/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>
      <c r="A51" s="76"/>
      <c r="B51" s="15"/>
      <c r="C51" s="16"/>
      <c r="D51" s="16"/>
      <c r="E51" s="17"/>
      <c r="F51" s="18"/>
      <c r="G51" s="19"/>
      <c r="H51" s="18"/>
      <c r="I51" s="20"/>
      <c r="J51" s="20"/>
      <c r="K51" s="21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9"/>
      <c r="W51" s="23"/>
      <c r="X51" s="26"/>
      <c r="Y51" s="27"/>
      <c r="Z51" s="26"/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>
      <c r="A52" s="101" t="s">
        <v>28</v>
      </c>
      <c r="B52" s="15"/>
      <c r="C52" s="16"/>
      <c r="D52" s="16"/>
      <c r="E52" s="17"/>
      <c r="F52" s="48">
        <f t="shared" ref="F52:S52" si="14"> (sum(F43:F50)/8)</f>
        <v>7.132499933</v>
      </c>
      <c r="G52" s="55">
        <f t="shared" si="14"/>
        <v>3.339999944</v>
      </c>
      <c r="H52" s="48">
        <f t="shared" si="14"/>
        <v>9.761250019</v>
      </c>
      <c r="I52" s="49">
        <f t="shared" si="14"/>
        <v>1.022104435</v>
      </c>
      <c r="J52" s="86">
        <f t="shared" si="14"/>
        <v>0.2154738735</v>
      </c>
      <c r="K52" s="55">
        <f t="shared" si="14"/>
        <v>86.875</v>
      </c>
      <c r="L52" s="50">
        <f t="shared" si="14"/>
        <v>0.06706682779</v>
      </c>
      <c r="M52" s="50">
        <f t="shared" si="14"/>
        <v>0.07307156152</v>
      </c>
      <c r="N52" s="50">
        <f t="shared" si="14"/>
        <v>0.008113350039</v>
      </c>
      <c r="O52" s="50">
        <f t="shared" si="14"/>
        <v>2.729502559</v>
      </c>
      <c r="P52" s="50">
        <f t="shared" si="14"/>
        <v>5.363162518</v>
      </c>
      <c r="Q52" s="50">
        <f t="shared" si="14"/>
        <v>6.465679467</v>
      </c>
      <c r="R52" s="50">
        <f t="shared" si="14"/>
        <v>3.888908118</v>
      </c>
      <c r="S52" s="50">
        <f t="shared" si="14"/>
        <v>14.35543299</v>
      </c>
      <c r="T52" s="37">
        <f> M52 + N52 +I52</f>
        <v>1.103289346</v>
      </c>
      <c r="U52" s="23"/>
      <c r="V52" s="83"/>
      <c r="W52" s="23"/>
      <c r="X52" s="53"/>
      <c r="Y52" s="27"/>
      <c r="Z52" s="53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>
      <c r="A53" s="76"/>
      <c r="B53" s="15"/>
      <c r="C53" s="16"/>
      <c r="D53" s="16"/>
      <c r="E53" s="17"/>
      <c r="F53" s="18"/>
      <c r="G53" s="19"/>
      <c r="H53" s="18"/>
      <c r="I53" s="20"/>
      <c r="J53" s="20"/>
      <c r="K53" s="21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9"/>
      <c r="W53" s="23"/>
      <c r="X53" s="26"/>
      <c r="Y53" s="27"/>
      <c r="Z53" s="26"/>
      <c r="AA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>
      <c r="A54" s="78">
        <v>2015.0</v>
      </c>
      <c r="B54" s="30">
        <v>67.0</v>
      </c>
      <c r="C54" s="31" t="s">
        <v>27</v>
      </c>
      <c r="D54" s="31" t="s">
        <v>22</v>
      </c>
      <c r="E54" s="32">
        <v>42114.0</v>
      </c>
      <c r="F54" s="33">
        <v>7.190000057220459</v>
      </c>
      <c r="G54" s="43">
        <v>2.9800000190734863</v>
      </c>
      <c r="H54" s="33">
        <v>8.510000228881836</v>
      </c>
      <c r="I54" s="41">
        <v>0.9927806258201599</v>
      </c>
      <c r="J54" s="41">
        <v>0.16710199415683746</v>
      </c>
      <c r="K54" s="100">
        <v>111.0</v>
      </c>
      <c r="L54" s="37">
        <v>0.07850369811058044</v>
      </c>
      <c r="M54" s="80">
        <v>0.05555029958486557</v>
      </c>
      <c r="N54" s="42">
        <v>0.0038672001101076603</v>
      </c>
      <c r="O54" s="39">
        <v>2.6175835132598877</v>
      </c>
      <c r="P54" s="37">
        <v>4.753200054168701</v>
      </c>
      <c r="Q54" s="39">
        <v>6.310232639312744</v>
      </c>
      <c r="R54" s="39">
        <v>4.124255180358887</v>
      </c>
      <c r="S54" s="39">
        <v>8.35384464263916</v>
      </c>
      <c r="T54" s="37">
        <f t="shared" ref="T54:T60" si="15"> M54 + N54 +I54</f>
        <v>1.052198126</v>
      </c>
      <c r="U54" s="23"/>
      <c r="V54" s="19"/>
      <c r="W54" s="23"/>
      <c r="X54" s="26"/>
      <c r="Y54" s="27"/>
      <c r="Z54" s="26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>
      <c r="A55" s="40"/>
      <c r="B55" s="30">
        <v>67.0</v>
      </c>
      <c r="C55" s="31" t="s">
        <v>27</v>
      </c>
      <c r="D55" s="31" t="s">
        <v>22</v>
      </c>
      <c r="E55" s="32">
        <v>42132.0</v>
      </c>
      <c r="F55" s="33">
        <v>7.570000171661377</v>
      </c>
      <c r="G55" s="43">
        <v>1.1299999952316284</v>
      </c>
      <c r="H55" s="33">
        <v>8.9399995803833</v>
      </c>
      <c r="I55" s="41">
        <v>0.6319870948791504</v>
      </c>
      <c r="J55" s="41">
        <v>0.1358100026845932</v>
      </c>
      <c r="K55" s="100">
        <v>106.0</v>
      </c>
      <c r="L55" s="37">
        <v>0.06110972911119461</v>
      </c>
      <c r="M55" s="37">
        <v>0.1787562072277069</v>
      </c>
      <c r="N55" s="42">
        <v>0.029344599694013596</v>
      </c>
      <c r="O55" s="39">
        <v>3.621609926223755</v>
      </c>
      <c r="P55" s="37">
        <v>3.9900999069213867</v>
      </c>
      <c r="Q55" s="39">
        <v>7.349918365478516</v>
      </c>
      <c r="R55" s="39">
        <v>4.949448585510254</v>
      </c>
      <c r="S55" s="39">
        <v>18.735353469848633</v>
      </c>
      <c r="T55" s="37">
        <f t="shared" si="15"/>
        <v>0.8400879018</v>
      </c>
      <c r="U55" s="23"/>
      <c r="V55" s="19"/>
      <c r="W55" s="23"/>
      <c r="X55" s="26"/>
      <c r="Y55" s="27"/>
      <c r="Z55" s="26"/>
      <c r="AA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>
      <c r="A56" s="40"/>
      <c r="B56" s="30">
        <v>67.0</v>
      </c>
      <c r="C56" s="31" t="s">
        <v>27</v>
      </c>
      <c r="D56" s="31" t="s">
        <v>22</v>
      </c>
      <c r="E56" s="32">
        <v>42134.0</v>
      </c>
      <c r="F56" s="33">
        <v>7.900000095367432</v>
      </c>
      <c r="G56" s="43">
        <v>2.140000104904175</v>
      </c>
      <c r="H56" s="33">
        <v>7.699999809265137</v>
      </c>
      <c r="I56" s="41">
        <v>0.868790328502655</v>
      </c>
      <c r="J56" s="84">
        <v>0.42980900406837463</v>
      </c>
      <c r="K56" s="100">
        <v>117.0</v>
      </c>
      <c r="L56" s="37">
        <v>0.11280710250139236</v>
      </c>
      <c r="M56" s="37">
        <v>0.19282950460910797</v>
      </c>
      <c r="N56" s="42">
        <v>0.016760999336838722</v>
      </c>
      <c r="O56" s="39">
        <v>5.65212869644165</v>
      </c>
      <c r="P56" s="37">
        <v>3.810800075531006</v>
      </c>
      <c r="Q56" s="39">
        <v>7.595034122467041</v>
      </c>
      <c r="R56" s="39">
        <v>5.582693099975586</v>
      </c>
      <c r="S56" s="39">
        <v>21.754894256591797</v>
      </c>
      <c r="T56" s="37">
        <f t="shared" si="15"/>
        <v>1.078380832</v>
      </c>
      <c r="U56" s="23"/>
      <c r="V56" s="19"/>
      <c r="W56" s="23"/>
      <c r="X56" s="26"/>
      <c r="Y56" s="27"/>
      <c r="Z56" s="26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>
      <c r="A57" s="40"/>
      <c r="B57" s="30">
        <v>67.0</v>
      </c>
      <c r="C57" s="31" t="s">
        <v>27</v>
      </c>
      <c r="D57" s="31" t="s">
        <v>22</v>
      </c>
      <c r="E57" s="32">
        <v>42149.0</v>
      </c>
      <c r="F57" s="33">
        <v>8.149999618530273</v>
      </c>
      <c r="G57" s="43">
        <v>2.799999952316284</v>
      </c>
      <c r="H57" s="33">
        <v>9.819999694824219</v>
      </c>
      <c r="I57" s="59">
        <v>0.3663935363292694</v>
      </c>
      <c r="J57" s="41">
        <v>0.17655299603939056</v>
      </c>
      <c r="K57" s="45">
        <v>51.0</v>
      </c>
      <c r="L57" s="37">
        <v>0.2190936952829361</v>
      </c>
      <c r="M57" s="37">
        <v>0.20429280400276184</v>
      </c>
      <c r="N57" s="42">
        <v>0.0028397999703884125</v>
      </c>
      <c r="O57" s="39">
        <v>3.1095476150512695</v>
      </c>
      <c r="P57" s="37">
        <v>3.5013999938964844</v>
      </c>
      <c r="Q57" s="39">
        <v>6.873785495758057</v>
      </c>
      <c r="R57" s="39">
        <v>3.627685546875</v>
      </c>
      <c r="S57" s="39">
        <v>13.217363357543945</v>
      </c>
      <c r="T57" s="37">
        <f t="shared" si="15"/>
        <v>0.5735261403</v>
      </c>
      <c r="U57" s="23"/>
      <c r="V57" s="19"/>
      <c r="W57" s="23"/>
      <c r="X57" s="26"/>
      <c r="Y57" s="27"/>
      <c r="Z57" s="26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>
      <c r="A58" s="40"/>
      <c r="B58" s="30">
        <v>67.0</v>
      </c>
      <c r="C58" s="31" t="s">
        <v>27</v>
      </c>
      <c r="D58" s="31" t="s">
        <v>22</v>
      </c>
      <c r="E58" s="32">
        <v>42192.0</v>
      </c>
      <c r="F58" s="33">
        <v>8.199999809265137</v>
      </c>
      <c r="G58" s="43">
        <v>2.0899999141693115</v>
      </c>
      <c r="H58" s="33">
        <v>9.770000457763672</v>
      </c>
      <c r="I58" s="41">
        <v>0.7188548445701599</v>
      </c>
      <c r="J58" s="35">
        <v>0.2037149965763092</v>
      </c>
      <c r="K58" s="100">
        <v>96.0</v>
      </c>
      <c r="L58" s="37">
        <v>0.0110470000654459</v>
      </c>
      <c r="M58" s="37">
        <v>0.13619519770145416</v>
      </c>
      <c r="N58" s="42">
        <v>0.013252399861812592</v>
      </c>
      <c r="O58" s="39">
        <v>2.4811789989471436</v>
      </c>
      <c r="P58" s="37">
        <v>4.213600158691406</v>
      </c>
      <c r="Q58" s="39">
        <v>6.219123840332031</v>
      </c>
      <c r="R58" s="39">
        <v>1.9628853797912598</v>
      </c>
      <c r="S58" s="39">
        <v>14.706722259521484</v>
      </c>
      <c r="T58" s="37">
        <f t="shared" si="15"/>
        <v>0.8683024421</v>
      </c>
      <c r="U58" s="23"/>
      <c r="V58" s="19"/>
      <c r="W58" s="23"/>
      <c r="X58" s="26"/>
      <c r="Y58" s="27"/>
      <c r="Z58" s="26"/>
      <c r="AA58" s="27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>
      <c r="A59" s="40"/>
      <c r="B59" s="30">
        <v>67.0</v>
      </c>
      <c r="C59" s="31" t="s">
        <v>27</v>
      </c>
      <c r="D59" s="31" t="s">
        <v>22</v>
      </c>
      <c r="E59" s="32">
        <v>42250.0</v>
      </c>
      <c r="F59" s="33">
        <v>7.610000133514404</v>
      </c>
      <c r="G59" s="34">
        <v>3.680000066757202</v>
      </c>
      <c r="H59" s="33">
        <v>8.989999771118164</v>
      </c>
      <c r="I59" s="41">
        <v>0.830132246017456</v>
      </c>
      <c r="J59" s="41">
        <v>0.1413940042257309</v>
      </c>
      <c r="K59" s="45">
        <v>77.0</v>
      </c>
      <c r="L59" s="37">
        <v>0.0388479009270668</v>
      </c>
      <c r="M59" s="37">
        <v>0.02136549912393093</v>
      </c>
      <c r="N59" s="42">
        <v>0.005317400209605694</v>
      </c>
      <c r="O59" s="39">
        <v>2.7110700607299805</v>
      </c>
      <c r="P59" s="37">
        <v>5.106100082397461</v>
      </c>
      <c r="Q59" s="39">
        <v>6.294689655303955</v>
      </c>
      <c r="R59" s="39">
        <v>4.109487533569336</v>
      </c>
      <c r="S59" s="39">
        <v>13.278340339660645</v>
      </c>
      <c r="T59" s="37">
        <f t="shared" si="15"/>
        <v>0.8568151454</v>
      </c>
      <c r="U59" s="23"/>
      <c r="V59" s="19"/>
      <c r="W59" s="23"/>
      <c r="X59" s="26"/>
      <c r="Y59" s="27"/>
      <c r="Z59" s="26"/>
      <c r="AA59" s="27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>
      <c r="A60" s="46"/>
      <c r="B60" s="30">
        <v>67.0</v>
      </c>
      <c r="C60" s="31" t="s">
        <v>27</v>
      </c>
      <c r="D60" s="31" t="s">
        <v>22</v>
      </c>
      <c r="E60" s="32">
        <v>42262.0</v>
      </c>
      <c r="F60" s="33">
        <v>7.889999866485596</v>
      </c>
      <c r="G60" s="43">
        <v>1.4900000095367432</v>
      </c>
      <c r="H60" s="33">
        <v>8.149999618530273</v>
      </c>
      <c r="I60" s="41">
        <v>1.226535439491272</v>
      </c>
      <c r="J60" s="41">
        <v>0.1358100026845932</v>
      </c>
      <c r="K60" s="100">
        <v>112.0</v>
      </c>
      <c r="L60" s="37">
        <v>0.03923679143190384</v>
      </c>
      <c r="M60" s="37">
        <v>0.08937810361385345</v>
      </c>
      <c r="N60" s="42">
        <v>0.017985399812459946</v>
      </c>
      <c r="O60" s="39">
        <v>3.291931390762329</v>
      </c>
      <c r="P60" s="37">
        <v>3.845900058746338</v>
      </c>
      <c r="Q60" s="39">
        <v>8.121378898620605</v>
      </c>
      <c r="R60" s="39">
        <v>4.788152694702148</v>
      </c>
      <c r="S60" s="39">
        <v>18.91585922241211</v>
      </c>
      <c r="T60" s="37">
        <f t="shared" si="15"/>
        <v>1.333898943</v>
      </c>
      <c r="U60" s="23"/>
      <c r="V60" s="19"/>
      <c r="W60" s="23"/>
      <c r="X60" s="26"/>
      <c r="Y60" s="27"/>
      <c r="Z60" s="26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>
      <c r="A61" s="76"/>
      <c r="B61" s="15"/>
      <c r="C61" s="16"/>
      <c r="D61" s="16"/>
      <c r="E61" s="17"/>
      <c r="F61" s="18"/>
      <c r="G61" s="19"/>
      <c r="H61" s="18"/>
      <c r="I61" s="20"/>
      <c r="J61" s="20"/>
      <c r="K61" s="21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19"/>
      <c r="W61" s="23"/>
      <c r="X61" s="53"/>
      <c r="Y61" s="27"/>
      <c r="Z61" s="53"/>
      <c r="AA61" s="27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>
      <c r="A62" s="101" t="s">
        <v>28</v>
      </c>
      <c r="B62" s="15"/>
      <c r="C62" s="16"/>
      <c r="D62" s="16"/>
      <c r="E62" s="17"/>
      <c r="F62" s="48">
        <f t="shared" ref="F62:S62" si="16"> (sum(F54:F60)/7)</f>
        <v>7.787142822</v>
      </c>
      <c r="G62" s="48">
        <f t="shared" si="16"/>
        <v>2.330000009</v>
      </c>
      <c r="H62" s="48">
        <f t="shared" si="16"/>
        <v>8.83999988</v>
      </c>
      <c r="I62" s="49">
        <f t="shared" si="16"/>
        <v>0.8050677308</v>
      </c>
      <c r="J62" s="55">
        <f t="shared" si="16"/>
        <v>0.1985990001</v>
      </c>
      <c r="K62" s="55">
        <f t="shared" si="16"/>
        <v>95.71428571</v>
      </c>
      <c r="L62" s="50">
        <f t="shared" si="16"/>
        <v>0.08009227392</v>
      </c>
      <c r="M62" s="50">
        <f t="shared" si="16"/>
        <v>0.125481088</v>
      </c>
      <c r="N62" s="50">
        <f t="shared" si="16"/>
        <v>0.01276682843</v>
      </c>
      <c r="O62" s="50">
        <f t="shared" si="16"/>
        <v>3.355007172</v>
      </c>
      <c r="P62" s="50">
        <f t="shared" si="16"/>
        <v>4.174442904</v>
      </c>
      <c r="Q62" s="50">
        <f t="shared" si="16"/>
        <v>6.966309002</v>
      </c>
      <c r="R62" s="50">
        <f t="shared" si="16"/>
        <v>4.163515432</v>
      </c>
      <c r="S62" s="50">
        <f t="shared" si="16"/>
        <v>15.56605394</v>
      </c>
      <c r="T62" s="37">
        <f> M62 + N62 +I62</f>
        <v>0.9433156472</v>
      </c>
      <c r="U62" s="23"/>
      <c r="V62" s="83"/>
      <c r="W62" s="23"/>
      <c r="X62" s="26"/>
      <c r="Y62" s="27"/>
      <c r="Z62" s="26"/>
      <c r="AA62" s="27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>
      <c r="A63" s="76"/>
      <c r="B63" s="15"/>
      <c r="C63" s="16"/>
      <c r="D63" s="16"/>
      <c r="E63" s="17"/>
      <c r="F63" s="18"/>
      <c r="G63" s="19"/>
      <c r="H63" s="18"/>
      <c r="I63" s="20"/>
      <c r="J63" s="20"/>
      <c r="K63" s="21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19"/>
      <c r="W63" s="23"/>
      <c r="X63" s="26"/>
      <c r="Y63" s="27"/>
      <c r="Z63" s="26"/>
      <c r="AA63" s="27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>
      <c r="A64" s="78">
        <v>2016.0</v>
      </c>
      <c r="B64" s="30">
        <v>67.0</v>
      </c>
      <c r="C64" s="31" t="s">
        <v>27</v>
      </c>
      <c r="D64" s="31" t="s">
        <v>22</v>
      </c>
      <c r="E64" s="32">
        <v>42446.0</v>
      </c>
      <c r="F64" s="33">
        <v>8.220000267028809</v>
      </c>
      <c r="G64" s="34">
        <v>4.139999866485596</v>
      </c>
      <c r="H64" s="33">
        <v>9.25</v>
      </c>
      <c r="I64" s="41">
        <v>1.2060774564743042</v>
      </c>
      <c r="J64" s="41">
        <v>0.16303099691867828</v>
      </c>
      <c r="K64" s="100">
        <v>87.0</v>
      </c>
      <c r="L64" s="37">
        <v>0.023335499688982964</v>
      </c>
      <c r="M64" s="80">
        <v>0.04283875972032547</v>
      </c>
      <c r="N64" s="42">
        <v>0.006349256262183189</v>
      </c>
      <c r="O64" s="39">
        <v>3.0798168182373047</v>
      </c>
      <c r="P64" s="37">
        <v>5.225599765777588</v>
      </c>
      <c r="Q64" s="39">
        <v>6.5721259117126465</v>
      </c>
      <c r="R64" s="39">
        <v>4.690081596374512</v>
      </c>
      <c r="S64" s="39">
        <v>14.937724113464355</v>
      </c>
      <c r="T64" s="37">
        <f t="shared" ref="T64:T70" si="17"> M64 + N64 +I64</f>
        <v>1.255265472</v>
      </c>
      <c r="U64" s="23"/>
      <c r="V64" s="19"/>
      <c r="W64" s="23"/>
      <c r="X64" s="26"/>
      <c r="Y64" s="27"/>
      <c r="Z64" s="26"/>
      <c r="AA64" s="27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>
      <c r="A65" s="40"/>
      <c r="B65" s="30">
        <v>67.0</v>
      </c>
      <c r="C65" s="31" t="s">
        <v>27</v>
      </c>
      <c r="D65" s="31" t="s">
        <v>22</v>
      </c>
      <c r="E65" s="32">
        <v>42494.0</v>
      </c>
      <c r="F65" s="33">
        <v>8.329999923706055</v>
      </c>
      <c r="G65" s="34">
        <v>4.239999771118164</v>
      </c>
      <c r="H65" s="33">
        <v>10.229999542236328</v>
      </c>
      <c r="I65" s="41">
        <v>1.1043741703033447</v>
      </c>
      <c r="J65" s="41">
        <v>0.10374700278043747</v>
      </c>
      <c r="K65" s="100">
        <v>87.0</v>
      </c>
      <c r="L65" s="37">
        <v>0.02228900045156479</v>
      </c>
      <c r="M65" s="37">
        <v>0.0642581433057785</v>
      </c>
      <c r="N65" s="42">
        <v>0.005895738024264574</v>
      </c>
      <c r="O65" s="39">
        <v>2.401296854019165</v>
      </c>
      <c r="P65" s="37">
        <v>5.200799942016602</v>
      </c>
      <c r="Q65" s="39">
        <v>5.889753818511963</v>
      </c>
      <c r="R65" s="39">
        <v>3.742443799972534</v>
      </c>
      <c r="S65" s="39">
        <v>14.852639198303223</v>
      </c>
      <c r="T65" s="37">
        <f t="shared" si="17"/>
        <v>1.174528052</v>
      </c>
      <c r="U65" s="23"/>
      <c r="V65" s="19"/>
      <c r="W65" s="23"/>
      <c r="X65" s="26"/>
      <c r="Y65" s="27"/>
      <c r="Z65" s="26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>
      <c r="A66" s="40"/>
      <c r="B66" s="30">
        <v>67.0</v>
      </c>
      <c r="C66" s="31" t="s">
        <v>27</v>
      </c>
      <c r="D66" s="31" t="s">
        <v>22</v>
      </c>
      <c r="E66" s="32">
        <v>42564.0</v>
      </c>
      <c r="F66" s="33">
        <v>8.5600004196167</v>
      </c>
      <c r="G66" s="43">
        <v>1.7100000381469727</v>
      </c>
      <c r="H66" s="33">
        <v>9.0</v>
      </c>
      <c r="I66" s="41">
        <v>1.1109451055526733</v>
      </c>
      <c r="J66" s="41">
        <v>0.10382399708032608</v>
      </c>
      <c r="K66" s="100">
        <v>90.0</v>
      </c>
      <c r="L66" s="37">
        <v>0.0701332539319992</v>
      </c>
      <c r="M66" s="37">
        <v>0.11082194000482559</v>
      </c>
      <c r="N66" s="42">
        <v>0.0171157605946064</v>
      </c>
      <c r="O66" s="39">
        <v>2.5321462154388428</v>
      </c>
      <c r="P66" s="37">
        <v>5.280700206756592</v>
      </c>
      <c r="Q66" s="39">
        <v>5.560990333557129</v>
      </c>
      <c r="R66" s="39">
        <v>3.8619019985198975</v>
      </c>
      <c r="S66" s="39">
        <v>14.79220199584961</v>
      </c>
      <c r="T66" s="37">
        <f t="shared" si="17"/>
        <v>1.238882806</v>
      </c>
      <c r="U66" s="23"/>
      <c r="V66" s="19"/>
      <c r="W66" s="23"/>
      <c r="X66" s="26"/>
      <c r="Y66" s="27"/>
      <c r="Z66" s="26"/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>
      <c r="A67" s="40"/>
      <c r="B67" s="30">
        <v>67.0</v>
      </c>
      <c r="C67" s="31" t="s">
        <v>27</v>
      </c>
      <c r="D67" s="31" t="s">
        <v>22</v>
      </c>
      <c r="E67" s="32">
        <v>42588.0</v>
      </c>
      <c r="F67" s="33">
        <v>7.659999847412109</v>
      </c>
      <c r="G67" s="43">
        <v>2.3299999237060547</v>
      </c>
      <c r="H67" s="33">
        <v>9.40999984741211</v>
      </c>
      <c r="I67" s="41">
        <v>1.1502355337142944</v>
      </c>
      <c r="J67" s="41">
        <v>0.07416000217199326</v>
      </c>
      <c r="K67" s="45">
        <v>63.0</v>
      </c>
      <c r="L67" s="37">
        <v>0.13650445640087128</v>
      </c>
      <c r="M67" s="37">
        <v>0.08951002359390259</v>
      </c>
      <c r="N67" s="42">
        <v>0.0022520737256854773</v>
      </c>
      <c r="O67" s="39">
        <v>2.3153810501098633</v>
      </c>
      <c r="P67" s="37">
        <v>4.124199867248535</v>
      </c>
      <c r="Q67" s="39">
        <v>4.252952575683594</v>
      </c>
      <c r="R67" s="39">
        <v>2.9338736534118652</v>
      </c>
      <c r="S67" s="39">
        <v>12.687373161315918</v>
      </c>
      <c r="T67" s="37">
        <f t="shared" si="17"/>
        <v>1.241997631</v>
      </c>
      <c r="U67" s="23"/>
      <c r="V67" s="19"/>
      <c r="W67" s="23"/>
      <c r="X67" s="26"/>
      <c r="Y67" s="27"/>
      <c r="Z67" s="26"/>
      <c r="AA67" s="2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>
      <c r="A68" s="40"/>
      <c r="B68" s="30">
        <v>67.0</v>
      </c>
      <c r="C68" s="31" t="s">
        <v>27</v>
      </c>
      <c r="D68" s="31" t="s">
        <v>22</v>
      </c>
      <c r="E68" s="32">
        <v>42597.0</v>
      </c>
      <c r="F68" s="33">
        <v>7.909999847412109</v>
      </c>
      <c r="G68" s="43">
        <v>1.2799999713897705</v>
      </c>
      <c r="H68" s="33">
        <v>8.890000343322754</v>
      </c>
      <c r="I68" s="35">
        <v>2.8272323608398438</v>
      </c>
      <c r="J68" s="41">
        <v>0.1483200043439865</v>
      </c>
      <c r="K68" s="100">
        <v>113.0</v>
      </c>
      <c r="L68" s="37">
        <v>0.033373620361089706</v>
      </c>
      <c r="M68" s="37">
        <v>0.03409905731678009</v>
      </c>
      <c r="N68" s="42">
        <v>0.022070324048399925</v>
      </c>
      <c r="O68" s="39">
        <v>3.2111785411834717</v>
      </c>
      <c r="P68" s="37">
        <v>7.185400009155273</v>
      </c>
      <c r="Q68" s="39">
        <v>6.4214396476745605</v>
      </c>
      <c r="R68" s="39">
        <v>4.1014275550842285</v>
      </c>
      <c r="S68" s="39">
        <v>17.774147033691406</v>
      </c>
      <c r="T68" s="37">
        <f t="shared" si="17"/>
        <v>2.883401742</v>
      </c>
      <c r="U68" s="23"/>
      <c r="V68" s="19"/>
      <c r="W68" s="23"/>
      <c r="X68" s="26"/>
      <c r="Y68" s="27"/>
      <c r="Z68" s="26"/>
      <c r="AA68" s="27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>
      <c r="A69" s="40"/>
      <c r="B69" s="30">
        <v>67.0</v>
      </c>
      <c r="C69" s="31" t="s">
        <v>27</v>
      </c>
      <c r="D69" s="31" t="s">
        <v>22</v>
      </c>
      <c r="E69" s="32">
        <v>42632.0</v>
      </c>
      <c r="F69" s="33">
        <v>7.989999771118164</v>
      </c>
      <c r="G69" s="43">
        <v>1.9199999570846558</v>
      </c>
      <c r="H69" s="33">
        <v>8.710000038146973</v>
      </c>
      <c r="I69" s="35">
        <v>4.009125709533691</v>
      </c>
      <c r="J69" s="35">
        <v>0.266975998878479</v>
      </c>
      <c r="K69" s="100">
        <v>131.0</v>
      </c>
      <c r="L69" s="37">
        <v>0.07226499915122986</v>
      </c>
      <c r="M69" s="37">
        <v>0.15770813822746277</v>
      </c>
      <c r="N69" s="42">
        <v>0.03513235226273537</v>
      </c>
      <c r="O69" s="39">
        <v>4.831749439239502</v>
      </c>
      <c r="P69" s="37">
        <v>8.558600425720215</v>
      </c>
      <c r="Q69" s="39">
        <v>9.90796947479248</v>
      </c>
      <c r="R69" s="39">
        <v>6.06524133682251</v>
      </c>
      <c r="S69" s="39">
        <v>22.431949615478516</v>
      </c>
      <c r="T69" s="37">
        <f t="shared" si="17"/>
        <v>4.2019662</v>
      </c>
      <c r="U69" s="23"/>
      <c r="V69" s="19"/>
      <c r="W69" s="23"/>
      <c r="X69" s="26"/>
      <c r="Y69" s="27"/>
      <c r="Z69" s="26"/>
      <c r="AA69" s="27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>
      <c r="A70" s="46"/>
      <c r="B70" s="30">
        <v>67.0</v>
      </c>
      <c r="C70" s="31" t="s">
        <v>27</v>
      </c>
      <c r="D70" s="31" t="s">
        <v>22</v>
      </c>
      <c r="E70" s="32">
        <v>42662.0</v>
      </c>
      <c r="F70" s="33">
        <v>8.010000228881836</v>
      </c>
      <c r="G70" s="43">
        <v>1.4299999475479126</v>
      </c>
      <c r="H70" s="33">
        <v>11.140000343322754</v>
      </c>
      <c r="I70" s="41">
        <v>2.1434226036071777</v>
      </c>
      <c r="J70" s="35">
        <v>0.27417001128196716</v>
      </c>
      <c r="K70" s="100">
        <v>98.0</v>
      </c>
      <c r="L70" s="37">
        <v>0.08977345377206802</v>
      </c>
      <c r="M70" s="37">
        <v>0.0819425880908966</v>
      </c>
      <c r="N70" s="42">
        <v>0.005382150877267122</v>
      </c>
      <c r="O70" s="39">
        <v>3.442216634750366</v>
      </c>
      <c r="P70" s="37">
        <v>6.059500217437744</v>
      </c>
      <c r="Q70" s="39">
        <v>6.163471221923828</v>
      </c>
      <c r="R70" s="39">
        <v>4.201748371124268</v>
      </c>
      <c r="S70" s="39">
        <v>17.066856384277344</v>
      </c>
      <c r="T70" s="37">
        <f t="shared" si="17"/>
        <v>2.230747343</v>
      </c>
      <c r="U70" s="23"/>
      <c r="V70" s="19"/>
      <c r="W70" s="23"/>
      <c r="X70" s="26"/>
      <c r="Y70" s="27"/>
      <c r="Z70" s="26"/>
      <c r="AA70" s="27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>
      <c r="A71" s="76"/>
      <c r="B71" s="15"/>
      <c r="C71" s="16"/>
      <c r="D71" s="16"/>
      <c r="E71" s="17"/>
      <c r="F71" s="18"/>
      <c r="G71" s="19"/>
      <c r="H71" s="18"/>
      <c r="I71" s="20"/>
      <c r="J71" s="20"/>
      <c r="K71" s="21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19"/>
      <c r="W71" s="23"/>
      <c r="X71" s="53"/>
      <c r="Y71" s="27"/>
      <c r="Z71" s="53"/>
      <c r="AA71" s="27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>
      <c r="A72" s="101" t="s">
        <v>28</v>
      </c>
      <c r="B72" s="15"/>
      <c r="C72" s="16"/>
      <c r="D72" s="16"/>
      <c r="E72" s="17"/>
      <c r="F72" s="48">
        <f t="shared" ref="F72:S72" si="18"> (sum(F64:F70)/7)</f>
        <v>8.097142901</v>
      </c>
      <c r="G72" s="48">
        <f t="shared" si="18"/>
        <v>2.435714211</v>
      </c>
      <c r="H72" s="48">
        <f t="shared" si="18"/>
        <v>9.518571445</v>
      </c>
      <c r="I72" s="49">
        <f t="shared" si="18"/>
        <v>1.935916134</v>
      </c>
      <c r="J72" s="55">
        <f t="shared" si="18"/>
        <v>0.1620325734</v>
      </c>
      <c r="K72" s="55">
        <f t="shared" si="18"/>
        <v>95.57142857</v>
      </c>
      <c r="L72" s="50">
        <f t="shared" si="18"/>
        <v>0.06395346911</v>
      </c>
      <c r="M72" s="50">
        <f t="shared" si="18"/>
        <v>0.08302552147</v>
      </c>
      <c r="N72" s="50">
        <f t="shared" si="18"/>
        <v>0.01345680797</v>
      </c>
      <c r="O72" s="50">
        <f t="shared" si="18"/>
        <v>3.116255079</v>
      </c>
      <c r="P72" s="50">
        <f t="shared" si="18"/>
        <v>5.947828633</v>
      </c>
      <c r="Q72" s="50">
        <f t="shared" si="18"/>
        <v>6.395528998</v>
      </c>
      <c r="R72" s="50">
        <f t="shared" si="18"/>
        <v>4.228102616</v>
      </c>
      <c r="S72" s="50">
        <f t="shared" si="18"/>
        <v>16.36327021</v>
      </c>
      <c r="T72" s="37">
        <f> M72 + N72 +I72</f>
        <v>2.032398464</v>
      </c>
      <c r="U72" s="23"/>
      <c r="V72" s="83"/>
      <c r="W72" s="23"/>
      <c r="X72" s="26"/>
      <c r="Y72" s="27"/>
      <c r="Z72" s="26"/>
      <c r="AA72" s="27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>
      <c r="A73" s="76"/>
      <c r="B73" s="15"/>
      <c r="C73" s="16"/>
      <c r="D73" s="16"/>
      <c r="E73" s="17"/>
      <c r="F73" s="18"/>
      <c r="G73" s="19"/>
      <c r="H73" s="18"/>
      <c r="I73" s="20"/>
      <c r="J73" s="20"/>
      <c r="K73" s="2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19"/>
      <c r="W73" s="23"/>
      <c r="X73" s="26"/>
      <c r="Y73" s="27"/>
      <c r="Z73" s="26"/>
      <c r="AA73" s="27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>
      <c r="A74" s="78">
        <v>2017.0</v>
      </c>
      <c r="B74" s="30">
        <v>67.0</v>
      </c>
      <c r="C74" s="31" t="s">
        <v>27</v>
      </c>
      <c r="D74" s="31" t="s">
        <v>22</v>
      </c>
      <c r="E74" s="32">
        <v>42814.0</v>
      </c>
      <c r="F74" s="33">
        <v>8.039999961853027</v>
      </c>
      <c r="G74" s="43">
        <v>2.9700000286102295</v>
      </c>
      <c r="H74" s="33">
        <v>10.319999694824219</v>
      </c>
      <c r="I74" s="41">
        <v>1.3532806634902954</v>
      </c>
      <c r="J74" s="35">
        <v>0.230880007147789</v>
      </c>
      <c r="K74" s="100">
        <v>94.0</v>
      </c>
      <c r="L74" s="37">
        <v>0.08035740256309509</v>
      </c>
      <c r="M74" s="80">
        <v>0.030189374461770058</v>
      </c>
      <c r="N74" s="42">
        <v>0.013903889805078506</v>
      </c>
      <c r="O74" s="39">
        <v>3.3268160820007324</v>
      </c>
      <c r="P74" s="37">
        <v>5.267399787902832</v>
      </c>
      <c r="Q74" s="39">
        <v>7.457870960235596</v>
      </c>
      <c r="R74" s="39">
        <v>4.92275857925415</v>
      </c>
      <c r="S74" s="39">
        <v>16.911699295043945</v>
      </c>
      <c r="T74" s="37">
        <f t="shared" ref="T74:T80" si="19"> M74 + N74 +I74</f>
        <v>1.397373928</v>
      </c>
      <c r="U74" s="23"/>
      <c r="V74" s="19"/>
      <c r="W74" s="23"/>
      <c r="X74" s="26"/>
      <c r="Y74" s="27"/>
      <c r="Z74" s="26"/>
      <c r="AA74" s="27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>
      <c r="A75" s="40"/>
      <c r="B75" s="30">
        <v>67.0</v>
      </c>
      <c r="C75" s="31" t="s">
        <v>27</v>
      </c>
      <c r="D75" s="31" t="s">
        <v>22</v>
      </c>
      <c r="E75" s="32">
        <v>42851.0</v>
      </c>
      <c r="F75" s="33">
        <v>7.849999904632568</v>
      </c>
      <c r="G75" s="34">
        <v>3.369999885559082</v>
      </c>
      <c r="H75" s="33">
        <v>10.470000267028809</v>
      </c>
      <c r="I75" s="41">
        <v>0.6370225548744202</v>
      </c>
      <c r="J75" s="35">
        <v>0.20202000439167023</v>
      </c>
      <c r="K75" s="45">
        <v>60.0</v>
      </c>
      <c r="L75" s="37">
        <v>0.21504589915275574</v>
      </c>
      <c r="M75" s="37">
        <v>0.14232133328914642</v>
      </c>
      <c r="N75" s="42">
        <v>0.008970251306891441</v>
      </c>
      <c r="O75" s="39">
        <v>2.0370283126831055</v>
      </c>
      <c r="P75" s="37">
        <v>3.491300106048584</v>
      </c>
      <c r="Q75" s="39">
        <v>4.054876327514648</v>
      </c>
      <c r="R75" s="39">
        <v>2.8759663105010986</v>
      </c>
      <c r="S75" s="39">
        <v>8.884225845336914</v>
      </c>
      <c r="T75" s="37">
        <f t="shared" si="19"/>
        <v>0.7883141395</v>
      </c>
      <c r="U75" s="23"/>
      <c r="V75" s="19"/>
      <c r="W75" s="23"/>
      <c r="X75" s="26"/>
      <c r="Y75" s="27"/>
      <c r="Z75" s="26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>
      <c r="A76" s="40"/>
      <c r="B76" s="30">
        <v>67.0</v>
      </c>
      <c r="C76" s="31" t="s">
        <v>27</v>
      </c>
      <c r="D76" s="31" t="s">
        <v>22</v>
      </c>
      <c r="E76" s="32">
        <v>42896.0</v>
      </c>
      <c r="F76" s="33">
        <v>7.570000171661377</v>
      </c>
      <c r="G76" s="43">
        <v>1.590000033378601</v>
      </c>
      <c r="H76" s="33">
        <v>7.21999979019165</v>
      </c>
      <c r="I76" s="41">
        <v>1.7763967514038086</v>
      </c>
      <c r="J76" s="35">
        <v>0.2608200013637543</v>
      </c>
      <c r="K76" s="100">
        <v>110.0</v>
      </c>
      <c r="L76" s="37">
        <v>0.04620084911584854</v>
      </c>
      <c r="M76" s="37">
        <v>0.04424035921692848</v>
      </c>
      <c r="N76" s="42">
        <v>0.008145309053361416</v>
      </c>
      <c r="O76" s="39">
        <v>3.417027235031128</v>
      </c>
      <c r="P76" s="37">
        <v>6.320799827575684</v>
      </c>
      <c r="Q76" s="39">
        <v>7.127542972564697</v>
      </c>
      <c r="R76" s="39">
        <v>4.210143566131592</v>
      </c>
      <c r="S76" s="39">
        <v>18.032405853271484</v>
      </c>
      <c r="T76" s="37">
        <f t="shared" si="19"/>
        <v>1.82878242</v>
      </c>
      <c r="U76" s="23"/>
      <c r="V76" s="19"/>
      <c r="W76" s="23"/>
      <c r="X76" s="26"/>
      <c r="Y76" s="27"/>
      <c r="Z76" s="26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>
      <c r="A77" s="40"/>
      <c r="B77" s="30">
        <v>67.0</v>
      </c>
      <c r="C77" s="31" t="s">
        <v>27</v>
      </c>
      <c r="D77" s="31" t="s">
        <v>22</v>
      </c>
      <c r="E77" s="32">
        <v>42941.0</v>
      </c>
      <c r="F77" s="33">
        <v>8.079999923706055</v>
      </c>
      <c r="G77" s="43">
        <v>1.9800000190734863</v>
      </c>
      <c r="H77" s="33">
        <v>8.920000076293945</v>
      </c>
      <c r="I77" s="41">
        <v>1.397493600845337</v>
      </c>
      <c r="J77" s="35">
        <v>0.2608200013637543</v>
      </c>
      <c r="K77" s="100">
        <v>106.0</v>
      </c>
      <c r="L77" s="37">
        <v>0.06689835339784622</v>
      </c>
      <c r="M77" s="37">
        <v>0.04826221242547035</v>
      </c>
      <c r="N77" s="42">
        <v>0.00995537731796503</v>
      </c>
      <c r="O77" s="39">
        <v>5.397375106811523</v>
      </c>
      <c r="P77" s="37">
        <v>10.069700241088867</v>
      </c>
      <c r="Q77" s="39">
        <v>17.39211082458496</v>
      </c>
      <c r="R77" s="39">
        <v>10.902599334716797</v>
      </c>
      <c r="S77" s="39">
        <v>22.884307861328125</v>
      </c>
      <c r="T77" s="37">
        <f t="shared" si="19"/>
        <v>1.455711191</v>
      </c>
      <c r="U77" s="23"/>
      <c r="V77" s="19"/>
      <c r="W77" s="23"/>
      <c r="X77" s="26"/>
      <c r="Y77" s="27"/>
      <c r="Z77" s="26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>
      <c r="A78" s="40"/>
      <c r="B78" s="30">
        <v>67.0</v>
      </c>
      <c r="C78" s="31" t="s">
        <v>27</v>
      </c>
      <c r="D78" s="31" t="s">
        <v>22</v>
      </c>
      <c r="E78" s="32">
        <v>42965.0</v>
      </c>
      <c r="F78" s="33">
        <v>7.420000076293945</v>
      </c>
      <c r="G78" s="43">
        <v>2.430000066757202</v>
      </c>
      <c r="H78" s="33">
        <v>9.199999809265137</v>
      </c>
      <c r="I78" s="41">
        <v>1.950764536857605</v>
      </c>
      <c r="J78" s="41">
        <v>0.05795999988913536</v>
      </c>
      <c r="K78" s="100">
        <v>113.0</v>
      </c>
      <c r="L78" s="37">
        <v>0.09806621074676514</v>
      </c>
      <c r="M78" s="37">
        <v>0.11663367599248886</v>
      </c>
      <c r="N78" s="42">
        <v>0.008597825653851032</v>
      </c>
      <c r="O78" s="39">
        <v>4.242430686950684</v>
      </c>
      <c r="P78" s="37">
        <v>6.591599941253662</v>
      </c>
      <c r="Q78" s="39">
        <v>8.048585891723633</v>
      </c>
      <c r="R78" s="39">
        <v>5.0590691566467285</v>
      </c>
      <c r="S78" s="39">
        <v>21.802650451660156</v>
      </c>
      <c r="T78" s="37">
        <f t="shared" si="19"/>
        <v>2.075996039</v>
      </c>
      <c r="U78" s="23"/>
      <c r="V78" s="19"/>
      <c r="W78" s="23"/>
      <c r="X78" s="26"/>
      <c r="Y78" s="27"/>
      <c r="Z78" s="26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>
      <c r="A79" s="40"/>
      <c r="B79" s="30">
        <v>67.0</v>
      </c>
      <c r="C79" s="31" t="s">
        <v>27</v>
      </c>
      <c r="D79" s="31" t="s">
        <v>22</v>
      </c>
      <c r="E79" s="32">
        <v>42993.0</v>
      </c>
      <c r="F79" s="33">
        <v>7.309999942779541</v>
      </c>
      <c r="G79" s="43">
        <v>1.7999999523162842</v>
      </c>
      <c r="H79" s="33">
        <v>10.829999923706055</v>
      </c>
      <c r="I79" s="41">
        <v>2.2949838638305664</v>
      </c>
      <c r="J79" s="41">
        <v>0.0</v>
      </c>
      <c r="K79" s="100">
        <v>114.0</v>
      </c>
      <c r="L79" s="37">
        <v>0.03932720050215721</v>
      </c>
      <c r="M79" s="37">
        <v>0.04826221242547035</v>
      </c>
      <c r="N79" s="42">
        <v>0.010407894849777222</v>
      </c>
      <c r="O79" s="39">
        <v>3.4980382919311523</v>
      </c>
      <c r="P79" s="37">
        <v>6.847700119018555</v>
      </c>
      <c r="Q79" s="39">
        <v>8.056063652038574</v>
      </c>
      <c r="R79" s="39">
        <v>5.358374118804932</v>
      </c>
      <c r="S79" s="39">
        <v>20.40839385986328</v>
      </c>
      <c r="T79" s="37">
        <f t="shared" si="19"/>
        <v>2.353653971</v>
      </c>
      <c r="U79" s="23"/>
      <c r="V79" s="19"/>
      <c r="W79" s="23"/>
      <c r="X79" s="26"/>
      <c r="Y79" s="27"/>
      <c r="Z79" s="26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>
      <c r="A80" s="46"/>
      <c r="B80" s="30">
        <v>67.0</v>
      </c>
      <c r="C80" s="31" t="s">
        <v>27</v>
      </c>
      <c r="D80" s="31" t="s">
        <v>22</v>
      </c>
      <c r="E80" s="32">
        <v>43075.0</v>
      </c>
      <c r="F80" s="33">
        <v>7.480000019073486</v>
      </c>
      <c r="G80" s="43">
        <v>2.359999895095825</v>
      </c>
      <c r="H80" s="33">
        <v>10.199999809265137</v>
      </c>
      <c r="I80" s="41">
        <v>0.8675258159637451</v>
      </c>
      <c r="J80" s="41">
        <v>0.15939000248908997</v>
      </c>
      <c r="K80" s="45">
        <v>72.0</v>
      </c>
      <c r="L80" s="37">
        <v>0.03006660006940365</v>
      </c>
      <c r="M80" s="37">
        <v>0.052284061908721924</v>
      </c>
      <c r="N80" s="42">
        <v>0.004525171592831612</v>
      </c>
      <c r="O80" s="39">
        <v>2.111868143081665</v>
      </c>
      <c r="P80" s="37">
        <v>4.061999797821045</v>
      </c>
      <c r="Q80" s="39">
        <v>4.913011074066162</v>
      </c>
      <c r="R80" s="39">
        <v>3.0190272331237793</v>
      </c>
      <c r="S80" s="39">
        <v>11.415437698364258</v>
      </c>
      <c r="T80" s="37">
        <f t="shared" si="19"/>
        <v>0.9243350495</v>
      </c>
      <c r="U80" s="23"/>
      <c r="V80" s="19"/>
      <c r="W80" s="23"/>
      <c r="X80" s="26"/>
      <c r="Y80" s="27"/>
      <c r="Z80" s="26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>
      <c r="A81" s="76"/>
      <c r="B81" s="15"/>
      <c r="C81" s="16"/>
      <c r="D81" s="16"/>
      <c r="E81" s="17"/>
      <c r="F81" s="18"/>
      <c r="G81" s="19"/>
      <c r="H81" s="18"/>
      <c r="I81" s="20"/>
      <c r="J81" s="20"/>
      <c r="K81" s="21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19"/>
      <c r="W81" s="23"/>
      <c r="X81" s="53"/>
      <c r="Y81" s="27"/>
      <c r="Z81" s="53"/>
      <c r="AA81" s="27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>
      <c r="A82" s="101" t="s">
        <v>28</v>
      </c>
      <c r="B82" s="15"/>
      <c r="C82" s="16"/>
      <c r="D82" s="16"/>
      <c r="E82" s="17"/>
      <c r="F82" s="48">
        <f t="shared" ref="F82:S82" si="20"> (sum(F74:F80)/7)</f>
        <v>7.678571429</v>
      </c>
      <c r="G82" s="48">
        <f t="shared" si="20"/>
        <v>2.35714284</v>
      </c>
      <c r="H82" s="48">
        <f t="shared" si="20"/>
        <v>9.594285624</v>
      </c>
      <c r="I82" s="49">
        <f t="shared" si="20"/>
        <v>1.468209684</v>
      </c>
      <c r="J82" s="55">
        <f t="shared" si="20"/>
        <v>0.1674128595</v>
      </c>
      <c r="K82" s="55">
        <f t="shared" si="20"/>
        <v>95.57142857</v>
      </c>
      <c r="L82" s="50">
        <f t="shared" si="20"/>
        <v>0.08228035936</v>
      </c>
      <c r="M82" s="50">
        <f t="shared" si="20"/>
        <v>0.0688847471</v>
      </c>
      <c r="N82" s="50">
        <f t="shared" si="20"/>
        <v>0.009215102797</v>
      </c>
      <c r="O82" s="50">
        <f t="shared" si="20"/>
        <v>3.432940551</v>
      </c>
      <c r="P82" s="50">
        <f t="shared" si="20"/>
        <v>6.092928546</v>
      </c>
      <c r="Q82" s="50">
        <f t="shared" si="20"/>
        <v>8.150008815</v>
      </c>
      <c r="R82" s="50">
        <f t="shared" si="20"/>
        <v>5.192562614</v>
      </c>
      <c r="S82" s="50">
        <f t="shared" si="20"/>
        <v>17.19130298</v>
      </c>
      <c r="T82" s="37">
        <f> M82 + N82 +I82</f>
        <v>1.546309534</v>
      </c>
      <c r="U82" s="23"/>
      <c r="V82" s="83"/>
      <c r="W82" s="23"/>
      <c r="X82" s="26"/>
      <c r="Y82" s="27"/>
      <c r="Z82" s="26"/>
      <c r="AA82" s="27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>
      <c r="A83" s="76"/>
      <c r="B83" s="15"/>
      <c r="C83" s="16"/>
      <c r="D83" s="16"/>
      <c r="E83" s="17"/>
      <c r="F83" s="18"/>
      <c r="G83" s="19"/>
      <c r="H83" s="18"/>
      <c r="I83" s="20"/>
      <c r="J83" s="20"/>
      <c r="K83" s="21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19"/>
      <c r="W83" s="23"/>
      <c r="X83" s="26"/>
      <c r="Y83" s="27"/>
      <c r="Z83" s="26"/>
      <c r="AA83" s="27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>
      <c r="A84" s="78">
        <v>2018.0</v>
      </c>
      <c r="B84" s="30">
        <v>67.0</v>
      </c>
      <c r="C84" s="31" t="s">
        <v>27</v>
      </c>
      <c r="D84" s="31" t="s">
        <v>22</v>
      </c>
      <c r="E84" s="32">
        <v>43175.0</v>
      </c>
      <c r="F84" s="33">
        <v>8.25</v>
      </c>
      <c r="G84" s="34">
        <v>3.990000009536743</v>
      </c>
      <c r="H84" s="33">
        <v>10.359999656677246</v>
      </c>
      <c r="I84" s="41">
        <v>0.9813774228096008</v>
      </c>
      <c r="J84" s="35">
        <v>0.2574000060558319</v>
      </c>
      <c r="K84" s="45">
        <v>81.0</v>
      </c>
      <c r="L84" s="37">
        <v>0.03705219924449921</v>
      </c>
      <c r="M84" s="80">
        <v>0.07117966562509537</v>
      </c>
      <c r="N84" s="42">
        <v>0.010361841879785061</v>
      </c>
      <c r="O84" s="39">
        <v>2.240119695663452</v>
      </c>
      <c r="P84" s="37">
        <v>4.458700180053711</v>
      </c>
      <c r="Q84" s="39">
        <v>5.401100158691406</v>
      </c>
      <c r="R84" s="39">
        <v>3.3184003829956055</v>
      </c>
      <c r="S84" s="39">
        <v>11.799382209777832</v>
      </c>
      <c r="T84" s="37">
        <f t="shared" ref="T84:T90" si="21"> M84 + N84 +I84</f>
        <v>1.06291893</v>
      </c>
      <c r="U84" s="23"/>
      <c r="V84" s="19"/>
      <c r="W84" s="23"/>
      <c r="X84" s="26"/>
      <c r="Y84" s="27"/>
      <c r="Z84" s="26"/>
      <c r="AA84" s="27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>
      <c r="A85" s="40"/>
      <c r="B85" s="30">
        <v>67.0</v>
      </c>
      <c r="C85" s="31" t="s">
        <v>27</v>
      </c>
      <c r="D85" s="31" t="s">
        <v>22</v>
      </c>
      <c r="E85" s="32">
        <v>43203.0</v>
      </c>
      <c r="F85" s="33">
        <v>8.489999771118164</v>
      </c>
      <c r="G85" s="34">
        <v>3.549999952316284</v>
      </c>
      <c r="H85" s="33">
        <v>10.449999809265137</v>
      </c>
      <c r="I85" s="41">
        <v>0.7569935321807861</v>
      </c>
      <c r="J85" s="35">
        <v>0.2287999987602234</v>
      </c>
      <c r="K85" s="45">
        <v>75.0</v>
      </c>
      <c r="L85" s="37">
        <v>0.1033332496881485</v>
      </c>
      <c r="M85" s="37">
        <v>0.08897458016872406</v>
      </c>
      <c r="N85" s="42">
        <v>0.007658753078430891</v>
      </c>
      <c r="O85" s="39">
        <v>2.534496545791626</v>
      </c>
      <c r="P85" s="37">
        <v>4.4745001792907715</v>
      </c>
      <c r="Q85" s="39">
        <v>5.547471523284912</v>
      </c>
      <c r="R85" s="39">
        <v>3.2305614948272705</v>
      </c>
      <c r="S85" s="39">
        <v>13.286264419555664</v>
      </c>
      <c r="T85" s="37">
        <f t="shared" si="21"/>
        <v>0.8536268654</v>
      </c>
      <c r="U85" s="23"/>
      <c r="V85" s="19"/>
      <c r="W85" s="23"/>
      <c r="X85" s="26"/>
      <c r="Y85" s="27"/>
      <c r="Z85" s="26"/>
      <c r="AA85" s="27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>
      <c r="A86" s="40"/>
      <c r="B86" s="30">
        <v>67.0</v>
      </c>
      <c r="C86" s="31" t="s">
        <v>27</v>
      </c>
      <c r="D86" s="31" t="s">
        <v>22</v>
      </c>
      <c r="E86" s="32">
        <v>43271.0</v>
      </c>
      <c r="F86" s="33">
        <v>7.800000190734863</v>
      </c>
      <c r="G86" s="43">
        <v>2.3499999046325684</v>
      </c>
      <c r="H86" s="33">
        <v>7.260000228881836</v>
      </c>
      <c r="I86" s="59">
        <v>0.17086774110794067</v>
      </c>
      <c r="J86" s="41">
        <v>0.17159999907016754</v>
      </c>
      <c r="K86" s="45">
        <v>71.0</v>
      </c>
      <c r="L86" s="37">
        <v>0.0029841000214219093</v>
      </c>
      <c r="M86" s="37">
        <v>0.06673093140125275</v>
      </c>
      <c r="N86" s="42">
        <v>0.010361841879785061</v>
      </c>
      <c r="O86" s="39">
        <v>2.095118522644043</v>
      </c>
      <c r="P86" s="37">
        <v>3.84660005569458</v>
      </c>
      <c r="Q86" s="39">
        <v>4.3045196533203125</v>
      </c>
      <c r="R86" s="39">
        <v>3.0003647804260254</v>
      </c>
      <c r="S86" s="39">
        <v>11.332685470581055</v>
      </c>
      <c r="T86" s="37">
        <f t="shared" si="21"/>
        <v>0.2479605144</v>
      </c>
      <c r="U86" s="23"/>
      <c r="V86" s="19"/>
      <c r="W86" s="23"/>
      <c r="X86" s="26"/>
      <c r="Y86" s="27"/>
      <c r="Z86" s="26"/>
      <c r="AA86" s="27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>
      <c r="A87" s="40"/>
      <c r="B87" s="30">
        <v>67.0</v>
      </c>
      <c r="C87" s="31" t="s">
        <v>27</v>
      </c>
      <c r="D87" s="31" t="s">
        <v>22</v>
      </c>
      <c r="E87" s="32">
        <v>43332.0</v>
      </c>
      <c r="F87" s="33">
        <v>7.989999771118164</v>
      </c>
      <c r="G87" s="43">
        <v>2.7799999713897705</v>
      </c>
      <c r="H87" s="33">
        <v>7.639999866485596</v>
      </c>
      <c r="I87" s="41">
        <v>1.8311774730682373</v>
      </c>
      <c r="J87" s="35">
        <v>0.2574000060558319</v>
      </c>
      <c r="K87" s="100">
        <v>106.0</v>
      </c>
      <c r="L87" s="37">
        <v>0.05419490113854408</v>
      </c>
      <c r="M87" s="37">
        <v>0.08007711917161942</v>
      </c>
      <c r="N87" s="42">
        <v>0.012614416889846325</v>
      </c>
      <c r="O87" s="39">
        <v>2.9498157501220703</v>
      </c>
      <c r="P87" s="37">
        <v>6.218699932098389</v>
      </c>
      <c r="Q87" s="39">
        <v>6.955636501312256</v>
      </c>
      <c r="R87" s="39">
        <v>4.471875190734863</v>
      </c>
      <c r="S87" s="39">
        <v>16.021974563598633</v>
      </c>
      <c r="T87" s="37">
        <f t="shared" si="21"/>
        <v>1.923869009</v>
      </c>
      <c r="U87" s="23"/>
      <c r="V87" s="19"/>
      <c r="W87" s="23"/>
      <c r="X87" s="26"/>
      <c r="Y87" s="27"/>
      <c r="Z87" s="26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>
      <c r="A88" s="40"/>
      <c r="B88" s="30">
        <v>67.0</v>
      </c>
      <c r="C88" s="31" t="s">
        <v>27</v>
      </c>
      <c r="D88" s="31" t="s">
        <v>22</v>
      </c>
      <c r="E88" s="32">
        <v>43402.0</v>
      </c>
      <c r="F88" s="33">
        <v>8.1899995803833</v>
      </c>
      <c r="G88" s="43">
        <v>2.819999933242798</v>
      </c>
      <c r="H88" s="33">
        <v>8.619999885559082</v>
      </c>
      <c r="I88" s="41">
        <v>1.7069839239120483</v>
      </c>
      <c r="J88" s="35">
        <v>0.25812000036239624</v>
      </c>
      <c r="K88" s="100">
        <v>134.0</v>
      </c>
      <c r="L88" s="37">
        <v>0.03075389936566353</v>
      </c>
      <c r="M88" s="37">
        <v>0.06809554249048233</v>
      </c>
      <c r="N88" s="42">
        <v>0.004505148623138666</v>
      </c>
      <c r="O88" s="39">
        <v>3.2231338024139404</v>
      </c>
      <c r="P88" s="37">
        <v>11.977800369262695</v>
      </c>
      <c r="Q88" s="39">
        <v>6.631760120391846</v>
      </c>
      <c r="R88" s="39">
        <v>7.439675331115723</v>
      </c>
      <c r="S88" s="39">
        <v>23.439472198486328</v>
      </c>
      <c r="T88" s="37">
        <f t="shared" si="21"/>
        <v>1.779584615</v>
      </c>
      <c r="U88" s="23"/>
      <c r="V88" s="19"/>
      <c r="W88" s="23"/>
      <c r="X88" s="26"/>
      <c r="Y88" s="27"/>
      <c r="Z88" s="26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>
      <c r="A89" s="40"/>
      <c r="B89" s="30">
        <v>67.0</v>
      </c>
      <c r="C89" s="31" t="s">
        <v>27</v>
      </c>
      <c r="D89" s="31" t="s">
        <v>22</v>
      </c>
      <c r="E89" s="32">
        <v>43411.0</v>
      </c>
      <c r="F89" s="33">
        <v>7.820000171661377</v>
      </c>
      <c r="G89" s="43">
        <v>1.5099999904632568</v>
      </c>
      <c r="H89" s="33">
        <v>8.649999618530273</v>
      </c>
      <c r="I89" s="41">
        <v>1.2078161239624023</v>
      </c>
      <c r="J89" s="35">
        <v>0.328900009393692</v>
      </c>
      <c r="K89" s="100">
        <v>96.0</v>
      </c>
      <c r="L89" s="37">
        <v>0.04663325101137161</v>
      </c>
      <c r="M89" s="37">
        <v>0.09787203371524811</v>
      </c>
      <c r="N89" s="42">
        <v>0.014416475780308247</v>
      </c>
      <c r="O89" s="39">
        <v>2.4640660285949707</v>
      </c>
      <c r="P89" s="37">
        <v>5.605999946594238</v>
      </c>
      <c r="Q89" s="39">
        <v>5.842451572418213</v>
      </c>
      <c r="R89" s="39">
        <v>3.948774814605713</v>
      </c>
      <c r="S89" s="39">
        <v>14.725371360778809</v>
      </c>
      <c r="T89" s="37">
        <f t="shared" si="21"/>
        <v>1.320104633</v>
      </c>
      <c r="U89" s="23"/>
      <c r="V89" s="19"/>
      <c r="W89" s="23"/>
      <c r="X89" s="26"/>
      <c r="Y89" s="27"/>
      <c r="Z89" s="26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>
      <c r="A90" s="46"/>
      <c r="B90" s="30">
        <v>67.0</v>
      </c>
      <c r="C90" s="31" t="s">
        <v>27</v>
      </c>
      <c r="D90" s="31" t="s">
        <v>22</v>
      </c>
      <c r="E90" s="32">
        <v>43443.0</v>
      </c>
      <c r="F90" s="57">
        <v>6.369999885559082</v>
      </c>
      <c r="G90" s="43">
        <v>1.7899999618530273</v>
      </c>
      <c r="H90" s="44">
        <v>6.980000019073486</v>
      </c>
      <c r="I90" s="41">
        <v>2.1305289268493652</v>
      </c>
      <c r="J90" s="35">
        <v>0.22944000363349915</v>
      </c>
      <c r="K90" s="100">
        <v>106.0</v>
      </c>
      <c r="L90" s="37">
        <v>0.033519499003887177</v>
      </c>
      <c r="M90" s="37">
        <v>0.04085732623934746</v>
      </c>
      <c r="N90" s="42">
        <v>0.01171338651329279</v>
      </c>
      <c r="O90" s="39">
        <v>3.6857852935791016</v>
      </c>
      <c r="P90" s="37">
        <v>6.370299816131592</v>
      </c>
      <c r="Q90" s="39">
        <v>7.407445907592773</v>
      </c>
      <c r="R90" s="39">
        <v>4.351269721984863</v>
      </c>
      <c r="S90" s="39">
        <v>19.78792381286621</v>
      </c>
      <c r="T90" s="37">
        <f t="shared" si="21"/>
        <v>2.18309964</v>
      </c>
      <c r="U90" s="23"/>
      <c r="V90" s="19"/>
      <c r="W90" s="23"/>
      <c r="X90" s="53"/>
      <c r="Y90" s="27"/>
      <c r="Z90" s="53"/>
      <c r="AA90" s="27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>
      <c r="A91" s="76"/>
      <c r="B91" s="15"/>
      <c r="C91" s="16"/>
      <c r="D91" s="16"/>
      <c r="E91" s="17"/>
      <c r="F91" s="18"/>
      <c r="G91" s="19"/>
      <c r="H91" s="18"/>
      <c r="I91" s="20"/>
      <c r="J91" s="20"/>
      <c r="K91" s="21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19"/>
      <c r="W91" s="23"/>
      <c r="X91" s="26"/>
      <c r="Y91" s="27"/>
      <c r="Z91" s="26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>
      <c r="A92" s="101" t="s">
        <v>28</v>
      </c>
      <c r="B92" s="15"/>
      <c r="C92" s="16"/>
      <c r="D92" s="16"/>
      <c r="E92" s="17"/>
      <c r="F92" s="48">
        <f t="shared" ref="F92:S92" si="22"> (sum(F84:F90)/7)</f>
        <v>7.844285624</v>
      </c>
      <c r="G92" s="48">
        <f t="shared" si="22"/>
        <v>2.684285675</v>
      </c>
      <c r="H92" s="48">
        <f t="shared" si="22"/>
        <v>8.565714155</v>
      </c>
      <c r="I92" s="49">
        <f t="shared" si="22"/>
        <v>1.255106449</v>
      </c>
      <c r="J92" s="86">
        <f t="shared" si="22"/>
        <v>0.2473800033</v>
      </c>
      <c r="K92" s="55">
        <f t="shared" si="22"/>
        <v>95.57142857</v>
      </c>
      <c r="L92" s="50">
        <f t="shared" si="22"/>
        <v>0.04406729992</v>
      </c>
      <c r="M92" s="50">
        <f t="shared" si="22"/>
        <v>0.07339817126</v>
      </c>
      <c r="N92" s="50">
        <f t="shared" si="22"/>
        <v>0.01023312352</v>
      </c>
      <c r="O92" s="50">
        <f t="shared" si="22"/>
        <v>2.741790806</v>
      </c>
      <c r="P92" s="50">
        <f t="shared" si="22"/>
        <v>6.136085783</v>
      </c>
      <c r="Q92" s="50">
        <f t="shared" si="22"/>
        <v>6.012912205</v>
      </c>
      <c r="R92" s="50">
        <f t="shared" si="22"/>
        <v>4.251560245</v>
      </c>
      <c r="S92" s="50">
        <f t="shared" si="22"/>
        <v>15.77043915</v>
      </c>
      <c r="T92" s="37">
        <f> M92 + N92 +I92</f>
        <v>1.338737744</v>
      </c>
      <c r="U92" s="23"/>
      <c r="V92" s="83"/>
      <c r="W92" s="23"/>
      <c r="X92" s="26"/>
      <c r="Y92" s="27"/>
      <c r="Z92" s="26"/>
      <c r="AA92" s="27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>
      <c r="A93" s="76"/>
      <c r="B93" s="15"/>
      <c r="C93" s="16"/>
      <c r="D93" s="16"/>
      <c r="E93" s="17"/>
      <c r="F93" s="18"/>
      <c r="G93" s="19"/>
      <c r="H93" s="18"/>
      <c r="I93" s="20"/>
      <c r="J93" s="20"/>
      <c r="K93" s="21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19"/>
      <c r="W93" s="23"/>
      <c r="X93" s="26"/>
      <c r="Y93" s="27"/>
      <c r="Z93" s="26"/>
      <c r="AA93" s="27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>
      <c r="A94" s="78">
        <v>2019.0</v>
      </c>
      <c r="B94" s="30">
        <v>67.0</v>
      </c>
      <c r="C94" s="31" t="s">
        <v>27</v>
      </c>
      <c r="D94" s="31" t="s">
        <v>22</v>
      </c>
      <c r="E94" s="32">
        <v>43538.0</v>
      </c>
      <c r="F94" s="33">
        <v>7.64</v>
      </c>
      <c r="G94" s="45">
        <v>4.04</v>
      </c>
      <c r="H94" s="33">
        <v>9.06</v>
      </c>
      <c r="I94" s="41">
        <v>0.9748967741935485</v>
      </c>
      <c r="J94" s="35">
        <v>0.24327000000000001</v>
      </c>
      <c r="K94" s="100">
        <v>84.0</v>
      </c>
      <c r="L94" s="37">
        <v>0.0549063</v>
      </c>
      <c r="M94" s="80">
        <v>0.04522</v>
      </c>
      <c r="N94" s="42">
        <v>0.004023</v>
      </c>
      <c r="O94" s="39">
        <v>2.5654906</v>
      </c>
      <c r="P94" s="37">
        <v>4.4399</v>
      </c>
      <c r="Q94" s="39">
        <v>5.1667258</v>
      </c>
      <c r="R94" s="39">
        <v>3.425241</v>
      </c>
      <c r="S94" s="39">
        <v>12.1447479</v>
      </c>
      <c r="T94" s="37">
        <f t="shared" ref="T94:T100" si="23"> M94 + N94 +I94</f>
        <v>1.024139774</v>
      </c>
      <c r="U94" s="23"/>
      <c r="V94" s="19"/>
      <c r="W94" s="23"/>
      <c r="X94" s="26"/>
      <c r="Y94" s="27"/>
      <c r="Z94" s="26"/>
      <c r="AA94" s="27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>
      <c r="A95" s="40"/>
      <c r="B95" s="30">
        <v>67.0</v>
      </c>
      <c r="C95" s="31" t="s">
        <v>27</v>
      </c>
      <c r="D95" s="31" t="s">
        <v>22</v>
      </c>
      <c r="E95" s="32">
        <v>43607.0</v>
      </c>
      <c r="F95" s="33">
        <v>7.63</v>
      </c>
      <c r="G95" s="36">
        <v>2.03</v>
      </c>
      <c r="H95" s="33">
        <v>7.89</v>
      </c>
      <c r="I95" s="41">
        <v>0.6251451612903226</v>
      </c>
      <c r="J95" s="41">
        <v>0.20034000000000002</v>
      </c>
      <c r="K95" s="45">
        <v>59.0</v>
      </c>
      <c r="L95" s="37">
        <v>0.1500511</v>
      </c>
      <c r="M95" s="37">
        <v>0.117572</v>
      </c>
      <c r="N95" s="42">
        <v>0.009833999999999999</v>
      </c>
      <c r="O95" s="39">
        <v>2.47466153</v>
      </c>
      <c r="P95" s="37">
        <v>3.5268</v>
      </c>
      <c r="Q95" s="39">
        <v>4.2559293700000005</v>
      </c>
      <c r="R95" s="39">
        <v>2.8094814</v>
      </c>
      <c r="S95" s="39">
        <v>11.478363490000001</v>
      </c>
      <c r="T95" s="37">
        <f t="shared" si="23"/>
        <v>0.7525511613</v>
      </c>
      <c r="U95" s="23"/>
      <c r="V95" s="19"/>
      <c r="W95" s="23"/>
      <c r="X95" s="26"/>
      <c r="Y95" s="27"/>
      <c r="Z95" s="26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>
      <c r="A96" s="40"/>
      <c r="B96" s="30">
        <v>67.0</v>
      </c>
      <c r="C96" s="31" t="s">
        <v>27</v>
      </c>
      <c r="D96" s="31" t="s">
        <v>22</v>
      </c>
      <c r="E96" s="32">
        <v>43627.0</v>
      </c>
      <c r="F96" s="33">
        <v>7.39</v>
      </c>
      <c r="G96" s="36">
        <v>1.4</v>
      </c>
      <c r="H96" s="60">
        <v>5.34</v>
      </c>
      <c r="I96" s="41">
        <v>0.6835838709677419</v>
      </c>
      <c r="J96" s="41">
        <v>0.1431</v>
      </c>
      <c r="K96" s="45">
        <v>69.0</v>
      </c>
      <c r="L96" s="37">
        <v>0.1307668</v>
      </c>
      <c r="M96" s="37">
        <v>0.12209400000000001</v>
      </c>
      <c r="N96" s="42">
        <v>0.010281</v>
      </c>
      <c r="O96" s="39">
        <v>2.4749967</v>
      </c>
      <c r="P96" s="37">
        <v>4.3998</v>
      </c>
      <c r="Q96" s="39">
        <v>4.6250325</v>
      </c>
      <c r="R96" s="39">
        <v>3.1112458</v>
      </c>
      <c r="S96" s="39">
        <v>12.6923741</v>
      </c>
      <c r="T96" s="37">
        <f t="shared" si="23"/>
        <v>0.815958871</v>
      </c>
      <c r="U96" s="23"/>
      <c r="V96" s="19"/>
      <c r="W96" s="23"/>
      <c r="X96" s="26"/>
      <c r="Y96" s="27"/>
      <c r="Z96" s="26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>
      <c r="A97" s="40"/>
      <c r="B97" s="30">
        <v>67.0</v>
      </c>
      <c r="C97" s="31" t="s">
        <v>27</v>
      </c>
      <c r="D97" s="31" t="s">
        <v>22</v>
      </c>
      <c r="E97" s="32">
        <v>43657.0</v>
      </c>
      <c r="F97" s="33">
        <v>7.81</v>
      </c>
      <c r="G97" s="36">
        <v>1.0</v>
      </c>
      <c r="H97" s="44">
        <v>6.23</v>
      </c>
      <c r="I97" s="41">
        <v>0.8523516129032259</v>
      </c>
      <c r="J97" s="41">
        <v>0.18603</v>
      </c>
      <c r="K97" s="21"/>
      <c r="L97" s="37">
        <v>0.09579967200000002</v>
      </c>
      <c r="M97" s="37">
        <v>0.072352</v>
      </c>
      <c r="N97" s="42">
        <v>0.00894</v>
      </c>
      <c r="O97" s="39">
        <v>3.4791056</v>
      </c>
      <c r="P97" s="37">
        <v>4.3438</v>
      </c>
      <c r="Q97" s="39">
        <v>8.4364768</v>
      </c>
      <c r="R97" s="39">
        <v>4.712496</v>
      </c>
      <c r="S97" s="39">
        <v>12.521242801999998</v>
      </c>
      <c r="T97" s="37">
        <f t="shared" si="23"/>
        <v>0.9336436129</v>
      </c>
      <c r="U97" s="23"/>
      <c r="V97" s="19"/>
      <c r="W97" s="23"/>
      <c r="X97" s="26"/>
      <c r="Y97" s="27"/>
      <c r="Z97" s="26"/>
      <c r="AA97" s="2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>
      <c r="A98" s="40"/>
      <c r="B98" s="30">
        <v>67.0</v>
      </c>
      <c r="C98" s="31" t="s">
        <v>27</v>
      </c>
      <c r="D98" s="31" t="s">
        <v>22</v>
      </c>
      <c r="E98" s="32">
        <v>43685.0</v>
      </c>
      <c r="F98" s="33">
        <v>7.79</v>
      </c>
      <c r="G98" s="36">
        <v>2.13</v>
      </c>
      <c r="H98" s="33">
        <v>7.02</v>
      </c>
      <c r="I98" s="41">
        <v>1.4704064516129032</v>
      </c>
      <c r="J98" s="41">
        <v>0.1431</v>
      </c>
      <c r="K98" s="100">
        <v>102.0</v>
      </c>
      <c r="L98" s="37">
        <v>0.0467225</v>
      </c>
      <c r="M98" s="37">
        <v>0.063308</v>
      </c>
      <c r="N98" s="42">
        <v>0.009833999999999999</v>
      </c>
      <c r="O98" s="39">
        <v>3.30298064</v>
      </c>
      <c r="P98" s="37">
        <v>5.9636</v>
      </c>
      <c r="Q98" s="39">
        <v>7.141311644444444</v>
      </c>
      <c r="R98" s="39">
        <v>4.670014640000001</v>
      </c>
      <c r="S98" s="39">
        <v>18.821060444444445</v>
      </c>
      <c r="T98" s="37">
        <f t="shared" si="23"/>
        <v>1.543548452</v>
      </c>
      <c r="U98" s="23"/>
      <c r="V98" s="19"/>
      <c r="W98" s="23"/>
      <c r="X98" s="26"/>
      <c r="Y98" s="27"/>
      <c r="Z98" s="26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>
      <c r="A99" s="40"/>
      <c r="B99" s="30">
        <v>67.0</v>
      </c>
      <c r="C99" s="31" t="s">
        <v>27</v>
      </c>
      <c r="D99" s="31" t="s">
        <v>22</v>
      </c>
      <c r="E99" s="32">
        <v>43718.0</v>
      </c>
      <c r="F99" s="33">
        <v>7.45</v>
      </c>
      <c r="G99" s="36">
        <v>2.98</v>
      </c>
      <c r="H99" s="33">
        <v>8.13</v>
      </c>
      <c r="I99" s="41">
        <v>2.1369193548387098</v>
      </c>
      <c r="J99" s="41">
        <v>0.10017000000000001</v>
      </c>
      <c r="K99" s="100">
        <v>109.0</v>
      </c>
      <c r="L99" s="37">
        <v>0.0733207</v>
      </c>
      <c r="M99" s="37">
        <v>0.040698</v>
      </c>
      <c r="N99" s="42">
        <v>0.012069</v>
      </c>
      <c r="O99" s="39">
        <v>3.6700269</v>
      </c>
      <c r="P99" s="37">
        <v>6.1816</v>
      </c>
      <c r="Q99" s="39">
        <v>7.1444321</v>
      </c>
      <c r="R99" s="39">
        <v>4.7908696</v>
      </c>
      <c r="S99" s="39">
        <v>19.9909021</v>
      </c>
      <c r="T99" s="37">
        <f t="shared" si="23"/>
        <v>2.189686355</v>
      </c>
      <c r="U99" s="23"/>
      <c r="V99" s="19"/>
      <c r="W99" s="23"/>
      <c r="X99" s="26"/>
      <c r="Y99" s="27"/>
      <c r="Z99" s="26"/>
      <c r="AA99" s="27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>
      <c r="A100" s="46"/>
      <c r="B100" s="30">
        <v>67.0</v>
      </c>
      <c r="C100" s="31" t="s">
        <v>27</v>
      </c>
      <c r="D100" s="31" t="s">
        <v>22</v>
      </c>
      <c r="E100" s="32">
        <v>43769.0</v>
      </c>
      <c r="F100" s="33">
        <v>7.52</v>
      </c>
      <c r="G100" s="36">
        <v>3.39</v>
      </c>
      <c r="H100" s="33">
        <v>8.81</v>
      </c>
      <c r="I100" s="41">
        <v>0.9501483870967742</v>
      </c>
      <c r="J100" s="41">
        <v>0.1431</v>
      </c>
      <c r="K100" s="100">
        <v>84.0</v>
      </c>
      <c r="L100" s="37">
        <v>0.1002959</v>
      </c>
      <c r="M100" s="37">
        <v>0.036176</v>
      </c>
      <c r="N100" s="42">
        <v>0.0049169999999999995</v>
      </c>
      <c r="O100" s="39">
        <v>2.6408028</v>
      </c>
      <c r="P100" s="37">
        <v>4.4335</v>
      </c>
      <c r="Q100" s="39">
        <v>4.7102515</v>
      </c>
      <c r="R100" s="39">
        <v>3.2549728</v>
      </c>
      <c r="S100" s="39">
        <v>13.8543928</v>
      </c>
      <c r="T100" s="37">
        <f t="shared" si="23"/>
        <v>0.9912413871</v>
      </c>
      <c r="U100" s="23"/>
      <c r="V100" s="19"/>
      <c r="W100" s="23"/>
      <c r="X100" s="53"/>
      <c r="Y100" s="27"/>
      <c r="Z100" s="53"/>
      <c r="AA100" s="27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>
      <c r="A101" s="76"/>
      <c r="B101" s="87"/>
      <c r="C101" s="88"/>
      <c r="D101" s="88"/>
      <c r="E101" s="90"/>
      <c r="F101" s="91"/>
      <c r="G101" s="92"/>
      <c r="H101" s="91"/>
      <c r="I101" s="93"/>
      <c r="J101" s="93"/>
      <c r="K101" s="92"/>
      <c r="L101" s="23"/>
      <c r="M101" s="23"/>
      <c r="N101" s="23"/>
      <c r="O101" s="23"/>
      <c r="P101" s="23"/>
      <c r="Q101" s="23"/>
      <c r="R101" s="23"/>
      <c r="S101" s="23"/>
      <c r="T101" s="23"/>
      <c r="U101" s="25"/>
      <c r="V101" s="19"/>
      <c r="W101" s="23"/>
      <c r="X101" s="26"/>
      <c r="Y101" s="27"/>
      <c r="Z101" s="26"/>
      <c r="AA101" s="27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>
      <c r="A102" s="101" t="s">
        <v>28</v>
      </c>
      <c r="B102" s="87"/>
      <c r="C102" s="88"/>
      <c r="D102" s="88"/>
      <c r="E102" s="90"/>
      <c r="F102" s="48">
        <f t="shared" ref="F102:J102" si="24"> (sum(F94:F100)/7)</f>
        <v>7.604285714</v>
      </c>
      <c r="G102" s="48">
        <f t="shared" si="24"/>
        <v>2.424285714</v>
      </c>
      <c r="H102" s="48">
        <f t="shared" si="24"/>
        <v>7.497142857</v>
      </c>
      <c r="I102" s="49">
        <f t="shared" si="24"/>
        <v>1.099064516</v>
      </c>
      <c r="J102" s="55">
        <f t="shared" si="24"/>
        <v>0.1655871429</v>
      </c>
      <c r="K102" s="55">
        <f> (sum(K94:K96,K98:K100)/6)</f>
        <v>84.5</v>
      </c>
      <c r="L102" s="50">
        <f t="shared" ref="L102:S102" si="25"> (sum(L94:L100)/7)</f>
        <v>0.09312328171</v>
      </c>
      <c r="M102" s="50">
        <f t="shared" si="25"/>
        <v>0.07106</v>
      </c>
      <c r="N102" s="50">
        <f t="shared" si="25"/>
        <v>0.008556857143</v>
      </c>
      <c r="O102" s="50">
        <f t="shared" si="25"/>
        <v>2.944009253</v>
      </c>
      <c r="P102" s="50">
        <f t="shared" si="25"/>
        <v>4.755571429</v>
      </c>
      <c r="Q102" s="50">
        <f t="shared" si="25"/>
        <v>5.925737102</v>
      </c>
      <c r="R102" s="50">
        <f t="shared" si="25"/>
        <v>3.824903034</v>
      </c>
      <c r="S102" s="50">
        <f t="shared" si="25"/>
        <v>14.50044052</v>
      </c>
      <c r="T102" s="37">
        <f> M102 + N102 +I102</f>
        <v>1.178681373</v>
      </c>
      <c r="U102" s="25"/>
      <c r="V102" s="83"/>
      <c r="W102" s="23"/>
      <c r="X102" s="74"/>
      <c r="Y102" s="27"/>
      <c r="Z102" s="74"/>
      <c r="AA102" s="27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>
      <c r="A103" s="94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5"/>
      <c r="M103" s="65"/>
      <c r="N103" s="65"/>
      <c r="O103" s="65"/>
      <c r="P103" s="65"/>
      <c r="Q103" s="65"/>
      <c r="R103" s="65"/>
      <c r="S103" s="65"/>
      <c r="T103" s="65"/>
      <c r="U103" s="66"/>
      <c r="V103" s="63"/>
      <c r="W103" s="65"/>
    </row>
    <row r="104">
      <c r="A104" s="101" t="s">
        <v>24</v>
      </c>
      <c r="B104" s="66"/>
      <c r="C104" s="66"/>
      <c r="D104" s="66"/>
      <c r="E104" s="66"/>
      <c r="F104" s="67">
        <f t="shared" ref="F104:S104" si="26"> (sum(F102,F92,F82,F72,F62,F52,F41,F32,F22,F11)/10)</f>
        <v>7.713922631</v>
      </c>
      <c r="G104" s="67">
        <f t="shared" si="26"/>
        <v>2.438035694</v>
      </c>
      <c r="H104" s="67">
        <f t="shared" si="26"/>
        <v>9.02950596</v>
      </c>
      <c r="I104" s="68">
        <f t="shared" si="26"/>
        <v>1.159635288</v>
      </c>
      <c r="J104" s="103">
        <f t="shared" si="26"/>
        <v>0.192648545</v>
      </c>
      <c r="K104" s="103">
        <f t="shared" si="26"/>
        <v>92.70170471</v>
      </c>
      <c r="L104" s="69">
        <f t="shared" si="26"/>
        <v>0.07173170736</v>
      </c>
      <c r="M104" s="69">
        <f t="shared" si="26"/>
        <v>0.1011414437</v>
      </c>
      <c r="N104" s="69">
        <f t="shared" si="26"/>
        <v>0.01143756176</v>
      </c>
      <c r="O104" s="69">
        <f t="shared" si="26"/>
        <v>2.904869119</v>
      </c>
      <c r="P104" s="69">
        <f t="shared" si="26"/>
        <v>5.443019977</v>
      </c>
      <c r="Q104" s="69">
        <f t="shared" si="26"/>
        <v>6.41666438</v>
      </c>
      <c r="R104" s="69">
        <f t="shared" si="26"/>
        <v>4.351791935</v>
      </c>
      <c r="S104" s="69">
        <f t="shared" si="26"/>
        <v>14.99560075</v>
      </c>
      <c r="T104" s="37">
        <f> M104 + N104 +I104</f>
        <v>1.272214293</v>
      </c>
      <c r="U104" s="66"/>
      <c r="V104" s="95">
        <v>66.0</v>
      </c>
      <c r="W104" s="65"/>
      <c r="X104" s="12"/>
      <c r="Y104" s="9"/>
      <c r="Z104" s="12"/>
      <c r="AA104" s="9"/>
    </row>
    <row r="105">
      <c r="A105" s="9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3"/>
      <c r="W105" s="66"/>
      <c r="X105" s="26"/>
      <c r="Y105" s="27"/>
      <c r="Z105" s="26"/>
      <c r="AA105" s="27"/>
    </row>
    <row r="106">
      <c r="A106" s="99"/>
      <c r="X106" s="26"/>
      <c r="Y106" s="27"/>
      <c r="Z106" s="26"/>
      <c r="AA106" s="27"/>
    </row>
    <row r="107">
      <c r="A107" s="99"/>
      <c r="X107" s="26"/>
      <c r="Y107" s="27"/>
      <c r="Z107" s="26"/>
      <c r="AA107" s="27"/>
    </row>
    <row r="108">
      <c r="A108" s="99"/>
      <c r="X108" s="26"/>
      <c r="Y108" s="27"/>
      <c r="Z108" s="26"/>
      <c r="AA108" s="27"/>
    </row>
    <row r="109">
      <c r="A109" s="99"/>
      <c r="X109" s="26"/>
      <c r="Y109" s="27"/>
      <c r="Z109" s="26"/>
      <c r="AA109" s="27"/>
    </row>
    <row r="110">
      <c r="A110" s="99"/>
      <c r="X110" s="26"/>
      <c r="Y110" s="27"/>
      <c r="Z110" s="26"/>
      <c r="AA110" s="27"/>
    </row>
    <row r="111">
      <c r="A111" s="99"/>
      <c r="X111" s="26"/>
      <c r="Y111" s="27"/>
      <c r="Z111" s="26"/>
      <c r="AA111" s="27"/>
    </row>
    <row r="112">
      <c r="A112" s="99"/>
      <c r="L112" s="73"/>
      <c r="M112" s="73"/>
      <c r="N112" s="73"/>
      <c r="O112" s="73"/>
      <c r="P112" s="73"/>
      <c r="Q112" s="73"/>
      <c r="R112" s="73"/>
      <c r="S112" s="73"/>
      <c r="T112" s="73"/>
      <c r="W112" s="73"/>
      <c r="X112" s="26"/>
      <c r="Y112" s="27"/>
      <c r="Z112" s="26"/>
      <c r="AA112" s="27"/>
    </row>
    <row r="113">
      <c r="A113" s="99"/>
      <c r="X113" s="26"/>
      <c r="Y113" s="27"/>
      <c r="Z113" s="26"/>
      <c r="AA113" s="27"/>
    </row>
    <row r="114">
      <c r="A114" s="99"/>
      <c r="X114" s="53"/>
      <c r="Y114" s="27"/>
      <c r="Z114" s="53"/>
      <c r="AA114" s="27"/>
    </row>
    <row r="115">
      <c r="A115" s="99"/>
      <c r="X115" s="26"/>
      <c r="Y115" s="27"/>
      <c r="Z115" s="26"/>
      <c r="AA115" s="27"/>
    </row>
    <row r="116">
      <c r="A116" s="99"/>
      <c r="X116" s="26"/>
      <c r="Y116" s="27"/>
      <c r="Z116" s="26"/>
      <c r="AA116" s="27"/>
    </row>
    <row r="117">
      <c r="A117" s="99"/>
      <c r="X117" s="26"/>
      <c r="Y117" s="27"/>
      <c r="Z117" s="26"/>
      <c r="AA117" s="27"/>
    </row>
    <row r="118">
      <c r="A118" s="99"/>
      <c r="X118" s="26"/>
      <c r="Y118" s="27"/>
      <c r="Z118" s="26"/>
      <c r="AA118" s="27"/>
    </row>
    <row r="119">
      <c r="A119" s="99"/>
      <c r="X119" s="26"/>
      <c r="Y119" s="27"/>
      <c r="Z119" s="26"/>
      <c r="AA119" s="27"/>
    </row>
    <row r="120">
      <c r="A120" s="99"/>
      <c r="X120" s="26"/>
      <c r="Y120" s="27"/>
      <c r="Z120" s="26"/>
      <c r="AA120" s="27"/>
    </row>
    <row r="121">
      <c r="A121" s="99"/>
      <c r="X121" s="26"/>
      <c r="Y121" s="27"/>
      <c r="Z121" s="26"/>
      <c r="AA121" s="27"/>
    </row>
    <row r="122">
      <c r="A122" s="99"/>
      <c r="X122" s="26"/>
      <c r="Y122" s="27"/>
      <c r="Z122" s="26"/>
      <c r="AA122" s="27"/>
    </row>
    <row r="123">
      <c r="A123" s="99"/>
      <c r="X123" s="26"/>
      <c r="Y123" s="27"/>
      <c r="Z123" s="26"/>
      <c r="AA123" s="27"/>
    </row>
    <row r="124">
      <c r="A124" s="99"/>
      <c r="X124" s="26"/>
      <c r="Y124" s="27"/>
      <c r="Z124" s="26"/>
      <c r="AA124" s="27"/>
    </row>
    <row r="125">
      <c r="A125" s="99"/>
      <c r="X125" s="53"/>
      <c r="Y125" s="27"/>
      <c r="Z125" s="53"/>
      <c r="AA125" s="27"/>
    </row>
    <row r="126">
      <c r="A126" s="99"/>
      <c r="X126" s="26"/>
      <c r="Y126" s="27"/>
      <c r="Z126" s="26"/>
      <c r="AA126" s="27"/>
    </row>
    <row r="127">
      <c r="A127" s="99"/>
      <c r="X127" s="26"/>
      <c r="Y127" s="27"/>
      <c r="Z127" s="26"/>
      <c r="AA127" s="27"/>
    </row>
    <row r="128">
      <c r="A128" s="99"/>
      <c r="X128" s="26"/>
      <c r="Y128" s="27"/>
      <c r="Z128" s="26"/>
      <c r="AA128" s="27"/>
    </row>
    <row r="129">
      <c r="A129" s="99"/>
      <c r="X129" s="26"/>
      <c r="Y129" s="27"/>
      <c r="Z129" s="26"/>
      <c r="AA129" s="27"/>
    </row>
    <row r="130">
      <c r="A130" s="99"/>
      <c r="X130" s="26"/>
      <c r="Y130" s="27"/>
      <c r="Z130" s="26"/>
      <c r="AA130" s="27"/>
    </row>
    <row r="131">
      <c r="A131" s="99"/>
      <c r="X131" s="26"/>
      <c r="Y131" s="27"/>
      <c r="Z131" s="26"/>
      <c r="AA131" s="27"/>
    </row>
    <row r="132">
      <c r="A132" s="99"/>
      <c r="X132" s="26"/>
      <c r="Y132" s="27"/>
      <c r="Z132" s="26"/>
      <c r="AA132" s="27"/>
    </row>
    <row r="133">
      <c r="A133" s="99"/>
      <c r="X133" s="26"/>
      <c r="Y133" s="27"/>
      <c r="Z133" s="26"/>
      <c r="AA133" s="27"/>
    </row>
    <row r="134">
      <c r="A134" s="99"/>
      <c r="X134" s="26"/>
      <c r="Y134" s="27"/>
      <c r="Z134" s="26"/>
      <c r="AA134" s="27"/>
    </row>
    <row r="135">
      <c r="A135" s="99"/>
      <c r="X135" s="53"/>
      <c r="Y135" s="27"/>
      <c r="Z135" s="53"/>
      <c r="AA135" s="27"/>
    </row>
    <row r="136">
      <c r="A136" s="99"/>
      <c r="X136" s="26"/>
      <c r="Y136" s="27"/>
      <c r="Z136" s="26"/>
      <c r="AA136" s="27"/>
    </row>
    <row r="137">
      <c r="A137" s="99"/>
      <c r="X137" s="26"/>
      <c r="Y137" s="27"/>
      <c r="Z137" s="26"/>
      <c r="AA137" s="27"/>
    </row>
    <row r="138">
      <c r="A138" s="99"/>
      <c r="X138" s="26"/>
      <c r="Y138" s="27"/>
      <c r="Z138" s="26"/>
      <c r="AA138" s="27"/>
    </row>
    <row r="139">
      <c r="A139" s="99"/>
      <c r="X139" s="26"/>
      <c r="Y139" s="27"/>
      <c r="Z139" s="26"/>
      <c r="AA139" s="27"/>
    </row>
    <row r="140">
      <c r="A140" s="99"/>
      <c r="X140" s="26"/>
      <c r="Y140" s="27"/>
      <c r="Z140" s="26"/>
      <c r="AA140" s="27"/>
    </row>
    <row r="141">
      <c r="A141" s="99"/>
      <c r="X141" s="26"/>
      <c r="Y141" s="27"/>
      <c r="Z141" s="26"/>
      <c r="AA141" s="27"/>
    </row>
    <row r="142">
      <c r="A142" s="99"/>
      <c r="X142" s="26"/>
      <c r="Y142" s="27"/>
      <c r="Z142" s="26"/>
      <c r="AA142" s="27"/>
    </row>
    <row r="143">
      <c r="A143" s="99"/>
      <c r="X143" s="26"/>
      <c r="Y143" s="27"/>
      <c r="Z143" s="26"/>
      <c r="AA143" s="27"/>
    </row>
    <row r="144">
      <c r="A144" s="99"/>
      <c r="X144" s="53"/>
      <c r="Y144" s="27"/>
      <c r="Z144" s="53"/>
      <c r="AA144" s="27"/>
    </row>
    <row r="145">
      <c r="A145" s="99"/>
      <c r="X145" s="26"/>
      <c r="Y145" s="27"/>
      <c r="Z145" s="26"/>
      <c r="AA145" s="27"/>
    </row>
    <row r="146">
      <c r="A146" s="99"/>
      <c r="X146" s="26"/>
      <c r="Y146" s="27"/>
      <c r="Z146" s="26"/>
      <c r="AA146" s="27"/>
    </row>
    <row r="147">
      <c r="A147" s="99"/>
      <c r="X147" s="26"/>
      <c r="Y147" s="27"/>
      <c r="Z147" s="26"/>
      <c r="AA147" s="27"/>
    </row>
    <row r="148">
      <c r="A148" s="99"/>
      <c r="X148" s="26"/>
      <c r="Y148" s="27"/>
      <c r="Z148" s="26"/>
      <c r="AA148" s="27"/>
    </row>
    <row r="149">
      <c r="A149" s="99"/>
      <c r="X149" s="26"/>
      <c r="Y149" s="27"/>
      <c r="Z149" s="26"/>
      <c r="AA149" s="27"/>
    </row>
    <row r="150">
      <c r="A150" s="99"/>
      <c r="X150" s="26"/>
      <c r="Y150" s="27"/>
      <c r="Z150" s="26"/>
      <c r="AA150" s="27"/>
    </row>
    <row r="151">
      <c r="A151" s="99"/>
      <c r="X151" s="26"/>
      <c r="Y151" s="27"/>
      <c r="Z151" s="26"/>
      <c r="AA151" s="27"/>
    </row>
    <row r="152">
      <c r="A152" s="99"/>
      <c r="X152" s="26"/>
      <c r="Y152" s="27"/>
      <c r="Z152" s="26"/>
      <c r="AA152" s="27"/>
    </row>
    <row r="153">
      <c r="A153" s="99"/>
      <c r="X153" s="26"/>
      <c r="Y153" s="27"/>
      <c r="Z153" s="26"/>
      <c r="AA153" s="27"/>
    </row>
    <row r="154">
      <c r="A154" s="99"/>
      <c r="X154" s="26"/>
      <c r="Y154" s="27"/>
      <c r="Z154" s="26"/>
      <c r="AA154" s="27"/>
    </row>
    <row r="155">
      <c r="A155" s="99"/>
      <c r="X155" s="53"/>
      <c r="Y155" s="27"/>
      <c r="Z155" s="53"/>
      <c r="AA155" s="27"/>
    </row>
    <row r="156">
      <c r="A156" s="99"/>
      <c r="X156" s="26"/>
      <c r="Y156" s="27"/>
      <c r="Z156" s="26"/>
      <c r="AA156" s="27"/>
    </row>
    <row r="157">
      <c r="A157" s="99"/>
      <c r="X157" s="26"/>
      <c r="Y157" s="27"/>
      <c r="Z157" s="26"/>
      <c r="AA157" s="27"/>
    </row>
    <row r="158">
      <c r="A158" s="99"/>
      <c r="X158" s="26"/>
      <c r="Y158" s="27"/>
      <c r="Z158" s="26"/>
      <c r="AA158" s="27"/>
    </row>
    <row r="159">
      <c r="A159" s="99"/>
      <c r="X159" s="26"/>
      <c r="Y159" s="27"/>
      <c r="Z159" s="26"/>
      <c r="AA159" s="27"/>
    </row>
    <row r="160">
      <c r="A160" s="99"/>
      <c r="X160" s="26"/>
      <c r="Y160" s="27"/>
      <c r="Z160" s="26"/>
      <c r="AA160" s="27"/>
    </row>
    <row r="161">
      <c r="A161" s="99"/>
      <c r="X161" s="26"/>
      <c r="Y161" s="27"/>
      <c r="Z161" s="26"/>
      <c r="AA161" s="27"/>
    </row>
    <row r="162">
      <c r="A162" s="99"/>
      <c r="X162" s="26"/>
      <c r="Y162" s="27"/>
      <c r="Z162" s="26"/>
      <c r="AA162" s="27"/>
    </row>
    <row r="163">
      <c r="A163" s="99"/>
      <c r="X163" s="26"/>
      <c r="Y163" s="27"/>
      <c r="Z163" s="26"/>
      <c r="AA163" s="27"/>
    </row>
    <row r="164">
      <c r="A164" s="99"/>
      <c r="X164" s="53"/>
      <c r="Y164" s="27"/>
      <c r="Z164" s="53"/>
      <c r="AA164" s="27"/>
    </row>
    <row r="165">
      <c r="A165" s="99"/>
      <c r="X165" s="26"/>
      <c r="Y165" s="27"/>
      <c r="Z165" s="26"/>
      <c r="AA165" s="27"/>
    </row>
    <row r="166">
      <c r="A166" s="99"/>
      <c r="X166" s="26"/>
      <c r="Y166" s="27"/>
      <c r="Z166" s="26"/>
      <c r="AA166" s="27"/>
    </row>
    <row r="167">
      <c r="A167" s="99"/>
      <c r="X167" s="26"/>
      <c r="Y167" s="27"/>
      <c r="Z167" s="26"/>
      <c r="AA167" s="27"/>
    </row>
    <row r="168">
      <c r="A168" s="99"/>
      <c r="X168" s="26"/>
      <c r="Y168" s="27"/>
      <c r="Z168" s="26"/>
      <c r="AA168" s="27"/>
    </row>
    <row r="169">
      <c r="A169" s="99"/>
      <c r="X169" s="26"/>
      <c r="Y169" s="27"/>
      <c r="Z169" s="26"/>
      <c r="AA169" s="27"/>
    </row>
    <row r="170">
      <c r="A170" s="99"/>
      <c r="X170" s="26"/>
      <c r="Y170" s="27"/>
      <c r="Z170" s="26"/>
      <c r="AA170" s="27"/>
    </row>
    <row r="171">
      <c r="A171" s="99"/>
      <c r="X171" s="26"/>
      <c r="Y171" s="27"/>
      <c r="Z171" s="26"/>
      <c r="AA171" s="27"/>
    </row>
    <row r="172">
      <c r="A172" s="99"/>
      <c r="X172" s="26"/>
      <c r="Y172" s="27"/>
      <c r="Z172" s="26"/>
      <c r="AA172" s="27"/>
    </row>
    <row r="173">
      <c r="A173" s="99"/>
      <c r="X173" s="26"/>
      <c r="Y173" s="27"/>
      <c r="Z173" s="26"/>
      <c r="AA173" s="27"/>
    </row>
    <row r="174">
      <c r="A174" s="99"/>
      <c r="X174" s="53"/>
      <c r="Y174" s="27"/>
      <c r="Z174" s="53"/>
      <c r="AA174" s="27"/>
    </row>
    <row r="175">
      <c r="A175" s="99"/>
      <c r="X175" s="26"/>
      <c r="Y175" s="27"/>
      <c r="Z175" s="26"/>
      <c r="AA175" s="27"/>
    </row>
    <row r="176">
      <c r="A176" s="99"/>
      <c r="X176" s="26"/>
      <c r="Y176" s="27"/>
      <c r="Z176" s="26"/>
      <c r="AA176" s="27"/>
    </row>
    <row r="177">
      <c r="A177" s="99"/>
      <c r="X177" s="26"/>
      <c r="Y177" s="27"/>
      <c r="Z177" s="26"/>
      <c r="AA177" s="27"/>
    </row>
    <row r="178">
      <c r="A178" s="99"/>
      <c r="X178" s="26"/>
      <c r="Y178" s="27"/>
      <c r="Z178" s="26"/>
      <c r="AA178" s="27"/>
    </row>
    <row r="179">
      <c r="A179" s="99"/>
      <c r="X179" s="26"/>
      <c r="Y179" s="27"/>
      <c r="Z179" s="26"/>
      <c r="AA179" s="27"/>
    </row>
    <row r="180">
      <c r="A180" s="99"/>
      <c r="X180" s="26"/>
      <c r="Y180" s="27"/>
      <c r="Z180" s="26"/>
      <c r="AA180" s="27"/>
    </row>
    <row r="181">
      <c r="A181" s="99"/>
      <c r="X181" s="26"/>
      <c r="Y181" s="27"/>
      <c r="Z181" s="26"/>
      <c r="AA181" s="27"/>
    </row>
    <row r="182">
      <c r="A182" s="99"/>
      <c r="X182" s="26"/>
      <c r="Y182" s="27"/>
      <c r="Z182" s="26"/>
      <c r="AA182" s="27"/>
    </row>
    <row r="183">
      <c r="A183" s="99"/>
      <c r="X183" s="26"/>
      <c r="Y183" s="27"/>
      <c r="Z183" s="26"/>
      <c r="AA183" s="27"/>
    </row>
    <row r="184">
      <c r="A184" s="99"/>
      <c r="X184" s="53"/>
      <c r="Y184" s="27"/>
      <c r="Z184" s="53"/>
      <c r="AA184" s="27"/>
    </row>
    <row r="185">
      <c r="A185" s="99"/>
      <c r="X185" s="26"/>
      <c r="Y185" s="27"/>
      <c r="Z185" s="26"/>
      <c r="AA185" s="27"/>
    </row>
    <row r="186">
      <c r="A186" s="99"/>
      <c r="X186" s="26"/>
      <c r="Y186" s="27"/>
      <c r="Z186" s="26"/>
      <c r="AA186" s="27"/>
    </row>
    <row r="187">
      <c r="A187" s="99"/>
      <c r="X187" s="26"/>
      <c r="Y187" s="27"/>
      <c r="Z187" s="26"/>
      <c r="AA187" s="27"/>
    </row>
    <row r="188">
      <c r="A188" s="99"/>
      <c r="X188" s="26"/>
      <c r="Y188" s="27"/>
      <c r="Z188" s="26"/>
      <c r="AA188" s="27"/>
    </row>
    <row r="189">
      <c r="A189" s="99"/>
      <c r="X189" s="26"/>
      <c r="Y189" s="27"/>
      <c r="Z189" s="26"/>
      <c r="AA189" s="27"/>
    </row>
    <row r="190">
      <c r="A190" s="99"/>
      <c r="X190" s="26"/>
      <c r="Y190" s="27"/>
      <c r="Z190" s="26"/>
      <c r="AA190" s="27"/>
    </row>
    <row r="191">
      <c r="A191" s="99"/>
      <c r="X191" s="26"/>
      <c r="Y191" s="27"/>
      <c r="Z191" s="26"/>
      <c r="AA191" s="27"/>
    </row>
    <row r="192">
      <c r="A192" s="99"/>
      <c r="X192" s="26"/>
      <c r="Y192" s="27"/>
      <c r="Z192" s="26"/>
      <c r="AA192" s="27"/>
    </row>
    <row r="193">
      <c r="A193" s="99"/>
      <c r="X193" s="53"/>
      <c r="Y193" s="27"/>
      <c r="Z193" s="53"/>
      <c r="AA193" s="27"/>
    </row>
    <row r="194">
      <c r="A194" s="99"/>
      <c r="X194" s="26"/>
      <c r="Y194" s="27"/>
      <c r="Z194" s="26"/>
      <c r="AA194" s="27"/>
    </row>
    <row r="195">
      <c r="A195" s="99"/>
      <c r="X195" s="26"/>
      <c r="Y195" s="27"/>
      <c r="Z195" s="26"/>
      <c r="AA195" s="27"/>
    </row>
    <row r="196">
      <c r="A196" s="99"/>
      <c r="X196" s="26"/>
      <c r="Y196" s="27"/>
      <c r="Z196" s="26"/>
      <c r="AA196" s="27"/>
    </row>
    <row r="197">
      <c r="A197" s="99"/>
      <c r="X197" s="26"/>
      <c r="Y197" s="27"/>
      <c r="Z197" s="26"/>
      <c r="AA197" s="27"/>
    </row>
    <row r="198">
      <c r="A198" s="99"/>
      <c r="X198" s="26"/>
      <c r="Y198" s="27"/>
      <c r="Z198" s="26"/>
      <c r="AA198" s="27"/>
    </row>
    <row r="199">
      <c r="A199" s="99"/>
      <c r="X199" s="26"/>
      <c r="Y199" s="27"/>
      <c r="Z199" s="26"/>
      <c r="AA199" s="27"/>
    </row>
    <row r="200">
      <c r="A200" s="99"/>
      <c r="X200" s="26"/>
      <c r="Y200" s="27"/>
      <c r="Z200" s="26"/>
      <c r="AA200" s="27"/>
    </row>
    <row r="201">
      <c r="A201" s="99"/>
      <c r="X201" s="26"/>
      <c r="Y201" s="27"/>
      <c r="Z201" s="26"/>
      <c r="AA201" s="27"/>
    </row>
    <row r="202">
      <c r="A202" s="99"/>
      <c r="X202" s="26"/>
      <c r="Y202" s="27"/>
      <c r="Z202" s="26"/>
      <c r="AA202" s="27"/>
    </row>
    <row r="203">
      <c r="A203" s="99"/>
      <c r="X203" s="53"/>
      <c r="Y203" s="27"/>
      <c r="Z203" s="53"/>
      <c r="AA203" s="27"/>
    </row>
    <row r="204">
      <c r="A204" s="99"/>
      <c r="X204" s="26"/>
      <c r="Y204" s="27"/>
      <c r="Z204" s="26"/>
      <c r="AA204" s="27"/>
    </row>
    <row r="205">
      <c r="A205" s="99"/>
      <c r="X205" s="74"/>
      <c r="Y205" s="27"/>
      <c r="Z205" s="74"/>
      <c r="AA205" s="27"/>
    </row>
    <row r="206">
      <c r="A206" s="99"/>
    </row>
    <row r="207">
      <c r="A207" s="99"/>
      <c r="X207" s="12"/>
      <c r="Y207" s="9"/>
      <c r="Z207" s="12"/>
      <c r="AA207" s="9"/>
    </row>
    <row r="208">
      <c r="A208" s="99"/>
      <c r="X208" s="26"/>
      <c r="Y208" s="27"/>
      <c r="Z208" s="26"/>
      <c r="AA208" s="27"/>
    </row>
    <row r="209">
      <c r="A209" s="99"/>
      <c r="X209" s="26"/>
      <c r="Y209" s="27"/>
      <c r="Z209" s="26"/>
      <c r="AA209" s="27"/>
    </row>
    <row r="210">
      <c r="A210" s="99"/>
      <c r="X210" s="26"/>
      <c r="Y210" s="27"/>
      <c r="Z210" s="26"/>
      <c r="AA210" s="27"/>
    </row>
    <row r="211">
      <c r="A211" s="99"/>
      <c r="X211" s="26"/>
      <c r="Y211" s="27"/>
      <c r="Z211" s="26"/>
      <c r="AA211" s="27"/>
    </row>
    <row r="212">
      <c r="A212" s="99"/>
      <c r="X212" s="26"/>
      <c r="Y212" s="27"/>
      <c r="Z212" s="26"/>
      <c r="AA212" s="27"/>
    </row>
    <row r="213">
      <c r="A213" s="99"/>
      <c r="X213" s="26"/>
      <c r="Y213" s="27"/>
      <c r="Z213" s="26"/>
      <c r="AA213" s="27"/>
    </row>
    <row r="214">
      <c r="A214" s="99"/>
      <c r="X214" s="26"/>
      <c r="Y214" s="27"/>
      <c r="Z214" s="26"/>
      <c r="AA214" s="27"/>
    </row>
    <row r="215">
      <c r="A215" s="99"/>
      <c r="X215" s="26"/>
      <c r="Y215" s="27"/>
      <c r="Z215" s="26"/>
      <c r="AA215" s="27"/>
    </row>
    <row r="216">
      <c r="A216" s="99"/>
      <c r="X216" s="26"/>
      <c r="Y216" s="27"/>
      <c r="Z216" s="26"/>
      <c r="AA216" s="27"/>
    </row>
    <row r="217">
      <c r="A217" s="99"/>
      <c r="X217" s="53"/>
      <c r="Y217" s="27"/>
      <c r="Z217" s="53"/>
      <c r="AA217" s="27"/>
    </row>
    <row r="218">
      <c r="A218" s="99"/>
      <c r="X218" s="26"/>
      <c r="Y218" s="27"/>
      <c r="Z218" s="26"/>
      <c r="AA218" s="27"/>
    </row>
    <row r="219">
      <c r="A219" s="99"/>
      <c r="X219" s="26"/>
      <c r="Y219" s="27"/>
      <c r="Z219" s="26"/>
      <c r="AA219" s="27"/>
    </row>
    <row r="220">
      <c r="A220" s="99"/>
      <c r="X220" s="26"/>
      <c r="Y220" s="27"/>
      <c r="Z220" s="26"/>
      <c r="AA220" s="27"/>
    </row>
    <row r="221">
      <c r="A221" s="99"/>
      <c r="X221" s="26"/>
      <c r="Y221" s="27"/>
      <c r="Z221" s="26"/>
      <c r="AA221" s="27"/>
    </row>
    <row r="222">
      <c r="A222" s="99"/>
      <c r="X222" s="26"/>
      <c r="Y222" s="27"/>
      <c r="Z222" s="26"/>
      <c r="AA222" s="27"/>
    </row>
    <row r="223">
      <c r="A223" s="99"/>
      <c r="X223" s="26"/>
      <c r="Y223" s="27"/>
      <c r="Z223" s="26"/>
      <c r="AA223" s="27"/>
    </row>
    <row r="224">
      <c r="A224" s="99"/>
      <c r="X224" s="26"/>
      <c r="Y224" s="27"/>
      <c r="Z224" s="26"/>
      <c r="AA224" s="27"/>
    </row>
    <row r="225">
      <c r="A225" s="99"/>
      <c r="X225" s="26"/>
      <c r="Y225" s="27"/>
      <c r="Z225" s="26"/>
      <c r="AA225" s="27"/>
    </row>
    <row r="226">
      <c r="A226" s="99"/>
      <c r="X226" s="26"/>
      <c r="Y226" s="27"/>
      <c r="Z226" s="26"/>
      <c r="AA226" s="27"/>
    </row>
    <row r="227">
      <c r="A227" s="99"/>
      <c r="X227" s="26"/>
      <c r="Y227" s="27"/>
      <c r="Z227" s="26"/>
      <c r="AA227" s="27"/>
    </row>
    <row r="228">
      <c r="A228" s="99"/>
      <c r="X228" s="53"/>
      <c r="Y228" s="27"/>
      <c r="Z228" s="53"/>
      <c r="AA228" s="27"/>
    </row>
    <row r="229">
      <c r="A229" s="99"/>
      <c r="X229" s="26"/>
      <c r="Y229" s="27"/>
      <c r="Z229" s="26"/>
      <c r="AA229" s="27"/>
    </row>
    <row r="230">
      <c r="A230" s="99"/>
      <c r="X230" s="26"/>
      <c r="Y230" s="27"/>
      <c r="Z230" s="26"/>
      <c r="AA230" s="27"/>
    </row>
    <row r="231">
      <c r="A231" s="99"/>
      <c r="X231" s="26"/>
      <c r="Y231" s="27"/>
      <c r="Z231" s="26"/>
      <c r="AA231" s="27"/>
    </row>
    <row r="232">
      <c r="A232" s="99"/>
      <c r="X232" s="26"/>
      <c r="Y232" s="27"/>
      <c r="Z232" s="26"/>
      <c r="AA232" s="27"/>
    </row>
    <row r="233">
      <c r="A233" s="99"/>
      <c r="X233" s="26"/>
      <c r="Y233" s="27"/>
      <c r="Z233" s="26"/>
      <c r="AA233" s="27"/>
    </row>
    <row r="234">
      <c r="A234" s="99"/>
      <c r="X234" s="26"/>
      <c r="Y234" s="27"/>
      <c r="Z234" s="26"/>
      <c r="AA234" s="27"/>
    </row>
    <row r="235">
      <c r="A235" s="99"/>
      <c r="X235" s="26"/>
      <c r="Y235" s="27"/>
      <c r="Z235" s="26"/>
      <c r="AA235" s="27"/>
    </row>
    <row r="236">
      <c r="A236" s="99"/>
      <c r="X236" s="26"/>
      <c r="Y236" s="27"/>
      <c r="Z236" s="26"/>
      <c r="AA236" s="27"/>
    </row>
    <row r="237">
      <c r="A237" s="99"/>
      <c r="X237" s="26"/>
      <c r="Y237" s="27"/>
      <c r="Z237" s="26"/>
      <c r="AA237" s="27"/>
    </row>
    <row r="238">
      <c r="A238" s="99"/>
      <c r="X238" s="53"/>
      <c r="Y238" s="27"/>
      <c r="Z238" s="53"/>
      <c r="AA238" s="27"/>
    </row>
    <row r="239">
      <c r="A239" s="99"/>
      <c r="X239" s="26"/>
      <c r="Y239" s="27"/>
      <c r="Z239" s="26"/>
      <c r="AA239" s="27"/>
    </row>
    <row r="240">
      <c r="A240" s="99"/>
      <c r="X240" s="26"/>
      <c r="Y240" s="27"/>
      <c r="Z240" s="26"/>
      <c r="AA240" s="27"/>
    </row>
    <row r="241">
      <c r="A241" s="99"/>
      <c r="X241" s="26"/>
      <c r="Y241" s="27"/>
      <c r="Z241" s="26"/>
      <c r="AA241" s="27"/>
    </row>
    <row r="242">
      <c r="A242" s="99"/>
      <c r="X242" s="26"/>
      <c r="Y242" s="27"/>
      <c r="Z242" s="26"/>
      <c r="AA242" s="27"/>
    </row>
    <row r="243">
      <c r="A243" s="99"/>
      <c r="X243" s="26"/>
      <c r="Y243" s="27"/>
      <c r="Z243" s="26"/>
      <c r="AA243" s="27"/>
    </row>
    <row r="244">
      <c r="A244" s="99"/>
      <c r="X244" s="26"/>
      <c r="Y244" s="27"/>
      <c r="Z244" s="26"/>
      <c r="AA244" s="27"/>
    </row>
    <row r="245">
      <c r="A245" s="99"/>
      <c r="X245" s="26"/>
      <c r="Y245" s="27"/>
      <c r="Z245" s="26"/>
      <c r="AA245" s="27"/>
    </row>
    <row r="246">
      <c r="A246" s="99"/>
      <c r="X246" s="26"/>
      <c r="Y246" s="27"/>
      <c r="Z246" s="26"/>
      <c r="AA246" s="27"/>
    </row>
    <row r="247">
      <c r="A247" s="99"/>
      <c r="X247" s="53"/>
      <c r="Y247" s="27"/>
      <c r="Z247" s="53"/>
      <c r="AA247" s="27"/>
    </row>
    <row r="248">
      <c r="A248" s="99"/>
      <c r="X248" s="26"/>
      <c r="Y248" s="27"/>
      <c r="Z248" s="26"/>
      <c r="AA248" s="27"/>
    </row>
    <row r="249">
      <c r="A249" s="99"/>
      <c r="X249" s="26"/>
      <c r="Y249" s="27"/>
      <c r="Z249" s="26"/>
      <c r="AA249" s="27"/>
    </row>
    <row r="250">
      <c r="A250" s="99"/>
      <c r="X250" s="26"/>
      <c r="Y250" s="27"/>
      <c r="Z250" s="26"/>
      <c r="AA250" s="27"/>
    </row>
    <row r="251">
      <c r="A251" s="99"/>
      <c r="X251" s="26"/>
      <c r="Y251" s="27"/>
      <c r="Z251" s="26"/>
      <c r="AA251" s="27"/>
    </row>
    <row r="252">
      <c r="A252" s="99"/>
      <c r="X252" s="26"/>
      <c r="Y252" s="27"/>
      <c r="Z252" s="26"/>
      <c r="AA252" s="27"/>
    </row>
    <row r="253">
      <c r="A253" s="99"/>
      <c r="X253" s="26"/>
      <c r="Y253" s="27"/>
      <c r="Z253" s="26"/>
      <c r="AA253" s="27"/>
    </row>
    <row r="254">
      <c r="A254" s="99"/>
      <c r="X254" s="26"/>
      <c r="Y254" s="27"/>
      <c r="Z254" s="26"/>
      <c r="AA254" s="27"/>
    </row>
    <row r="255">
      <c r="A255" s="99"/>
      <c r="X255" s="26"/>
      <c r="Y255" s="27"/>
      <c r="Z255" s="26"/>
      <c r="AA255" s="27"/>
    </row>
    <row r="256">
      <c r="A256" s="99"/>
      <c r="X256" s="26"/>
      <c r="Y256" s="27"/>
      <c r="Z256" s="26"/>
      <c r="AA256" s="27"/>
    </row>
    <row r="257">
      <c r="A257" s="99"/>
      <c r="X257" s="26"/>
      <c r="Y257" s="27"/>
      <c r="Z257" s="26"/>
      <c r="AA257" s="27"/>
    </row>
    <row r="258">
      <c r="A258" s="99"/>
      <c r="X258" s="53"/>
      <c r="Y258" s="27"/>
      <c r="Z258" s="53"/>
      <c r="AA258" s="27"/>
    </row>
    <row r="259">
      <c r="A259" s="99"/>
      <c r="X259" s="26"/>
      <c r="Y259" s="27"/>
      <c r="Z259" s="26"/>
      <c r="AA259" s="27"/>
    </row>
    <row r="260">
      <c r="A260" s="99"/>
      <c r="X260" s="26"/>
      <c r="Y260" s="27"/>
      <c r="Z260" s="26"/>
      <c r="AA260" s="27"/>
    </row>
    <row r="261">
      <c r="A261" s="99"/>
      <c r="X261" s="26"/>
      <c r="Y261" s="27"/>
      <c r="Z261" s="26"/>
      <c r="AA261" s="27"/>
    </row>
    <row r="262">
      <c r="A262" s="99"/>
      <c r="X262" s="26"/>
      <c r="Y262" s="27"/>
      <c r="Z262" s="26"/>
      <c r="AA262" s="27"/>
    </row>
    <row r="263">
      <c r="A263" s="99"/>
      <c r="X263" s="26"/>
      <c r="Y263" s="27"/>
      <c r="Z263" s="26"/>
      <c r="AA263" s="27"/>
    </row>
    <row r="264">
      <c r="A264" s="99"/>
      <c r="X264" s="26"/>
      <c r="Y264" s="27"/>
      <c r="Z264" s="26"/>
      <c r="AA264" s="27"/>
    </row>
    <row r="265">
      <c r="A265" s="99"/>
      <c r="X265" s="26"/>
      <c r="Y265" s="27"/>
      <c r="Z265" s="26"/>
      <c r="AA265" s="27"/>
    </row>
    <row r="266">
      <c r="A266" s="99"/>
      <c r="X266" s="26"/>
      <c r="Y266" s="27"/>
      <c r="Z266" s="26"/>
      <c r="AA266" s="27"/>
    </row>
    <row r="267">
      <c r="A267" s="99"/>
      <c r="X267" s="53"/>
      <c r="Y267" s="27"/>
      <c r="Z267" s="53"/>
      <c r="AA267" s="27"/>
    </row>
    <row r="268">
      <c r="A268" s="99"/>
      <c r="X268" s="26"/>
      <c r="Y268" s="27"/>
      <c r="Z268" s="26"/>
      <c r="AA268" s="27"/>
    </row>
    <row r="269">
      <c r="A269" s="99"/>
      <c r="X269" s="26"/>
      <c r="Y269" s="27"/>
      <c r="Z269" s="26"/>
      <c r="AA269" s="27"/>
    </row>
    <row r="270">
      <c r="A270" s="99"/>
      <c r="X270" s="26"/>
      <c r="Y270" s="27"/>
      <c r="Z270" s="26"/>
      <c r="AA270" s="27"/>
    </row>
    <row r="271">
      <c r="A271" s="99"/>
      <c r="X271" s="26"/>
      <c r="Y271" s="27"/>
      <c r="Z271" s="26"/>
      <c r="AA271" s="27"/>
    </row>
    <row r="272">
      <c r="A272" s="99"/>
      <c r="X272" s="26"/>
      <c r="Y272" s="27"/>
      <c r="Z272" s="26"/>
      <c r="AA272" s="27"/>
    </row>
    <row r="273">
      <c r="A273" s="99"/>
      <c r="X273" s="26"/>
      <c r="Y273" s="27"/>
      <c r="Z273" s="26"/>
      <c r="AA273" s="27"/>
    </row>
    <row r="274">
      <c r="A274" s="99"/>
      <c r="X274" s="26"/>
      <c r="Y274" s="27"/>
      <c r="Z274" s="26"/>
      <c r="AA274" s="27"/>
    </row>
    <row r="275">
      <c r="A275" s="99"/>
      <c r="X275" s="26"/>
      <c r="Y275" s="27"/>
      <c r="Z275" s="26"/>
      <c r="AA275" s="27"/>
    </row>
    <row r="276">
      <c r="A276" s="99"/>
      <c r="X276" s="26"/>
      <c r="Y276" s="27"/>
      <c r="Z276" s="26"/>
      <c r="AA276" s="27"/>
    </row>
    <row r="277">
      <c r="A277" s="99"/>
      <c r="X277" s="53"/>
      <c r="Y277" s="27"/>
      <c r="Z277" s="53"/>
      <c r="AA277" s="27"/>
    </row>
    <row r="278">
      <c r="A278" s="99"/>
      <c r="X278" s="26"/>
      <c r="Y278" s="27"/>
      <c r="Z278" s="26"/>
      <c r="AA278" s="27"/>
    </row>
    <row r="279">
      <c r="A279" s="99"/>
      <c r="X279" s="26"/>
      <c r="Y279" s="27"/>
      <c r="Z279" s="26"/>
      <c r="AA279" s="27"/>
    </row>
    <row r="280">
      <c r="A280" s="99"/>
      <c r="X280" s="26"/>
      <c r="Y280" s="27"/>
      <c r="Z280" s="26"/>
      <c r="AA280" s="27"/>
    </row>
    <row r="281">
      <c r="A281" s="99"/>
      <c r="X281" s="26"/>
      <c r="Y281" s="27"/>
      <c r="Z281" s="26"/>
      <c r="AA281" s="27"/>
    </row>
    <row r="282">
      <c r="A282" s="99"/>
      <c r="X282" s="26"/>
      <c r="Y282" s="27"/>
      <c r="Z282" s="26"/>
      <c r="AA282" s="27"/>
    </row>
    <row r="283">
      <c r="A283" s="99"/>
      <c r="X283" s="26"/>
      <c r="Y283" s="27"/>
      <c r="Z283" s="26"/>
      <c r="AA283" s="27"/>
    </row>
    <row r="284">
      <c r="A284" s="99"/>
      <c r="X284" s="26"/>
      <c r="Y284" s="27"/>
      <c r="Z284" s="26"/>
      <c r="AA284" s="27"/>
    </row>
    <row r="285">
      <c r="A285" s="99"/>
      <c r="X285" s="26"/>
      <c r="Y285" s="27"/>
      <c r="Z285" s="26"/>
      <c r="AA285" s="27"/>
    </row>
    <row r="286">
      <c r="A286" s="99"/>
      <c r="X286" s="26"/>
      <c r="Y286" s="27"/>
      <c r="Z286" s="26"/>
      <c r="AA286" s="27"/>
    </row>
    <row r="287">
      <c r="A287" s="99"/>
      <c r="X287" s="53"/>
      <c r="Y287" s="27"/>
      <c r="Z287" s="53"/>
      <c r="AA287" s="27"/>
    </row>
    <row r="288">
      <c r="A288" s="99"/>
      <c r="X288" s="26"/>
      <c r="Y288" s="27"/>
      <c r="Z288" s="26"/>
      <c r="AA288" s="27"/>
    </row>
    <row r="289">
      <c r="A289" s="99"/>
      <c r="X289" s="26"/>
      <c r="Y289" s="27"/>
      <c r="Z289" s="26"/>
      <c r="AA289" s="27"/>
    </row>
    <row r="290">
      <c r="A290" s="99"/>
      <c r="X290" s="26"/>
      <c r="Y290" s="27"/>
      <c r="Z290" s="26"/>
      <c r="AA290" s="27"/>
    </row>
    <row r="291">
      <c r="A291" s="99"/>
      <c r="X291" s="26"/>
      <c r="Y291" s="27"/>
      <c r="Z291" s="26"/>
      <c r="AA291" s="27"/>
    </row>
    <row r="292">
      <c r="A292" s="99"/>
      <c r="X292" s="26"/>
      <c r="Y292" s="27"/>
      <c r="Z292" s="26"/>
      <c r="AA292" s="27"/>
    </row>
    <row r="293">
      <c r="A293" s="99"/>
      <c r="X293" s="26"/>
      <c r="Y293" s="27"/>
      <c r="Z293" s="26"/>
      <c r="AA293" s="27"/>
    </row>
    <row r="294">
      <c r="A294" s="99"/>
      <c r="X294" s="26"/>
      <c r="Y294" s="27"/>
      <c r="Z294" s="26"/>
      <c r="AA294" s="27"/>
    </row>
    <row r="295">
      <c r="A295" s="99"/>
      <c r="X295" s="26"/>
      <c r="Y295" s="27"/>
      <c r="Z295" s="26"/>
      <c r="AA295" s="27"/>
    </row>
    <row r="296">
      <c r="A296" s="99"/>
      <c r="X296" s="53"/>
      <c r="Y296" s="27"/>
      <c r="Z296" s="53"/>
      <c r="AA296" s="27"/>
    </row>
    <row r="297">
      <c r="A297" s="99"/>
      <c r="X297" s="26"/>
      <c r="Y297" s="27"/>
      <c r="Z297" s="26"/>
      <c r="AA297" s="27"/>
    </row>
    <row r="298">
      <c r="A298" s="99"/>
      <c r="X298" s="26"/>
      <c r="Y298" s="27"/>
      <c r="Z298" s="26"/>
      <c r="AA298" s="27"/>
    </row>
    <row r="299">
      <c r="A299" s="99"/>
      <c r="X299" s="26"/>
      <c r="Y299" s="27"/>
      <c r="Z299" s="26"/>
      <c r="AA299" s="27"/>
    </row>
    <row r="300">
      <c r="A300" s="99"/>
      <c r="X300" s="26"/>
      <c r="Y300" s="27"/>
      <c r="Z300" s="26"/>
      <c r="AA300" s="27"/>
    </row>
    <row r="301">
      <c r="A301" s="99"/>
      <c r="X301" s="26"/>
      <c r="Y301" s="27"/>
      <c r="Z301" s="26"/>
      <c r="AA301" s="27"/>
    </row>
    <row r="302">
      <c r="A302" s="99"/>
      <c r="X302" s="26"/>
      <c r="Y302" s="27"/>
      <c r="Z302" s="26"/>
      <c r="AA302" s="27"/>
    </row>
    <row r="303">
      <c r="A303" s="99"/>
      <c r="X303" s="26"/>
      <c r="Y303" s="27"/>
      <c r="Z303" s="26"/>
      <c r="AA303" s="27"/>
    </row>
    <row r="304">
      <c r="A304" s="99"/>
      <c r="X304" s="26"/>
      <c r="Y304" s="27"/>
      <c r="Z304" s="26"/>
      <c r="AA304" s="27"/>
    </row>
    <row r="305">
      <c r="A305" s="99"/>
      <c r="X305" s="26"/>
      <c r="Y305" s="27"/>
      <c r="Z305" s="26"/>
      <c r="AA305" s="27"/>
    </row>
    <row r="306">
      <c r="A306" s="99"/>
      <c r="X306" s="53"/>
      <c r="Y306" s="27"/>
      <c r="Z306" s="53"/>
      <c r="AA306" s="27"/>
    </row>
    <row r="307">
      <c r="A307" s="99"/>
      <c r="X307" s="26"/>
      <c r="Y307" s="27"/>
      <c r="Z307" s="26"/>
      <c r="AA307" s="27"/>
    </row>
    <row r="308">
      <c r="A308" s="99"/>
      <c r="X308" s="74"/>
      <c r="Y308" s="27"/>
      <c r="Z308" s="74"/>
      <c r="AA308" s="27"/>
    </row>
    <row r="309">
      <c r="A309" s="99"/>
    </row>
    <row r="310">
      <c r="A310" s="99"/>
      <c r="X310" s="12"/>
      <c r="Y310" s="9"/>
      <c r="Z310" s="12"/>
      <c r="AA310" s="9"/>
    </row>
    <row r="311">
      <c r="A311" s="99"/>
      <c r="X311" s="26"/>
      <c r="Y311" s="27"/>
      <c r="Z311" s="26"/>
      <c r="AA311" s="27"/>
    </row>
    <row r="312">
      <c r="A312" s="99"/>
      <c r="X312" s="26"/>
      <c r="Y312" s="27"/>
      <c r="Z312" s="26"/>
      <c r="AA312" s="27"/>
    </row>
    <row r="313">
      <c r="A313" s="99"/>
      <c r="X313" s="26"/>
      <c r="Y313" s="27"/>
      <c r="Z313" s="26"/>
      <c r="AA313" s="27"/>
    </row>
    <row r="314">
      <c r="A314" s="99"/>
      <c r="X314" s="26"/>
      <c r="Y314" s="27"/>
      <c r="Z314" s="26"/>
      <c r="AA314" s="27"/>
    </row>
    <row r="315">
      <c r="A315" s="99"/>
      <c r="X315" s="26"/>
      <c r="Y315" s="27"/>
      <c r="Z315" s="26"/>
      <c r="AA315" s="27"/>
    </row>
    <row r="316">
      <c r="A316" s="99"/>
      <c r="X316" s="26"/>
      <c r="Y316" s="27"/>
      <c r="Z316" s="26"/>
      <c r="AA316" s="27"/>
    </row>
    <row r="317">
      <c r="A317" s="99"/>
      <c r="X317" s="26"/>
      <c r="Y317" s="27"/>
      <c r="Z317" s="26"/>
      <c r="AA317" s="27"/>
    </row>
    <row r="318">
      <c r="A318" s="99"/>
      <c r="X318" s="26"/>
      <c r="Y318" s="27"/>
      <c r="Z318" s="26"/>
      <c r="AA318" s="27"/>
    </row>
    <row r="319">
      <c r="A319" s="99"/>
      <c r="X319" s="26"/>
      <c r="Y319" s="27"/>
      <c r="Z319" s="26"/>
      <c r="AA319" s="27"/>
    </row>
    <row r="320">
      <c r="A320" s="99"/>
      <c r="X320" s="53"/>
      <c r="Y320" s="27"/>
      <c r="Z320" s="53"/>
      <c r="AA320" s="27"/>
    </row>
    <row r="321">
      <c r="A321" s="99"/>
      <c r="X321" s="26"/>
      <c r="Y321" s="27"/>
      <c r="Z321" s="26"/>
      <c r="AA321" s="27"/>
    </row>
    <row r="322">
      <c r="A322" s="99"/>
      <c r="X322" s="26"/>
      <c r="Y322" s="27"/>
      <c r="Z322" s="26"/>
      <c r="AA322" s="27"/>
    </row>
    <row r="323">
      <c r="A323" s="99"/>
      <c r="X323" s="26"/>
      <c r="Y323" s="27"/>
      <c r="Z323" s="26"/>
      <c r="AA323" s="27"/>
    </row>
    <row r="324">
      <c r="A324" s="99"/>
      <c r="X324" s="26"/>
      <c r="Y324" s="27"/>
      <c r="Z324" s="26"/>
      <c r="AA324" s="27"/>
    </row>
    <row r="325">
      <c r="A325" s="99"/>
      <c r="X325" s="26"/>
      <c r="Y325" s="27"/>
      <c r="Z325" s="26"/>
      <c r="AA325" s="27"/>
    </row>
    <row r="326">
      <c r="A326" s="99"/>
      <c r="X326" s="26"/>
      <c r="Y326" s="27"/>
      <c r="Z326" s="26"/>
      <c r="AA326" s="27"/>
    </row>
    <row r="327">
      <c r="A327" s="99"/>
      <c r="X327" s="26"/>
      <c r="Y327" s="27"/>
      <c r="Z327" s="26"/>
      <c r="AA327" s="27"/>
    </row>
    <row r="328">
      <c r="A328" s="99"/>
      <c r="X328" s="26"/>
      <c r="Y328" s="27"/>
      <c r="Z328" s="26"/>
      <c r="AA328" s="27"/>
    </row>
    <row r="329">
      <c r="A329" s="99"/>
      <c r="X329" s="26"/>
      <c r="Y329" s="27"/>
      <c r="Z329" s="26"/>
      <c r="AA329" s="27"/>
    </row>
    <row r="330">
      <c r="A330" s="99"/>
      <c r="X330" s="26"/>
      <c r="Y330" s="27"/>
      <c r="Z330" s="26"/>
      <c r="AA330" s="27"/>
    </row>
    <row r="331">
      <c r="A331" s="99"/>
      <c r="X331" s="53"/>
      <c r="Y331" s="27"/>
      <c r="Z331" s="53"/>
      <c r="AA331" s="27"/>
    </row>
    <row r="332">
      <c r="A332" s="99"/>
      <c r="X332" s="26"/>
      <c r="Y332" s="27"/>
      <c r="Z332" s="26"/>
      <c r="AA332" s="27"/>
    </row>
    <row r="333">
      <c r="A333" s="99"/>
      <c r="X333" s="26"/>
      <c r="Y333" s="27"/>
      <c r="Z333" s="26"/>
      <c r="AA333" s="27"/>
    </row>
    <row r="334">
      <c r="A334" s="99"/>
      <c r="X334" s="26"/>
      <c r="Y334" s="27"/>
      <c r="Z334" s="26"/>
      <c r="AA334" s="27"/>
    </row>
    <row r="335">
      <c r="A335" s="99"/>
      <c r="X335" s="26"/>
      <c r="Y335" s="27"/>
      <c r="Z335" s="26"/>
      <c r="AA335" s="27"/>
    </row>
    <row r="336">
      <c r="A336" s="99"/>
      <c r="X336" s="26"/>
      <c r="Y336" s="27"/>
      <c r="Z336" s="26"/>
      <c r="AA336" s="27"/>
    </row>
    <row r="337">
      <c r="A337" s="99"/>
      <c r="X337" s="26"/>
      <c r="Y337" s="27"/>
      <c r="Z337" s="26"/>
      <c r="AA337" s="27"/>
    </row>
    <row r="338">
      <c r="A338" s="99"/>
      <c r="X338" s="26"/>
      <c r="Y338" s="27"/>
      <c r="Z338" s="26"/>
      <c r="AA338" s="27"/>
    </row>
    <row r="339">
      <c r="A339" s="99"/>
      <c r="X339" s="26"/>
      <c r="Y339" s="27"/>
      <c r="Z339" s="26"/>
      <c r="AA339" s="27"/>
    </row>
    <row r="340">
      <c r="A340" s="99"/>
      <c r="X340" s="26"/>
      <c r="Y340" s="27"/>
      <c r="Z340" s="26"/>
      <c r="AA340" s="27"/>
    </row>
    <row r="341">
      <c r="A341" s="99"/>
      <c r="X341" s="53"/>
      <c r="Y341" s="27"/>
      <c r="Z341" s="53"/>
      <c r="AA341" s="27"/>
    </row>
    <row r="342">
      <c r="A342" s="99"/>
      <c r="X342" s="26"/>
      <c r="Y342" s="27"/>
      <c r="Z342" s="26"/>
      <c r="AA342" s="27"/>
    </row>
    <row r="343">
      <c r="A343" s="99"/>
      <c r="X343" s="26"/>
      <c r="Y343" s="27"/>
      <c r="Z343" s="26"/>
      <c r="AA343" s="27"/>
    </row>
    <row r="344">
      <c r="A344" s="99"/>
      <c r="X344" s="26"/>
      <c r="Y344" s="27"/>
      <c r="Z344" s="26"/>
      <c r="AA344" s="27"/>
    </row>
    <row r="345">
      <c r="A345" s="99"/>
      <c r="X345" s="26"/>
      <c r="Y345" s="27"/>
      <c r="Z345" s="26"/>
      <c r="AA345" s="27"/>
    </row>
    <row r="346">
      <c r="A346" s="99"/>
      <c r="X346" s="26"/>
      <c r="Y346" s="27"/>
      <c r="Z346" s="26"/>
      <c r="AA346" s="27"/>
    </row>
    <row r="347">
      <c r="A347" s="99"/>
      <c r="X347" s="26"/>
      <c r="Y347" s="27"/>
      <c r="Z347" s="26"/>
      <c r="AA347" s="27"/>
    </row>
    <row r="348">
      <c r="A348" s="99"/>
      <c r="X348" s="26"/>
      <c r="Y348" s="27"/>
      <c r="Z348" s="26"/>
      <c r="AA348" s="27"/>
    </row>
    <row r="349">
      <c r="A349" s="99"/>
      <c r="X349" s="26"/>
      <c r="Y349" s="27"/>
      <c r="Z349" s="26"/>
      <c r="AA349" s="27"/>
    </row>
    <row r="350">
      <c r="A350" s="99"/>
      <c r="X350" s="53"/>
      <c r="Y350" s="27"/>
      <c r="Z350" s="53"/>
      <c r="AA350" s="27"/>
    </row>
    <row r="351">
      <c r="A351" s="99"/>
      <c r="X351" s="26"/>
      <c r="Y351" s="27"/>
      <c r="Z351" s="26"/>
      <c r="AA351" s="27"/>
    </row>
    <row r="352">
      <c r="A352" s="99"/>
      <c r="X352" s="26"/>
      <c r="Y352" s="27"/>
      <c r="Z352" s="26"/>
      <c r="AA352" s="27"/>
    </row>
    <row r="353">
      <c r="A353" s="99"/>
      <c r="X353" s="26"/>
      <c r="Y353" s="27"/>
      <c r="Z353" s="26"/>
      <c r="AA353" s="27"/>
    </row>
    <row r="354">
      <c r="A354" s="99"/>
      <c r="X354" s="26"/>
      <c r="Y354" s="27"/>
      <c r="Z354" s="26"/>
      <c r="AA354" s="27"/>
    </row>
    <row r="355">
      <c r="A355" s="99"/>
      <c r="X355" s="26"/>
      <c r="Y355" s="27"/>
      <c r="Z355" s="26"/>
      <c r="AA355" s="27"/>
    </row>
    <row r="356">
      <c r="A356" s="99"/>
      <c r="X356" s="26"/>
      <c r="Y356" s="27"/>
      <c r="Z356" s="26"/>
      <c r="AA356" s="27"/>
    </row>
    <row r="357">
      <c r="A357" s="99"/>
      <c r="X357" s="26"/>
      <c r="Y357" s="27"/>
      <c r="Z357" s="26"/>
      <c r="AA357" s="27"/>
    </row>
    <row r="358">
      <c r="A358" s="99"/>
      <c r="X358" s="26"/>
      <c r="Y358" s="27"/>
      <c r="Z358" s="26"/>
      <c r="AA358" s="27"/>
    </row>
    <row r="359">
      <c r="A359" s="99"/>
      <c r="X359" s="26"/>
      <c r="Y359" s="27"/>
      <c r="Z359" s="26"/>
      <c r="AA359" s="27"/>
    </row>
    <row r="360">
      <c r="A360" s="99"/>
      <c r="X360" s="26"/>
      <c r="Y360" s="27"/>
      <c r="Z360" s="26"/>
      <c r="AA360" s="27"/>
    </row>
    <row r="361">
      <c r="A361" s="99"/>
      <c r="X361" s="53"/>
      <c r="Y361" s="27"/>
      <c r="Z361" s="53"/>
      <c r="AA361" s="27"/>
    </row>
    <row r="362">
      <c r="A362" s="99"/>
      <c r="X362" s="26"/>
      <c r="Y362" s="27"/>
      <c r="Z362" s="26"/>
      <c r="AA362" s="27"/>
    </row>
    <row r="363">
      <c r="A363" s="99"/>
      <c r="X363" s="26"/>
      <c r="Y363" s="27"/>
      <c r="Z363" s="26"/>
      <c r="AA363" s="27"/>
    </row>
    <row r="364">
      <c r="A364" s="99"/>
      <c r="X364" s="26"/>
      <c r="Y364" s="27"/>
      <c r="Z364" s="26"/>
      <c r="AA364" s="27"/>
    </row>
    <row r="365">
      <c r="A365" s="99"/>
      <c r="X365" s="26"/>
      <c r="Y365" s="27"/>
      <c r="Z365" s="26"/>
      <c r="AA365" s="27"/>
    </row>
    <row r="366">
      <c r="A366" s="99"/>
      <c r="X366" s="26"/>
      <c r="Y366" s="27"/>
      <c r="Z366" s="26"/>
      <c r="AA366" s="27"/>
    </row>
    <row r="367">
      <c r="A367" s="99"/>
      <c r="X367" s="26"/>
      <c r="Y367" s="27"/>
      <c r="Z367" s="26"/>
      <c r="AA367" s="27"/>
    </row>
    <row r="368">
      <c r="A368" s="99"/>
      <c r="X368" s="26"/>
      <c r="Y368" s="27"/>
      <c r="Z368" s="26"/>
      <c r="AA368" s="27"/>
    </row>
    <row r="369">
      <c r="A369" s="99"/>
      <c r="X369" s="26"/>
      <c r="Y369" s="27"/>
      <c r="Z369" s="26"/>
      <c r="AA369" s="27"/>
    </row>
    <row r="370">
      <c r="A370" s="99"/>
      <c r="X370" s="53"/>
      <c r="Y370" s="27"/>
      <c r="Z370" s="53"/>
      <c r="AA370" s="27"/>
    </row>
    <row r="371">
      <c r="A371" s="99"/>
      <c r="X371" s="26"/>
      <c r="Y371" s="27"/>
      <c r="Z371" s="26"/>
      <c r="AA371" s="27"/>
    </row>
    <row r="372">
      <c r="A372" s="99"/>
      <c r="X372" s="26"/>
      <c r="Y372" s="27"/>
      <c r="Z372" s="26"/>
      <c r="AA372" s="27"/>
    </row>
    <row r="373">
      <c r="A373" s="99"/>
      <c r="X373" s="26"/>
      <c r="Y373" s="27"/>
      <c r="Z373" s="26"/>
      <c r="AA373" s="27"/>
    </row>
    <row r="374">
      <c r="A374" s="99"/>
      <c r="X374" s="26"/>
      <c r="Y374" s="27"/>
      <c r="Z374" s="26"/>
      <c r="AA374" s="27"/>
    </row>
    <row r="375">
      <c r="A375" s="99"/>
      <c r="X375" s="26"/>
      <c r="Y375" s="27"/>
      <c r="Z375" s="26"/>
      <c r="AA375" s="27"/>
    </row>
    <row r="376">
      <c r="A376" s="99"/>
      <c r="X376" s="26"/>
      <c r="Y376" s="27"/>
      <c r="Z376" s="26"/>
      <c r="AA376" s="27"/>
    </row>
    <row r="377">
      <c r="A377" s="99"/>
      <c r="X377" s="26"/>
      <c r="Y377" s="27"/>
      <c r="Z377" s="26"/>
      <c r="AA377" s="27"/>
    </row>
    <row r="378">
      <c r="A378" s="99"/>
      <c r="X378" s="26"/>
      <c r="Y378" s="27"/>
      <c r="Z378" s="26"/>
      <c r="AA378" s="27"/>
    </row>
    <row r="379">
      <c r="A379" s="99"/>
      <c r="X379" s="26"/>
      <c r="Y379" s="27"/>
      <c r="Z379" s="26"/>
      <c r="AA379" s="27"/>
    </row>
    <row r="380">
      <c r="A380" s="99"/>
      <c r="X380" s="53"/>
      <c r="Y380" s="27"/>
      <c r="Z380" s="53"/>
      <c r="AA380" s="27"/>
    </row>
    <row r="381">
      <c r="A381" s="99"/>
      <c r="X381" s="26"/>
      <c r="Y381" s="27"/>
      <c r="Z381" s="26"/>
      <c r="AA381" s="27"/>
    </row>
    <row r="382">
      <c r="A382" s="99"/>
      <c r="X382" s="26"/>
      <c r="Y382" s="27"/>
      <c r="Z382" s="26"/>
      <c r="AA382" s="27"/>
    </row>
    <row r="383">
      <c r="A383" s="99"/>
      <c r="X383" s="26"/>
      <c r="Y383" s="27"/>
      <c r="Z383" s="26"/>
      <c r="AA383" s="27"/>
    </row>
    <row r="384">
      <c r="A384" s="99"/>
      <c r="X384" s="26"/>
      <c r="Y384" s="27"/>
      <c r="Z384" s="26"/>
      <c r="AA384" s="27"/>
    </row>
    <row r="385">
      <c r="A385" s="99"/>
      <c r="X385" s="26"/>
      <c r="Y385" s="27"/>
      <c r="Z385" s="26"/>
      <c r="AA385" s="27"/>
    </row>
    <row r="386">
      <c r="A386" s="99"/>
      <c r="X386" s="26"/>
      <c r="Y386" s="27"/>
      <c r="Z386" s="26"/>
      <c r="AA386" s="27"/>
    </row>
    <row r="387">
      <c r="A387" s="99"/>
      <c r="X387" s="26"/>
      <c r="Y387" s="27"/>
      <c r="Z387" s="26"/>
      <c r="AA387" s="27"/>
    </row>
    <row r="388">
      <c r="A388" s="99"/>
      <c r="X388" s="26"/>
      <c r="Y388" s="27"/>
      <c r="Z388" s="26"/>
      <c r="AA388" s="27"/>
    </row>
    <row r="389">
      <c r="A389" s="99"/>
      <c r="X389" s="26"/>
      <c r="Y389" s="27"/>
      <c r="Z389" s="26"/>
      <c r="AA389" s="27"/>
    </row>
    <row r="390">
      <c r="A390" s="99"/>
      <c r="X390" s="53"/>
      <c r="Y390" s="27"/>
      <c r="Z390" s="53"/>
      <c r="AA390" s="27"/>
    </row>
    <row r="391">
      <c r="A391" s="99"/>
      <c r="X391" s="26"/>
      <c r="Y391" s="27"/>
      <c r="Z391" s="26"/>
      <c r="AA391" s="27"/>
    </row>
    <row r="392">
      <c r="A392" s="99"/>
      <c r="X392" s="26"/>
      <c r="Y392" s="27"/>
      <c r="Z392" s="26"/>
      <c r="AA392" s="27"/>
    </row>
    <row r="393">
      <c r="A393" s="99"/>
      <c r="X393" s="26"/>
      <c r="Y393" s="27"/>
      <c r="Z393" s="26"/>
      <c r="AA393" s="27"/>
    </row>
    <row r="394">
      <c r="A394" s="99"/>
      <c r="X394" s="26"/>
      <c r="Y394" s="27"/>
      <c r="Z394" s="26"/>
      <c r="AA394" s="27"/>
    </row>
    <row r="395">
      <c r="A395" s="99"/>
      <c r="X395" s="26"/>
      <c r="Y395" s="27"/>
      <c r="Z395" s="26"/>
      <c r="AA395" s="27"/>
    </row>
    <row r="396">
      <c r="A396" s="99"/>
      <c r="X396" s="26"/>
      <c r="Y396" s="27"/>
      <c r="Z396" s="26"/>
      <c r="AA396" s="27"/>
    </row>
    <row r="397">
      <c r="A397" s="99"/>
      <c r="X397" s="26"/>
      <c r="Y397" s="27"/>
      <c r="Z397" s="26"/>
      <c r="AA397" s="27"/>
    </row>
    <row r="398">
      <c r="A398" s="99"/>
      <c r="X398" s="26"/>
      <c r="Y398" s="27"/>
      <c r="Z398" s="26"/>
      <c r="AA398" s="27"/>
    </row>
    <row r="399">
      <c r="A399" s="99"/>
      <c r="X399" s="53"/>
      <c r="Y399" s="27"/>
      <c r="Z399" s="53"/>
      <c r="AA399" s="27"/>
    </row>
    <row r="400">
      <c r="A400" s="99"/>
      <c r="X400" s="26"/>
      <c r="Y400" s="27"/>
      <c r="Z400" s="26"/>
      <c r="AA400" s="27"/>
    </row>
    <row r="401">
      <c r="A401" s="99"/>
      <c r="X401" s="26"/>
      <c r="Y401" s="27"/>
      <c r="Z401" s="26"/>
      <c r="AA401" s="27"/>
    </row>
    <row r="402">
      <c r="A402" s="99"/>
      <c r="X402" s="26"/>
      <c r="Y402" s="27"/>
      <c r="Z402" s="26"/>
      <c r="AA402" s="27"/>
    </row>
    <row r="403">
      <c r="A403" s="99"/>
      <c r="X403" s="26"/>
      <c r="Y403" s="27"/>
      <c r="Z403" s="26"/>
      <c r="AA403" s="27"/>
    </row>
    <row r="404">
      <c r="A404" s="99"/>
      <c r="X404" s="26"/>
      <c r="Y404" s="27"/>
      <c r="Z404" s="26"/>
      <c r="AA404" s="27"/>
    </row>
    <row r="405">
      <c r="A405" s="99"/>
      <c r="X405" s="26"/>
      <c r="Y405" s="27"/>
      <c r="Z405" s="26"/>
      <c r="AA405" s="27"/>
    </row>
    <row r="406">
      <c r="A406" s="99"/>
      <c r="X406" s="26"/>
      <c r="Y406" s="27"/>
      <c r="Z406" s="26"/>
      <c r="AA406" s="27"/>
    </row>
    <row r="407">
      <c r="A407" s="99"/>
      <c r="X407" s="26"/>
      <c r="Y407" s="27"/>
      <c r="Z407" s="26"/>
      <c r="AA407" s="27"/>
    </row>
    <row r="408">
      <c r="A408" s="99"/>
      <c r="X408" s="26"/>
      <c r="Y408" s="27"/>
      <c r="Z408" s="26"/>
      <c r="AA408" s="27"/>
    </row>
    <row r="409">
      <c r="A409" s="99"/>
      <c r="X409" s="53"/>
      <c r="Y409" s="27"/>
      <c r="Z409" s="53"/>
      <c r="AA409" s="27"/>
    </row>
    <row r="410">
      <c r="A410" s="99"/>
      <c r="X410" s="26"/>
      <c r="Y410" s="27"/>
      <c r="Z410" s="26"/>
      <c r="AA410" s="27"/>
    </row>
    <row r="411">
      <c r="A411" s="99"/>
      <c r="X411" s="74"/>
      <c r="Y411" s="27"/>
      <c r="Z411" s="74"/>
      <c r="AA411" s="27"/>
    </row>
    <row r="412">
      <c r="A412" s="99"/>
    </row>
    <row r="413">
      <c r="A413" s="99"/>
      <c r="X413" s="12"/>
      <c r="Y413" s="9"/>
      <c r="Z413" s="12"/>
      <c r="AA413" s="9"/>
    </row>
    <row r="414">
      <c r="A414" s="99"/>
      <c r="X414" s="26"/>
      <c r="Y414" s="27"/>
      <c r="Z414" s="26"/>
      <c r="AA414" s="27"/>
    </row>
    <row r="415">
      <c r="A415" s="99"/>
      <c r="X415" s="26"/>
      <c r="Y415" s="27"/>
      <c r="Z415" s="26"/>
      <c r="AA415" s="27"/>
    </row>
    <row r="416">
      <c r="A416" s="99"/>
      <c r="X416" s="26"/>
      <c r="Y416" s="27"/>
      <c r="Z416" s="26"/>
      <c r="AA416" s="27"/>
    </row>
    <row r="417">
      <c r="A417" s="99"/>
      <c r="X417" s="26"/>
      <c r="Y417" s="27"/>
      <c r="Z417" s="26"/>
      <c r="AA417" s="27"/>
    </row>
    <row r="418">
      <c r="A418" s="99"/>
      <c r="X418" s="26"/>
      <c r="Y418" s="27"/>
      <c r="Z418" s="26"/>
      <c r="AA418" s="27"/>
    </row>
    <row r="419">
      <c r="A419" s="99"/>
      <c r="X419" s="26"/>
      <c r="Y419" s="27"/>
      <c r="Z419" s="26"/>
      <c r="AA419" s="27"/>
    </row>
    <row r="420">
      <c r="A420" s="99"/>
      <c r="X420" s="26"/>
      <c r="Y420" s="27"/>
      <c r="Z420" s="26"/>
      <c r="AA420" s="27"/>
    </row>
    <row r="421">
      <c r="A421" s="99"/>
      <c r="X421" s="26"/>
      <c r="Y421" s="27"/>
      <c r="Z421" s="26"/>
      <c r="AA421" s="27"/>
    </row>
    <row r="422">
      <c r="A422" s="99"/>
      <c r="X422" s="26"/>
      <c r="Y422" s="27"/>
      <c r="Z422" s="26"/>
      <c r="AA422" s="27"/>
    </row>
    <row r="423">
      <c r="A423" s="99"/>
      <c r="X423" s="53"/>
      <c r="Y423" s="27"/>
      <c r="Z423" s="53"/>
      <c r="AA423" s="27"/>
    </row>
    <row r="424">
      <c r="A424" s="99"/>
      <c r="X424" s="26"/>
      <c r="Y424" s="27"/>
      <c r="Z424" s="26"/>
      <c r="AA424" s="27"/>
    </row>
    <row r="425">
      <c r="A425" s="99"/>
      <c r="X425" s="26"/>
      <c r="Y425" s="27"/>
      <c r="Z425" s="26"/>
      <c r="AA425" s="27"/>
    </row>
    <row r="426">
      <c r="A426" s="99"/>
      <c r="X426" s="26"/>
      <c r="Y426" s="27"/>
      <c r="Z426" s="26"/>
      <c r="AA426" s="27"/>
    </row>
    <row r="427">
      <c r="A427" s="99"/>
      <c r="X427" s="26"/>
      <c r="Y427" s="27"/>
      <c r="Z427" s="26"/>
      <c r="AA427" s="27"/>
    </row>
    <row r="428">
      <c r="A428" s="99"/>
      <c r="X428" s="26"/>
      <c r="Y428" s="27"/>
      <c r="Z428" s="26"/>
      <c r="AA428" s="27"/>
    </row>
    <row r="429">
      <c r="A429" s="99"/>
      <c r="X429" s="26"/>
      <c r="Y429" s="27"/>
      <c r="Z429" s="26"/>
      <c r="AA429" s="27"/>
    </row>
    <row r="430">
      <c r="A430" s="99"/>
      <c r="X430" s="26"/>
      <c r="Y430" s="27"/>
      <c r="Z430" s="26"/>
      <c r="AA430" s="27"/>
    </row>
    <row r="431">
      <c r="A431" s="99"/>
      <c r="X431" s="26"/>
      <c r="Y431" s="27"/>
      <c r="Z431" s="26"/>
      <c r="AA431" s="27"/>
    </row>
    <row r="432">
      <c r="A432" s="99"/>
      <c r="X432" s="26"/>
      <c r="Y432" s="27"/>
      <c r="Z432" s="26"/>
      <c r="AA432" s="27"/>
    </row>
    <row r="433">
      <c r="A433" s="99"/>
      <c r="X433" s="26"/>
      <c r="Y433" s="27"/>
      <c r="Z433" s="26"/>
      <c r="AA433" s="27"/>
    </row>
    <row r="434">
      <c r="A434" s="99"/>
      <c r="X434" s="53"/>
      <c r="Y434" s="27"/>
      <c r="Z434" s="53"/>
      <c r="AA434" s="27"/>
    </row>
    <row r="435">
      <c r="A435" s="99"/>
      <c r="X435" s="26"/>
      <c r="Y435" s="27"/>
      <c r="Z435" s="26"/>
      <c r="AA435" s="27"/>
    </row>
    <row r="436">
      <c r="A436" s="99"/>
      <c r="X436" s="26"/>
      <c r="Y436" s="27"/>
      <c r="Z436" s="26"/>
      <c r="AA436" s="27"/>
    </row>
    <row r="437">
      <c r="A437" s="99"/>
      <c r="X437" s="26"/>
      <c r="Y437" s="27"/>
      <c r="Z437" s="26"/>
      <c r="AA437" s="27"/>
    </row>
    <row r="438">
      <c r="A438" s="99"/>
      <c r="X438" s="26"/>
      <c r="Y438" s="27"/>
      <c r="Z438" s="26"/>
      <c r="AA438" s="27"/>
    </row>
    <row r="439">
      <c r="A439" s="99"/>
      <c r="X439" s="26"/>
      <c r="Y439" s="27"/>
      <c r="Z439" s="26"/>
      <c r="AA439" s="27"/>
    </row>
    <row r="440">
      <c r="A440" s="99"/>
      <c r="X440" s="26"/>
      <c r="Y440" s="27"/>
      <c r="Z440" s="26"/>
      <c r="AA440" s="27"/>
    </row>
    <row r="441">
      <c r="A441" s="99"/>
      <c r="X441" s="26"/>
      <c r="Y441" s="27"/>
      <c r="Z441" s="26"/>
      <c r="AA441" s="27"/>
    </row>
    <row r="442">
      <c r="A442" s="99"/>
      <c r="X442" s="26"/>
      <c r="Y442" s="27"/>
      <c r="Z442" s="26"/>
      <c r="AA442" s="27"/>
    </row>
    <row r="443">
      <c r="A443" s="99"/>
      <c r="X443" s="26"/>
      <c r="Y443" s="27"/>
      <c r="Z443" s="26"/>
      <c r="AA443" s="27"/>
    </row>
    <row r="444">
      <c r="A444" s="99"/>
      <c r="X444" s="53"/>
      <c r="Y444" s="27"/>
      <c r="Z444" s="53"/>
      <c r="AA444" s="27"/>
    </row>
    <row r="445">
      <c r="A445" s="99"/>
      <c r="X445" s="26"/>
      <c r="Y445" s="27"/>
      <c r="Z445" s="26"/>
      <c r="AA445" s="27"/>
    </row>
    <row r="446">
      <c r="A446" s="99"/>
      <c r="X446" s="26"/>
      <c r="Y446" s="27"/>
      <c r="Z446" s="26"/>
      <c r="AA446" s="27"/>
    </row>
    <row r="447">
      <c r="A447" s="99"/>
      <c r="X447" s="26"/>
      <c r="Y447" s="27"/>
      <c r="Z447" s="26"/>
      <c r="AA447" s="27"/>
    </row>
    <row r="448">
      <c r="A448" s="99"/>
      <c r="X448" s="26"/>
      <c r="Y448" s="27"/>
      <c r="Z448" s="26"/>
      <c r="AA448" s="27"/>
    </row>
    <row r="449">
      <c r="A449" s="99"/>
      <c r="X449" s="26"/>
      <c r="Y449" s="27"/>
      <c r="Z449" s="26"/>
      <c r="AA449" s="27"/>
    </row>
    <row r="450">
      <c r="A450" s="99"/>
      <c r="X450" s="26"/>
      <c r="Y450" s="27"/>
      <c r="Z450" s="26"/>
      <c r="AA450" s="27"/>
    </row>
    <row r="451">
      <c r="A451" s="99"/>
      <c r="X451" s="26"/>
      <c r="Y451" s="27"/>
      <c r="Z451" s="26"/>
      <c r="AA451" s="27"/>
    </row>
    <row r="452">
      <c r="A452" s="99"/>
      <c r="X452" s="26"/>
      <c r="Y452" s="27"/>
      <c r="Z452" s="26"/>
      <c r="AA452" s="27"/>
    </row>
    <row r="453">
      <c r="A453" s="99"/>
      <c r="X453" s="53"/>
      <c r="Y453" s="27"/>
      <c r="Z453" s="53"/>
      <c r="AA453" s="27"/>
    </row>
    <row r="454">
      <c r="A454" s="99"/>
      <c r="X454" s="26"/>
      <c r="Y454" s="27"/>
      <c r="Z454" s="26"/>
      <c r="AA454" s="27"/>
    </row>
    <row r="455">
      <c r="A455" s="99"/>
      <c r="X455" s="26"/>
      <c r="Y455" s="27"/>
      <c r="Z455" s="26"/>
      <c r="AA455" s="27"/>
    </row>
    <row r="456">
      <c r="A456" s="99"/>
      <c r="X456" s="26"/>
      <c r="Y456" s="27"/>
      <c r="Z456" s="26"/>
      <c r="AA456" s="27"/>
    </row>
    <row r="457">
      <c r="A457" s="99"/>
      <c r="X457" s="26"/>
      <c r="Y457" s="27"/>
      <c r="Z457" s="26"/>
      <c r="AA457" s="27"/>
    </row>
    <row r="458">
      <c r="A458" s="99"/>
      <c r="X458" s="26"/>
      <c r="Y458" s="27"/>
      <c r="Z458" s="26"/>
      <c r="AA458" s="27"/>
    </row>
    <row r="459">
      <c r="A459" s="99"/>
      <c r="X459" s="26"/>
      <c r="Y459" s="27"/>
      <c r="Z459" s="26"/>
      <c r="AA459" s="27"/>
    </row>
    <row r="460">
      <c r="A460" s="99"/>
      <c r="X460" s="26"/>
      <c r="Y460" s="27"/>
      <c r="Z460" s="26"/>
      <c r="AA460" s="27"/>
    </row>
    <row r="461">
      <c r="A461" s="99"/>
      <c r="X461" s="26"/>
      <c r="Y461" s="27"/>
      <c r="Z461" s="26"/>
      <c r="AA461" s="27"/>
    </row>
    <row r="462">
      <c r="A462" s="99"/>
      <c r="X462" s="26"/>
      <c r="Y462" s="27"/>
      <c r="Z462" s="26"/>
      <c r="AA462" s="27"/>
    </row>
    <row r="463">
      <c r="A463" s="99"/>
      <c r="X463" s="26"/>
      <c r="Y463" s="27"/>
      <c r="Z463" s="26"/>
      <c r="AA463" s="27"/>
    </row>
    <row r="464">
      <c r="A464" s="99"/>
      <c r="X464" s="53"/>
      <c r="Y464" s="27"/>
      <c r="Z464" s="53"/>
      <c r="AA464" s="27"/>
    </row>
    <row r="465">
      <c r="A465" s="99"/>
      <c r="X465" s="26"/>
      <c r="Y465" s="27"/>
      <c r="Z465" s="26"/>
      <c r="AA465" s="27"/>
    </row>
    <row r="466">
      <c r="A466" s="99"/>
      <c r="X466" s="26"/>
      <c r="Y466" s="27"/>
      <c r="Z466" s="26"/>
      <c r="AA466" s="27"/>
    </row>
    <row r="467">
      <c r="A467" s="99"/>
      <c r="X467" s="26"/>
      <c r="Y467" s="27"/>
      <c r="Z467" s="26"/>
      <c r="AA467" s="27"/>
    </row>
    <row r="468">
      <c r="A468" s="99"/>
      <c r="X468" s="26"/>
      <c r="Y468" s="27"/>
      <c r="Z468" s="26"/>
      <c r="AA468" s="27"/>
    </row>
    <row r="469">
      <c r="A469" s="99"/>
      <c r="X469" s="26"/>
      <c r="Y469" s="27"/>
      <c r="Z469" s="26"/>
      <c r="AA469" s="27"/>
    </row>
    <row r="470">
      <c r="A470" s="99"/>
      <c r="X470" s="26"/>
      <c r="Y470" s="27"/>
      <c r="Z470" s="26"/>
      <c r="AA470" s="27"/>
    </row>
    <row r="471">
      <c r="A471" s="99"/>
      <c r="X471" s="26"/>
      <c r="Y471" s="27"/>
      <c r="Z471" s="26"/>
      <c r="AA471" s="27"/>
    </row>
    <row r="472">
      <c r="A472" s="99"/>
      <c r="X472" s="26"/>
      <c r="Y472" s="27"/>
      <c r="Z472" s="26"/>
      <c r="AA472" s="27"/>
    </row>
    <row r="473">
      <c r="A473" s="99"/>
      <c r="X473" s="53"/>
      <c r="Y473" s="27"/>
      <c r="Z473" s="53"/>
      <c r="AA473" s="27"/>
    </row>
    <row r="474">
      <c r="A474" s="99"/>
      <c r="X474" s="26"/>
      <c r="Y474" s="27"/>
      <c r="Z474" s="26"/>
      <c r="AA474" s="27"/>
    </row>
    <row r="475">
      <c r="A475" s="99"/>
      <c r="X475" s="26"/>
      <c r="Y475" s="27"/>
      <c r="Z475" s="26"/>
      <c r="AA475" s="27"/>
    </row>
    <row r="476">
      <c r="A476" s="99"/>
      <c r="X476" s="26"/>
      <c r="Y476" s="27"/>
      <c r="Z476" s="26"/>
      <c r="AA476" s="27"/>
    </row>
    <row r="477">
      <c r="A477" s="99"/>
      <c r="X477" s="26"/>
      <c r="Y477" s="27"/>
      <c r="Z477" s="26"/>
      <c r="AA477" s="27"/>
    </row>
    <row r="478">
      <c r="A478" s="99"/>
      <c r="X478" s="26"/>
      <c r="Y478" s="27"/>
      <c r="Z478" s="26"/>
      <c r="AA478" s="27"/>
    </row>
    <row r="479">
      <c r="A479" s="99"/>
      <c r="X479" s="26"/>
      <c r="Y479" s="27"/>
      <c r="Z479" s="26"/>
      <c r="AA479" s="27"/>
    </row>
    <row r="480">
      <c r="A480" s="99"/>
      <c r="X480" s="26"/>
      <c r="Y480" s="27"/>
      <c r="Z480" s="26"/>
      <c r="AA480" s="27"/>
    </row>
    <row r="481">
      <c r="A481" s="99"/>
      <c r="X481" s="26"/>
      <c r="Y481" s="27"/>
      <c r="Z481" s="26"/>
      <c r="AA481" s="27"/>
    </row>
    <row r="482">
      <c r="A482" s="99"/>
      <c r="X482" s="26"/>
      <c r="Y482" s="27"/>
      <c r="Z482" s="26"/>
      <c r="AA482" s="27"/>
    </row>
    <row r="483">
      <c r="A483" s="99"/>
      <c r="X483" s="53"/>
      <c r="Y483" s="27"/>
      <c r="Z483" s="53"/>
      <c r="AA483" s="27"/>
    </row>
    <row r="484">
      <c r="A484" s="99"/>
      <c r="X484" s="26"/>
      <c r="Y484" s="27"/>
      <c r="Z484" s="26"/>
      <c r="AA484" s="27"/>
    </row>
    <row r="485">
      <c r="A485" s="99"/>
      <c r="X485" s="26"/>
      <c r="Y485" s="27"/>
      <c r="Z485" s="26"/>
      <c r="AA485" s="27"/>
    </row>
    <row r="486">
      <c r="A486" s="99"/>
      <c r="X486" s="26"/>
      <c r="Y486" s="27"/>
      <c r="Z486" s="26"/>
      <c r="AA486" s="27"/>
    </row>
    <row r="487">
      <c r="A487" s="99"/>
      <c r="X487" s="26"/>
      <c r="Y487" s="27"/>
      <c r="Z487" s="26"/>
      <c r="AA487" s="27"/>
    </row>
    <row r="488">
      <c r="A488" s="99"/>
      <c r="X488" s="26"/>
      <c r="Y488" s="27"/>
      <c r="Z488" s="26"/>
      <c r="AA488" s="27"/>
    </row>
    <row r="489">
      <c r="A489" s="99"/>
      <c r="X489" s="26"/>
      <c r="Y489" s="27"/>
      <c r="Z489" s="26"/>
      <c r="AA489" s="27"/>
    </row>
    <row r="490">
      <c r="A490" s="99"/>
      <c r="X490" s="26"/>
      <c r="Y490" s="27"/>
      <c r="Z490" s="26"/>
      <c r="AA490" s="27"/>
    </row>
    <row r="491">
      <c r="A491" s="99"/>
      <c r="X491" s="26"/>
      <c r="Y491" s="27"/>
      <c r="Z491" s="26"/>
      <c r="AA491" s="27"/>
    </row>
    <row r="492">
      <c r="A492" s="99"/>
      <c r="X492" s="26"/>
      <c r="Y492" s="27"/>
      <c r="Z492" s="26"/>
      <c r="AA492" s="27"/>
    </row>
    <row r="493">
      <c r="A493" s="99"/>
      <c r="X493" s="53"/>
      <c r="Y493" s="27"/>
      <c r="Z493" s="53"/>
      <c r="AA493" s="27"/>
    </row>
    <row r="494">
      <c r="A494" s="99"/>
      <c r="X494" s="26"/>
      <c r="Y494" s="27"/>
      <c r="Z494" s="26"/>
      <c r="AA494" s="27"/>
    </row>
    <row r="495">
      <c r="A495" s="99"/>
      <c r="X495" s="26"/>
      <c r="Y495" s="27"/>
      <c r="Z495" s="26"/>
      <c r="AA495" s="27"/>
    </row>
    <row r="496">
      <c r="A496" s="99"/>
      <c r="X496" s="26"/>
      <c r="Y496" s="27"/>
      <c r="Z496" s="26"/>
      <c r="AA496" s="27"/>
    </row>
    <row r="497">
      <c r="A497" s="99"/>
      <c r="X497" s="26"/>
      <c r="Y497" s="27"/>
      <c r="Z497" s="26"/>
      <c r="AA497" s="27"/>
    </row>
    <row r="498">
      <c r="A498" s="99"/>
      <c r="X498" s="26"/>
      <c r="Y498" s="27"/>
      <c r="Z498" s="26"/>
      <c r="AA498" s="27"/>
    </row>
    <row r="499">
      <c r="A499" s="99"/>
      <c r="X499" s="26"/>
      <c r="Y499" s="27"/>
      <c r="Z499" s="26"/>
      <c r="AA499" s="27"/>
    </row>
    <row r="500">
      <c r="A500" s="99"/>
      <c r="X500" s="26"/>
      <c r="Y500" s="27"/>
      <c r="Z500" s="26"/>
      <c r="AA500" s="27"/>
    </row>
    <row r="501">
      <c r="A501" s="99"/>
      <c r="X501" s="26"/>
      <c r="Y501" s="27"/>
      <c r="Z501" s="26"/>
      <c r="AA501" s="27"/>
    </row>
    <row r="502">
      <c r="A502" s="99"/>
      <c r="X502" s="53"/>
      <c r="Y502" s="27"/>
      <c r="Z502" s="53"/>
      <c r="AA502" s="27"/>
    </row>
    <row r="503">
      <c r="A503" s="99"/>
      <c r="X503" s="26"/>
      <c r="Y503" s="27"/>
      <c r="Z503" s="26"/>
      <c r="AA503" s="27"/>
    </row>
    <row r="504">
      <c r="A504" s="99"/>
      <c r="X504" s="26"/>
      <c r="Y504" s="27"/>
      <c r="Z504" s="26"/>
      <c r="AA504" s="27"/>
    </row>
    <row r="505">
      <c r="A505" s="99"/>
      <c r="X505" s="26"/>
      <c r="Y505" s="27"/>
      <c r="Z505" s="26"/>
      <c r="AA505" s="27"/>
    </row>
    <row r="506">
      <c r="A506" s="99"/>
      <c r="X506" s="26"/>
      <c r="Y506" s="27"/>
      <c r="Z506" s="26"/>
      <c r="AA506" s="27"/>
    </row>
    <row r="507">
      <c r="A507" s="99"/>
      <c r="X507" s="26"/>
      <c r="Y507" s="27"/>
      <c r="Z507" s="26"/>
      <c r="AA507" s="27"/>
    </row>
    <row r="508">
      <c r="A508" s="99"/>
      <c r="X508" s="26"/>
      <c r="Y508" s="27"/>
      <c r="Z508" s="26"/>
      <c r="AA508" s="27"/>
    </row>
    <row r="509">
      <c r="A509" s="99"/>
      <c r="X509" s="26"/>
      <c r="Y509" s="27"/>
      <c r="Z509" s="26"/>
      <c r="AA509" s="27"/>
    </row>
    <row r="510">
      <c r="A510" s="99"/>
      <c r="X510" s="26"/>
      <c r="Y510" s="27"/>
      <c r="Z510" s="26"/>
      <c r="AA510" s="27"/>
    </row>
    <row r="511">
      <c r="A511" s="99"/>
      <c r="X511" s="26"/>
      <c r="Y511" s="27"/>
      <c r="Z511" s="26"/>
      <c r="AA511" s="27"/>
    </row>
    <row r="512">
      <c r="A512" s="99"/>
      <c r="X512" s="53"/>
      <c r="Y512" s="27"/>
      <c r="Z512" s="53"/>
      <c r="AA512" s="27"/>
    </row>
    <row r="513">
      <c r="A513" s="99"/>
      <c r="X513" s="26"/>
      <c r="Y513" s="27"/>
      <c r="Z513" s="26"/>
      <c r="AA513" s="27"/>
    </row>
    <row r="514">
      <c r="A514" s="99"/>
      <c r="X514" s="74"/>
      <c r="Y514" s="27"/>
      <c r="Z514" s="74"/>
      <c r="AA514" s="27"/>
    </row>
    <row r="515">
      <c r="A515" s="99"/>
    </row>
    <row r="516">
      <c r="A516" s="99"/>
      <c r="X516" s="12"/>
      <c r="Y516" s="9"/>
      <c r="Z516" s="12"/>
      <c r="AA516" s="9"/>
    </row>
    <row r="517">
      <c r="A517" s="99"/>
      <c r="X517" s="26"/>
      <c r="Y517" s="27"/>
      <c r="Z517" s="26"/>
      <c r="AA517" s="27"/>
    </row>
    <row r="518">
      <c r="A518" s="99"/>
      <c r="X518" s="26"/>
      <c r="Y518" s="27"/>
      <c r="Z518" s="26"/>
      <c r="AA518" s="27"/>
    </row>
    <row r="519">
      <c r="A519" s="99"/>
      <c r="X519" s="26"/>
      <c r="Y519" s="27"/>
      <c r="Z519" s="26"/>
      <c r="AA519" s="27"/>
    </row>
    <row r="520">
      <c r="A520" s="99"/>
      <c r="X520" s="26"/>
      <c r="Y520" s="27"/>
      <c r="Z520" s="26"/>
      <c r="AA520" s="27"/>
    </row>
    <row r="521">
      <c r="A521" s="99"/>
      <c r="X521" s="26"/>
      <c r="Y521" s="27"/>
      <c r="Z521" s="26"/>
      <c r="AA521" s="27"/>
    </row>
    <row r="522">
      <c r="A522" s="99"/>
      <c r="X522" s="26"/>
      <c r="Y522" s="27"/>
      <c r="Z522" s="26"/>
      <c r="AA522" s="27"/>
    </row>
    <row r="523">
      <c r="A523" s="99"/>
      <c r="X523" s="26"/>
      <c r="Y523" s="27"/>
      <c r="Z523" s="26"/>
      <c r="AA523" s="27"/>
    </row>
    <row r="524">
      <c r="A524" s="99"/>
      <c r="X524" s="26"/>
      <c r="Y524" s="27"/>
      <c r="Z524" s="26"/>
      <c r="AA524" s="27"/>
    </row>
    <row r="525">
      <c r="A525" s="99"/>
      <c r="X525" s="26"/>
      <c r="Y525" s="27"/>
      <c r="Z525" s="26"/>
      <c r="AA525" s="27"/>
    </row>
    <row r="526">
      <c r="A526" s="99"/>
      <c r="X526" s="53"/>
      <c r="Y526" s="27"/>
      <c r="Z526" s="53"/>
      <c r="AA526" s="27"/>
    </row>
    <row r="527">
      <c r="A527" s="99"/>
      <c r="X527" s="26"/>
      <c r="Y527" s="27"/>
      <c r="Z527" s="26"/>
      <c r="AA527" s="27"/>
    </row>
    <row r="528">
      <c r="A528" s="99"/>
      <c r="X528" s="26"/>
      <c r="Y528" s="27"/>
      <c r="Z528" s="26"/>
      <c r="AA528" s="27"/>
    </row>
    <row r="529">
      <c r="A529" s="99"/>
      <c r="X529" s="26"/>
      <c r="Y529" s="27"/>
      <c r="Z529" s="26"/>
      <c r="AA529" s="27"/>
    </row>
    <row r="530">
      <c r="A530" s="99"/>
      <c r="X530" s="26"/>
      <c r="Y530" s="27"/>
      <c r="Z530" s="26"/>
      <c r="AA530" s="27"/>
    </row>
    <row r="531">
      <c r="A531" s="99"/>
      <c r="X531" s="26"/>
      <c r="Y531" s="27"/>
      <c r="Z531" s="26"/>
      <c r="AA531" s="27"/>
    </row>
    <row r="532">
      <c r="A532" s="99"/>
      <c r="X532" s="26"/>
      <c r="Y532" s="27"/>
      <c r="Z532" s="26"/>
      <c r="AA532" s="27"/>
    </row>
    <row r="533">
      <c r="A533" s="99"/>
      <c r="X533" s="26"/>
      <c r="Y533" s="27"/>
      <c r="Z533" s="26"/>
      <c r="AA533" s="27"/>
    </row>
    <row r="534">
      <c r="A534" s="99"/>
      <c r="X534" s="26"/>
      <c r="Y534" s="27"/>
      <c r="Z534" s="26"/>
      <c r="AA534" s="27"/>
    </row>
    <row r="535">
      <c r="A535" s="99"/>
      <c r="X535" s="26"/>
      <c r="Y535" s="27"/>
      <c r="Z535" s="26"/>
      <c r="AA535" s="27"/>
    </row>
    <row r="536">
      <c r="A536" s="99"/>
      <c r="X536" s="26"/>
      <c r="Y536" s="27"/>
      <c r="Z536" s="26"/>
      <c r="AA536" s="27"/>
    </row>
    <row r="537">
      <c r="A537" s="99"/>
      <c r="X537" s="53"/>
      <c r="Y537" s="27"/>
      <c r="Z537" s="53"/>
      <c r="AA537" s="27"/>
    </row>
    <row r="538">
      <c r="A538" s="99"/>
      <c r="X538" s="26"/>
      <c r="Y538" s="27"/>
      <c r="Z538" s="26"/>
      <c r="AA538" s="27"/>
    </row>
    <row r="539">
      <c r="A539" s="99"/>
      <c r="X539" s="26"/>
      <c r="Y539" s="27"/>
      <c r="Z539" s="26"/>
      <c r="AA539" s="27"/>
    </row>
    <row r="540">
      <c r="A540" s="99"/>
      <c r="X540" s="26"/>
      <c r="Y540" s="27"/>
      <c r="Z540" s="26"/>
      <c r="AA540" s="27"/>
    </row>
    <row r="541">
      <c r="A541" s="99"/>
      <c r="X541" s="26"/>
      <c r="Y541" s="27"/>
      <c r="Z541" s="26"/>
      <c r="AA541" s="27"/>
    </row>
    <row r="542">
      <c r="A542" s="99"/>
      <c r="X542" s="26"/>
      <c r="Y542" s="27"/>
      <c r="Z542" s="26"/>
      <c r="AA542" s="27"/>
    </row>
    <row r="543">
      <c r="A543" s="99"/>
      <c r="X543" s="26"/>
      <c r="Y543" s="27"/>
      <c r="Z543" s="26"/>
      <c r="AA543" s="27"/>
    </row>
    <row r="544">
      <c r="A544" s="99"/>
      <c r="X544" s="26"/>
      <c r="Y544" s="27"/>
      <c r="Z544" s="26"/>
      <c r="AA544" s="27"/>
    </row>
    <row r="545">
      <c r="A545" s="99"/>
      <c r="X545" s="26"/>
      <c r="Y545" s="27"/>
      <c r="Z545" s="26"/>
      <c r="AA545" s="27"/>
    </row>
    <row r="546">
      <c r="A546" s="99"/>
      <c r="X546" s="26"/>
      <c r="Y546" s="27"/>
      <c r="Z546" s="26"/>
      <c r="AA546" s="27"/>
    </row>
    <row r="547">
      <c r="A547" s="99"/>
      <c r="X547" s="53"/>
      <c r="Y547" s="27"/>
      <c r="Z547" s="53"/>
      <c r="AA547" s="27"/>
    </row>
    <row r="548">
      <c r="A548" s="99"/>
      <c r="X548" s="26"/>
      <c r="Y548" s="27"/>
      <c r="Z548" s="26"/>
      <c r="AA548" s="27"/>
    </row>
    <row r="549">
      <c r="A549" s="99"/>
      <c r="X549" s="26"/>
      <c r="Y549" s="27"/>
      <c r="Z549" s="26"/>
      <c r="AA549" s="27"/>
    </row>
    <row r="550">
      <c r="A550" s="99"/>
      <c r="X550" s="26"/>
      <c r="Y550" s="27"/>
      <c r="Z550" s="26"/>
      <c r="AA550" s="27"/>
    </row>
    <row r="551">
      <c r="A551" s="99"/>
      <c r="X551" s="26"/>
      <c r="Y551" s="27"/>
      <c r="Z551" s="26"/>
      <c r="AA551" s="27"/>
    </row>
    <row r="552">
      <c r="A552" s="99"/>
      <c r="X552" s="26"/>
      <c r="Y552" s="27"/>
      <c r="Z552" s="26"/>
      <c r="AA552" s="27"/>
    </row>
    <row r="553">
      <c r="A553" s="99"/>
      <c r="X553" s="26"/>
      <c r="Y553" s="27"/>
      <c r="Z553" s="26"/>
      <c r="AA553" s="27"/>
    </row>
    <row r="554">
      <c r="A554" s="99"/>
      <c r="X554" s="26"/>
      <c r="Y554" s="27"/>
      <c r="Z554" s="26"/>
      <c r="AA554" s="27"/>
    </row>
    <row r="555">
      <c r="A555" s="99"/>
      <c r="X555" s="26"/>
      <c r="Y555" s="27"/>
      <c r="Z555" s="26"/>
      <c r="AA555" s="27"/>
    </row>
    <row r="556">
      <c r="A556" s="99"/>
      <c r="X556" s="53"/>
      <c r="Y556" s="27"/>
      <c r="Z556" s="53"/>
      <c r="AA556" s="27"/>
    </row>
    <row r="557">
      <c r="A557" s="99"/>
      <c r="X557" s="26"/>
      <c r="Y557" s="27"/>
      <c r="Z557" s="26"/>
      <c r="AA557" s="27"/>
    </row>
    <row r="558">
      <c r="A558" s="99"/>
      <c r="X558" s="26"/>
      <c r="Y558" s="27"/>
      <c r="Z558" s="26"/>
      <c r="AA558" s="27"/>
    </row>
    <row r="559">
      <c r="A559" s="99"/>
      <c r="X559" s="26"/>
      <c r="Y559" s="27"/>
      <c r="Z559" s="26"/>
      <c r="AA559" s="27"/>
    </row>
    <row r="560">
      <c r="A560" s="99"/>
      <c r="X560" s="26"/>
      <c r="Y560" s="27"/>
      <c r="Z560" s="26"/>
      <c r="AA560" s="27"/>
    </row>
    <row r="561">
      <c r="A561" s="99"/>
      <c r="X561" s="26"/>
      <c r="Y561" s="27"/>
      <c r="Z561" s="26"/>
      <c r="AA561" s="27"/>
    </row>
    <row r="562">
      <c r="A562" s="99"/>
      <c r="X562" s="26"/>
      <c r="Y562" s="27"/>
      <c r="Z562" s="26"/>
      <c r="AA562" s="27"/>
    </row>
    <row r="563">
      <c r="A563" s="99"/>
      <c r="X563" s="26"/>
      <c r="Y563" s="27"/>
      <c r="Z563" s="26"/>
      <c r="AA563" s="27"/>
    </row>
    <row r="564">
      <c r="A564" s="99"/>
      <c r="X564" s="26"/>
      <c r="Y564" s="27"/>
      <c r="Z564" s="26"/>
      <c r="AA564" s="27"/>
    </row>
    <row r="565">
      <c r="A565" s="99"/>
      <c r="X565" s="26"/>
      <c r="Y565" s="27"/>
      <c r="Z565" s="26"/>
      <c r="AA565" s="27"/>
    </row>
    <row r="566">
      <c r="A566" s="99"/>
      <c r="X566" s="26"/>
      <c r="Y566" s="27"/>
      <c r="Z566" s="26"/>
      <c r="AA566" s="27"/>
    </row>
    <row r="567">
      <c r="A567" s="99"/>
      <c r="X567" s="53"/>
      <c r="Y567" s="27"/>
      <c r="Z567" s="53"/>
      <c r="AA567" s="27"/>
    </row>
    <row r="568">
      <c r="A568" s="99"/>
      <c r="X568" s="26"/>
      <c r="Y568" s="27"/>
      <c r="Z568" s="26"/>
      <c r="AA568" s="27"/>
    </row>
    <row r="569">
      <c r="A569" s="99"/>
      <c r="X569" s="26"/>
      <c r="Y569" s="27"/>
      <c r="Z569" s="26"/>
      <c r="AA569" s="27"/>
    </row>
    <row r="570">
      <c r="A570" s="99"/>
      <c r="X570" s="26"/>
      <c r="Y570" s="27"/>
      <c r="Z570" s="26"/>
      <c r="AA570" s="27"/>
    </row>
    <row r="571">
      <c r="A571" s="99"/>
      <c r="X571" s="26"/>
      <c r="Y571" s="27"/>
      <c r="Z571" s="26"/>
      <c r="AA571" s="27"/>
    </row>
    <row r="572">
      <c r="A572" s="99"/>
      <c r="X572" s="26"/>
      <c r="Y572" s="27"/>
      <c r="Z572" s="26"/>
      <c r="AA572" s="27"/>
    </row>
    <row r="573">
      <c r="A573" s="99"/>
      <c r="X573" s="26"/>
      <c r="Y573" s="27"/>
      <c r="Z573" s="26"/>
      <c r="AA573" s="27"/>
    </row>
    <row r="574">
      <c r="A574" s="99"/>
      <c r="X574" s="26"/>
      <c r="Y574" s="27"/>
      <c r="Z574" s="26"/>
      <c r="AA574" s="27"/>
    </row>
    <row r="575">
      <c r="A575" s="99"/>
      <c r="X575" s="26"/>
      <c r="Y575" s="27"/>
      <c r="Z575" s="26"/>
      <c r="AA575" s="27"/>
    </row>
    <row r="576">
      <c r="A576" s="99"/>
      <c r="X576" s="53"/>
      <c r="Y576" s="27"/>
      <c r="Z576" s="53"/>
      <c r="AA576" s="27"/>
    </row>
    <row r="577">
      <c r="A577" s="99"/>
      <c r="X577" s="26"/>
      <c r="Y577" s="27"/>
      <c r="Z577" s="26"/>
      <c r="AA577" s="27"/>
    </row>
    <row r="578">
      <c r="A578" s="99"/>
      <c r="X578" s="26"/>
      <c r="Y578" s="27"/>
      <c r="Z578" s="26"/>
      <c r="AA578" s="27"/>
    </row>
    <row r="579">
      <c r="A579" s="99"/>
      <c r="X579" s="26"/>
      <c r="Y579" s="27"/>
      <c r="Z579" s="26"/>
      <c r="AA579" s="27"/>
    </row>
    <row r="580">
      <c r="A580" s="99"/>
      <c r="X580" s="26"/>
      <c r="Y580" s="27"/>
      <c r="Z580" s="26"/>
      <c r="AA580" s="27"/>
    </row>
    <row r="581">
      <c r="A581" s="99"/>
      <c r="X581" s="26"/>
      <c r="Y581" s="27"/>
      <c r="Z581" s="26"/>
      <c r="AA581" s="27"/>
    </row>
    <row r="582">
      <c r="A582" s="99"/>
      <c r="X582" s="26"/>
      <c r="Y582" s="27"/>
      <c r="Z582" s="26"/>
      <c r="AA582" s="27"/>
    </row>
    <row r="583">
      <c r="A583" s="99"/>
      <c r="X583" s="26"/>
      <c r="Y583" s="27"/>
      <c r="Z583" s="26"/>
      <c r="AA583" s="27"/>
    </row>
    <row r="584">
      <c r="A584" s="99"/>
      <c r="X584" s="26"/>
      <c r="Y584" s="27"/>
      <c r="Z584" s="26"/>
      <c r="AA584" s="27"/>
    </row>
    <row r="585">
      <c r="A585" s="99"/>
      <c r="X585" s="26"/>
      <c r="Y585" s="27"/>
      <c r="Z585" s="26"/>
      <c r="AA585" s="27"/>
    </row>
    <row r="586">
      <c r="A586" s="99"/>
      <c r="X586" s="53"/>
      <c r="Y586" s="27"/>
      <c r="Z586" s="53"/>
      <c r="AA586" s="27"/>
    </row>
    <row r="587">
      <c r="A587" s="99"/>
      <c r="X587" s="26"/>
      <c r="Y587" s="27"/>
      <c r="Z587" s="26"/>
      <c r="AA587" s="27"/>
    </row>
    <row r="588">
      <c r="A588" s="99"/>
      <c r="X588" s="26"/>
      <c r="Y588" s="27"/>
      <c r="Z588" s="26"/>
      <c r="AA588" s="27"/>
    </row>
    <row r="589">
      <c r="A589" s="99"/>
      <c r="X589" s="26"/>
      <c r="Y589" s="27"/>
      <c r="Z589" s="26"/>
      <c r="AA589" s="27"/>
    </row>
    <row r="590">
      <c r="A590" s="99"/>
      <c r="X590" s="26"/>
      <c r="Y590" s="27"/>
      <c r="Z590" s="26"/>
      <c r="AA590" s="27"/>
    </row>
    <row r="591">
      <c r="A591" s="99"/>
      <c r="X591" s="26"/>
      <c r="Y591" s="27"/>
      <c r="Z591" s="26"/>
      <c r="AA591" s="27"/>
    </row>
    <row r="592">
      <c r="A592" s="99"/>
      <c r="X592" s="26"/>
      <c r="Y592" s="27"/>
      <c r="Z592" s="26"/>
      <c r="AA592" s="27"/>
    </row>
    <row r="593">
      <c r="A593" s="99"/>
      <c r="X593" s="26"/>
      <c r="Y593" s="27"/>
      <c r="Z593" s="26"/>
      <c r="AA593" s="27"/>
    </row>
    <row r="594">
      <c r="A594" s="99"/>
      <c r="X594" s="26"/>
      <c r="Y594" s="27"/>
      <c r="Z594" s="26"/>
      <c r="AA594" s="27"/>
    </row>
    <row r="595">
      <c r="A595" s="99"/>
      <c r="X595" s="26"/>
      <c r="Y595" s="27"/>
      <c r="Z595" s="26"/>
      <c r="AA595" s="27"/>
    </row>
    <row r="596">
      <c r="A596" s="99"/>
      <c r="X596" s="53"/>
      <c r="Y596" s="27"/>
      <c r="Z596" s="53"/>
      <c r="AA596" s="27"/>
    </row>
    <row r="597">
      <c r="A597" s="99"/>
      <c r="X597" s="26"/>
      <c r="Y597" s="27"/>
      <c r="Z597" s="26"/>
      <c r="AA597" s="27"/>
    </row>
    <row r="598">
      <c r="A598" s="99"/>
      <c r="X598" s="26"/>
      <c r="Y598" s="27"/>
      <c r="Z598" s="26"/>
      <c r="AA598" s="27"/>
    </row>
    <row r="599">
      <c r="A599" s="99"/>
      <c r="X599" s="26"/>
      <c r="Y599" s="27"/>
      <c r="Z599" s="26"/>
      <c r="AA599" s="27"/>
    </row>
    <row r="600">
      <c r="A600" s="99"/>
      <c r="X600" s="26"/>
      <c r="Y600" s="27"/>
      <c r="Z600" s="26"/>
      <c r="AA600" s="27"/>
    </row>
    <row r="601">
      <c r="A601" s="99"/>
      <c r="X601" s="26"/>
      <c r="Y601" s="27"/>
      <c r="Z601" s="26"/>
      <c r="AA601" s="27"/>
    </row>
    <row r="602">
      <c r="A602" s="99"/>
      <c r="X602" s="26"/>
      <c r="Y602" s="27"/>
      <c r="Z602" s="26"/>
      <c r="AA602" s="27"/>
    </row>
    <row r="603">
      <c r="A603" s="99"/>
      <c r="X603" s="26"/>
      <c r="Y603" s="27"/>
      <c r="Z603" s="26"/>
      <c r="AA603" s="27"/>
    </row>
    <row r="604">
      <c r="A604" s="99"/>
      <c r="X604" s="26"/>
      <c r="Y604" s="27"/>
      <c r="Z604" s="26"/>
      <c r="AA604" s="27"/>
    </row>
    <row r="605">
      <c r="A605" s="99"/>
      <c r="X605" s="53"/>
      <c r="Y605" s="27"/>
      <c r="Z605" s="53"/>
      <c r="AA605" s="27"/>
    </row>
    <row r="606">
      <c r="A606" s="99"/>
      <c r="X606" s="26"/>
      <c r="Y606" s="27"/>
      <c r="Z606" s="26"/>
      <c r="AA606" s="27"/>
    </row>
    <row r="607">
      <c r="A607" s="99"/>
      <c r="X607" s="26"/>
      <c r="Y607" s="27"/>
      <c r="Z607" s="26"/>
      <c r="AA607" s="27"/>
    </row>
    <row r="608">
      <c r="A608" s="99"/>
      <c r="X608" s="26"/>
      <c r="Y608" s="27"/>
      <c r="Z608" s="26"/>
      <c r="AA608" s="27"/>
    </row>
    <row r="609">
      <c r="A609" s="99"/>
      <c r="X609" s="26"/>
      <c r="Y609" s="27"/>
      <c r="Z609" s="26"/>
      <c r="AA609" s="27"/>
    </row>
    <row r="610">
      <c r="A610" s="99"/>
      <c r="X610" s="26"/>
      <c r="Y610" s="27"/>
      <c r="Z610" s="26"/>
      <c r="AA610" s="27"/>
    </row>
    <row r="611">
      <c r="A611" s="99"/>
      <c r="X611" s="26"/>
      <c r="Y611" s="27"/>
      <c r="Z611" s="26"/>
      <c r="AA611" s="27"/>
    </row>
    <row r="612">
      <c r="A612" s="99"/>
      <c r="X612" s="26"/>
      <c r="Y612" s="27"/>
      <c r="Z612" s="26"/>
      <c r="AA612" s="27"/>
    </row>
    <row r="613">
      <c r="A613" s="99"/>
      <c r="X613" s="26"/>
      <c r="Y613" s="27"/>
      <c r="Z613" s="26"/>
      <c r="AA613" s="27"/>
    </row>
    <row r="614">
      <c r="A614" s="99"/>
      <c r="X614" s="26"/>
      <c r="Y614" s="27"/>
      <c r="Z614" s="26"/>
      <c r="AA614" s="27"/>
    </row>
    <row r="615">
      <c r="A615" s="99"/>
      <c r="X615" s="53"/>
      <c r="Y615" s="27"/>
      <c r="Z615" s="53"/>
      <c r="AA615" s="27"/>
    </row>
    <row r="616">
      <c r="A616" s="99"/>
      <c r="X616" s="26"/>
      <c r="Y616" s="27"/>
      <c r="Z616" s="26"/>
      <c r="AA616" s="27"/>
    </row>
    <row r="617">
      <c r="A617" s="99"/>
      <c r="X617" s="74"/>
      <c r="Y617" s="27"/>
      <c r="Z617" s="74"/>
      <c r="AA617" s="27"/>
    </row>
    <row r="618">
      <c r="A618" s="99"/>
    </row>
    <row r="619">
      <c r="A619" s="99"/>
      <c r="X619" s="12"/>
      <c r="Y619" s="9"/>
      <c r="Z619" s="12"/>
      <c r="AA619" s="9"/>
    </row>
    <row r="620">
      <c r="A620" s="99"/>
      <c r="X620" s="26"/>
      <c r="Y620" s="27"/>
      <c r="Z620" s="26"/>
      <c r="AA620" s="27"/>
    </row>
    <row r="621">
      <c r="A621" s="99"/>
      <c r="X621" s="26"/>
      <c r="Y621" s="27"/>
      <c r="Z621" s="26"/>
      <c r="AA621" s="27"/>
    </row>
    <row r="622">
      <c r="A622" s="99"/>
      <c r="X622" s="26"/>
      <c r="Y622" s="27"/>
      <c r="Z622" s="26"/>
      <c r="AA622" s="27"/>
    </row>
    <row r="623">
      <c r="A623" s="99"/>
      <c r="X623" s="26"/>
      <c r="Y623" s="27"/>
      <c r="Z623" s="26"/>
      <c r="AA623" s="27"/>
    </row>
    <row r="624">
      <c r="A624" s="99"/>
      <c r="X624" s="26"/>
      <c r="Y624" s="27"/>
      <c r="Z624" s="26"/>
      <c r="AA624" s="27"/>
    </row>
    <row r="625">
      <c r="A625" s="99"/>
      <c r="X625" s="26"/>
      <c r="Y625" s="27"/>
      <c r="Z625" s="26"/>
      <c r="AA625" s="27"/>
    </row>
    <row r="626">
      <c r="A626" s="99"/>
      <c r="X626" s="26"/>
      <c r="Y626" s="27"/>
      <c r="Z626" s="26"/>
      <c r="AA626" s="27"/>
    </row>
    <row r="627">
      <c r="A627" s="99"/>
      <c r="X627" s="26"/>
      <c r="Y627" s="27"/>
      <c r="Z627" s="26"/>
      <c r="AA627" s="27"/>
    </row>
    <row r="628">
      <c r="A628" s="99"/>
      <c r="X628" s="26"/>
      <c r="Y628" s="27"/>
      <c r="Z628" s="26"/>
      <c r="AA628" s="27"/>
    </row>
    <row r="629">
      <c r="A629" s="99"/>
      <c r="X629" s="53"/>
      <c r="Y629" s="27"/>
      <c r="Z629" s="53"/>
      <c r="AA629" s="27"/>
    </row>
    <row r="630">
      <c r="A630" s="99"/>
      <c r="X630" s="26"/>
      <c r="Y630" s="27"/>
      <c r="Z630" s="26"/>
      <c r="AA630" s="27"/>
    </row>
    <row r="631">
      <c r="A631" s="99"/>
      <c r="X631" s="26"/>
      <c r="Y631" s="27"/>
      <c r="Z631" s="26"/>
      <c r="AA631" s="27"/>
    </row>
    <row r="632">
      <c r="A632" s="99"/>
      <c r="X632" s="26"/>
      <c r="Y632" s="27"/>
      <c r="Z632" s="26"/>
      <c r="AA632" s="27"/>
    </row>
    <row r="633">
      <c r="A633" s="99"/>
      <c r="X633" s="26"/>
      <c r="Y633" s="27"/>
      <c r="Z633" s="26"/>
      <c r="AA633" s="27"/>
    </row>
    <row r="634">
      <c r="A634" s="99"/>
      <c r="X634" s="26"/>
      <c r="Y634" s="27"/>
      <c r="Z634" s="26"/>
      <c r="AA634" s="27"/>
    </row>
    <row r="635">
      <c r="A635" s="99"/>
      <c r="X635" s="26"/>
      <c r="Y635" s="27"/>
      <c r="Z635" s="26"/>
      <c r="AA635" s="27"/>
    </row>
    <row r="636">
      <c r="A636" s="99"/>
      <c r="X636" s="26"/>
      <c r="Y636" s="27"/>
      <c r="Z636" s="26"/>
      <c r="AA636" s="27"/>
    </row>
    <row r="637">
      <c r="A637" s="99"/>
      <c r="X637" s="26"/>
      <c r="Y637" s="27"/>
      <c r="Z637" s="26"/>
      <c r="AA637" s="27"/>
    </row>
    <row r="638">
      <c r="A638" s="99"/>
      <c r="X638" s="26"/>
      <c r="Y638" s="27"/>
      <c r="Z638" s="26"/>
      <c r="AA638" s="27"/>
    </row>
    <row r="639">
      <c r="A639" s="99"/>
      <c r="X639" s="26"/>
      <c r="Y639" s="27"/>
      <c r="Z639" s="26"/>
      <c r="AA639" s="27"/>
    </row>
    <row r="640">
      <c r="A640" s="99"/>
      <c r="X640" s="53"/>
      <c r="Y640" s="27"/>
      <c r="Z640" s="53"/>
      <c r="AA640" s="27"/>
    </row>
    <row r="641">
      <c r="A641" s="99"/>
      <c r="X641" s="26"/>
      <c r="Y641" s="27"/>
      <c r="Z641" s="26"/>
      <c r="AA641" s="27"/>
    </row>
    <row r="642">
      <c r="A642" s="99"/>
      <c r="X642" s="26"/>
      <c r="Y642" s="27"/>
      <c r="Z642" s="26"/>
      <c r="AA642" s="27"/>
    </row>
    <row r="643">
      <c r="A643" s="99"/>
      <c r="X643" s="26"/>
      <c r="Y643" s="27"/>
      <c r="Z643" s="26"/>
      <c r="AA643" s="27"/>
    </row>
    <row r="644">
      <c r="A644" s="99"/>
      <c r="X644" s="26"/>
      <c r="Y644" s="27"/>
      <c r="Z644" s="26"/>
      <c r="AA644" s="27"/>
    </row>
    <row r="645">
      <c r="A645" s="99"/>
      <c r="X645" s="26"/>
      <c r="Y645" s="27"/>
      <c r="Z645" s="26"/>
      <c r="AA645" s="27"/>
    </row>
    <row r="646">
      <c r="A646" s="99"/>
      <c r="X646" s="26"/>
      <c r="Y646" s="27"/>
      <c r="Z646" s="26"/>
      <c r="AA646" s="27"/>
    </row>
    <row r="647">
      <c r="A647" s="99"/>
      <c r="X647" s="26"/>
      <c r="Y647" s="27"/>
      <c r="Z647" s="26"/>
      <c r="AA647" s="27"/>
    </row>
    <row r="648">
      <c r="A648" s="99"/>
      <c r="X648" s="26"/>
      <c r="Y648" s="27"/>
      <c r="Z648" s="26"/>
      <c r="AA648" s="27"/>
    </row>
    <row r="649">
      <c r="A649" s="99"/>
      <c r="X649" s="26"/>
      <c r="Y649" s="27"/>
      <c r="Z649" s="26"/>
      <c r="AA649" s="27"/>
    </row>
    <row r="650">
      <c r="A650" s="99"/>
      <c r="X650" s="53"/>
      <c r="Y650" s="27"/>
      <c r="Z650" s="53"/>
      <c r="AA650" s="27"/>
    </row>
    <row r="651">
      <c r="A651" s="99"/>
      <c r="X651" s="26"/>
      <c r="Y651" s="27"/>
      <c r="Z651" s="26"/>
      <c r="AA651" s="27"/>
    </row>
    <row r="652">
      <c r="A652" s="99"/>
      <c r="X652" s="26"/>
      <c r="Y652" s="27"/>
      <c r="Z652" s="26"/>
      <c r="AA652" s="27"/>
    </row>
    <row r="653">
      <c r="A653" s="99"/>
      <c r="X653" s="26"/>
      <c r="Y653" s="27"/>
      <c r="Z653" s="26"/>
      <c r="AA653" s="27"/>
    </row>
    <row r="654">
      <c r="A654" s="99"/>
      <c r="X654" s="26"/>
      <c r="Y654" s="27"/>
      <c r="Z654" s="26"/>
      <c r="AA654" s="27"/>
    </row>
    <row r="655">
      <c r="A655" s="99"/>
      <c r="X655" s="26"/>
      <c r="Y655" s="27"/>
      <c r="Z655" s="26"/>
      <c r="AA655" s="27"/>
    </row>
    <row r="656">
      <c r="A656" s="99"/>
      <c r="X656" s="26"/>
      <c r="Y656" s="27"/>
      <c r="Z656" s="26"/>
      <c r="AA656" s="27"/>
    </row>
    <row r="657">
      <c r="A657" s="99"/>
      <c r="X657" s="26"/>
      <c r="Y657" s="27"/>
      <c r="Z657" s="26"/>
      <c r="AA657" s="27"/>
    </row>
    <row r="658">
      <c r="A658" s="99"/>
      <c r="X658" s="26"/>
      <c r="Y658" s="27"/>
      <c r="Z658" s="26"/>
      <c r="AA658" s="27"/>
    </row>
    <row r="659">
      <c r="A659" s="99"/>
      <c r="X659" s="53"/>
      <c r="Y659" s="27"/>
      <c r="Z659" s="53"/>
      <c r="AA659" s="27"/>
    </row>
    <row r="660">
      <c r="A660" s="99"/>
      <c r="X660" s="26"/>
      <c r="Y660" s="27"/>
      <c r="Z660" s="26"/>
      <c r="AA660" s="27"/>
    </row>
    <row r="661">
      <c r="A661" s="99"/>
      <c r="X661" s="26"/>
      <c r="Y661" s="27"/>
      <c r="Z661" s="26"/>
      <c r="AA661" s="27"/>
    </row>
    <row r="662">
      <c r="A662" s="99"/>
      <c r="X662" s="26"/>
      <c r="Y662" s="27"/>
      <c r="Z662" s="26"/>
      <c r="AA662" s="27"/>
    </row>
    <row r="663">
      <c r="A663" s="99"/>
      <c r="X663" s="26"/>
      <c r="Y663" s="27"/>
      <c r="Z663" s="26"/>
      <c r="AA663" s="27"/>
    </row>
    <row r="664">
      <c r="A664" s="99"/>
      <c r="X664" s="26"/>
      <c r="Y664" s="27"/>
      <c r="Z664" s="26"/>
      <c r="AA664" s="27"/>
    </row>
    <row r="665">
      <c r="A665" s="99"/>
      <c r="X665" s="26"/>
      <c r="Y665" s="27"/>
      <c r="Z665" s="26"/>
      <c r="AA665" s="27"/>
    </row>
    <row r="666">
      <c r="A666" s="99"/>
      <c r="X666" s="26"/>
      <c r="Y666" s="27"/>
      <c r="Z666" s="26"/>
      <c r="AA666" s="27"/>
    </row>
    <row r="667">
      <c r="A667" s="99"/>
      <c r="X667" s="26"/>
      <c r="Y667" s="27"/>
      <c r="Z667" s="26"/>
      <c r="AA667" s="27"/>
    </row>
    <row r="668">
      <c r="A668" s="99"/>
      <c r="X668" s="26"/>
      <c r="Y668" s="27"/>
      <c r="Z668" s="26"/>
      <c r="AA668" s="27"/>
    </row>
    <row r="669">
      <c r="A669" s="99"/>
      <c r="X669" s="26"/>
      <c r="Y669" s="27"/>
      <c r="Z669" s="26"/>
      <c r="AA669" s="27"/>
    </row>
    <row r="670">
      <c r="A670" s="99"/>
      <c r="X670" s="53"/>
      <c r="Y670" s="27"/>
      <c r="Z670" s="53"/>
      <c r="AA670" s="27"/>
    </row>
    <row r="671">
      <c r="A671" s="99"/>
      <c r="X671" s="26"/>
      <c r="Y671" s="27"/>
      <c r="Z671" s="26"/>
      <c r="AA671" s="27"/>
    </row>
    <row r="672">
      <c r="A672" s="99"/>
      <c r="X672" s="26"/>
      <c r="Y672" s="27"/>
      <c r="Z672" s="26"/>
      <c r="AA672" s="27"/>
    </row>
    <row r="673">
      <c r="A673" s="99"/>
      <c r="X673" s="26"/>
      <c r="Y673" s="27"/>
      <c r="Z673" s="26"/>
      <c r="AA673" s="27"/>
    </row>
    <row r="674">
      <c r="A674" s="99"/>
      <c r="X674" s="26"/>
      <c r="Y674" s="27"/>
      <c r="Z674" s="26"/>
      <c r="AA674" s="27"/>
    </row>
    <row r="675">
      <c r="A675" s="99"/>
      <c r="X675" s="26"/>
      <c r="Y675" s="27"/>
      <c r="Z675" s="26"/>
      <c r="AA675" s="27"/>
    </row>
    <row r="676">
      <c r="A676" s="99"/>
      <c r="X676" s="26"/>
      <c r="Y676" s="27"/>
      <c r="Z676" s="26"/>
      <c r="AA676" s="27"/>
    </row>
    <row r="677">
      <c r="A677" s="99"/>
      <c r="X677" s="26"/>
      <c r="Y677" s="27"/>
      <c r="Z677" s="26"/>
      <c r="AA677" s="27"/>
    </row>
    <row r="678">
      <c r="A678" s="99"/>
      <c r="X678" s="26"/>
      <c r="Y678" s="27"/>
      <c r="Z678" s="26"/>
      <c r="AA678" s="27"/>
    </row>
    <row r="679">
      <c r="A679" s="99"/>
      <c r="X679" s="53"/>
      <c r="Y679" s="27"/>
      <c r="Z679" s="53"/>
      <c r="AA679" s="27"/>
    </row>
    <row r="680">
      <c r="A680" s="99"/>
      <c r="X680" s="26"/>
      <c r="Y680" s="27"/>
      <c r="Z680" s="26"/>
      <c r="AA680" s="27"/>
    </row>
    <row r="681">
      <c r="A681" s="99"/>
      <c r="X681" s="26"/>
      <c r="Y681" s="27"/>
      <c r="Z681" s="26"/>
      <c r="AA681" s="27"/>
    </row>
    <row r="682">
      <c r="A682" s="99"/>
      <c r="X682" s="26"/>
      <c r="Y682" s="27"/>
      <c r="Z682" s="26"/>
      <c r="AA682" s="27"/>
    </row>
    <row r="683">
      <c r="A683" s="99"/>
      <c r="X683" s="26"/>
      <c r="Y683" s="27"/>
      <c r="Z683" s="26"/>
      <c r="AA683" s="27"/>
    </row>
    <row r="684">
      <c r="A684" s="99"/>
      <c r="X684" s="26"/>
      <c r="Y684" s="27"/>
      <c r="Z684" s="26"/>
      <c r="AA684" s="27"/>
    </row>
    <row r="685">
      <c r="A685" s="99"/>
      <c r="X685" s="26"/>
      <c r="Y685" s="27"/>
      <c r="Z685" s="26"/>
      <c r="AA685" s="27"/>
    </row>
    <row r="686">
      <c r="A686" s="99"/>
      <c r="X686" s="26"/>
      <c r="Y686" s="27"/>
      <c r="Z686" s="26"/>
      <c r="AA686" s="27"/>
    </row>
    <row r="687">
      <c r="A687" s="99"/>
      <c r="X687" s="26"/>
      <c r="Y687" s="27"/>
      <c r="Z687" s="26"/>
      <c r="AA687" s="27"/>
    </row>
    <row r="688">
      <c r="A688" s="99"/>
      <c r="X688" s="26"/>
      <c r="Y688" s="27"/>
      <c r="Z688" s="26"/>
      <c r="AA688" s="27"/>
    </row>
    <row r="689">
      <c r="A689" s="99"/>
      <c r="X689" s="53"/>
      <c r="Y689" s="27"/>
      <c r="Z689" s="53"/>
      <c r="AA689" s="27"/>
    </row>
    <row r="690">
      <c r="A690" s="99"/>
      <c r="X690" s="26"/>
      <c r="Y690" s="27"/>
      <c r="Z690" s="26"/>
      <c r="AA690" s="27"/>
    </row>
    <row r="691">
      <c r="A691" s="99"/>
      <c r="X691" s="26"/>
      <c r="Y691" s="27"/>
      <c r="Z691" s="26"/>
      <c r="AA691" s="27"/>
    </row>
    <row r="692">
      <c r="A692" s="99"/>
      <c r="X692" s="26"/>
      <c r="Y692" s="27"/>
      <c r="Z692" s="26"/>
      <c r="AA692" s="27"/>
    </row>
    <row r="693">
      <c r="A693" s="99"/>
      <c r="X693" s="26"/>
      <c r="Y693" s="27"/>
      <c r="Z693" s="26"/>
      <c r="AA693" s="27"/>
    </row>
    <row r="694">
      <c r="A694" s="99"/>
      <c r="X694" s="26"/>
      <c r="Y694" s="27"/>
      <c r="Z694" s="26"/>
      <c r="AA694" s="27"/>
    </row>
    <row r="695">
      <c r="A695" s="99"/>
      <c r="X695" s="26"/>
      <c r="Y695" s="27"/>
      <c r="Z695" s="26"/>
      <c r="AA695" s="27"/>
    </row>
    <row r="696">
      <c r="A696" s="99"/>
      <c r="X696" s="26"/>
      <c r="Y696" s="27"/>
      <c r="Z696" s="26"/>
      <c r="AA696" s="27"/>
    </row>
    <row r="697">
      <c r="A697" s="99"/>
      <c r="X697" s="26"/>
      <c r="Y697" s="27"/>
      <c r="Z697" s="26"/>
      <c r="AA697" s="27"/>
    </row>
    <row r="698">
      <c r="A698" s="99"/>
      <c r="X698" s="26"/>
      <c r="Y698" s="27"/>
      <c r="Z698" s="26"/>
      <c r="AA698" s="27"/>
    </row>
    <row r="699">
      <c r="A699" s="99"/>
      <c r="X699" s="53"/>
      <c r="Y699" s="27"/>
      <c r="Z699" s="53"/>
      <c r="AA699" s="27"/>
    </row>
    <row r="700">
      <c r="A700" s="99"/>
      <c r="X700" s="26"/>
      <c r="Y700" s="27"/>
      <c r="Z700" s="26"/>
      <c r="AA700" s="27"/>
    </row>
    <row r="701">
      <c r="A701" s="99"/>
      <c r="X701" s="26"/>
      <c r="Y701" s="27"/>
      <c r="Z701" s="26"/>
      <c r="AA701" s="27"/>
    </row>
    <row r="702">
      <c r="A702" s="99"/>
      <c r="X702" s="26"/>
      <c r="Y702" s="27"/>
      <c r="Z702" s="26"/>
      <c r="AA702" s="27"/>
    </row>
    <row r="703">
      <c r="A703" s="99"/>
      <c r="X703" s="26"/>
      <c r="Y703" s="27"/>
      <c r="Z703" s="26"/>
      <c r="AA703" s="27"/>
    </row>
    <row r="704">
      <c r="A704" s="99"/>
      <c r="X704" s="26"/>
      <c r="Y704" s="27"/>
      <c r="Z704" s="26"/>
      <c r="AA704" s="27"/>
    </row>
    <row r="705">
      <c r="A705" s="99"/>
      <c r="X705" s="26"/>
      <c r="Y705" s="27"/>
      <c r="Z705" s="26"/>
      <c r="AA705" s="27"/>
    </row>
    <row r="706">
      <c r="A706" s="99"/>
      <c r="X706" s="26"/>
      <c r="Y706" s="27"/>
      <c r="Z706" s="26"/>
      <c r="AA706" s="27"/>
    </row>
    <row r="707">
      <c r="A707" s="99"/>
      <c r="X707" s="26"/>
      <c r="Y707" s="27"/>
      <c r="Z707" s="26"/>
      <c r="AA707" s="27"/>
    </row>
    <row r="708">
      <c r="A708" s="99"/>
      <c r="X708" s="53"/>
      <c r="Y708" s="27"/>
      <c r="Z708" s="53"/>
      <c r="AA708" s="27"/>
    </row>
    <row r="709">
      <c r="A709" s="99"/>
      <c r="X709" s="26"/>
      <c r="Y709" s="27"/>
      <c r="Z709" s="26"/>
      <c r="AA709" s="27"/>
    </row>
    <row r="710">
      <c r="A710" s="99"/>
      <c r="X710" s="26"/>
      <c r="Y710" s="27"/>
      <c r="Z710" s="26"/>
      <c r="AA710" s="27"/>
    </row>
    <row r="711">
      <c r="A711" s="99"/>
      <c r="X711" s="26"/>
      <c r="Y711" s="27"/>
      <c r="Z711" s="26"/>
      <c r="AA711" s="27"/>
    </row>
    <row r="712">
      <c r="A712" s="99"/>
      <c r="X712" s="26"/>
      <c r="Y712" s="27"/>
      <c r="Z712" s="26"/>
      <c r="AA712" s="27"/>
    </row>
    <row r="713">
      <c r="A713" s="99"/>
      <c r="X713" s="26"/>
      <c r="Y713" s="27"/>
      <c r="Z713" s="26"/>
      <c r="AA713" s="27"/>
    </row>
    <row r="714">
      <c r="A714" s="99"/>
      <c r="X714" s="26"/>
      <c r="Y714" s="27"/>
      <c r="Z714" s="26"/>
      <c r="AA714" s="27"/>
    </row>
    <row r="715">
      <c r="A715" s="99"/>
      <c r="X715" s="26"/>
      <c r="Y715" s="27"/>
      <c r="Z715" s="26"/>
      <c r="AA715" s="27"/>
    </row>
    <row r="716">
      <c r="A716" s="99"/>
      <c r="X716" s="26"/>
      <c r="Y716" s="27"/>
      <c r="Z716" s="26"/>
      <c r="AA716" s="27"/>
    </row>
    <row r="717">
      <c r="A717" s="99"/>
      <c r="X717" s="26"/>
      <c r="Y717" s="27"/>
      <c r="Z717" s="26"/>
      <c r="AA717" s="27"/>
    </row>
    <row r="718">
      <c r="A718" s="99"/>
      <c r="X718" s="53"/>
      <c r="Y718" s="27"/>
      <c r="Z718" s="53"/>
      <c r="AA718" s="27"/>
    </row>
    <row r="719">
      <c r="A719" s="99"/>
      <c r="X719" s="26"/>
      <c r="Y719" s="27"/>
      <c r="Z719" s="26"/>
      <c r="AA719" s="27"/>
    </row>
    <row r="720">
      <c r="A720" s="99"/>
      <c r="X720" s="74"/>
      <c r="Y720" s="27"/>
      <c r="Z720" s="74"/>
      <c r="AA720" s="27"/>
    </row>
    <row r="721">
      <c r="A721" s="99"/>
    </row>
    <row r="722">
      <c r="A722" s="99"/>
      <c r="X722" s="12"/>
      <c r="Y722" s="9"/>
      <c r="Z722" s="12"/>
      <c r="AA722" s="9"/>
    </row>
    <row r="723">
      <c r="A723" s="99"/>
      <c r="X723" s="26"/>
      <c r="Y723" s="27"/>
      <c r="Z723" s="26"/>
      <c r="AA723" s="27"/>
    </row>
    <row r="724">
      <c r="A724" s="99"/>
      <c r="X724" s="26"/>
      <c r="Y724" s="27"/>
      <c r="Z724" s="26"/>
      <c r="AA724" s="27"/>
    </row>
    <row r="725">
      <c r="A725" s="99"/>
      <c r="X725" s="26"/>
      <c r="Y725" s="27"/>
      <c r="Z725" s="26"/>
      <c r="AA725" s="27"/>
    </row>
    <row r="726">
      <c r="A726" s="99"/>
      <c r="X726" s="26"/>
      <c r="Y726" s="27"/>
      <c r="Z726" s="26"/>
      <c r="AA726" s="27"/>
    </row>
    <row r="727">
      <c r="A727" s="99"/>
      <c r="X727" s="26"/>
      <c r="Y727" s="27"/>
      <c r="Z727" s="26"/>
      <c r="AA727" s="27"/>
    </row>
    <row r="728">
      <c r="A728" s="99"/>
      <c r="X728" s="26"/>
      <c r="Y728" s="27"/>
      <c r="Z728" s="26"/>
      <c r="AA728" s="27"/>
    </row>
    <row r="729">
      <c r="A729" s="99"/>
      <c r="X729" s="26"/>
      <c r="Y729" s="27"/>
      <c r="Z729" s="26"/>
      <c r="AA729" s="27"/>
    </row>
    <row r="730">
      <c r="A730" s="99"/>
      <c r="X730" s="26"/>
      <c r="Y730" s="27"/>
      <c r="Z730" s="26"/>
      <c r="AA730" s="27"/>
    </row>
    <row r="731">
      <c r="A731" s="99"/>
      <c r="X731" s="26"/>
      <c r="Y731" s="27"/>
      <c r="Z731" s="26"/>
      <c r="AA731" s="27"/>
    </row>
    <row r="732">
      <c r="A732" s="99"/>
      <c r="X732" s="53"/>
      <c r="Y732" s="27"/>
      <c r="Z732" s="53"/>
      <c r="AA732" s="27"/>
    </row>
    <row r="733">
      <c r="A733" s="99"/>
      <c r="X733" s="26"/>
      <c r="Y733" s="27"/>
      <c r="Z733" s="26"/>
      <c r="AA733" s="27"/>
    </row>
    <row r="734">
      <c r="A734" s="99"/>
      <c r="X734" s="26"/>
      <c r="Y734" s="27"/>
      <c r="Z734" s="26"/>
      <c r="AA734" s="27"/>
    </row>
    <row r="735">
      <c r="A735" s="99"/>
      <c r="X735" s="26"/>
      <c r="Y735" s="27"/>
      <c r="Z735" s="26"/>
      <c r="AA735" s="27"/>
    </row>
    <row r="736">
      <c r="A736" s="99"/>
      <c r="X736" s="26"/>
      <c r="Y736" s="27"/>
      <c r="Z736" s="26"/>
      <c r="AA736" s="27"/>
    </row>
    <row r="737">
      <c r="A737" s="99"/>
      <c r="X737" s="26"/>
      <c r="Y737" s="27"/>
      <c r="Z737" s="26"/>
      <c r="AA737" s="27"/>
    </row>
    <row r="738">
      <c r="A738" s="99"/>
      <c r="X738" s="26"/>
      <c r="Y738" s="27"/>
      <c r="Z738" s="26"/>
      <c r="AA738" s="27"/>
    </row>
    <row r="739">
      <c r="A739" s="99"/>
      <c r="X739" s="26"/>
      <c r="Y739" s="27"/>
      <c r="Z739" s="26"/>
      <c r="AA739" s="27"/>
    </row>
    <row r="740">
      <c r="A740" s="99"/>
      <c r="X740" s="26"/>
      <c r="Y740" s="27"/>
      <c r="Z740" s="26"/>
      <c r="AA740" s="27"/>
    </row>
    <row r="741">
      <c r="A741" s="99"/>
      <c r="X741" s="26"/>
      <c r="Y741" s="27"/>
      <c r="Z741" s="26"/>
      <c r="AA741" s="27"/>
    </row>
    <row r="742">
      <c r="A742" s="99"/>
      <c r="X742" s="26"/>
      <c r="Y742" s="27"/>
      <c r="Z742" s="26"/>
      <c r="AA742" s="27"/>
    </row>
    <row r="743">
      <c r="A743" s="99"/>
      <c r="X743" s="53"/>
      <c r="Y743" s="27"/>
      <c r="Z743" s="53"/>
      <c r="AA743" s="27"/>
    </row>
    <row r="744">
      <c r="A744" s="99"/>
      <c r="X744" s="26"/>
      <c r="Y744" s="27"/>
      <c r="Z744" s="26"/>
      <c r="AA744" s="27"/>
    </row>
    <row r="745">
      <c r="A745" s="99"/>
      <c r="X745" s="26"/>
      <c r="Y745" s="27"/>
      <c r="Z745" s="26"/>
      <c r="AA745" s="27"/>
    </row>
    <row r="746">
      <c r="A746" s="99"/>
      <c r="X746" s="26"/>
      <c r="Y746" s="27"/>
      <c r="Z746" s="26"/>
      <c r="AA746" s="27"/>
    </row>
    <row r="747">
      <c r="A747" s="99"/>
      <c r="X747" s="26"/>
      <c r="Y747" s="27"/>
      <c r="Z747" s="26"/>
      <c r="AA747" s="27"/>
    </row>
    <row r="748">
      <c r="A748" s="99"/>
      <c r="X748" s="26"/>
      <c r="Y748" s="27"/>
      <c r="Z748" s="26"/>
      <c r="AA748" s="27"/>
    </row>
    <row r="749">
      <c r="A749" s="99"/>
      <c r="X749" s="26"/>
      <c r="Y749" s="27"/>
      <c r="Z749" s="26"/>
      <c r="AA749" s="27"/>
    </row>
    <row r="750">
      <c r="A750" s="99"/>
      <c r="X750" s="26"/>
      <c r="Y750" s="27"/>
      <c r="Z750" s="26"/>
      <c r="AA750" s="27"/>
    </row>
    <row r="751">
      <c r="A751" s="99"/>
      <c r="X751" s="26"/>
      <c r="Y751" s="27"/>
      <c r="Z751" s="26"/>
      <c r="AA751" s="27"/>
    </row>
    <row r="752">
      <c r="A752" s="99"/>
      <c r="X752" s="26"/>
      <c r="Y752" s="27"/>
      <c r="Z752" s="26"/>
      <c r="AA752" s="27"/>
    </row>
    <row r="753">
      <c r="A753" s="99"/>
      <c r="X753" s="53"/>
      <c r="Y753" s="27"/>
      <c r="Z753" s="53"/>
      <c r="AA753" s="27"/>
    </row>
    <row r="754">
      <c r="A754" s="99"/>
      <c r="X754" s="26"/>
      <c r="Y754" s="27"/>
      <c r="Z754" s="26"/>
      <c r="AA754" s="27"/>
    </row>
    <row r="755">
      <c r="A755" s="99"/>
      <c r="X755" s="26"/>
      <c r="Y755" s="27"/>
      <c r="Z755" s="26"/>
      <c r="AA755" s="27"/>
    </row>
    <row r="756">
      <c r="A756" s="99"/>
      <c r="X756" s="26"/>
      <c r="Y756" s="27"/>
      <c r="Z756" s="26"/>
      <c r="AA756" s="27"/>
    </row>
    <row r="757">
      <c r="A757" s="99"/>
      <c r="X757" s="26"/>
      <c r="Y757" s="27"/>
      <c r="Z757" s="26"/>
      <c r="AA757" s="27"/>
    </row>
    <row r="758">
      <c r="A758" s="99"/>
      <c r="X758" s="26"/>
      <c r="Y758" s="27"/>
      <c r="Z758" s="26"/>
      <c r="AA758" s="27"/>
    </row>
    <row r="759">
      <c r="A759" s="99"/>
      <c r="X759" s="26"/>
      <c r="Y759" s="27"/>
      <c r="Z759" s="26"/>
      <c r="AA759" s="27"/>
    </row>
    <row r="760">
      <c r="A760" s="99"/>
      <c r="X760" s="26"/>
      <c r="Y760" s="27"/>
      <c r="Z760" s="26"/>
      <c r="AA760" s="27"/>
    </row>
    <row r="761">
      <c r="A761" s="99"/>
      <c r="X761" s="26"/>
      <c r="Y761" s="27"/>
      <c r="Z761" s="26"/>
      <c r="AA761" s="27"/>
    </row>
    <row r="762">
      <c r="A762" s="99"/>
      <c r="X762" s="53"/>
      <c r="Y762" s="27"/>
      <c r="Z762" s="53"/>
      <c r="AA762" s="27"/>
    </row>
    <row r="763">
      <c r="A763" s="99"/>
      <c r="X763" s="26"/>
      <c r="Y763" s="27"/>
      <c r="Z763" s="26"/>
      <c r="AA763" s="27"/>
    </row>
    <row r="764">
      <c r="A764" s="99"/>
      <c r="X764" s="26"/>
      <c r="Y764" s="27"/>
      <c r="Z764" s="26"/>
      <c r="AA764" s="27"/>
    </row>
    <row r="765">
      <c r="A765" s="99"/>
      <c r="X765" s="26"/>
      <c r="Y765" s="27"/>
      <c r="Z765" s="26"/>
      <c r="AA765" s="27"/>
    </row>
    <row r="766">
      <c r="A766" s="99"/>
      <c r="X766" s="26"/>
      <c r="Y766" s="27"/>
      <c r="Z766" s="26"/>
      <c r="AA766" s="27"/>
    </row>
    <row r="767">
      <c r="A767" s="99"/>
      <c r="X767" s="26"/>
      <c r="Y767" s="27"/>
      <c r="Z767" s="26"/>
      <c r="AA767" s="27"/>
    </row>
    <row r="768">
      <c r="A768" s="99"/>
      <c r="X768" s="26"/>
      <c r="Y768" s="27"/>
      <c r="Z768" s="26"/>
      <c r="AA768" s="27"/>
    </row>
    <row r="769">
      <c r="A769" s="99"/>
      <c r="X769" s="26"/>
      <c r="Y769" s="27"/>
      <c r="Z769" s="26"/>
      <c r="AA769" s="27"/>
    </row>
    <row r="770">
      <c r="A770" s="99"/>
      <c r="X770" s="26"/>
      <c r="Y770" s="27"/>
      <c r="Z770" s="26"/>
      <c r="AA770" s="27"/>
    </row>
    <row r="771">
      <c r="A771" s="99"/>
      <c r="X771" s="26"/>
      <c r="Y771" s="27"/>
      <c r="Z771" s="26"/>
      <c r="AA771" s="27"/>
    </row>
    <row r="772">
      <c r="A772" s="99"/>
      <c r="X772" s="26"/>
      <c r="Y772" s="27"/>
      <c r="Z772" s="26"/>
      <c r="AA772" s="27"/>
    </row>
    <row r="773">
      <c r="A773" s="99"/>
      <c r="X773" s="53"/>
      <c r="Y773" s="27"/>
      <c r="Z773" s="53"/>
      <c r="AA773" s="27"/>
    </row>
    <row r="774">
      <c r="A774" s="99"/>
      <c r="X774" s="26"/>
      <c r="Y774" s="27"/>
      <c r="Z774" s="26"/>
      <c r="AA774" s="27"/>
    </row>
    <row r="775">
      <c r="A775" s="99"/>
      <c r="X775" s="26"/>
      <c r="Y775" s="27"/>
      <c r="Z775" s="26"/>
      <c r="AA775" s="27"/>
    </row>
    <row r="776">
      <c r="A776" s="99"/>
      <c r="X776" s="26"/>
      <c r="Y776" s="27"/>
      <c r="Z776" s="26"/>
      <c r="AA776" s="27"/>
    </row>
    <row r="777">
      <c r="A777" s="99"/>
      <c r="X777" s="26"/>
      <c r="Y777" s="27"/>
      <c r="Z777" s="26"/>
      <c r="AA777" s="27"/>
    </row>
    <row r="778">
      <c r="A778" s="99"/>
      <c r="X778" s="26"/>
      <c r="Y778" s="27"/>
      <c r="Z778" s="26"/>
      <c r="AA778" s="27"/>
    </row>
    <row r="779">
      <c r="A779" s="99"/>
      <c r="X779" s="26"/>
      <c r="Y779" s="27"/>
      <c r="Z779" s="26"/>
      <c r="AA779" s="27"/>
    </row>
    <row r="780">
      <c r="A780" s="99"/>
      <c r="X780" s="26"/>
      <c r="Y780" s="27"/>
      <c r="Z780" s="26"/>
      <c r="AA780" s="27"/>
    </row>
    <row r="781">
      <c r="A781" s="99"/>
      <c r="X781" s="26"/>
      <c r="Y781" s="27"/>
      <c r="Z781" s="26"/>
      <c r="AA781" s="27"/>
    </row>
    <row r="782">
      <c r="A782" s="99"/>
      <c r="X782" s="53"/>
      <c r="Y782" s="27"/>
      <c r="Z782" s="53"/>
      <c r="AA782" s="27"/>
    </row>
    <row r="783">
      <c r="A783" s="99"/>
      <c r="X783" s="26"/>
      <c r="Y783" s="27"/>
      <c r="Z783" s="26"/>
      <c r="AA783" s="27"/>
    </row>
    <row r="784">
      <c r="A784" s="99"/>
      <c r="X784" s="26"/>
      <c r="Y784" s="27"/>
      <c r="Z784" s="26"/>
      <c r="AA784" s="27"/>
    </row>
    <row r="785">
      <c r="A785" s="99"/>
      <c r="X785" s="26"/>
      <c r="Y785" s="27"/>
      <c r="Z785" s="26"/>
      <c r="AA785" s="27"/>
    </row>
    <row r="786">
      <c r="A786" s="99"/>
      <c r="X786" s="26"/>
      <c r="Y786" s="27"/>
      <c r="Z786" s="26"/>
      <c r="AA786" s="27"/>
    </row>
    <row r="787">
      <c r="A787" s="99"/>
      <c r="X787" s="26"/>
      <c r="Y787" s="27"/>
      <c r="Z787" s="26"/>
      <c r="AA787" s="27"/>
    </row>
    <row r="788">
      <c r="A788" s="99"/>
      <c r="X788" s="26"/>
      <c r="Y788" s="27"/>
      <c r="Z788" s="26"/>
      <c r="AA788" s="27"/>
    </row>
    <row r="789">
      <c r="A789" s="99"/>
      <c r="X789" s="26"/>
      <c r="Y789" s="27"/>
      <c r="Z789" s="26"/>
      <c r="AA789" s="27"/>
    </row>
    <row r="790">
      <c r="A790" s="99"/>
      <c r="X790" s="26"/>
      <c r="Y790" s="27"/>
      <c r="Z790" s="26"/>
      <c r="AA790" s="27"/>
    </row>
    <row r="791">
      <c r="A791" s="99"/>
      <c r="X791" s="26"/>
      <c r="Y791" s="27"/>
      <c r="Z791" s="26"/>
      <c r="AA791" s="27"/>
    </row>
    <row r="792">
      <c r="A792" s="99"/>
      <c r="X792" s="53"/>
      <c r="Y792" s="27"/>
      <c r="Z792" s="53"/>
      <c r="AA792" s="27"/>
    </row>
    <row r="793">
      <c r="A793" s="99"/>
      <c r="X793" s="26"/>
      <c r="Y793" s="27"/>
      <c r="Z793" s="26"/>
      <c r="AA793" s="27"/>
    </row>
    <row r="794">
      <c r="A794" s="99"/>
      <c r="X794" s="26"/>
      <c r="Y794" s="27"/>
      <c r="Z794" s="26"/>
      <c r="AA794" s="27"/>
    </row>
    <row r="795">
      <c r="A795" s="99"/>
      <c r="X795" s="26"/>
      <c r="Y795" s="27"/>
      <c r="Z795" s="26"/>
      <c r="AA795" s="27"/>
    </row>
    <row r="796">
      <c r="A796" s="99"/>
      <c r="X796" s="26"/>
      <c r="Y796" s="27"/>
      <c r="Z796" s="26"/>
      <c r="AA796" s="27"/>
    </row>
    <row r="797">
      <c r="A797" s="99"/>
      <c r="X797" s="26"/>
      <c r="Y797" s="27"/>
      <c r="Z797" s="26"/>
      <c r="AA797" s="27"/>
    </row>
    <row r="798">
      <c r="A798" s="99"/>
      <c r="X798" s="26"/>
      <c r="Y798" s="27"/>
      <c r="Z798" s="26"/>
      <c r="AA798" s="27"/>
    </row>
    <row r="799">
      <c r="A799" s="99"/>
      <c r="X799" s="26"/>
      <c r="Y799" s="27"/>
      <c r="Z799" s="26"/>
      <c r="AA799" s="27"/>
    </row>
    <row r="800">
      <c r="A800" s="99"/>
      <c r="X800" s="26"/>
      <c r="Y800" s="27"/>
      <c r="Z800" s="26"/>
      <c r="AA800" s="27"/>
    </row>
    <row r="801">
      <c r="A801" s="99"/>
      <c r="X801" s="26"/>
      <c r="Y801" s="27"/>
      <c r="Z801" s="26"/>
      <c r="AA801" s="27"/>
    </row>
    <row r="802">
      <c r="A802" s="99"/>
      <c r="X802" s="53"/>
      <c r="Y802" s="27"/>
      <c r="Z802" s="53"/>
      <c r="AA802" s="27"/>
    </row>
    <row r="803">
      <c r="A803" s="99"/>
      <c r="X803" s="26"/>
      <c r="Y803" s="27"/>
      <c r="Z803" s="26"/>
      <c r="AA803" s="27"/>
    </row>
    <row r="804">
      <c r="A804" s="99"/>
      <c r="X804" s="26"/>
      <c r="Y804" s="27"/>
      <c r="Z804" s="26"/>
      <c r="AA804" s="27"/>
    </row>
    <row r="805">
      <c r="A805" s="99"/>
      <c r="X805" s="26"/>
      <c r="Y805" s="27"/>
      <c r="Z805" s="26"/>
      <c r="AA805" s="27"/>
    </row>
    <row r="806">
      <c r="A806" s="99"/>
      <c r="X806" s="26"/>
      <c r="Y806" s="27"/>
      <c r="Z806" s="26"/>
      <c r="AA806" s="27"/>
    </row>
    <row r="807">
      <c r="A807" s="99"/>
      <c r="X807" s="26"/>
      <c r="Y807" s="27"/>
      <c r="Z807" s="26"/>
      <c r="AA807" s="27"/>
    </row>
    <row r="808">
      <c r="A808" s="99"/>
      <c r="X808" s="26"/>
      <c r="Y808" s="27"/>
      <c r="Z808" s="26"/>
      <c r="AA808" s="27"/>
    </row>
    <row r="809">
      <c r="A809" s="99"/>
      <c r="X809" s="26"/>
      <c r="Y809" s="27"/>
      <c r="Z809" s="26"/>
      <c r="AA809" s="27"/>
    </row>
    <row r="810">
      <c r="A810" s="99"/>
      <c r="X810" s="26"/>
      <c r="Y810" s="27"/>
      <c r="Z810" s="26"/>
      <c r="AA810" s="27"/>
    </row>
    <row r="811">
      <c r="A811" s="99"/>
      <c r="X811" s="53"/>
      <c r="Y811" s="27"/>
      <c r="Z811" s="53"/>
      <c r="AA811" s="27"/>
    </row>
    <row r="812">
      <c r="A812" s="99"/>
      <c r="X812" s="26"/>
      <c r="Y812" s="27"/>
      <c r="Z812" s="26"/>
      <c r="AA812" s="27"/>
    </row>
    <row r="813">
      <c r="A813" s="99"/>
      <c r="X813" s="26"/>
      <c r="Y813" s="27"/>
      <c r="Z813" s="26"/>
      <c r="AA813" s="27"/>
    </row>
    <row r="814">
      <c r="A814" s="99"/>
      <c r="X814" s="26"/>
      <c r="Y814" s="27"/>
      <c r="Z814" s="26"/>
      <c r="AA814" s="27"/>
    </row>
    <row r="815">
      <c r="A815" s="99"/>
      <c r="X815" s="26"/>
      <c r="Y815" s="27"/>
      <c r="Z815" s="26"/>
      <c r="AA815" s="27"/>
    </row>
    <row r="816">
      <c r="A816" s="99"/>
      <c r="X816" s="26"/>
      <c r="Y816" s="27"/>
      <c r="Z816" s="26"/>
      <c r="AA816" s="27"/>
    </row>
    <row r="817">
      <c r="A817" s="99"/>
      <c r="X817" s="26"/>
      <c r="Y817" s="27"/>
      <c r="Z817" s="26"/>
      <c r="AA817" s="27"/>
    </row>
    <row r="818">
      <c r="A818" s="99"/>
      <c r="X818" s="26"/>
      <c r="Y818" s="27"/>
      <c r="Z818" s="26"/>
      <c r="AA818" s="27"/>
    </row>
    <row r="819">
      <c r="A819" s="99"/>
      <c r="X819" s="26"/>
      <c r="Y819" s="27"/>
      <c r="Z819" s="26"/>
      <c r="AA819" s="27"/>
    </row>
    <row r="820">
      <c r="A820" s="99"/>
      <c r="X820" s="26"/>
      <c r="Y820" s="27"/>
      <c r="Z820" s="26"/>
      <c r="AA820" s="27"/>
    </row>
    <row r="821">
      <c r="A821" s="99"/>
      <c r="X821" s="53"/>
      <c r="Y821" s="27"/>
      <c r="Z821" s="53"/>
      <c r="AA821" s="27"/>
    </row>
    <row r="822">
      <c r="A822" s="99"/>
      <c r="X822" s="26"/>
      <c r="Y822" s="27"/>
      <c r="Z822" s="26"/>
      <c r="AA822" s="27"/>
    </row>
    <row r="823">
      <c r="A823" s="99"/>
      <c r="X823" s="74"/>
      <c r="Y823" s="27"/>
      <c r="Z823" s="74"/>
      <c r="AA823" s="27"/>
    </row>
    <row r="824">
      <c r="A824" s="99"/>
    </row>
    <row r="825">
      <c r="A825" s="99"/>
      <c r="X825" s="12"/>
      <c r="Y825" s="9"/>
      <c r="Z825" s="12"/>
      <c r="AA825" s="9"/>
    </row>
    <row r="826">
      <c r="A826" s="99"/>
      <c r="X826" s="26"/>
      <c r="Y826" s="27"/>
      <c r="Z826" s="26"/>
      <c r="AA826" s="27"/>
    </row>
    <row r="827">
      <c r="A827" s="99"/>
      <c r="X827" s="26"/>
      <c r="Y827" s="27"/>
      <c r="Z827" s="26"/>
      <c r="AA827" s="27"/>
    </row>
    <row r="828">
      <c r="A828" s="99"/>
      <c r="X828" s="26"/>
      <c r="Y828" s="27"/>
      <c r="Z828" s="26"/>
      <c r="AA828" s="27"/>
    </row>
    <row r="829">
      <c r="A829" s="99"/>
      <c r="X829" s="26"/>
      <c r="Y829" s="27"/>
      <c r="Z829" s="26"/>
      <c r="AA829" s="27"/>
    </row>
    <row r="830">
      <c r="A830" s="99"/>
      <c r="X830" s="26"/>
      <c r="Y830" s="27"/>
      <c r="Z830" s="26"/>
      <c r="AA830" s="27"/>
    </row>
    <row r="831">
      <c r="A831" s="99"/>
      <c r="X831" s="26"/>
      <c r="Y831" s="27"/>
      <c r="Z831" s="26"/>
      <c r="AA831" s="27"/>
    </row>
    <row r="832">
      <c r="A832" s="99"/>
      <c r="X832" s="26"/>
      <c r="Y832" s="27"/>
      <c r="Z832" s="26"/>
      <c r="AA832" s="27"/>
    </row>
    <row r="833">
      <c r="A833" s="99"/>
      <c r="X833" s="26"/>
      <c r="Y833" s="27"/>
      <c r="Z833" s="26"/>
      <c r="AA833" s="27"/>
    </row>
    <row r="834">
      <c r="A834" s="99"/>
      <c r="X834" s="26"/>
      <c r="Y834" s="27"/>
      <c r="Z834" s="26"/>
      <c r="AA834" s="27"/>
    </row>
    <row r="835">
      <c r="A835" s="99"/>
      <c r="X835" s="53"/>
      <c r="Y835" s="27"/>
      <c r="Z835" s="53"/>
      <c r="AA835" s="27"/>
    </row>
    <row r="836">
      <c r="A836" s="99"/>
      <c r="X836" s="26"/>
      <c r="Y836" s="27"/>
      <c r="Z836" s="26"/>
      <c r="AA836" s="27"/>
    </row>
    <row r="837">
      <c r="A837" s="99"/>
      <c r="X837" s="26"/>
      <c r="Y837" s="27"/>
      <c r="Z837" s="26"/>
      <c r="AA837" s="27"/>
    </row>
    <row r="838">
      <c r="A838" s="99"/>
      <c r="X838" s="26"/>
      <c r="Y838" s="27"/>
      <c r="Z838" s="26"/>
      <c r="AA838" s="27"/>
    </row>
    <row r="839">
      <c r="A839" s="99"/>
      <c r="X839" s="26"/>
      <c r="Y839" s="27"/>
      <c r="Z839" s="26"/>
      <c r="AA839" s="27"/>
    </row>
    <row r="840">
      <c r="A840" s="99"/>
      <c r="X840" s="26"/>
      <c r="Y840" s="27"/>
      <c r="Z840" s="26"/>
      <c r="AA840" s="27"/>
    </row>
    <row r="841">
      <c r="A841" s="99"/>
      <c r="X841" s="26"/>
      <c r="Y841" s="27"/>
      <c r="Z841" s="26"/>
      <c r="AA841" s="27"/>
    </row>
    <row r="842">
      <c r="A842" s="99"/>
      <c r="X842" s="26"/>
      <c r="Y842" s="27"/>
      <c r="Z842" s="26"/>
      <c r="AA842" s="27"/>
    </row>
    <row r="843">
      <c r="A843" s="99"/>
      <c r="X843" s="26"/>
      <c r="Y843" s="27"/>
      <c r="Z843" s="26"/>
      <c r="AA843" s="27"/>
    </row>
    <row r="844">
      <c r="A844" s="99"/>
      <c r="X844" s="26"/>
      <c r="Y844" s="27"/>
      <c r="Z844" s="26"/>
      <c r="AA844" s="27"/>
    </row>
    <row r="845">
      <c r="A845" s="99"/>
      <c r="X845" s="26"/>
      <c r="Y845" s="27"/>
      <c r="Z845" s="26"/>
      <c r="AA845" s="27"/>
    </row>
    <row r="846">
      <c r="A846" s="99"/>
      <c r="X846" s="53"/>
      <c r="Y846" s="27"/>
      <c r="Z846" s="53"/>
      <c r="AA846" s="27"/>
    </row>
    <row r="847">
      <c r="A847" s="99"/>
      <c r="X847" s="26"/>
      <c r="Y847" s="27"/>
      <c r="Z847" s="26"/>
      <c r="AA847" s="27"/>
    </row>
    <row r="848">
      <c r="A848" s="99"/>
      <c r="X848" s="26"/>
      <c r="Y848" s="27"/>
      <c r="Z848" s="26"/>
      <c r="AA848" s="27"/>
    </row>
    <row r="849">
      <c r="A849" s="99"/>
      <c r="X849" s="26"/>
      <c r="Y849" s="27"/>
      <c r="Z849" s="26"/>
      <c r="AA849" s="27"/>
    </row>
    <row r="850">
      <c r="A850" s="99"/>
      <c r="X850" s="26"/>
      <c r="Y850" s="27"/>
      <c r="Z850" s="26"/>
      <c r="AA850" s="27"/>
    </row>
    <row r="851">
      <c r="A851" s="99"/>
      <c r="X851" s="26"/>
      <c r="Y851" s="27"/>
      <c r="Z851" s="26"/>
      <c r="AA851" s="27"/>
    </row>
    <row r="852">
      <c r="A852" s="99"/>
      <c r="X852" s="26"/>
      <c r="Y852" s="27"/>
      <c r="Z852" s="26"/>
      <c r="AA852" s="27"/>
    </row>
    <row r="853">
      <c r="A853" s="99"/>
      <c r="X853" s="26"/>
      <c r="Y853" s="27"/>
      <c r="Z853" s="26"/>
      <c r="AA853" s="27"/>
    </row>
    <row r="854">
      <c r="A854" s="99"/>
      <c r="X854" s="26"/>
      <c r="Y854" s="27"/>
      <c r="Z854" s="26"/>
      <c r="AA854" s="27"/>
    </row>
    <row r="855">
      <c r="A855" s="99"/>
      <c r="X855" s="26"/>
      <c r="Y855" s="27"/>
      <c r="Z855" s="26"/>
      <c r="AA855" s="27"/>
    </row>
    <row r="856">
      <c r="A856" s="99"/>
      <c r="X856" s="53"/>
      <c r="Y856" s="27"/>
      <c r="Z856" s="53"/>
      <c r="AA856" s="27"/>
    </row>
    <row r="857">
      <c r="A857" s="99"/>
      <c r="X857" s="26"/>
      <c r="Y857" s="27"/>
      <c r="Z857" s="26"/>
      <c r="AA857" s="27"/>
    </row>
    <row r="858">
      <c r="A858" s="99"/>
      <c r="X858" s="26"/>
      <c r="Y858" s="27"/>
      <c r="Z858" s="26"/>
      <c r="AA858" s="27"/>
    </row>
    <row r="859">
      <c r="A859" s="99"/>
      <c r="X859" s="26"/>
      <c r="Y859" s="27"/>
      <c r="Z859" s="26"/>
      <c r="AA859" s="27"/>
    </row>
    <row r="860">
      <c r="A860" s="99"/>
      <c r="X860" s="26"/>
      <c r="Y860" s="27"/>
      <c r="Z860" s="26"/>
      <c r="AA860" s="27"/>
    </row>
    <row r="861">
      <c r="A861" s="99"/>
      <c r="X861" s="26"/>
      <c r="Y861" s="27"/>
      <c r="Z861" s="26"/>
      <c r="AA861" s="27"/>
    </row>
    <row r="862">
      <c r="A862" s="99"/>
      <c r="X862" s="26"/>
      <c r="Y862" s="27"/>
      <c r="Z862" s="26"/>
      <c r="AA862" s="27"/>
    </row>
    <row r="863">
      <c r="A863" s="99"/>
      <c r="X863" s="26"/>
      <c r="Y863" s="27"/>
      <c r="Z863" s="26"/>
      <c r="AA863" s="27"/>
    </row>
    <row r="864">
      <c r="A864" s="99"/>
      <c r="X864" s="26"/>
      <c r="Y864" s="27"/>
      <c r="Z864" s="26"/>
      <c r="AA864" s="27"/>
    </row>
    <row r="865">
      <c r="A865" s="99"/>
      <c r="X865" s="53"/>
      <c r="Y865" s="27"/>
      <c r="Z865" s="53"/>
      <c r="AA865" s="27"/>
    </row>
    <row r="866">
      <c r="A866" s="99"/>
      <c r="X866" s="26"/>
      <c r="Y866" s="27"/>
      <c r="Z866" s="26"/>
      <c r="AA866" s="27"/>
    </row>
    <row r="867">
      <c r="A867" s="99"/>
      <c r="X867" s="26"/>
      <c r="Y867" s="27"/>
      <c r="Z867" s="26"/>
      <c r="AA867" s="27"/>
    </row>
    <row r="868">
      <c r="A868" s="99"/>
      <c r="X868" s="26"/>
      <c r="Y868" s="27"/>
      <c r="Z868" s="26"/>
      <c r="AA868" s="27"/>
    </row>
    <row r="869">
      <c r="A869" s="99"/>
      <c r="X869" s="26"/>
      <c r="Y869" s="27"/>
      <c r="Z869" s="26"/>
      <c r="AA869" s="27"/>
    </row>
    <row r="870">
      <c r="A870" s="99"/>
      <c r="X870" s="26"/>
      <c r="Y870" s="27"/>
      <c r="Z870" s="26"/>
      <c r="AA870" s="27"/>
    </row>
    <row r="871">
      <c r="A871" s="99"/>
      <c r="X871" s="26"/>
      <c r="Y871" s="27"/>
      <c r="Z871" s="26"/>
      <c r="AA871" s="27"/>
    </row>
    <row r="872">
      <c r="A872" s="99"/>
      <c r="X872" s="26"/>
      <c r="Y872" s="27"/>
      <c r="Z872" s="26"/>
      <c r="AA872" s="27"/>
    </row>
    <row r="873">
      <c r="A873" s="99"/>
      <c r="X873" s="26"/>
      <c r="Y873" s="27"/>
      <c r="Z873" s="26"/>
      <c r="AA873" s="27"/>
    </row>
    <row r="874">
      <c r="A874" s="99"/>
      <c r="X874" s="26"/>
      <c r="Y874" s="27"/>
      <c r="Z874" s="26"/>
      <c r="AA874" s="27"/>
    </row>
    <row r="875">
      <c r="A875" s="99"/>
      <c r="X875" s="26"/>
      <c r="Y875" s="27"/>
      <c r="Z875" s="26"/>
      <c r="AA875" s="27"/>
    </row>
    <row r="876">
      <c r="A876" s="99"/>
      <c r="X876" s="53"/>
      <c r="Y876" s="27"/>
      <c r="Z876" s="53"/>
      <c r="AA876" s="27"/>
    </row>
    <row r="877">
      <c r="A877" s="99"/>
      <c r="X877" s="26"/>
      <c r="Y877" s="27"/>
      <c r="Z877" s="26"/>
      <c r="AA877" s="27"/>
    </row>
    <row r="878">
      <c r="A878" s="99"/>
      <c r="X878" s="26"/>
      <c r="Y878" s="27"/>
      <c r="Z878" s="26"/>
      <c r="AA878" s="27"/>
    </row>
    <row r="879">
      <c r="A879" s="99"/>
      <c r="X879" s="26"/>
      <c r="Y879" s="27"/>
      <c r="Z879" s="26"/>
      <c r="AA879" s="27"/>
    </row>
    <row r="880">
      <c r="A880" s="99"/>
      <c r="X880" s="26"/>
      <c r="Y880" s="27"/>
      <c r="Z880" s="26"/>
      <c r="AA880" s="27"/>
    </row>
    <row r="881">
      <c r="A881" s="99"/>
      <c r="X881" s="26"/>
      <c r="Y881" s="27"/>
      <c r="Z881" s="26"/>
      <c r="AA881" s="27"/>
    </row>
    <row r="882">
      <c r="A882" s="99"/>
      <c r="X882" s="26"/>
      <c r="Y882" s="27"/>
      <c r="Z882" s="26"/>
      <c r="AA882" s="27"/>
    </row>
    <row r="883">
      <c r="A883" s="99"/>
      <c r="X883" s="26"/>
      <c r="Y883" s="27"/>
      <c r="Z883" s="26"/>
      <c r="AA883" s="27"/>
    </row>
    <row r="884">
      <c r="A884" s="99"/>
      <c r="X884" s="26"/>
      <c r="Y884" s="27"/>
      <c r="Z884" s="26"/>
      <c r="AA884" s="27"/>
    </row>
    <row r="885">
      <c r="A885" s="99"/>
      <c r="X885" s="53"/>
      <c r="Y885" s="27"/>
      <c r="Z885" s="53"/>
      <c r="AA885" s="27"/>
    </row>
    <row r="886">
      <c r="A886" s="99"/>
      <c r="X886" s="26"/>
      <c r="Y886" s="27"/>
      <c r="Z886" s="26"/>
      <c r="AA886" s="27"/>
    </row>
    <row r="887">
      <c r="A887" s="99"/>
      <c r="X887" s="26"/>
      <c r="Y887" s="27"/>
      <c r="Z887" s="26"/>
      <c r="AA887" s="27"/>
    </row>
    <row r="888">
      <c r="A888" s="99"/>
      <c r="X888" s="26"/>
      <c r="Y888" s="27"/>
      <c r="Z888" s="26"/>
      <c r="AA888" s="27"/>
    </row>
    <row r="889">
      <c r="A889" s="99"/>
      <c r="X889" s="26"/>
      <c r="Y889" s="27"/>
      <c r="Z889" s="26"/>
      <c r="AA889" s="27"/>
    </row>
    <row r="890">
      <c r="A890" s="99"/>
      <c r="X890" s="26"/>
      <c r="Y890" s="27"/>
      <c r="Z890" s="26"/>
      <c r="AA890" s="27"/>
    </row>
    <row r="891">
      <c r="A891" s="99"/>
      <c r="X891" s="26"/>
      <c r="Y891" s="27"/>
      <c r="Z891" s="26"/>
      <c r="AA891" s="27"/>
    </row>
    <row r="892">
      <c r="A892" s="99"/>
      <c r="X892" s="26"/>
      <c r="Y892" s="27"/>
      <c r="Z892" s="26"/>
      <c r="AA892" s="27"/>
    </row>
    <row r="893">
      <c r="A893" s="99"/>
      <c r="X893" s="26"/>
      <c r="Y893" s="27"/>
      <c r="Z893" s="26"/>
      <c r="AA893" s="27"/>
    </row>
    <row r="894">
      <c r="A894" s="99"/>
      <c r="X894" s="26"/>
      <c r="Y894" s="27"/>
      <c r="Z894" s="26"/>
      <c r="AA894" s="27"/>
    </row>
    <row r="895">
      <c r="A895" s="99"/>
      <c r="X895" s="53"/>
      <c r="Y895" s="27"/>
      <c r="Z895" s="53"/>
      <c r="AA895" s="27"/>
    </row>
    <row r="896">
      <c r="A896" s="99"/>
      <c r="X896" s="26"/>
      <c r="Y896" s="27"/>
      <c r="Z896" s="26"/>
      <c r="AA896" s="27"/>
    </row>
    <row r="897">
      <c r="A897" s="99"/>
      <c r="X897" s="26"/>
      <c r="Y897" s="27"/>
      <c r="Z897" s="26"/>
      <c r="AA897" s="27"/>
    </row>
    <row r="898">
      <c r="A898" s="99"/>
      <c r="X898" s="26"/>
      <c r="Y898" s="27"/>
      <c r="Z898" s="26"/>
      <c r="AA898" s="27"/>
    </row>
    <row r="899">
      <c r="A899" s="99"/>
      <c r="X899" s="26"/>
      <c r="Y899" s="27"/>
      <c r="Z899" s="26"/>
      <c r="AA899" s="27"/>
    </row>
    <row r="900">
      <c r="A900" s="99"/>
      <c r="X900" s="26"/>
      <c r="Y900" s="27"/>
      <c r="Z900" s="26"/>
      <c r="AA900" s="27"/>
    </row>
    <row r="901">
      <c r="A901" s="99"/>
      <c r="X901" s="26"/>
      <c r="Y901" s="27"/>
      <c r="Z901" s="26"/>
      <c r="AA901" s="27"/>
    </row>
    <row r="902">
      <c r="A902" s="99"/>
      <c r="X902" s="26"/>
      <c r="Y902" s="27"/>
      <c r="Z902" s="26"/>
      <c r="AA902" s="27"/>
    </row>
    <row r="903">
      <c r="A903" s="99"/>
      <c r="X903" s="26"/>
      <c r="Y903" s="27"/>
      <c r="Z903" s="26"/>
      <c r="AA903" s="27"/>
    </row>
    <row r="904">
      <c r="A904" s="99"/>
      <c r="X904" s="26"/>
      <c r="Y904" s="27"/>
      <c r="Z904" s="26"/>
      <c r="AA904" s="27"/>
    </row>
    <row r="905">
      <c r="A905" s="99"/>
      <c r="X905" s="53"/>
      <c r="Y905" s="27"/>
      <c r="Z905" s="53"/>
      <c r="AA905" s="27"/>
    </row>
    <row r="906">
      <c r="A906" s="99"/>
      <c r="X906" s="26"/>
      <c r="Y906" s="27"/>
      <c r="Z906" s="26"/>
      <c r="AA906" s="27"/>
    </row>
    <row r="907">
      <c r="A907" s="99"/>
      <c r="X907" s="26"/>
      <c r="Y907" s="27"/>
      <c r="Z907" s="26"/>
      <c r="AA907" s="27"/>
    </row>
    <row r="908">
      <c r="A908" s="99"/>
      <c r="X908" s="26"/>
      <c r="Y908" s="27"/>
      <c r="Z908" s="26"/>
      <c r="AA908" s="27"/>
    </row>
    <row r="909">
      <c r="A909" s="99"/>
      <c r="X909" s="26"/>
      <c r="Y909" s="27"/>
      <c r="Z909" s="26"/>
      <c r="AA909" s="27"/>
    </row>
    <row r="910">
      <c r="A910" s="99"/>
      <c r="X910" s="26"/>
      <c r="Y910" s="27"/>
      <c r="Z910" s="26"/>
      <c r="AA910" s="27"/>
    </row>
    <row r="911">
      <c r="A911" s="99"/>
      <c r="X911" s="26"/>
      <c r="Y911" s="27"/>
      <c r="Z911" s="26"/>
      <c r="AA911" s="27"/>
    </row>
    <row r="912">
      <c r="A912" s="99"/>
      <c r="X912" s="26"/>
      <c r="Y912" s="27"/>
      <c r="Z912" s="26"/>
      <c r="AA912" s="27"/>
    </row>
    <row r="913">
      <c r="A913" s="99"/>
      <c r="X913" s="26"/>
      <c r="Y913" s="27"/>
      <c r="Z913" s="26"/>
      <c r="AA913" s="27"/>
    </row>
    <row r="914">
      <c r="A914" s="99"/>
      <c r="X914" s="53"/>
      <c r="Y914" s="27"/>
      <c r="Z914" s="53"/>
      <c r="AA914" s="27"/>
    </row>
    <row r="915">
      <c r="A915" s="99"/>
      <c r="X915" s="26"/>
      <c r="Y915" s="27"/>
      <c r="Z915" s="26"/>
      <c r="AA915" s="27"/>
    </row>
    <row r="916">
      <c r="A916" s="99"/>
      <c r="X916" s="26"/>
      <c r="Y916" s="27"/>
      <c r="Z916" s="26"/>
      <c r="AA916" s="27"/>
    </row>
    <row r="917">
      <c r="A917" s="99"/>
      <c r="X917" s="26"/>
      <c r="Y917" s="27"/>
      <c r="Z917" s="26"/>
      <c r="AA917" s="27"/>
    </row>
    <row r="918">
      <c r="A918" s="99"/>
      <c r="X918" s="26"/>
      <c r="Y918" s="27"/>
      <c r="Z918" s="26"/>
      <c r="AA918" s="27"/>
    </row>
    <row r="919">
      <c r="A919" s="99"/>
      <c r="X919" s="26"/>
      <c r="Y919" s="27"/>
      <c r="Z919" s="26"/>
      <c r="AA919" s="27"/>
    </row>
    <row r="920">
      <c r="A920" s="99"/>
      <c r="X920" s="26"/>
      <c r="Y920" s="27"/>
      <c r="Z920" s="26"/>
      <c r="AA920" s="27"/>
    </row>
    <row r="921">
      <c r="A921" s="99"/>
      <c r="X921" s="26"/>
      <c r="Y921" s="27"/>
      <c r="Z921" s="26"/>
      <c r="AA921" s="27"/>
    </row>
    <row r="922">
      <c r="A922" s="99"/>
      <c r="X922" s="26"/>
      <c r="Y922" s="27"/>
      <c r="Z922" s="26"/>
      <c r="AA922" s="27"/>
    </row>
    <row r="923">
      <c r="A923" s="99"/>
      <c r="X923" s="26"/>
      <c r="Y923" s="27"/>
      <c r="Z923" s="26"/>
      <c r="AA923" s="27"/>
    </row>
    <row r="924">
      <c r="A924" s="99"/>
      <c r="X924" s="53"/>
      <c r="Y924" s="27"/>
      <c r="Z924" s="53"/>
      <c r="AA924" s="27"/>
    </row>
    <row r="925">
      <c r="A925" s="99"/>
      <c r="X925" s="26"/>
      <c r="Y925" s="27"/>
      <c r="Z925" s="26"/>
      <c r="AA925" s="27"/>
    </row>
    <row r="926">
      <c r="A926" s="99"/>
      <c r="X926" s="74"/>
      <c r="Y926" s="27"/>
      <c r="Z926" s="74"/>
      <c r="AA926" s="27"/>
    </row>
    <row r="927">
      <c r="A927" s="99"/>
    </row>
    <row r="928">
      <c r="A928" s="99"/>
      <c r="X928" s="12"/>
      <c r="Y928" s="9"/>
      <c r="Z928" s="12"/>
      <c r="AA928" s="9"/>
    </row>
    <row r="929">
      <c r="A929" s="99"/>
      <c r="X929" s="26"/>
      <c r="Y929" s="27"/>
      <c r="Z929" s="26"/>
      <c r="AA929" s="27"/>
    </row>
    <row r="930">
      <c r="A930" s="99"/>
      <c r="X930" s="26"/>
      <c r="Y930" s="27"/>
      <c r="Z930" s="26"/>
      <c r="AA930" s="27"/>
    </row>
    <row r="931">
      <c r="A931" s="99"/>
      <c r="X931" s="26"/>
      <c r="Y931" s="27"/>
      <c r="Z931" s="26"/>
      <c r="AA931" s="27"/>
    </row>
    <row r="932">
      <c r="A932" s="99"/>
      <c r="X932" s="26"/>
      <c r="Y932" s="27"/>
      <c r="Z932" s="26"/>
      <c r="AA932" s="27"/>
    </row>
    <row r="933">
      <c r="A933" s="99"/>
      <c r="X933" s="26"/>
      <c r="Y933" s="27"/>
      <c r="Z933" s="26"/>
      <c r="AA933" s="27"/>
    </row>
    <row r="934">
      <c r="A934" s="99"/>
      <c r="X934" s="26"/>
      <c r="Y934" s="27"/>
      <c r="Z934" s="26"/>
      <c r="AA934" s="27"/>
    </row>
    <row r="935">
      <c r="A935" s="99"/>
      <c r="X935" s="26"/>
      <c r="Y935" s="27"/>
      <c r="Z935" s="26"/>
      <c r="AA935" s="27"/>
    </row>
    <row r="936">
      <c r="A936" s="99"/>
      <c r="X936" s="26"/>
      <c r="Y936" s="27"/>
      <c r="Z936" s="26"/>
      <c r="AA936" s="27"/>
    </row>
    <row r="937">
      <c r="A937" s="99"/>
      <c r="X937" s="26"/>
      <c r="Y937" s="27"/>
      <c r="Z937" s="26"/>
      <c r="AA937" s="27"/>
    </row>
    <row r="938">
      <c r="A938" s="99"/>
      <c r="X938" s="53"/>
      <c r="Y938" s="27"/>
      <c r="Z938" s="53"/>
      <c r="AA938" s="27"/>
    </row>
    <row r="939">
      <c r="A939" s="99"/>
      <c r="X939" s="26"/>
      <c r="Y939" s="27"/>
      <c r="Z939" s="26"/>
      <c r="AA939" s="27"/>
    </row>
    <row r="940">
      <c r="A940" s="99"/>
      <c r="X940" s="26"/>
      <c r="Y940" s="27"/>
      <c r="Z940" s="26"/>
      <c r="AA940" s="27"/>
    </row>
    <row r="941">
      <c r="A941" s="99"/>
      <c r="X941" s="26"/>
      <c r="Y941" s="27"/>
      <c r="Z941" s="26"/>
      <c r="AA941" s="27"/>
    </row>
    <row r="942">
      <c r="A942" s="99"/>
      <c r="X942" s="26"/>
      <c r="Y942" s="27"/>
      <c r="Z942" s="26"/>
      <c r="AA942" s="27"/>
    </row>
    <row r="943">
      <c r="A943" s="99"/>
      <c r="X943" s="26"/>
      <c r="Y943" s="27"/>
      <c r="Z943" s="26"/>
      <c r="AA943" s="27"/>
    </row>
    <row r="944">
      <c r="A944" s="99"/>
      <c r="X944" s="26"/>
      <c r="Y944" s="27"/>
      <c r="Z944" s="26"/>
      <c r="AA944" s="27"/>
    </row>
    <row r="945">
      <c r="A945" s="99"/>
      <c r="X945" s="26"/>
      <c r="Y945" s="27"/>
      <c r="Z945" s="26"/>
      <c r="AA945" s="27"/>
    </row>
    <row r="946">
      <c r="A946" s="99"/>
      <c r="X946" s="26"/>
      <c r="Y946" s="27"/>
      <c r="Z946" s="26"/>
      <c r="AA946" s="27"/>
    </row>
    <row r="947">
      <c r="A947" s="99"/>
      <c r="X947" s="26"/>
      <c r="Y947" s="27"/>
      <c r="Z947" s="26"/>
      <c r="AA947" s="27"/>
    </row>
    <row r="948">
      <c r="A948" s="99"/>
      <c r="X948" s="26"/>
      <c r="Y948" s="27"/>
      <c r="Z948" s="26"/>
      <c r="AA948" s="27"/>
    </row>
    <row r="949">
      <c r="A949" s="99"/>
      <c r="X949" s="53"/>
      <c r="Y949" s="27"/>
      <c r="Z949" s="53"/>
      <c r="AA949" s="27"/>
    </row>
    <row r="950">
      <c r="A950" s="99"/>
      <c r="X950" s="26"/>
      <c r="Y950" s="27"/>
      <c r="Z950" s="26"/>
      <c r="AA950" s="27"/>
    </row>
    <row r="951">
      <c r="A951" s="99"/>
      <c r="X951" s="26"/>
      <c r="Y951" s="27"/>
      <c r="Z951" s="26"/>
      <c r="AA951" s="27"/>
    </row>
    <row r="952">
      <c r="A952" s="99"/>
      <c r="X952" s="26"/>
      <c r="Y952" s="27"/>
      <c r="Z952" s="26"/>
      <c r="AA952" s="27"/>
    </row>
    <row r="953">
      <c r="A953" s="99"/>
      <c r="X953" s="26"/>
      <c r="Y953" s="27"/>
      <c r="Z953" s="26"/>
      <c r="AA953" s="27"/>
    </row>
    <row r="954">
      <c r="A954" s="99"/>
      <c r="X954" s="26"/>
      <c r="Y954" s="27"/>
      <c r="Z954" s="26"/>
      <c r="AA954" s="27"/>
    </row>
    <row r="955">
      <c r="A955" s="99"/>
      <c r="X955" s="26"/>
      <c r="Y955" s="27"/>
      <c r="Z955" s="26"/>
      <c r="AA955" s="27"/>
    </row>
    <row r="956">
      <c r="A956" s="99"/>
      <c r="X956" s="26"/>
      <c r="Y956" s="27"/>
      <c r="Z956" s="26"/>
      <c r="AA956" s="27"/>
    </row>
    <row r="957">
      <c r="A957" s="99"/>
      <c r="X957" s="26"/>
      <c r="Y957" s="27"/>
      <c r="Z957" s="26"/>
      <c r="AA957" s="27"/>
    </row>
    <row r="958">
      <c r="A958" s="99"/>
      <c r="X958" s="26"/>
      <c r="Y958" s="27"/>
      <c r="Z958" s="26"/>
      <c r="AA958" s="27"/>
    </row>
    <row r="959">
      <c r="A959" s="99"/>
      <c r="X959" s="53"/>
      <c r="Y959" s="27"/>
      <c r="Z959" s="53"/>
      <c r="AA959" s="27"/>
    </row>
    <row r="960">
      <c r="A960" s="99"/>
      <c r="X960" s="26"/>
      <c r="Y960" s="27"/>
      <c r="Z960" s="26"/>
      <c r="AA960" s="27"/>
    </row>
    <row r="961">
      <c r="A961" s="99"/>
      <c r="X961" s="26"/>
      <c r="Y961" s="27"/>
      <c r="Z961" s="26"/>
      <c r="AA961" s="27"/>
    </row>
    <row r="962">
      <c r="A962" s="99"/>
      <c r="X962" s="26"/>
      <c r="Y962" s="27"/>
      <c r="Z962" s="26"/>
      <c r="AA962" s="27"/>
    </row>
    <row r="963">
      <c r="A963" s="99"/>
      <c r="X963" s="26"/>
      <c r="Y963" s="27"/>
      <c r="Z963" s="26"/>
      <c r="AA963" s="27"/>
    </row>
    <row r="964">
      <c r="A964" s="99"/>
      <c r="X964" s="26"/>
      <c r="Y964" s="27"/>
      <c r="Z964" s="26"/>
      <c r="AA964" s="27"/>
    </row>
    <row r="965">
      <c r="A965" s="99"/>
      <c r="X965" s="26"/>
      <c r="Y965" s="27"/>
      <c r="Z965" s="26"/>
      <c r="AA965" s="27"/>
    </row>
    <row r="966">
      <c r="A966" s="99"/>
      <c r="X966" s="26"/>
      <c r="Y966" s="27"/>
      <c r="Z966" s="26"/>
      <c r="AA966" s="27"/>
    </row>
    <row r="967">
      <c r="A967" s="99"/>
      <c r="X967" s="26"/>
      <c r="Y967" s="27"/>
      <c r="Z967" s="26"/>
      <c r="AA967" s="27"/>
    </row>
    <row r="968">
      <c r="A968" s="99"/>
      <c r="X968" s="53"/>
      <c r="Y968" s="27"/>
      <c r="Z968" s="53"/>
      <c r="AA968" s="27"/>
    </row>
    <row r="969">
      <c r="A969" s="99"/>
      <c r="X969" s="26"/>
      <c r="Y969" s="27"/>
      <c r="Z969" s="26"/>
      <c r="AA969" s="27"/>
    </row>
    <row r="970">
      <c r="A970" s="99"/>
      <c r="X970" s="26"/>
      <c r="Y970" s="27"/>
      <c r="Z970" s="26"/>
      <c r="AA970" s="27"/>
    </row>
    <row r="971">
      <c r="A971" s="99"/>
      <c r="X971" s="26"/>
      <c r="Y971" s="27"/>
      <c r="Z971" s="26"/>
      <c r="AA971" s="27"/>
    </row>
    <row r="972">
      <c r="A972" s="99"/>
      <c r="X972" s="26"/>
      <c r="Y972" s="27"/>
      <c r="Z972" s="26"/>
      <c r="AA972" s="27"/>
    </row>
    <row r="973">
      <c r="A973" s="99"/>
      <c r="X973" s="26"/>
      <c r="Y973" s="27"/>
      <c r="Z973" s="26"/>
      <c r="AA973" s="27"/>
    </row>
    <row r="974">
      <c r="A974" s="99"/>
      <c r="X974" s="26"/>
      <c r="Y974" s="27"/>
      <c r="Z974" s="26"/>
      <c r="AA974" s="27"/>
    </row>
    <row r="975">
      <c r="A975" s="99"/>
      <c r="X975" s="26"/>
      <c r="Y975" s="27"/>
      <c r="Z975" s="26"/>
      <c r="AA975" s="27"/>
    </row>
    <row r="976">
      <c r="A976" s="99"/>
      <c r="X976" s="26"/>
      <c r="Y976" s="27"/>
      <c r="Z976" s="26"/>
      <c r="AA976" s="27"/>
    </row>
    <row r="977">
      <c r="A977" s="99"/>
      <c r="X977" s="26"/>
      <c r="Y977" s="27"/>
      <c r="Z977" s="26"/>
      <c r="AA977" s="27"/>
    </row>
    <row r="978">
      <c r="A978" s="99"/>
      <c r="X978" s="26"/>
      <c r="Y978" s="27"/>
      <c r="Z978" s="26"/>
      <c r="AA978" s="27"/>
    </row>
    <row r="979">
      <c r="A979" s="99"/>
      <c r="X979" s="53"/>
      <c r="Y979" s="27"/>
      <c r="Z979" s="53"/>
      <c r="AA979" s="27"/>
    </row>
    <row r="980">
      <c r="A980" s="99"/>
      <c r="X980" s="26"/>
      <c r="Y980" s="27"/>
      <c r="Z980" s="26"/>
      <c r="AA980" s="27"/>
    </row>
    <row r="981">
      <c r="A981" s="99"/>
      <c r="X981" s="26"/>
      <c r="Y981" s="27"/>
      <c r="Z981" s="26"/>
      <c r="AA981" s="27"/>
    </row>
    <row r="982">
      <c r="A982" s="99"/>
      <c r="X982" s="26"/>
      <c r="Y982" s="27"/>
      <c r="Z982" s="26"/>
      <c r="AA982" s="27"/>
    </row>
    <row r="983">
      <c r="A983" s="99"/>
      <c r="X983" s="26"/>
      <c r="Y983" s="27"/>
      <c r="Z983" s="26"/>
      <c r="AA983" s="27"/>
    </row>
    <row r="984">
      <c r="A984" s="99"/>
      <c r="X984" s="26"/>
      <c r="Y984" s="27"/>
      <c r="Z984" s="26"/>
      <c r="AA984" s="27"/>
    </row>
    <row r="985">
      <c r="A985" s="99"/>
      <c r="X985" s="26"/>
      <c r="Y985" s="27"/>
      <c r="Z985" s="26"/>
      <c r="AA985" s="27"/>
    </row>
    <row r="986">
      <c r="A986" s="99"/>
      <c r="X986" s="26"/>
      <c r="Y986" s="27"/>
      <c r="Z986" s="26"/>
      <c r="AA986" s="27"/>
    </row>
    <row r="987">
      <c r="A987" s="99"/>
      <c r="X987" s="26"/>
      <c r="Y987" s="27"/>
      <c r="Z987" s="26"/>
      <c r="AA987" s="27"/>
    </row>
    <row r="988">
      <c r="A988" s="99"/>
      <c r="X988" s="53"/>
      <c r="Y988" s="27"/>
      <c r="Z988" s="53"/>
      <c r="AA988" s="27"/>
    </row>
    <row r="989">
      <c r="A989" s="99"/>
      <c r="X989" s="26"/>
      <c r="Y989" s="27"/>
      <c r="Z989" s="26"/>
      <c r="AA989" s="27"/>
    </row>
    <row r="990">
      <c r="A990" s="99"/>
      <c r="X990" s="26"/>
      <c r="Y990" s="27"/>
      <c r="Z990" s="26"/>
      <c r="AA990" s="27"/>
    </row>
    <row r="991">
      <c r="A991" s="99"/>
      <c r="X991" s="26"/>
      <c r="Y991" s="27"/>
      <c r="Z991" s="26"/>
      <c r="AA991" s="27"/>
    </row>
    <row r="992">
      <c r="A992" s="99"/>
      <c r="X992" s="26"/>
      <c r="Y992" s="27"/>
      <c r="Z992" s="26"/>
      <c r="AA992" s="27"/>
    </row>
    <row r="993">
      <c r="A993" s="99"/>
      <c r="X993" s="26"/>
      <c r="Y993" s="27"/>
      <c r="Z993" s="26"/>
      <c r="AA993" s="27"/>
    </row>
    <row r="994">
      <c r="A994" s="99"/>
      <c r="X994" s="26"/>
      <c r="Y994" s="27"/>
      <c r="Z994" s="26"/>
      <c r="AA994" s="27"/>
    </row>
    <row r="995">
      <c r="A995" s="99"/>
      <c r="X995" s="26"/>
      <c r="Y995" s="27"/>
      <c r="Z995" s="26"/>
      <c r="AA995" s="27"/>
    </row>
    <row r="996">
      <c r="A996" s="99"/>
      <c r="X996" s="26"/>
      <c r="Y996" s="27"/>
      <c r="Z996" s="26"/>
      <c r="AA996" s="27"/>
    </row>
    <row r="997">
      <c r="A997" s="99"/>
      <c r="X997" s="26"/>
      <c r="Y997" s="27"/>
      <c r="Z997" s="26"/>
      <c r="AA997" s="27"/>
    </row>
    <row r="998">
      <c r="A998" s="99"/>
      <c r="X998" s="53"/>
      <c r="Y998" s="27"/>
      <c r="Z998" s="53"/>
      <c r="AA998" s="27"/>
    </row>
    <row r="999">
      <c r="A999" s="99"/>
      <c r="X999" s="26"/>
      <c r="Y999" s="27"/>
      <c r="Z999" s="26"/>
      <c r="AA999" s="27"/>
    </row>
    <row r="1000">
      <c r="A1000" s="99"/>
      <c r="X1000" s="26"/>
      <c r="Y1000" s="27"/>
      <c r="Z1000" s="26"/>
      <c r="AA1000" s="27"/>
    </row>
    <row r="1001">
      <c r="A1001" s="99"/>
      <c r="X1001" s="26"/>
      <c r="Y1001" s="27"/>
      <c r="Z1001" s="26"/>
      <c r="AA1001" s="27"/>
    </row>
    <row r="1002">
      <c r="A1002" s="99"/>
      <c r="X1002" s="26"/>
      <c r="Y1002" s="27"/>
      <c r="Z1002" s="26"/>
      <c r="AA1002" s="27"/>
    </row>
    <row r="1003">
      <c r="A1003" s="99"/>
      <c r="X1003" s="26"/>
      <c r="Y1003" s="27"/>
      <c r="Z1003" s="26"/>
      <c r="AA1003" s="27"/>
    </row>
    <row r="1004">
      <c r="A1004" s="99"/>
      <c r="X1004" s="26"/>
      <c r="Y1004" s="27"/>
      <c r="Z1004" s="26"/>
      <c r="AA1004" s="27"/>
    </row>
    <row r="1005">
      <c r="A1005" s="99"/>
      <c r="X1005" s="26"/>
      <c r="Y1005" s="27"/>
      <c r="Z1005" s="26"/>
      <c r="AA1005" s="27"/>
    </row>
    <row r="1006">
      <c r="A1006" s="99"/>
      <c r="X1006" s="26"/>
      <c r="Y1006" s="27"/>
      <c r="Z1006" s="26"/>
      <c r="AA1006" s="27"/>
    </row>
    <row r="1007">
      <c r="A1007" s="99"/>
      <c r="X1007" s="26"/>
      <c r="Y1007" s="27"/>
      <c r="Z1007" s="26"/>
      <c r="AA1007" s="27"/>
    </row>
    <row r="1008">
      <c r="A1008" s="99"/>
      <c r="X1008" s="53"/>
      <c r="Y1008" s="27"/>
      <c r="Z1008" s="53"/>
      <c r="AA1008" s="27"/>
    </row>
    <row r="1009">
      <c r="A1009" s="99"/>
      <c r="X1009" s="26"/>
      <c r="Y1009" s="27"/>
      <c r="Z1009" s="26"/>
      <c r="AA1009" s="27"/>
    </row>
    <row r="1010">
      <c r="A1010" s="99"/>
      <c r="X1010" s="26"/>
      <c r="Y1010" s="27"/>
      <c r="Z1010" s="26"/>
      <c r="AA1010" s="27"/>
    </row>
    <row r="1011">
      <c r="A1011" s="99"/>
      <c r="X1011" s="26"/>
      <c r="Y1011" s="27"/>
      <c r="Z1011" s="26"/>
      <c r="AA1011" s="27"/>
    </row>
    <row r="1012">
      <c r="A1012" s="99"/>
      <c r="X1012" s="26"/>
      <c r="Y1012" s="27"/>
      <c r="Z1012" s="26"/>
      <c r="AA1012" s="27"/>
    </row>
    <row r="1013">
      <c r="A1013" s="99"/>
      <c r="X1013" s="26"/>
      <c r="Y1013" s="27"/>
      <c r="Z1013" s="26"/>
      <c r="AA1013" s="27"/>
    </row>
    <row r="1014">
      <c r="A1014" s="99"/>
      <c r="X1014" s="26"/>
      <c r="Y1014" s="27"/>
      <c r="Z1014" s="26"/>
      <c r="AA1014" s="27"/>
    </row>
    <row r="1015">
      <c r="A1015" s="99"/>
      <c r="X1015" s="26"/>
      <c r="Y1015" s="27"/>
      <c r="Z1015" s="26"/>
      <c r="AA1015" s="27"/>
    </row>
    <row r="1016">
      <c r="A1016" s="99"/>
      <c r="X1016" s="26"/>
      <c r="Y1016" s="27"/>
      <c r="Z1016" s="26"/>
      <c r="AA1016" s="27"/>
    </row>
    <row r="1017">
      <c r="A1017" s="99"/>
      <c r="X1017" s="53"/>
      <c r="Y1017" s="27"/>
      <c r="Z1017" s="53"/>
      <c r="AA1017" s="27"/>
    </row>
    <row r="1018">
      <c r="A1018" s="99"/>
      <c r="X1018" s="26"/>
      <c r="Y1018" s="27"/>
      <c r="Z1018" s="26"/>
      <c r="AA1018" s="27"/>
    </row>
    <row r="1019">
      <c r="A1019" s="99"/>
      <c r="X1019" s="26"/>
      <c r="Y1019" s="27"/>
      <c r="Z1019" s="26"/>
      <c r="AA1019" s="27"/>
    </row>
    <row r="1020">
      <c r="A1020" s="99"/>
      <c r="X1020" s="26"/>
      <c r="Y1020" s="27"/>
      <c r="Z1020" s="26"/>
      <c r="AA1020" s="27"/>
    </row>
    <row r="1021">
      <c r="A1021" s="99"/>
      <c r="X1021" s="26"/>
      <c r="Y1021" s="27"/>
      <c r="Z1021" s="26"/>
      <c r="AA1021" s="27"/>
    </row>
    <row r="1022">
      <c r="A1022" s="99"/>
      <c r="X1022" s="26"/>
      <c r="Y1022" s="27"/>
      <c r="Z1022" s="26"/>
      <c r="AA1022" s="27"/>
    </row>
    <row r="1023">
      <c r="A1023" s="99"/>
      <c r="X1023" s="26"/>
      <c r="Y1023" s="27"/>
      <c r="Z1023" s="26"/>
      <c r="AA1023" s="27"/>
    </row>
    <row r="1024">
      <c r="A1024" s="99"/>
      <c r="X1024" s="26"/>
      <c r="Y1024" s="27"/>
      <c r="Z1024" s="26"/>
      <c r="AA1024" s="27"/>
    </row>
    <row r="1025">
      <c r="A1025" s="99"/>
      <c r="X1025" s="26"/>
      <c r="Y1025" s="27"/>
      <c r="Z1025" s="26"/>
      <c r="AA1025" s="27"/>
    </row>
    <row r="1026">
      <c r="A1026" s="99"/>
      <c r="X1026" s="26"/>
      <c r="Y1026" s="27"/>
      <c r="Z1026" s="26"/>
      <c r="AA1026" s="27"/>
    </row>
    <row r="1027">
      <c r="A1027" s="99"/>
      <c r="X1027" s="53"/>
      <c r="Y1027" s="27"/>
      <c r="Z1027" s="53"/>
      <c r="AA1027" s="27"/>
    </row>
    <row r="1028">
      <c r="A1028" s="99"/>
      <c r="X1028" s="26"/>
      <c r="Y1028" s="27"/>
      <c r="Z1028" s="26"/>
      <c r="AA1028" s="27"/>
    </row>
    <row r="1029">
      <c r="A1029" s="99"/>
      <c r="X1029" s="74"/>
      <c r="Y1029" s="27"/>
      <c r="Z1029" s="74"/>
      <c r="AA1029" s="27"/>
    </row>
    <row r="1030">
      <c r="A1030" s="99"/>
    </row>
  </sheetData>
  <mergeCells count="10">
    <mergeCell ref="A74:A80"/>
    <mergeCell ref="A84:A90"/>
    <mergeCell ref="A94:A100"/>
    <mergeCell ref="A3:A9"/>
    <mergeCell ref="A13:A20"/>
    <mergeCell ref="A24:A30"/>
    <mergeCell ref="A34:A39"/>
    <mergeCell ref="A43:A50"/>
    <mergeCell ref="A54:A60"/>
    <mergeCell ref="A64:A7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5.0"/>
  </cols>
  <sheetData>
    <row r="1" ht="84.75" customHeight="1">
      <c r="A1" s="104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25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105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>
      <c r="A2" s="76"/>
      <c r="B2" s="15"/>
      <c r="C2" s="16"/>
      <c r="D2" s="16"/>
      <c r="E2" s="17"/>
      <c r="F2" s="18"/>
      <c r="G2" s="19"/>
      <c r="H2" s="18"/>
      <c r="I2" s="20"/>
      <c r="J2" s="20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5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>
      <c r="A3" s="78">
        <v>2010.0</v>
      </c>
      <c r="B3" s="30">
        <v>74.0</v>
      </c>
      <c r="C3" s="31" t="s">
        <v>29</v>
      </c>
      <c r="D3" s="31" t="s">
        <v>22</v>
      </c>
      <c r="E3" s="32">
        <v>40260.0</v>
      </c>
      <c r="F3" s="33">
        <v>7.389999866485596</v>
      </c>
      <c r="G3" s="43">
        <v>3.0</v>
      </c>
      <c r="H3" s="33">
        <v>11.720000267028809</v>
      </c>
      <c r="I3" s="20"/>
      <c r="J3" s="35">
        <v>0.22248244285583496</v>
      </c>
      <c r="K3" s="45">
        <v>73.51499938964844</v>
      </c>
      <c r="L3" s="37">
        <v>0.10298319905996323</v>
      </c>
      <c r="M3" s="80">
        <v>0.25352978706359863</v>
      </c>
      <c r="N3" s="42">
        <v>0.006719999946653843</v>
      </c>
      <c r="O3" s="39">
        <v>0.8777225017547607</v>
      </c>
      <c r="P3" s="37">
        <v>6.447500228881836</v>
      </c>
      <c r="Q3" s="39">
        <v>8.928581237792969</v>
      </c>
      <c r="R3" s="39">
        <v>2.1286051273345947</v>
      </c>
      <c r="S3" s="39">
        <v>13.376249313354492</v>
      </c>
      <c r="T3" s="37">
        <f t="shared" ref="T3:T9" si="1"> M3 + N3 + I3</f>
        <v>0.260249787</v>
      </c>
      <c r="U3" s="23"/>
      <c r="V3" s="24"/>
      <c r="W3" s="25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>
      <c r="A4" s="40"/>
      <c r="B4" s="30">
        <v>74.0</v>
      </c>
      <c r="C4" s="31" t="s">
        <v>29</v>
      </c>
      <c r="D4" s="31" t="s">
        <v>22</v>
      </c>
      <c r="E4" s="32">
        <v>40297.0</v>
      </c>
      <c r="F4" s="33">
        <v>7.440000057220459</v>
      </c>
      <c r="G4" s="34">
        <v>3.4000000953674316</v>
      </c>
      <c r="H4" s="33">
        <v>10.960000038146973</v>
      </c>
      <c r="I4" s="20"/>
      <c r="J4" s="41">
        <v>0.11709602177143097</v>
      </c>
      <c r="K4" s="21"/>
      <c r="L4" s="37">
        <v>0.294158011674881</v>
      </c>
      <c r="M4" s="37">
        <v>0.24739103019237518</v>
      </c>
      <c r="N4" s="42">
        <v>0.006240000016987324</v>
      </c>
      <c r="O4" s="39">
        <v>1.2102290391921997</v>
      </c>
      <c r="P4" s="37">
        <v>2.6575000286102295</v>
      </c>
      <c r="Q4" s="39">
        <v>2.440514087677002</v>
      </c>
      <c r="R4" s="39">
        <v>3.330793619155884</v>
      </c>
      <c r="S4" s="39">
        <v>15.345965385437012</v>
      </c>
      <c r="T4" s="37">
        <f t="shared" si="1"/>
        <v>0.2536310302</v>
      </c>
      <c r="U4" s="23"/>
      <c r="V4" s="24"/>
      <c r="W4" s="25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>
      <c r="A5" s="40"/>
      <c r="B5" s="30">
        <v>74.0</v>
      </c>
      <c r="C5" s="31" t="s">
        <v>29</v>
      </c>
      <c r="D5" s="31" t="s">
        <v>22</v>
      </c>
      <c r="E5" s="32">
        <v>40343.0</v>
      </c>
      <c r="F5" s="33">
        <v>7.869999885559082</v>
      </c>
      <c r="G5" s="43">
        <v>1.7000000476837158</v>
      </c>
      <c r="H5" s="33">
        <v>7.070000171661377</v>
      </c>
      <c r="I5" s="41">
        <v>0.3909122049808502</v>
      </c>
      <c r="J5" s="41">
        <v>0.09367681294679642</v>
      </c>
      <c r="K5" s="21"/>
      <c r="L5" s="37">
        <v>0.24829767644405365</v>
      </c>
      <c r="M5" s="37">
        <v>0.15340909361839294</v>
      </c>
      <c r="N5" s="42">
        <v>0.006416584365069866</v>
      </c>
      <c r="O5" s="39">
        <v>1.5444787740707397</v>
      </c>
      <c r="P5" s="37">
        <v>2.303999900817871</v>
      </c>
      <c r="Q5" s="39">
        <v>4.068777561187744</v>
      </c>
      <c r="R5" s="39">
        <v>3.322091579437256</v>
      </c>
      <c r="S5" s="39">
        <v>13.528204917907715</v>
      </c>
      <c r="T5" s="37">
        <f t="shared" si="1"/>
        <v>0.550737883</v>
      </c>
      <c r="U5" s="23"/>
      <c r="V5" s="24"/>
      <c r="W5" s="25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>
      <c r="A6" s="40"/>
      <c r="B6" s="30">
        <v>74.0</v>
      </c>
      <c r="C6" s="31" t="s">
        <v>29</v>
      </c>
      <c r="D6" s="31" t="s">
        <v>22</v>
      </c>
      <c r="E6" s="32">
        <v>40388.0</v>
      </c>
      <c r="F6" s="33">
        <v>7.75</v>
      </c>
      <c r="G6" s="34">
        <v>3.200000047683716</v>
      </c>
      <c r="H6" s="33">
        <v>8.989999771118164</v>
      </c>
      <c r="I6" s="41">
        <v>1.5778416395187378</v>
      </c>
      <c r="J6" s="35">
        <v>0.26932084560394287</v>
      </c>
      <c r="K6" s="100">
        <v>141.11500549316406</v>
      </c>
      <c r="L6" s="37">
        <v>0.18676069378852844</v>
      </c>
      <c r="M6" s="37">
        <v>0.1306818127632141</v>
      </c>
      <c r="N6" s="42">
        <v>0.00888450164347887</v>
      </c>
      <c r="O6" s="39">
        <v>2.036126136779785</v>
      </c>
      <c r="P6" s="37">
        <v>4.947400093078613</v>
      </c>
      <c r="Q6" s="39">
        <v>3.88801646232605</v>
      </c>
      <c r="R6" s="39">
        <v>5.151066303253174</v>
      </c>
      <c r="S6" s="39">
        <v>16.42359161376953</v>
      </c>
      <c r="T6" s="37">
        <f t="shared" si="1"/>
        <v>1.717407954</v>
      </c>
      <c r="U6" s="23"/>
      <c r="V6" s="24"/>
      <c r="W6" s="25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A7" s="40"/>
      <c r="B7" s="30">
        <v>74.0</v>
      </c>
      <c r="C7" s="31" t="s">
        <v>29</v>
      </c>
      <c r="D7" s="31" t="s">
        <v>22</v>
      </c>
      <c r="E7" s="32">
        <v>40421.0</v>
      </c>
      <c r="F7" s="33">
        <v>8.300000190734863</v>
      </c>
      <c r="G7" s="43">
        <v>2.4000000953674316</v>
      </c>
      <c r="H7" s="44">
        <v>6.690000057220459</v>
      </c>
      <c r="I7" s="35">
        <v>3.1340548992156982</v>
      </c>
      <c r="J7" s="35">
        <v>0.33957844972610474</v>
      </c>
      <c r="K7" s="100">
        <v>161.85000610351562</v>
      </c>
      <c r="L7" s="37">
        <v>0.12530887126922607</v>
      </c>
      <c r="M7" s="37">
        <v>0.10795454680919647</v>
      </c>
      <c r="N7" s="42">
        <v>0.009871668182313442</v>
      </c>
      <c r="O7" s="39">
        <v>4.673778533935547</v>
      </c>
      <c r="P7" s="37">
        <v>7.674099922180176</v>
      </c>
      <c r="Q7" s="39">
        <v>8.525221824645996</v>
      </c>
      <c r="R7" s="39">
        <v>9.880867958068848</v>
      </c>
      <c r="S7" s="39">
        <v>27.837963104248047</v>
      </c>
      <c r="T7" s="37">
        <f t="shared" si="1"/>
        <v>3.251881114</v>
      </c>
      <c r="U7" s="23"/>
      <c r="V7" s="24"/>
      <c r="W7" s="25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>
      <c r="A8" s="40"/>
      <c r="B8" s="30">
        <v>74.0</v>
      </c>
      <c r="C8" s="31" t="s">
        <v>29</v>
      </c>
      <c r="D8" s="31" t="s">
        <v>22</v>
      </c>
      <c r="E8" s="32">
        <v>40444.0</v>
      </c>
      <c r="F8" s="33">
        <v>7.400000095367432</v>
      </c>
      <c r="G8" s="43">
        <v>1.7000000476837158</v>
      </c>
      <c r="H8" s="33">
        <v>9.289999961853027</v>
      </c>
      <c r="I8" s="41">
        <v>2.482994318008423</v>
      </c>
      <c r="J8" s="35">
        <v>0.2927400469779968</v>
      </c>
      <c r="K8" s="100">
        <v>144.9499969482422</v>
      </c>
      <c r="L8" s="37">
        <v>0.08498655259609222</v>
      </c>
      <c r="M8" s="37">
        <v>0.05113636329770088</v>
      </c>
      <c r="N8" s="42">
        <v>0.003948667552322149</v>
      </c>
      <c r="O8" s="39">
        <v>2.7027218341827393</v>
      </c>
      <c r="P8" s="37">
        <v>5.916800022125244</v>
      </c>
      <c r="Q8" s="39">
        <v>5.512475490570068</v>
      </c>
      <c r="R8" s="39">
        <v>6.987102031707764</v>
      </c>
      <c r="S8" s="39">
        <v>20.461668014526367</v>
      </c>
      <c r="T8" s="37">
        <f t="shared" si="1"/>
        <v>2.538079349</v>
      </c>
      <c r="U8" s="23"/>
      <c r="V8" s="24"/>
      <c r="W8" s="25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>
      <c r="A9" s="46"/>
      <c r="B9" s="30">
        <v>74.0</v>
      </c>
      <c r="C9" s="31" t="s">
        <v>29</v>
      </c>
      <c r="D9" s="31" t="s">
        <v>22</v>
      </c>
      <c r="E9" s="32">
        <v>40479.0</v>
      </c>
      <c r="F9" s="33">
        <v>7.46999979019165</v>
      </c>
      <c r="G9" s="43">
        <v>2.4000000953674316</v>
      </c>
      <c r="H9" s="33">
        <v>8.3100004196167</v>
      </c>
      <c r="I9" s="20"/>
      <c r="J9" s="35">
        <v>0.28103044629096985</v>
      </c>
      <c r="K9" s="45">
        <v>119.5999984741211</v>
      </c>
      <c r="L9" s="37">
        <v>0.15656231343746185</v>
      </c>
      <c r="M9" s="37">
        <v>0.22727273404598236</v>
      </c>
      <c r="N9" s="42">
        <v>0.008390918374061584</v>
      </c>
      <c r="O9" s="39">
        <v>2.7744741439819336</v>
      </c>
      <c r="P9" s="37">
        <v>8.244099617004395</v>
      </c>
      <c r="Q9" s="39">
        <v>6.515716075897217</v>
      </c>
      <c r="R9" s="39">
        <v>6.4061198234558105</v>
      </c>
      <c r="S9" s="39">
        <v>18.504663467407227</v>
      </c>
      <c r="T9" s="37">
        <f t="shared" si="1"/>
        <v>0.2356636524</v>
      </c>
      <c r="U9" s="23"/>
      <c r="V9" s="24"/>
      <c r="W9" s="25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>
      <c r="A10" s="76"/>
      <c r="B10" s="15"/>
      <c r="C10" s="16"/>
      <c r="D10" s="16"/>
      <c r="E10" s="17"/>
      <c r="F10" s="18"/>
      <c r="G10" s="19"/>
      <c r="H10" s="18"/>
      <c r="I10" s="20"/>
      <c r="J10" s="20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5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>
      <c r="A11" s="101" t="s">
        <v>28</v>
      </c>
      <c r="B11" s="15"/>
      <c r="C11" s="16"/>
      <c r="D11" s="16"/>
      <c r="E11" s="17"/>
      <c r="F11" s="48">
        <f t="shared" ref="F11:H11" si="2"> (sum(F3:F9)/7)</f>
        <v>7.659999984</v>
      </c>
      <c r="G11" s="48">
        <f t="shared" si="2"/>
        <v>2.542857204</v>
      </c>
      <c r="H11" s="48">
        <f t="shared" si="2"/>
        <v>9.004285812</v>
      </c>
      <c r="I11" s="48">
        <f> (sum(I5:I8)/4)</f>
        <v>1.896450765</v>
      </c>
      <c r="J11" s="55">
        <f> (sum(J3:J9)/7)</f>
        <v>0.230846438</v>
      </c>
      <c r="K11" s="49">
        <f> (sum(K6:K9,K3)/5)</f>
        <v>128.2060013</v>
      </c>
      <c r="L11" s="50">
        <f t="shared" ref="L11:S11" si="3"> (sum(L3:L9)/7)</f>
        <v>0.1712939026</v>
      </c>
      <c r="M11" s="50">
        <f t="shared" si="3"/>
        <v>0.1673393383</v>
      </c>
      <c r="N11" s="50">
        <f t="shared" si="3"/>
        <v>0.007210334297</v>
      </c>
      <c r="O11" s="50">
        <f t="shared" si="3"/>
        <v>2.259932995</v>
      </c>
      <c r="P11" s="50">
        <f t="shared" si="3"/>
        <v>5.455914259</v>
      </c>
      <c r="Q11" s="50">
        <f t="shared" si="3"/>
        <v>5.697043249</v>
      </c>
      <c r="R11" s="50">
        <f t="shared" si="3"/>
        <v>5.315235206</v>
      </c>
      <c r="S11" s="50">
        <f t="shared" si="3"/>
        <v>17.92547226</v>
      </c>
      <c r="T11" s="37">
        <f> M11 + N11 + I11</f>
        <v>2.071000438</v>
      </c>
      <c r="U11" s="23"/>
      <c r="V11" s="52"/>
      <c r="W11" s="25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>
      <c r="A12" s="76"/>
      <c r="B12" s="15"/>
      <c r="C12" s="16"/>
      <c r="D12" s="16"/>
      <c r="E12" s="17"/>
      <c r="F12" s="18"/>
      <c r="G12" s="19"/>
      <c r="H12" s="18"/>
      <c r="I12" s="20"/>
      <c r="J12" s="20"/>
      <c r="K12" s="2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5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>
      <c r="A13" s="78">
        <v>2011.0</v>
      </c>
      <c r="B13" s="30">
        <v>74.0</v>
      </c>
      <c r="C13" s="31" t="s">
        <v>29</v>
      </c>
      <c r="D13" s="31" t="s">
        <v>22</v>
      </c>
      <c r="E13" s="32">
        <v>40631.0</v>
      </c>
      <c r="F13" s="33">
        <v>7.409999847412109</v>
      </c>
      <c r="G13" s="43">
        <v>2.700000047683716</v>
      </c>
      <c r="H13" s="33">
        <v>12.359999656677246</v>
      </c>
      <c r="I13" s="41">
        <v>1.5698741674423218</v>
      </c>
      <c r="J13" s="35">
        <v>0.23419204354286194</v>
      </c>
      <c r="K13" s="45">
        <v>89.69999694824219</v>
      </c>
      <c r="L13" s="37">
        <v>0.2699219286441803</v>
      </c>
      <c r="M13" s="80">
        <v>0.06818182021379471</v>
      </c>
      <c r="N13" s="42">
        <v>0.0024679170455783606</v>
      </c>
      <c r="O13" s="39">
        <v>5.168989658355713</v>
      </c>
      <c r="P13" s="37">
        <v>4.67609977722168</v>
      </c>
      <c r="Q13" s="39">
        <v>11.929291725158691</v>
      </c>
      <c r="R13" s="39">
        <v>9.320828437805176</v>
      </c>
      <c r="S13" s="39">
        <v>37.9097900390625</v>
      </c>
      <c r="T13" s="37">
        <f t="shared" ref="T13:T20" si="4"> M13 + N13 + I13</f>
        <v>1.640523905</v>
      </c>
      <c r="U13" s="23"/>
      <c r="V13" s="24"/>
      <c r="W13" s="25"/>
      <c r="X13" s="26"/>
      <c r="Y13" s="27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>
      <c r="A14" s="40"/>
      <c r="B14" s="30">
        <v>74.0</v>
      </c>
      <c r="C14" s="31" t="s">
        <v>29</v>
      </c>
      <c r="D14" s="31" t="s">
        <v>22</v>
      </c>
      <c r="E14" s="32">
        <v>40660.0</v>
      </c>
      <c r="F14" s="33">
        <v>7.559999942779541</v>
      </c>
      <c r="G14" s="43">
        <v>2.4000000953674316</v>
      </c>
      <c r="H14" s="33">
        <v>7.429999828338623</v>
      </c>
      <c r="I14" s="59">
        <v>0.3003000020980835</v>
      </c>
      <c r="J14" s="41">
        <v>0.1522248238325119</v>
      </c>
      <c r="K14" s="45">
        <v>124.1500015258789</v>
      </c>
      <c r="L14" s="37">
        <v>0.23620769381523132</v>
      </c>
      <c r="M14" s="37">
        <v>0.2979905903339386</v>
      </c>
      <c r="N14" s="42">
        <v>0.0019743337761610746</v>
      </c>
      <c r="O14" s="39">
        <v>0.9380003809928894</v>
      </c>
      <c r="P14" s="37">
        <v>3.3552000522613525</v>
      </c>
      <c r="Q14" s="39">
        <v>2.0596888065338135</v>
      </c>
      <c r="R14" s="39">
        <v>1.8214178085327148</v>
      </c>
      <c r="S14" s="39">
        <v>10.953324317932129</v>
      </c>
      <c r="T14" s="37">
        <f t="shared" si="4"/>
        <v>0.6002649262</v>
      </c>
      <c r="U14" s="23"/>
      <c r="V14" s="24"/>
      <c r="W14" s="25"/>
      <c r="X14" s="26"/>
      <c r="Y14" s="27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>
      <c r="A15" s="40"/>
      <c r="B15" s="30">
        <v>74.0</v>
      </c>
      <c r="C15" s="31" t="s">
        <v>29</v>
      </c>
      <c r="D15" s="31" t="s">
        <v>22</v>
      </c>
      <c r="E15" s="32">
        <v>40687.0</v>
      </c>
      <c r="F15" s="33">
        <v>7.760000228881836</v>
      </c>
      <c r="G15" s="34">
        <v>3.200000047683716</v>
      </c>
      <c r="H15" s="33">
        <v>8.720000267028809</v>
      </c>
      <c r="I15" s="59">
        <v>0.30278387665748596</v>
      </c>
      <c r="J15" s="41">
        <v>0.09367681294679642</v>
      </c>
      <c r="K15" s="45">
        <v>79.30000305175781</v>
      </c>
      <c r="L15" s="37">
        <v>0.13605698943138123</v>
      </c>
      <c r="M15" s="37">
        <v>0.12270200997591019</v>
      </c>
      <c r="N15" s="42">
        <v>0.002895752899348736</v>
      </c>
      <c r="O15" s="39">
        <v>0.9066367745399475</v>
      </c>
      <c r="P15" s="37">
        <v>2.188800096511841</v>
      </c>
      <c r="Q15" s="39">
        <v>2.6275579929351807</v>
      </c>
      <c r="R15" s="39">
        <v>2.6404707431793213</v>
      </c>
      <c r="S15" s="39">
        <v>11.158753395080566</v>
      </c>
      <c r="T15" s="37">
        <f t="shared" si="4"/>
        <v>0.4283816395</v>
      </c>
      <c r="U15" s="23"/>
      <c r="V15" s="24"/>
      <c r="W15" s="25"/>
      <c r="X15" s="26"/>
      <c r="Y15" s="27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>
      <c r="A16" s="40"/>
      <c r="B16" s="30">
        <v>74.0</v>
      </c>
      <c r="C16" s="31" t="s">
        <v>29</v>
      </c>
      <c r="D16" s="31" t="s">
        <v>22</v>
      </c>
      <c r="E16" s="32">
        <v>40722.0</v>
      </c>
      <c r="F16" s="33">
        <v>8.100000381469727</v>
      </c>
      <c r="G16" s="43">
        <v>2.299999952316284</v>
      </c>
      <c r="H16" s="33">
        <v>10.229999542236328</v>
      </c>
      <c r="I16" s="41">
        <v>0.6261612772941589</v>
      </c>
      <c r="J16" s="41">
        <v>0.14051522314548492</v>
      </c>
      <c r="K16" s="36">
        <v>62.400001525878906</v>
      </c>
      <c r="L16" s="37">
        <v>0.29065558314323425</v>
      </c>
      <c r="M16" s="37">
        <v>0.1825566440820694</v>
      </c>
      <c r="N16" s="42">
        <v>0.0038610037881881</v>
      </c>
      <c r="O16" s="39">
        <v>1.6281094551086426</v>
      </c>
      <c r="P16" s="37">
        <v>3.1328001022338867</v>
      </c>
      <c r="Q16" s="39">
        <v>4.883964538574219</v>
      </c>
      <c r="R16" s="39">
        <v>4.1804986000061035</v>
      </c>
      <c r="S16" s="39">
        <v>14.607034683227539</v>
      </c>
      <c r="T16" s="37">
        <f t="shared" si="4"/>
        <v>0.8125789252</v>
      </c>
      <c r="U16" s="23"/>
      <c r="V16" s="24"/>
      <c r="W16" s="25"/>
      <c r="X16" s="26"/>
      <c r="Y16" s="27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>
      <c r="A17" s="40"/>
      <c r="B17" s="30">
        <v>74.0</v>
      </c>
      <c r="C17" s="31" t="s">
        <v>29</v>
      </c>
      <c r="D17" s="31" t="s">
        <v>22</v>
      </c>
      <c r="E17" s="32">
        <v>40745.0</v>
      </c>
      <c r="F17" s="33">
        <v>8.100000381469727</v>
      </c>
      <c r="G17" s="43">
        <v>2.200000047683716</v>
      </c>
      <c r="H17" s="33">
        <v>8.630000114440918</v>
      </c>
      <c r="I17" s="20"/>
      <c r="J17" s="35">
        <v>0.26932084560394287</v>
      </c>
      <c r="K17" s="100">
        <v>283.3999938964844</v>
      </c>
      <c r="L17" s="37">
        <v>0.15975627303123474</v>
      </c>
      <c r="M17" s="37">
        <v>0.14835399389266968</v>
      </c>
      <c r="N17" s="42">
        <v>0.011100386269390583</v>
      </c>
      <c r="O17" s="39">
        <v>3.2477529048919678</v>
      </c>
      <c r="P17" s="54"/>
      <c r="Q17" s="39">
        <v>5.673824787139893</v>
      </c>
      <c r="R17" s="39">
        <v>4.626168251037598</v>
      </c>
      <c r="S17" s="39">
        <v>18.55561637878418</v>
      </c>
      <c r="T17" s="37">
        <f t="shared" si="4"/>
        <v>0.1594543802</v>
      </c>
      <c r="U17" s="23"/>
      <c r="V17" s="24"/>
      <c r="W17" s="25"/>
      <c r="X17" s="26"/>
      <c r="Y17" s="27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>
      <c r="A18" s="40"/>
      <c r="B18" s="30">
        <v>74.0</v>
      </c>
      <c r="C18" s="31" t="s">
        <v>29</v>
      </c>
      <c r="D18" s="31" t="s">
        <v>22</v>
      </c>
      <c r="E18" s="32">
        <v>40779.0</v>
      </c>
      <c r="F18" s="33">
        <v>7.389999866485596</v>
      </c>
      <c r="G18" s="43">
        <v>1.0</v>
      </c>
      <c r="H18" s="33">
        <v>7.599999904632568</v>
      </c>
      <c r="I18" s="35">
        <v>2.8178160190582275</v>
      </c>
      <c r="J18" s="35">
        <v>0.26932084560394287</v>
      </c>
      <c r="K18" s="45">
        <v>104.91999816894531</v>
      </c>
      <c r="L18" s="37">
        <v>0.05898572877049446</v>
      </c>
      <c r="M18" s="37">
        <v>0.10987601429224014</v>
      </c>
      <c r="N18" s="42">
        <v>0.012065636925399303</v>
      </c>
      <c r="O18" s="39">
        <v>3.4081172943115234</v>
      </c>
      <c r="P18" s="37">
        <v>7.117300033569336</v>
      </c>
      <c r="Q18" s="39">
        <v>8.182568550109863</v>
      </c>
      <c r="R18" s="39">
        <v>5.617748737335205</v>
      </c>
      <c r="S18" s="39">
        <v>24.90452766418457</v>
      </c>
      <c r="T18" s="37">
        <f t="shared" si="4"/>
        <v>2.93975767</v>
      </c>
      <c r="U18" s="23"/>
      <c r="V18" s="24"/>
      <c r="W18" s="25"/>
      <c r="X18" s="26"/>
      <c r="Y18" s="27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>
      <c r="A19" s="40"/>
      <c r="B19" s="30">
        <v>74.0</v>
      </c>
      <c r="C19" s="31" t="s">
        <v>29</v>
      </c>
      <c r="D19" s="31" t="s">
        <v>22</v>
      </c>
      <c r="E19" s="32">
        <v>40799.0</v>
      </c>
      <c r="F19" s="33">
        <v>7.75</v>
      </c>
      <c r="G19" s="43">
        <v>2.9000000953674316</v>
      </c>
      <c r="H19" s="33">
        <v>7.0</v>
      </c>
      <c r="I19" s="35">
        <v>2.8456807136535645</v>
      </c>
      <c r="J19" s="35">
        <v>0.2576112449169159</v>
      </c>
      <c r="K19" s="45">
        <v>102.7699966430664</v>
      </c>
      <c r="L19" s="37">
        <v>0.046796511858701706</v>
      </c>
      <c r="M19" s="37">
        <v>0.11415134370326996</v>
      </c>
      <c r="N19" s="42">
        <v>0.012065636925399303</v>
      </c>
      <c r="O19" s="39">
        <v>2.2921741008758545</v>
      </c>
      <c r="P19" s="37">
        <v>7.001999855041504</v>
      </c>
      <c r="Q19" s="39">
        <v>8.000296592712402</v>
      </c>
      <c r="R19" s="39">
        <v>5.936875820159912</v>
      </c>
      <c r="S19" s="39">
        <v>20.77568244934082</v>
      </c>
      <c r="T19" s="37">
        <f t="shared" si="4"/>
        <v>2.971897694</v>
      </c>
      <c r="U19" s="23"/>
      <c r="V19" s="24"/>
      <c r="W19" s="25"/>
      <c r="X19" s="26"/>
      <c r="Y19" s="27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>
      <c r="A20" s="46"/>
      <c r="B20" s="30">
        <v>74.0</v>
      </c>
      <c r="C20" s="31" t="s">
        <v>29</v>
      </c>
      <c r="D20" s="31" t="s">
        <v>22</v>
      </c>
      <c r="E20" s="32">
        <v>40833.0</v>
      </c>
      <c r="F20" s="33">
        <v>7.5</v>
      </c>
      <c r="G20" s="43">
        <v>2.5999999046325684</v>
      </c>
      <c r="H20" s="33">
        <v>7.610000133514404</v>
      </c>
      <c r="I20" s="41">
        <v>1.7145031690597534</v>
      </c>
      <c r="J20" s="41">
        <v>0.09367681294679642</v>
      </c>
      <c r="K20" s="45">
        <v>115.69999694824219</v>
      </c>
      <c r="L20" s="37">
        <v>0.20943400263786316</v>
      </c>
      <c r="M20" s="37">
        <v>0.5117571353912354</v>
      </c>
      <c r="N20" s="42">
        <v>0.00193050189409405</v>
      </c>
      <c r="O20" s="39">
        <v>2.4169960021972656</v>
      </c>
      <c r="P20" s="37">
        <v>4.820799827575684</v>
      </c>
      <c r="Q20" s="39">
        <v>5.884019374847412</v>
      </c>
      <c r="R20" s="39">
        <v>4.738576889038086</v>
      </c>
      <c r="S20" s="39">
        <v>15.909445762634277</v>
      </c>
      <c r="T20" s="37">
        <f t="shared" si="4"/>
        <v>2.228190806</v>
      </c>
      <c r="U20" s="23"/>
      <c r="V20" s="24"/>
      <c r="W20" s="25"/>
      <c r="X20" s="26"/>
      <c r="Y20" s="27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>
      <c r="A21" s="76"/>
      <c r="B21" s="15"/>
      <c r="C21" s="16"/>
      <c r="D21" s="16"/>
      <c r="E21" s="17"/>
      <c r="F21" s="18"/>
      <c r="G21" s="19"/>
      <c r="H21" s="18"/>
      <c r="I21" s="20"/>
      <c r="J21" s="20"/>
      <c r="K21" s="2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  <c r="W21" s="25"/>
      <c r="X21" s="26"/>
      <c r="Y21" s="27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>
      <c r="A22" s="101" t="s">
        <v>28</v>
      </c>
      <c r="B22" s="15"/>
      <c r="C22" s="16"/>
      <c r="D22" s="16"/>
      <c r="E22" s="17"/>
      <c r="F22" s="48">
        <f t="shared" ref="F22:H22" si="5"> (sum(F13:F20)/8)</f>
        <v>7.696250081</v>
      </c>
      <c r="G22" s="48">
        <f t="shared" si="5"/>
        <v>2.412500024</v>
      </c>
      <c r="H22" s="48">
        <f t="shared" si="5"/>
        <v>8.697499931</v>
      </c>
      <c r="I22" s="48">
        <f> (sum(I13:I16,I18:I20)/7)</f>
        <v>1.453874175</v>
      </c>
      <c r="J22" s="49">
        <f t="shared" ref="J22:O22" si="6"> (sum(J13:J20)/8)</f>
        <v>0.1888173316</v>
      </c>
      <c r="K22" s="49">
        <f t="shared" si="6"/>
        <v>120.2924986</v>
      </c>
      <c r="L22" s="50">
        <f t="shared" si="6"/>
        <v>0.1759768389</v>
      </c>
      <c r="M22" s="50">
        <f t="shared" si="6"/>
        <v>0.194446194</v>
      </c>
      <c r="N22" s="50">
        <f t="shared" si="6"/>
        <v>0.00604514619</v>
      </c>
      <c r="O22" s="50">
        <f t="shared" si="6"/>
        <v>2.500847071</v>
      </c>
      <c r="P22" s="50">
        <f> (sum(P18:P20,P13:P16)/7)</f>
        <v>4.613285678</v>
      </c>
      <c r="Q22" s="50">
        <f t="shared" ref="Q22:S22" si="7"> (sum(Q13:Q20)/8)</f>
        <v>6.155151546</v>
      </c>
      <c r="R22" s="50">
        <f t="shared" si="7"/>
        <v>4.860323161</v>
      </c>
      <c r="S22" s="50">
        <f t="shared" si="7"/>
        <v>19.34677184</v>
      </c>
      <c r="T22" s="37">
        <f> M22 + N22 + I22</f>
        <v>1.654365515</v>
      </c>
      <c r="U22" s="23"/>
      <c r="V22" s="52"/>
      <c r="W22" s="25"/>
      <c r="X22" s="53"/>
      <c r="Y22" s="27"/>
      <c r="Z22" s="53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>
      <c r="A23" s="76"/>
      <c r="B23" s="15"/>
      <c r="C23" s="16"/>
      <c r="D23" s="16"/>
      <c r="E23" s="17"/>
      <c r="F23" s="18"/>
      <c r="G23" s="19"/>
      <c r="H23" s="18"/>
      <c r="I23" s="20"/>
      <c r="J23" s="20"/>
      <c r="K23" s="21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5"/>
      <c r="X23" s="26"/>
      <c r="Y23" s="27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>
      <c r="A24" s="78">
        <v>2012.0</v>
      </c>
      <c r="B24" s="30">
        <v>74.0</v>
      </c>
      <c r="C24" s="31" t="s">
        <v>29</v>
      </c>
      <c r="D24" s="31" t="s">
        <v>22</v>
      </c>
      <c r="E24" s="32">
        <v>40991.0</v>
      </c>
      <c r="F24" s="57">
        <v>13.050000190734863</v>
      </c>
      <c r="G24" s="102">
        <v>5.300000190734863</v>
      </c>
      <c r="H24" s="33">
        <v>13.050000190734863</v>
      </c>
      <c r="I24" s="41">
        <v>1.4970515966415405</v>
      </c>
      <c r="J24" s="35">
        <v>0.22248244285583496</v>
      </c>
      <c r="K24" s="45">
        <v>104.6500015258789</v>
      </c>
      <c r="L24" s="37">
        <v>0.16296489536762238</v>
      </c>
      <c r="M24" s="80">
        <v>0.11842668056488037</v>
      </c>
      <c r="N24" s="42">
        <v>0.005429417360574007</v>
      </c>
      <c r="O24" s="39">
        <v>1.762374758720398</v>
      </c>
      <c r="P24" s="37">
        <v>4.051799774169922</v>
      </c>
      <c r="Q24" s="39">
        <v>5.150160789489746</v>
      </c>
      <c r="R24" s="39">
        <v>4.213471412658691</v>
      </c>
      <c r="S24" s="39">
        <v>11.956634521484375</v>
      </c>
      <c r="T24" s="37">
        <f t="shared" ref="T24:T30" si="8"> M24 + N24 + I24</f>
        <v>1.620907695</v>
      </c>
      <c r="U24" s="23"/>
      <c r="V24" s="24"/>
      <c r="W24" s="25"/>
      <c r="X24" s="26"/>
      <c r="Y24" s="27"/>
      <c r="Z24" s="26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>
      <c r="A25" s="40"/>
      <c r="B25" s="30">
        <v>74.0</v>
      </c>
      <c r="C25" s="31" t="s">
        <v>29</v>
      </c>
      <c r="D25" s="31" t="s">
        <v>22</v>
      </c>
      <c r="E25" s="32">
        <v>41017.0</v>
      </c>
      <c r="F25" s="33">
        <v>7.699999809265137</v>
      </c>
      <c r="G25" s="34">
        <v>3.0999999046325684</v>
      </c>
      <c r="H25" s="33">
        <v>9.029999732971191</v>
      </c>
      <c r="I25" s="59">
        <v>0.2031129002571106</v>
      </c>
      <c r="J25" s="35">
        <v>0.2107728272676468</v>
      </c>
      <c r="K25" s="36">
        <v>65.0</v>
      </c>
      <c r="L25" s="37">
        <v>0.3664863407611847</v>
      </c>
      <c r="M25" s="37">
        <v>0.2637879550457001</v>
      </c>
      <c r="N25" s="42">
        <v>0.00592300109565258</v>
      </c>
      <c r="O25" s="39">
        <v>5.6907219886779785</v>
      </c>
      <c r="P25" s="37">
        <v>2.786799907684326</v>
      </c>
      <c r="Q25" s="39">
        <v>2.625047445297241</v>
      </c>
      <c r="R25" s="39">
        <v>2.029561758041382</v>
      </c>
      <c r="S25" s="39">
        <v>8.438756942749023</v>
      </c>
      <c r="T25" s="37">
        <f t="shared" si="8"/>
        <v>0.4728238564</v>
      </c>
      <c r="U25" s="23"/>
      <c r="V25" s="24"/>
      <c r="W25" s="25"/>
      <c r="X25" s="26"/>
      <c r="Y25" s="27"/>
      <c r="Z25" s="26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>
      <c r="A26" s="40"/>
      <c r="B26" s="30">
        <v>74.0</v>
      </c>
      <c r="C26" s="31" t="s">
        <v>29</v>
      </c>
      <c r="D26" s="31" t="s">
        <v>22</v>
      </c>
      <c r="E26" s="32">
        <v>41051.0</v>
      </c>
      <c r="F26" s="33">
        <v>7.599999904632568</v>
      </c>
      <c r="G26" s="43">
        <v>1.100000023841858</v>
      </c>
      <c r="H26" s="33">
        <v>7.489999771118164</v>
      </c>
      <c r="I26" s="59">
        <v>0.14390644431114197</v>
      </c>
      <c r="J26" s="41">
        <v>0.1053864136338234</v>
      </c>
      <c r="K26" s="36">
        <v>63.70000076293945</v>
      </c>
      <c r="L26" s="37">
        <v>0.21953856945037842</v>
      </c>
      <c r="M26" s="37">
        <v>0.14407867193222046</v>
      </c>
      <c r="N26" s="42">
        <v>0.0</v>
      </c>
      <c r="O26" s="58"/>
      <c r="P26" s="37">
        <v>2.578000068664551</v>
      </c>
      <c r="Q26" s="39">
        <v>2.9684996604919434</v>
      </c>
      <c r="R26" s="39">
        <v>2.382974863052368</v>
      </c>
      <c r="S26" s="39">
        <v>10.180000305175781</v>
      </c>
      <c r="T26" s="37">
        <f t="shared" si="8"/>
        <v>0.2879851162</v>
      </c>
      <c r="U26" s="23"/>
      <c r="V26" s="24"/>
      <c r="W26" s="25"/>
      <c r="X26" s="26"/>
      <c r="Y26" s="27"/>
      <c r="Z26" s="26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>
      <c r="A27" s="40"/>
      <c r="B27" s="30">
        <v>74.0</v>
      </c>
      <c r="C27" s="31" t="s">
        <v>29</v>
      </c>
      <c r="D27" s="31" t="s">
        <v>22</v>
      </c>
      <c r="E27" s="32">
        <v>41090.0</v>
      </c>
      <c r="F27" s="33">
        <v>7.889999866485596</v>
      </c>
      <c r="G27" s="43">
        <v>2.4000000953674316</v>
      </c>
      <c r="H27" s="33">
        <v>7.849999904632568</v>
      </c>
      <c r="I27" s="41">
        <v>0.9673774242401123</v>
      </c>
      <c r="J27" s="41">
        <v>0.17564402520656586</v>
      </c>
      <c r="K27" s="45">
        <v>98.80000305175781</v>
      </c>
      <c r="L27" s="37">
        <v>0.1596701294183731</v>
      </c>
      <c r="M27" s="37">
        <v>0.16545532643795013</v>
      </c>
      <c r="N27" s="42">
        <v>0.004935834091156721</v>
      </c>
      <c r="O27" s="58"/>
      <c r="P27" s="37">
        <v>3.7070999145507812</v>
      </c>
      <c r="Q27" s="39">
        <v>6.213547706604004</v>
      </c>
      <c r="R27" s="39">
        <v>4.003540992736816</v>
      </c>
      <c r="S27" s="58"/>
      <c r="T27" s="37">
        <f t="shared" si="8"/>
        <v>1.137768585</v>
      </c>
      <c r="U27" s="23"/>
      <c r="V27" s="24"/>
      <c r="W27" s="25"/>
      <c r="X27" s="26"/>
      <c r="Y27" s="27"/>
      <c r="Z27" s="26"/>
      <c r="AA27" s="2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>
      <c r="A28" s="40"/>
      <c r="B28" s="30">
        <v>74.0</v>
      </c>
      <c r="C28" s="31" t="s">
        <v>29</v>
      </c>
      <c r="D28" s="31" t="s">
        <v>22</v>
      </c>
      <c r="E28" s="32">
        <v>41144.0</v>
      </c>
      <c r="F28" s="33">
        <v>7.650000095367432</v>
      </c>
      <c r="G28" s="43">
        <v>1.600000023841858</v>
      </c>
      <c r="H28" s="33">
        <v>12.40999984741211</v>
      </c>
      <c r="I28" s="35">
        <v>3.163480758666992</v>
      </c>
      <c r="J28" s="35">
        <v>0.3044496476650238</v>
      </c>
      <c r="K28" s="100">
        <v>156.64999389648438</v>
      </c>
      <c r="L28" s="37">
        <v>0.16244591772556305</v>
      </c>
      <c r="M28" s="37">
        <v>0.12697733938694</v>
      </c>
      <c r="N28" s="42">
        <v>0.010365251451730728</v>
      </c>
      <c r="O28" s="39">
        <v>3.71766996383667</v>
      </c>
      <c r="P28" s="37">
        <v>7.406099796295166</v>
      </c>
      <c r="Q28" s="39">
        <v>9.082128524780273</v>
      </c>
      <c r="R28" s="39">
        <v>7.5892252922058105</v>
      </c>
      <c r="S28" s="39">
        <v>22.77610969543457</v>
      </c>
      <c r="T28" s="37">
        <f t="shared" si="8"/>
        <v>3.30082335</v>
      </c>
      <c r="U28" s="23"/>
      <c r="V28" s="24"/>
      <c r="W28" s="25"/>
      <c r="X28" s="26"/>
      <c r="Y28" s="27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>
      <c r="A29" s="40"/>
      <c r="B29" s="30">
        <v>74.0</v>
      </c>
      <c r="C29" s="31" t="s">
        <v>29</v>
      </c>
      <c r="D29" s="31" t="s">
        <v>22</v>
      </c>
      <c r="E29" s="32">
        <v>41180.0</v>
      </c>
      <c r="F29" s="33">
        <v>7.630000114440918</v>
      </c>
      <c r="G29" s="43">
        <v>1.899999976158142</v>
      </c>
      <c r="H29" s="33">
        <v>7.199999809265137</v>
      </c>
      <c r="I29" s="35">
        <v>2.7070579528808594</v>
      </c>
      <c r="J29" s="35">
        <v>0.33957844972610474</v>
      </c>
      <c r="K29" s="100">
        <v>144.3000030517578</v>
      </c>
      <c r="L29" s="37">
        <v>0.15189577639102936</v>
      </c>
      <c r="M29" s="37">
        <v>0.40059855580329895</v>
      </c>
      <c r="N29" s="42">
        <v>0.009378084912896156</v>
      </c>
      <c r="O29" s="39">
        <v>3.4571332931518555</v>
      </c>
      <c r="P29" s="37">
        <v>6.410200119018555</v>
      </c>
      <c r="Q29" s="39">
        <v>6.069194793701172</v>
      </c>
      <c r="R29" s="39">
        <v>6.035696506500244</v>
      </c>
      <c r="S29" s="39">
        <v>23.658946990966797</v>
      </c>
      <c r="T29" s="37">
        <f t="shared" si="8"/>
        <v>3.117034594</v>
      </c>
      <c r="U29" s="23"/>
      <c r="V29" s="24"/>
      <c r="W29" s="25"/>
      <c r="X29" s="26"/>
      <c r="Y29" s="27"/>
      <c r="Z29" s="26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>
      <c r="A30" s="46"/>
      <c r="B30" s="30">
        <v>74.0</v>
      </c>
      <c r="C30" s="31" t="s">
        <v>29</v>
      </c>
      <c r="D30" s="31" t="s">
        <v>22</v>
      </c>
      <c r="E30" s="32">
        <v>41206.0</v>
      </c>
      <c r="F30" s="33">
        <v>7.260000228881836</v>
      </c>
      <c r="G30" s="34">
        <v>3.5999999046325684</v>
      </c>
      <c r="H30" s="33">
        <v>10.140000343322754</v>
      </c>
      <c r="I30" s="41">
        <v>2.4760355949401855</v>
      </c>
      <c r="J30" s="35">
        <v>0.22248244285583496</v>
      </c>
      <c r="K30" s="45">
        <v>131.9499969482422</v>
      </c>
      <c r="L30" s="37">
        <v>0.10677962750196457</v>
      </c>
      <c r="M30" s="37">
        <v>0.0970500186085701</v>
      </c>
      <c r="N30" s="42">
        <v>0.006910167634487152</v>
      </c>
      <c r="O30" s="39">
        <v>3.270709276199341</v>
      </c>
      <c r="P30" s="37">
        <v>6.179299831390381</v>
      </c>
      <c r="Q30" s="39">
        <v>3.853300094604492</v>
      </c>
      <c r="R30" s="39">
        <v>7.224850177764893</v>
      </c>
      <c r="S30" s="39">
        <v>24.434877395629883</v>
      </c>
      <c r="T30" s="37">
        <f t="shared" si="8"/>
        <v>2.579995781</v>
      </c>
      <c r="U30" s="23"/>
      <c r="V30" s="24"/>
      <c r="W30" s="25"/>
      <c r="X30" s="26"/>
      <c r="Y30" s="27"/>
      <c r="Z30" s="26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>
      <c r="A31" s="76"/>
      <c r="B31" s="15"/>
      <c r="C31" s="16"/>
      <c r="D31" s="16"/>
      <c r="E31" s="17"/>
      <c r="F31" s="18"/>
      <c r="G31" s="19"/>
      <c r="H31" s="18"/>
      <c r="I31" s="20"/>
      <c r="J31" s="20"/>
      <c r="K31" s="21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4"/>
      <c r="W31" s="25"/>
      <c r="X31" s="26"/>
      <c r="Y31" s="27"/>
      <c r="Z31" s="26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>
      <c r="A32" s="101" t="s">
        <v>28</v>
      </c>
      <c r="B32" s="15"/>
      <c r="C32" s="16"/>
      <c r="D32" s="16"/>
      <c r="E32" s="17"/>
      <c r="F32" s="48">
        <f t="shared" ref="F32:N32" si="9"> (sum(F24:F30)/7)</f>
        <v>8.397142887</v>
      </c>
      <c r="G32" s="48">
        <f t="shared" si="9"/>
        <v>2.714285731</v>
      </c>
      <c r="H32" s="48">
        <f t="shared" si="9"/>
        <v>9.595714228</v>
      </c>
      <c r="I32" s="48">
        <f t="shared" si="9"/>
        <v>1.594003239</v>
      </c>
      <c r="J32" s="55">
        <f t="shared" si="9"/>
        <v>0.2258280356</v>
      </c>
      <c r="K32" s="49">
        <f t="shared" si="9"/>
        <v>109.292857</v>
      </c>
      <c r="L32" s="50">
        <f t="shared" si="9"/>
        <v>0.1899687509</v>
      </c>
      <c r="M32" s="50">
        <f t="shared" si="9"/>
        <v>0.1880535068</v>
      </c>
      <c r="N32" s="50">
        <f t="shared" si="9"/>
        <v>0.006134536649</v>
      </c>
      <c r="O32" s="50">
        <f> (sum(O28:O30,O24:O25)/5)</f>
        <v>3.579721856</v>
      </c>
      <c r="P32" s="50">
        <f t="shared" ref="P32:R32" si="10"> (sum(P24:P30)/7)</f>
        <v>4.731328487</v>
      </c>
      <c r="Q32" s="50">
        <f t="shared" si="10"/>
        <v>5.137411288</v>
      </c>
      <c r="R32" s="50">
        <f t="shared" si="10"/>
        <v>4.782760143</v>
      </c>
      <c r="S32" s="50">
        <f> (sum(S28:S30,S24:S26)/6)</f>
        <v>16.90755431</v>
      </c>
      <c r="T32" s="37">
        <f> M32 + N32 + I32</f>
        <v>1.788191282</v>
      </c>
      <c r="U32" s="23"/>
      <c r="V32" s="52"/>
      <c r="W32" s="25"/>
      <c r="X32" s="53"/>
      <c r="Y32" s="27"/>
      <c r="Z32" s="53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>
      <c r="A33" s="76"/>
      <c r="B33" s="15"/>
      <c r="C33" s="16"/>
      <c r="D33" s="16"/>
      <c r="E33" s="17"/>
      <c r="F33" s="18"/>
      <c r="G33" s="19"/>
      <c r="H33" s="18"/>
      <c r="I33" s="20"/>
      <c r="J33" s="20"/>
      <c r="K33" s="2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4"/>
      <c r="W33" s="25"/>
      <c r="X33" s="26"/>
      <c r="Y33" s="27"/>
      <c r="Z33" s="26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>
      <c r="A34" s="78">
        <v>2013.0</v>
      </c>
      <c r="B34" s="30">
        <v>74.0</v>
      </c>
      <c r="C34" s="31" t="s">
        <v>29</v>
      </c>
      <c r="D34" s="31" t="s">
        <v>22</v>
      </c>
      <c r="E34" s="32">
        <v>41347.0</v>
      </c>
      <c r="F34" s="33">
        <v>7.130000114440918</v>
      </c>
      <c r="G34" s="43">
        <v>1.0</v>
      </c>
      <c r="H34" s="33">
        <v>8.819999694824219</v>
      </c>
      <c r="I34" s="41">
        <v>1.7079999446868896</v>
      </c>
      <c r="J34" s="35">
        <v>0.22859999537467957</v>
      </c>
      <c r="K34" s="45">
        <v>110.5</v>
      </c>
      <c r="L34" s="37">
        <v>0.23029400408267975</v>
      </c>
      <c r="M34" s="80">
        <v>0.21222899854183197</v>
      </c>
      <c r="N34" s="42">
        <v>0.0023449999280273914</v>
      </c>
      <c r="O34" s="39">
        <v>3.3124823570251465</v>
      </c>
      <c r="P34" s="37">
        <v>5.296000003814697</v>
      </c>
      <c r="Q34" s="39">
        <v>6.315927505493164</v>
      </c>
      <c r="R34" s="39">
        <v>7.19548225402832</v>
      </c>
      <c r="S34" s="39">
        <v>19.286808013916016</v>
      </c>
      <c r="T34" s="37">
        <f t="shared" ref="T34:T39" si="11"> M34 + N34 + I34</f>
        <v>1.922573943</v>
      </c>
      <c r="U34" s="23"/>
      <c r="V34" s="24"/>
      <c r="W34" s="25"/>
      <c r="X34" s="26"/>
      <c r="Y34" s="27"/>
      <c r="Z34" s="26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>
      <c r="A35" s="40"/>
      <c r="B35" s="30">
        <v>74.0</v>
      </c>
      <c r="C35" s="31" t="s">
        <v>29</v>
      </c>
      <c r="D35" s="31" t="s">
        <v>22</v>
      </c>
      <c r="E35" s="32">
        <v>41367.0</v>
      </c>
      <c r="F35" s="33">
        <v>7.889999866485596</v>
      </c>
      <c r="G35" s="34">
        <v>3.700000047683716</v>
      </c>
      <c r="H35" s="33">
        <v>12.970000267028809</v>
      </c>
      <c r="I35" s="59">
        <v>0.20602580904960632</v>
      </c>
      <c r="J35" s="35">
        <v>0.241799995303154</v>
      </c>
      <c r="K35" s="45">
        <v>81.9000015258789</v>
      </c>
      <c r="L35" s="37">
        <v>0.4952320158481598</v>
      </c>
      <c r="M35" s="37">
        <v>0.6089469790458679</v>
      </c>
      <c r="N35" s="42">
        <v>0.0014070000033825636</v>
      </c>
      <c r="O35" s="39">
        <v>2.113874673843384</v>
      </c>
      <c r="P35" s="37">
        <v>4.651000022888184</v>
      </c>
      <c r="Q35" s="39">
        <v>6.512087821960449</v>
      </c>
      <c r="R35" s="39">
        <v>7.6552324295043945</v>
      </c>
      <c r="S35" s="39">
        <v>26.601806640625</v>
      </c>
      <c r="T35" s="37">
        <f t="shared" si="11"/>
        <v>0.8163797881</v>
      </c>
      <c r="U35" s="23"/>
      <c r="V35" s="24"/>
      <c r="W35" s="25"/>
      <c r="X35" s="26"/>
      <c r="Y35" s="27"/>
      <c r="Z35" s="26"/>
      <c r="AA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>
      <c r="A36" s="40"/>
      <c r="B36" s="30">
        <v>74.0</v>
      </c>
      <c r="C36" s="31" t="s">
        <v>29</v>
      </c>
      <c r="D36" s="31" t="s">
        <v>22</v>
      </c>
      <c r="E36" s="32">
        <v>41426.0</v>
      </c>
      <c r="F36" s="33">
        <v>7.320000171661377</v>
      </c>
      <c r="G36" s="43">
        <v>2.0</v>
      </c>
      <c r="H36" s="33">
        <v>8.649999618530273</v>
      </c>
      <c r="I36" s="59">
        <v>0.20679354667663574</v>
      </c>
      <c r="J36" s="41">
        <v>0.043800000101327896</v>
      </c>
      <c r="K36" s="45">
        <v>78.6500015258789</v>
      </c>
      <c r="L36" s="37">
        <v>0.29117149114608765</v>
      </c>
      <c r="M36" s="37">
        <v>0.19377699494361877</v>
      </c>
      <c r="N36" s="42">
        <v>0.002814000006765127</v>
      </c>
      <c r="O36" s="39">
        <v>1.3597668409347534</v>
      </c>
      <c r="P36" s="37">
        <v>2.618000030517578</v>
      </c>
      <c r="Q36" s="39">
        <v>4.824432849884033</v>
      </c>
      <c r="R36" s="39">
        <v>3.3233115673065186</v>
      </c>
      <c r="S36" s="39">
        <v>15.821798324584961</v>
      </c>
      <c r="T36" s="37">
        <f t="shared" si="11"/>
        <v>0.4033845416</v>
      </c>
      <c r="U36" s="23"/>
      <c r="V36" s="24"/>
      <c r="W36" s="25"/>
      <c r="X36" s="26"/>
      <c r="Y36" s="27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>
      <c r="A37" s="40"/>
      <c r="B37" s="30">
        <v>74.0</v>
      </c>
      <c r="C37" s="31" t="s">
        <v>29</v>
      </c>
      <c r="D37" s="31" t="s">
        <v>22</v>
      </c>
      <c r="E37" s="32">
        <v>41472.0</v>
      </c>
      <c r="F37" s="33">
        <v>7.539999961853027</v>
      </c>
      <c r="G37" s="43">
        <v>2.9000000953674316</v>
      </c>
      <c r="H37" s="33">
        <v>12.920000076293945</v>
      </c>
      <c r="I37" s="41">
        <v>1.5034644603729248</v>
      </c>
      <c r="J37" s="35">
        <v>0.241799995303154</v>
      </c>
      <c r="K37" s="45">
        <v>128.0</v>
      </c>
      <c r="L37" s="37">
        <v>0.087313711643219</v>
      </c>
      <c r="M37" s="37">
        <v>0.17206799983978271</v>
      </c>
      <c r="N37" s="42">
        <v>0.006566000171005726</v>
      </c>
      <c r="O37" s="39">
        <v>2.0163779258728027</v>
      </c>
      <c r="P37" s="37">
        <v>10.563300132751465</v>
      </c>
      <c r="Q37" s="39">
        <v>3.995396375656128</v>
      </c>
      <c r="R37" s="39">
        <v>4.013383865356445</v>
      </c>
      <c r="S37" s="39">
        <v>14.884384155273438</v>
      </c>
      <c r="T37" s="37">
        <f t="shared" si="11"/>
        <v>1.68209846</v>
      </c>
      <c r="U37" s="23"/>
      <c r="V37" s="24"/>
      <c r="W37" s="25"/>
      <c r="X37" s="26"/>
      <c r="Y37" s="27"/>
      <c r="Z37" s="26"/>
      <c r="AA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>
      <c r="A38" s="40"/>
      <c r="B38" s="30">
        <v>74.0</v>
      </c>
      <c r="C38" s="31" t="s">
        <v>29</v>
      </c>
      <c r="D38" s="31" t="s">
        <v>22</v>
      </c>
      <c r="E38" s="32">
        <v>41487.0</v>
      </c>
      <c r="F38" s="33">
        <v>7.590000152587891</v>
      </c>
      <c r="G38" s="34">
        <v>3.5</v>
      </c>
      <c r="H38" s="33">
        <v>13.829999923706055</v>
      </c>
      <c r="I38" s="35">
        <v>2.6751515865325928</v>
      </c>
      <c r="J38" s="35">
        <v>0.3474000096321106</v>
      </c>
      <c r="K38" s="100">
        <v>165.0</v>
      </c>
      <c r="L38" s="37">
        <v>0.042502511292696</v>
      </c>
      <c r="M38" s="37">
        <v>0.08442100137472153</v>
      </c>
      <c r="N38" s="42">
        <v>0.016414999961853027</v>
      </c>
      <c r="O38" s="39">
        <v>2.632997512817383</v>
      </c>
      <c r="P38" s="37">
        <v>7.364099979400635</v>
      </c>
      <c r="Q38" s="39">
        <v>14.154621124267578</v>
      </c>
      <c r="R38" s="39">
        <v>5.709766864776611</v>
      </c>
      <c r="S38" s="39">
        <v>19.970142364501953</v>
      </c>
      <c r="T38" s="37">
        <f t="shared" si="11"/>
        <v>2.775987588</v>
      </c>
      <c r="U38" s="23"/>
      <c r="V38" s="24"/>
      <c r="W38" s="25"/>
      <c r="X38" s="26"/>
      <c r="Y38" s="27"/>
      <c r="Z38" s="26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>
      <c r="A39" s="46"/>
      <c r="B39" s="30">
        <v>74.0</v>
      </c>
      <c r="C39" s="31" t="s">
        <v>29</v>
      </c>
      <c r="D39" s="31" t="s">
        <v>22</v>
      </c>
      <c r="E39" s="32">
        <v>41522.0</v>
      </c>
      <c r="F39" s="33">
        <v>8.279999732971191</v>
      </c>
      <c r="G39" s="43">
        <v>1.399999976158142</v>
      </c>
      <c r="H39" s="33">
        <v>7.059999942779541</v>
      </c>
      <c r="I39" s="35">
        <v>2.909606456756592</v>
      </c>
      <c r="J39" s="35">
        <v>0.36059999465942383</v>
      </c>
      <c r="K39" s="100">
        <v>162.0</v>
      </c>
      <c r="L39" s="37">
        <v>0.052704401314258575</v>
      </c>
      <c r="M39" s="37">
        <v>0.11671199649572372</v>
      </c>
      <c r="N39" s="42">
        <v>0.013601000420749187</v>
      </c>
      <c r="O39" s="39">
        <v>3.7488853931427</v>
      </c>
      <c r="P39" s="37">
        <v>6.910399913787842</v>
      </c>
      <c r="Q39" s="39">
        <v>4.083862781524658</v>
      </c>
      <c r="R39" s="39">
        <v>4.997558116912842</v>
      </c>
      <c r="S39" s="39">
        <v>25.259767532348633</v>
      </c>
      <c r="T39" s="37">
        <f t="shared" si="11"/>
        <v>3.039919454</v>
      </c>
      <c r="U39" s="23"/>
      <c r="V39" s="24"/>
      <c r="W39" s="25"/>
      <c r="X39" s="26"/>
      <c r="Y39" s="27"/>
      <c r="Z39" s="26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>
      <c r="A40" s="76"/>
      <c r="B40" s="15"/>
      <c r="C40" s="16"/>
      <c r="D40" s="16"/>
      <c r="E40" s="17"/>
      <c r="F40" s="18"/>
      <c r="G40" s="19"/>
      <c r="H40" s="18"/>
      <c r="I40" s="20"/>
      <c r="J40" s="20"/>
      <c r="K40" s="21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4"/>
      <c r="W40" s="25"/>
      <c r="X40" s="26"/>
      <c r="Y40" s="27"/>
      <c r="Z40" s="26"/>
      <c r="AA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>
      <c r="A41" s="101" t="s">
        <v>28</v>
      </c>
      <c r="B41" s="15"/>
      <c r="C41" s="16"/>
      <c r="D41" s="16"/>
      <c r="E41" s="17"/>
      <c r="F41" s="48">
        <f t="shared" ref="F41:S41" si="12"> (sum(F34:F39)/6)</f>
        <v>7.625</v>
      </c>
      <c r="G41" s="48">
        <f t="shared" si="12"/>
        <v>2.416666687</v>
      </c>
      <c r="H41" s="48">
        <f t="shared" si="12"/>
        <v>10.70833325</v>
      </c>
      <c r="I41" s="48">
        <f t="shared" si="12"/>
        <v>1.534840301</v>
      </c>
      <c r="J41" s="55">
        <f t="shared" si="12"/>
        <v>0.2439999984</v>
      </c>
      <c r="K41" s="49">
        <f t="shared" si="12"/>
        <v>121.0083338</v>
      </c>
      <c r="L41" s="50">
        <f t="shared" si="12"/>
        <v>0.1998696892</v>
      </c>
      <c r="M41" s="50">
        <f t="shared" si="12"/>
        <v>0.231358995</v>
      </c>
      <c r="N41" s="50">
        <f t="shared" si="12"/>
        <v>0.007191333415</v>
      </c>
      <c r="O41" s="50">
        <f t="shared" si="12"/>
        <v>2.530730784</v>
      </c>
      <c r="P41" s="50">
        <f t="shared" si="12"/>
        <v>6.233800014</v>
      </c>
      <c r="Q41" s="50">
        <f t="shared" si="12"/>
        <v>6.64772141</v>
      </c>
      <c r="R41" s="50">
        <f t="shared" si="12"/>
        <v>5.48245585</v>
      </c>
      <c r="S41" s="50">
        <f t="shared" si="12"/>
        <v>20.30411784</v>
      </c>
      <c r="T41" s="37">
        <f> M41 + N41 + I41</f>
        <v>1.773390629</v>
      </c>
      <c r="U41" s="23"/>
      <c r="V41" s="52"/>
      <c r="W41" s="25"/>
      <c r="X41" s="53"/>
      <c r="Y41" s="27"/>
      <c r="Z41" s="53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>
      <c r="A42" s="76"/>
      <c r="B42" s="15"/>
      <c r="C42" s="16"/>
      <c r="D42" s="16"/>
      <c r="E42" s="17"/>
      <c r="F42" s="18"/>
      <c r="G42" s="19"/>
      <c r="H42" s="18"/>
      <c r="I42" s="20"/>
      <c r="J42" s="20"/>
      <c r="K42" s="2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25"/>
      <c r="X42" s="26"/>
      <c r="Y42" s="27"/>
      <c r="Z42" s="26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>
      <c r="A43" s="78">
        <v>2014.0</v>
      </c>
      <c r="B43" s="30">
        <v>74.0</v>
      </c>
      <c r="C43" s="31" t="s">
        <v>29</v>
      </c>
      <c r="D43" s="31" t="s">
        <v>22</v>
      </c>
      <c r="E43" s="32">
        <v>41647.0</v>
      </c>
      <c r="F43" s="33">
        <v>7.949999809265137</v>
      </c>
      <c r="G43" s="43">
        <v>2.0299999713897705</v>
      </c>
      <c r="H43" s="33">
        <v>15.630000114440918</v>
      </c>
      <c r="I43" s="35">
        <v>3.407961368560791</v>
      </c>
      <c r="J43" s="35">
        <v>0.3388499915599823</v>
      </c>
      <c r="K43" s="100">
        <v>181.0</v>
      </c>
      <c r="L43" s="37">
        <v>0.001658495981246233</v>
      </c>
      <c r="M43" s="80">
        <v>0.2531369924545288</v>
      </c>
      <c r="N43" s="42">
        <v>0.02041799947619438</v>
      </c>
      <c r="O43" s="39">
        <v>4.979045391082764</v>
      </c>
      <c r="P43" s="37">
        <v>9.099800109863281</v>
      </c>
      <c r="Q43" s="39">
        <v>9.331616401672363</v>
      </c>
      <c r="R43" s="39">
        <v>9.402705192565918</v>
      </c>
      <c r="S43" s="39">
        <v>30.063949584960938</v>
      </c>
      <c r="T43" s="37">
        <f t="shared" ref="T43:T50" si="13"> M43 + N43 + I43</f>
        <v>3.68151636</v>
      </c>
      <c r="U43" s="23"/>
      <c r="V43" s="24"/>
      <c r="W43" s="25"/>
      <c r="X43" s="26"/>
      <c r="Y43" s="27"/>
      <c r="Z43" s="26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>
      <c r="A44" s="40"/>
      <c r="B44" s="30">
        <v>74.0</v>
      </c>
      <c r="C44" s="31" t="s">
        <v>29</v>
      </c>
      <c r="D44" s="31" t="s">
        <v>22</v>
      </c>
      <c r="E44" s="32">
        <v>41679.0</v>
      </c>
      <c r="F44" s="33">
        <v>7.900000095367432</v>
      </c>
      <c r="G44" s="34">
        <v>3.309999942779541</v>
      </c>
      <c r="H44" s="33">
        <v>10.460000038146973</v>
      </c>
      <c r="I44" s="35">
        <v>3.754777431488037</v>
      </c>
      <c r="J44" s="35">
        <v>0.38534998893737793</v>
      </c>
      <c r="K44" s="100">
        <v>189.0</v>
      </c>
      <c r="L44" s="37">
        <v>0.15148940682411194</v>
      </c>
      <c r="M44" s="37">
        <v>0.025034399703145027</v>
      </c>
      <c r="N44" s="42">
        <v>0.01401859987527132</v>
      </c>
      <c r="O44" s="39">
        <v>6.129225730895996</v>
      </c>
      <c r="P44" s="37">
        <v>8.845000267028809</v>
      </c>
      <c r="Q44" s="39">
        <v>12.703607559204102</v>
      </c>
      <c r="R44" s="39">
        <v>12.259760856628418</v>
      </c>
      <c r="S44" s="39">
        <v>37.781864166259766</v>
      </c>
      <c r="T44" s="37">
        <f t="shared" si="13"/>
        <v>3.793830431</v>
      </c>
      <c r="U44" s="23"/>
      <c r="V44" s="24"/>
      <c r="W44" s="25"/>
      <c r="X44" s="26"/>
      <c r="Y44" s="27"/>
      <c r="Z44" s="26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>
      <c r="A45" s="40"/>
      <c r="B45" s="30">
        <v>74.0</v>
      </c>
      <c r="C45" s="31" t="s">
        <v>29</v>
      </c>
      <c r="D45" s="31" t="s">
        <v>22</v>
      </c>
      <c r="E45" s="32">
        <v>41709.0</v>
      </c>
      <c r="F45" s="57">
        <v>6.28000020980835</v>
      </c>
      <c r="G45" s="34">
        <v>3.990000009536743</v>
      </c>
      <c r="H45" s="33">
        <v>10.069999694824219</v>
      </c>
      <c r="I45" s="41">
        <v>1.691470980644226</v>
      </c>
      <c r="J45" s="35">
        <v>0.32135000824928284</v>
      </c>
      <c r="K45" s="45">
        <v>116.0</v>
      </c>
      <c r="L45" s="37">
        <v>0.18888530135154724</v>
      </c>
      <c r="M45" s="37">
        <v>0.11537370085716248</v>
      </c>
      <c r="N45" s="42">
        <v>0.0024170000106096268</v>
      </c>
      <c r="O45" s="39">
        <v>2.71874737739563</v>
      </c>
      <c r="P45" s="37">
        <v>4.749800205230713</v>
      </c>
      <c r="Q45" s="39">
        <v>7.3507232666015625</v>
      </c>
      <c r="R45" s="39">
        <v>5.462064743041992</v>
      </c>
      <c r="S45" s="39">
        <v>18.31285285949707</v>
      </c>
      <c r="T45" s="37">
        <f t="shared" si="13"/>
        <v>1.809261682</v>
      </c>
      <c r="U45" s="23"/>
      <c r="V45" s="24"/>
      <c r="W45" s="25"/>
      <c r="X45" s="26"/>
      <c r="Y45" s="27"/>
      <c r="Z45" s="26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>
      <c r="A46" s="40"/>
      <c r="B46" s="30">
        <v>74.0</v>
      </c>
      <c r="C46" s="31" t="s">
        <v>29</v>
      </c>
      <c r="D46" s="31" t="s">
        <v>22</v>
      </c>
      <c r="E46" s="32">
        <v>41793.0</v>
      </c>
      <c r="F46" s="33">
        <v>6.650000095367432</v>
      </c>
      <c r="G46" s="102">
        <v>5.0</v>
      </c>
      <c r="H46" s="33">
        <v>10.399999618530273</v>
      </c>
      <c r="I46" s="41">
        <v>1.3971548080444336</v>
      </c>
      <c r="J46" s="35">
        <v>0.31643998622894287</v>
      </c>
      <c r="K46" s="45">
        <v>111.0</v>
      </c>
      <c r="L46" s="37">
        <v>0.24777290225028992</v>
      </c>
      <c r="M46" s="37">
        <v>0.054499998688697815</v>
      </c>
      <c r="N46" s="42">
        <v>0.008097000420093536</v>
      </c>
      <c r="O46" s="39">
        <v>2.7369601726531982</v>
      </c>
      <c r="P46" s="37">
        <v>4.417699813842773</v>
      </c>
      <c r="Q46" s="39">
        <v>7.935901641845703</v>
      </c>
      <c r="R46" s="39">
        <v>5.277681827545166</v>
      </c>
      <c r="S46" s="39">
        <v>15.192649841308594</v>
      </c>
      <c r="T46" s="37">
        <f t="shared" si="13"/>
        <v>1.459751807</v>
      </c>
      <c r="U46" s="23"/>
      <c r="V46" s="24"/>
      <c r="W46" s="25"/>
      <c r="X46" s="26"/>
      <c r="Y46" s="27"/>
      <c r="Z46" s="26"/>
      <c r="AA46" s="27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>
      <c r="A47" s="40"/>
      <c r="B47" s="30">
        <v>74.0</v>
      </c>
      <c r="C47" s="31" t="s">
        <v>29</v>
      </c>
      <c r="D47" s="31" t="s">
        <v>22</v>
      </c>
      <c r="E47" s="32">
        <v>41820.0</v>
      </c>
      <c r="F47" s="33">
        <v>7.949999809265137</v>
      </c>
      <c r="G47" s="34">
        <v>3.4700000286102295</v>
      </c>
      <c r="H47" s="33">
        <v>10.0</v>
      </c>
      <c r="I47" s="41">
        <v>1.2868257761001587</v>
      </c>
      <c r="J47" s="35">
        <v>0.2761000096797943</v>
      </c>
      <c r="K47" s="45">
        <v>113.0</v>
      </c>
      <c r="L47" s="37">
        <v>0.13001030683517456</v>
      </c>
      <c r="M47" s="37">
        <v>0.20428599417209625</v>
      </c>
      <c r="N47" s="42">
        <v>0.013944000005722046</v>
      </c>
      <c r="O47" s="39">
        <v>2.37642240524292</v>
      </c>
      <c r="P47" s="37">
        <v>4.728700160980225</v>
      </c>
      <c r="Q47" s="39">
        <v>5.244448184967041</v>
      </c>
      <c r="R47" s="39">
        <v>4.97065544128418</v>
      </c>
      <c r="S47" s="39">
        <v>15.301326751708984</v>
      </c>
      <c r="T47" s="37">
        <f t="shared" si="13"/>
        <v>1.50505577</v>
      </c>
      <c r="U47" s="23"/>
      <c r="V47" s="24"/>
      <c r="W47" s="25"/>
      <c r="X47" s="26"/>
      <c r="Y47" s="27"/>
      <c r="Z47" s="26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>
      <c r="A48" s="40"/>
      <c r="B48" s="30">
        <v>74.0</v>
      </c>
      <c r="C48" s="31" t="s">
        <v>29</v>
      </c>
      <c r="D48" s="31" t="s">
        <v>22</v>
      </c>
      <c r="E48" s="32">
        <v>41855.0</v>
      </c>
      <c r="F48" s="33">
        <v>6.570000171661377</v>
      </c>
      <c r="G48" s="34">
        <v>3.799999952316284</v>
      </c>
      <c r="H48" s="33">
        <v>10.520000457763672</v>
      </c>
      <c r="I48" s="41">
        <v>0.6883484125137329</v>
      </c>
      <c r="J48" s="35">
        <v>0.2523899972438812</v>
      </c>
      <c r="K48" s="45">
        <v>97.0</v>
      </c>
      <c r="L48" s="37">
        <v>0.39961299300193787</v>
      </c>
      <c r="M48" s="37">
        <v>0.1287499964237213</v>
      </c>
      <c r="N48" s="42">
        <v>0.0</v>
      </c>
      <c r="O48" s="39">
        <v>1.8659694194793701</v>
      </c>
      <c r="P48" s="37">
        <v>4.009799957275391</v>
      </c>
      <c r="Q48" s="39">
        <v>4.987377643585205</v>
      </c>
      <c r="R48" s="39">
        <v>6.33608341217041</v>
      </c>
      <c r="S48" s="39">
        <v>15.669692039489746</v>
      </c>
      <c r="T48" s="37">
        <f t="shared" si="13"/>
        <v>0.8170984089</v>
      </c>
      <c r="U48" s="23"/>
      <c r="V48" s="24"/>
      <c r="W48" s="25"/>
      <c r="X48" s="26"/>
      <c r="Y48" s="27"/>
      <c r="Z48" s="26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>
      <c r="A49" s="40"/>
      <c r="B49" s="30">
        <v>74.0</v>
      </c>
      <c r="C49" s="31" t="s">
        <v>29</v>
      </c>
      <c r="D49" s="31" t="s">
        <v>22</v>
      </c>
      <c r="E49" s="32">
        <v>41912.0</v>
      </c>
      <c r="F49" s="33">
        <v>6.539999961853027</v>
      </c>
      <c r="G49" s="43">
        <v>2.9800000190734863</v>
      </c>
      <c r="H49" s="33">
        <v>8.15999984741211</v>
      </c>
      <c r="I49" s="41">
        <v>2.342787027359009</v>
      </c>
      <c r="J49" s="35">
        <v>0.38534998893737793</v>
      </c>
      <c r="K49" s="100">
        <v>133.0</v>
      </c>
      <c r="L49" s="37">
        <v>0.12379644066095352</v>
      </c>
      <c r="M49" s="37">
        <v>0.02920679934322834</v>
      </c>
      <c r="N49" s="42">
        <v>0.0024170000106096268</v>
      </c>
      <c r="O49" s="39">
        <v>3.735483407974243</v>
      </c>
      <c r="P49" s="37">
        <v>5.857900142669678</v>
      </c>
      <c r="Q49" s="39">
        <v>9.670735359191895</v>
      </c>
      <c r="R49" s="39">
        <v>7.838559627532959</v>
      </c>
      <c r="S49" s="39">
        <v>23.81517219543457</v>
      </c>
      <c r="T49" s="37">
        <f t="shared" si="13"/>
        <v>2.374410827</v>
      </c>
      <c r="U49" s="23"/>
      <c r="V49" s="24"/>
      <c r="W49" s="25"/>
      <c r="X49" s="26"/>
      <c r="Y49" s="27"/>
      <c r="Z49" s="26"/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>
      <c r="A50" s="46"/>
      <c r="B50" s="30">
        <v>74.0</v>
      </c>
      <c r="C50" s="31" t="s">
        <v>29</v>
      </c>
      <c r="D50" s="31" t="s">
        <v>22</v>
      </c>
      <c r="E50" s="32">
        <v>41978.0</v>
      </c>
      <c r="F50" s="33">
        <v>7.380000114440918</v>
      </c>
      <c r="G50" s="43">
        <v>2.799999952316284</v>
      </c>
      <c r="H50" s="33">
        <v>9.699999809265137</v>
      </c>
      <c r="I50" s="59">
        <v>0.3014967739582062</v>
      </c>
      <c r="J50" s="41">
        <v>0.17569999396800995</v>
      </c>
      <c r="K50" s="36">
        <v>58.0</v>
      </c>
      <c r="L50" s="37">
        <v>0.341515451669693</v>
      </c>
      <c r="M50" s="37">
        <v>0.17319899797439575</v>
      </c>
      <c r="N50" s="42">
        <v>0.007968000136315823</v>
      </c>
      <c r="O50" s="39">
        <v>1.3545715808868408</v>
      </c>
      <c r="P50" s="37">
        <v>2.383500099182129</v>
      </c>
      <c r="Q50" s="39">
        <v>3.1286420822143555</v>
      </c>
      <c r="R50" s="39">
        <v>2.878774404525757</v>
      </c>
      <c r="S50" s="39">
        <v>10.522735595703125</v>
      </c>
      <c r="T50" s="37">
        <f t="shared" si="13"/>
        <v>0.4826637721</v>
      </c>
      <c r="U50" s="23"/>
      <c r="V50" s="24"/>
      <c r="W50" s="25"/>
      <c r="X50" s="26"/>
      <c r="Y50" s="27"/>
      <c r="Z50" s="26"/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>
      <c r="A51" s="76"/>
      <c r="B51" s="15"/>
      <c r="C51" s="16"/>
      <c r="D51" s="16"/>
      <c r="E51" s="17"/>
      <c r="F51" s="18"/>
      <c r="G51" s="19"/>
      <c r="H51" s="18"/>
      <c r="I51" s="20"/>
      <c r="J51" s="20"/>
      <c r="K51" s="21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4"/>
      <c r="W51" s="25"/>
      <c r="X51" s="26"/>
      <c r="Y51" s="27"/>
      <c r="Z51" s="26"/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>
      <c r="A52" s="101" t="s">
        <v>28</v>
      </c>
      <c r="B52" s="15"/>
      <c r="C52" s="16"/>
      <c r="D52" s="16"/>
      <c r="E52" s="17"/>
      <c r="F52" s="48">
        <f t="shared" ref="F52:S52" si="14"> (sum(F43:F50)/8)</f>
        <v>7.152500033</v>
      </c>
      <c r="G52" s="49">
        <f t="shared" si="14"/>
        <v>3.422499985</v>
      </c>
      <c r="H52" s="48">
        <f t="shared" si="14"/>
        <v>10.61749995</v>
      </c>
      <c r="I52" s="48">
        <f t="shared" si="14"/>
        <v>1.858852822</v>
      </c>
      <c r="J52" s="55">
        <f t="shared" si="14"/>
        <v>0.3064412456</v>
      </c>
      <c r="K52" s="49">
        <f t="shared" si="14"/>
        <v>124.75</v>
      </c>
      <c r="L52" s="50">
        <f t="shared" si="14"/>
        <v>0.1980926623</v>
      </c>
      <c r="M52" s="50">
        <f t="shared" si="14"/>
        <v>0.12293586</v>
      </c>
      <c r="N52" s="50">
        <f t="shared" si="14"/>
        <v>0.008659949992</v>
      </c>
      <c r="O52" s="50">
        <f t="shared" si="14"/>
        <v>3.237053186</v>
      </c>
      <c r="P52" s="50">
        <f t="shared" si="14"/>
        <v>5.511525095</v>
      </c>
      <c r="Q52" s="50">
        <f t="shared" si="14"/>
        <v>7.544131517</v>
      </c>
      <c r="R52" s="50">
        <f t="shared" si="14"/>
        <v>6.803285688</v>
      </c>
      <c r="S52" s="50">
        <f t="shared" si="14"/>
        <v>20.83253038</v>
      </c>
      <c r="T52" s="37">
        <f> M52 + N52 + I52</f>
        <v>1.990448632</v>
      </c>
      <c r="U52" s="23"/>
      <c r="V52" s="52"/>
      <c r="W52" s="25"/>
      <c r="X52" s="53"/>
      <c r="Y52" s="27"/>
      <c r="Z52" s="53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>
      <c r="A53" s="76"/>
      <c r="B53" s="15"/>
      <c r="C53" s="16"/>
      <c r="D53" s="16"/>
      <c r="E53" s="17"/>
      <c r="F53" s="18"/>
      <c r="G53" s="19"/>
      <c r="H53" s="18"/>
      <c r="I53" s="20"/>
      <c r="J53" s="20"/>
      <c r="K53" s="21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4"/>
      <c r="W53" s="25"/>
      <c r="X53" s="26"/>
      <c r="Y53" s="27"/>
      <c r="Z53" s="26"/>
      <c r="AA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>
      <c r="A54" s="78">
        <v>2015.0</v>
      </c>
      <c r="B54" s="30">
        <v>74.0</v>
      </c>
      <c r="C54" s="31" t="s">
        <v>29</v>
      </c>
      <c r="D54" s="31" t="s">
        <v>22</v>
      </c>
      <c r="E54" s="32">
        <v>42114.0</v>
      </c>
      <c r="F54" s="33">
        <v>7.789999961853027</v>
      </c>
      <c r="G54" s="43">
        <v>2.25</v>
      </c>
      <c r="H54" s="33">
        <v>9.270000457763672</v>
      </c>
      <c r="I54" s="59">
        <v>0.3056967854499817</v>
      </c>
      <c r="J54" s="41">
        <v>0.19280999898910522</v>
      </c>
      <c r="K54" s="45">
        <v>67.0</v>
      </c>
      <c r="L54" s="37">
        <v>0.46564850211143494</v>
      </c>
      <c r="M54" s="80">
        <v>0.35894039273262024</v>
      </c>
      <c r="N54" s="42">
        <v>0.004350599832832813</v>
      </c>
      <c r="O54" s="39">
        <v>1.7214471101760864</v>
      </c>
      <c r="P54" s="37">
        <v>4.3190999031066895</v>
      </c>
      <c r="Q54" s="39">
        <v>5.009419918060303</v>
      </c>
      <c r="R54" s="39">
        <v>4.172069549560547</v>
      </c>
      <c r="S54" s="39">
        <v>12.240941047668457</v>
      </c>
      <c r="T54" s="37">
        <f t="shared" ref="T54:T60" si="15"> M54 + N54 + I54</f>
        <v>0.668987778</v>
      </c>
      <c r="U54" s="23"/>
      <c r="V54" s="24"/>
      <c r="W54" s="25"/>
      <c r="X54" s="26"/>
      <c r="Y54" s="27"/>
      <c r="Z54" s="26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>
      <c r="A55" s="40"/>
      <c r="B55" s="30">
        <v>74.0</v>
      </c>
      <c r="C55" s="31" t="s">
        <v>29</v>
      </c>
      <c r="D55" s="31" t="s">
        <v>22</v>
      </c>
      <c r="E55" s="32">
        <v>42132.0</v>
      </c>
      <c r="F55" s="33">
        <v>7.619999885559082</v>
      </c>
      <c r="G55" s="43">
        <v>1.399999976158142</v>
      </c>
      <c r="H55" s="33">
        <v>11.920000076293945</v>
      </c>
      <c r="I55" s="41">
        <v>1.611196756362915</v>
      </c>
      <c r="J55" s="35">
        <v>0.31236299872398376</v>
      </c>
      <c r="K55" s="100">
        <v>173.0</v>
      </c>
      <c r="L55" s="37">
        <v>0.08003681898117065</v>
      </c>
      <c r="M55" s="37">
        <v>0.14470739662647247</v>
      </c>
      <c r="N55" s="42">
        <v>0.013725699856877327</v>
      </c>
      <c r="O55" s="39">
        <v>4.686699390411377</v>
      </c>
      <c r="P55" s="37">
        <v>3.9974000453948975</v>
      </c>
      <c r="Q55" s="39">
        <v>9.61929988861084</v>
      </c>
      <c r="R55" s="39">
        <v>8.801680564880371</v>
      </c>
      <c r="S55" s="39">
        <v>26.788902282714844</v>
      </c>
      <c r="T55" s="37">
        <f t="shared" si="15"/>
        <v>1.769629853</v>
      </c>
      <c r="U55" s="23"/>
      <c r="V55" s="24"/>
      <c r="W55" s="25"/>
      <c r="X55" s="26"/>
      <c r="Y55" s="27"/>
      <c r="Z55" s="26"/>
      <c r="AA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>
      <c r="A56" s="40"/>
      <c r="B56" s="30">
        <v>74.0</v>
      </c>
      <c r="C56" s="31" t="s">
        <v>29</v>
      </c>
      <c r="D56" s="31" t="s">
        <v>22</v>
      </c>
      <c r="E56" s="32">
        <v>42134.0</v>
      </c>
      <c r="F56" s="33">
        <v>7.670000076293945</v>
      </c>
      <c r="G56" s="43">
        <v>1.7599999904632568</v>
      </c>
      <c r="H56" s="33">
        <v>8.0</v>
      </c>
      <c r="I56" s="41">
        <v>0.8195419311523438</v>
      </c>
      <c r="J56" s="35">
        <v>0.35570400953292847</v>
      </c>
      <c r="K56" s="45">
        <v>123.0</v>
      </c>
      <c r="L56" s="37">
        <v>0.35375338792800903</v>
      </c>
      <c r="M56" s="37">
        <v>0.1414082944393158</v>
      </c>
      <c r="N56" s="42">
        <v>0.0036239998880773783</v>
      </c>
      <c r="O56" s="39">
        <v>4.677730560302734</v>
      </c>
      <c r="P56" s="37">
        <v>2.2662999629974365</v>
      </c>
      <c r="Q56" s="39">
        <v>7.925355434417725</v>
      </c>
      <c r="R56" s="39">
        <v>7.603943347930908</v>
      </c>
      <c r="S56" s="39">
        <v>21.21714973449707</v>
      </c>
      <c r="T56" s="37">
        <f t="shared" si="15"/>
        <v>0.9645742255</v>
      </c>
      <c r="U56" s="23"/>
      <c r="V56" s="24"/>
      <c r="W56" s="25"/>
      <c r="X56" s="26"/>
      <c r="Y56" s="27"/>
      <c r="Z56" s="26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>
      <c r="A57" s="40"/>
      <c r="B57" s="30">
        <v>74.0</v>
      </c>
      <c r="C57" s="31" t="s">
        <v>29</v>
      </c>
      <c r="D57" s="31" t="s">
        <v>22</v>
      </c>
      <c r="E57" s="32">
        <v>42149.0</v>
      </c>
      <c r="F57" s="33">
        <v>7.380000114440918</v>
      </c>
      <c r="G57" s="43">
        <v>2.640000104904175</v>
      </c>
      <c r="H57" s="33">
        <v>9.520000457763672</v>
      </c>
      <c r="I57" s="41">
        <v>0.3985709547996521</v>
      </c>
      <c r="J57" s="41">
        <v>0.09506700187921524</v>
      </c>
      <c r="K57" s="36">
        <v>55.0</v>
      </c>
      <c r="L57" s="37">
        <v>0.2695145905017853</v>
      </c>
      <c r="M57" s="37">
        <v>0.19152450561523438</v>
      </c>
      <c r="N57" s="42">
        <v>0.003313099965453148</v>
      </c>
      <c r="O57" s="39">
        <v>1.9863522052764893</v>
      </c>
      <c r="P57" s="37">
        <v>2.376499891281128</v>
      </c>
      <c r="Q57" s="39">
        <v>4.9231719970703125</v>
      </c>
      <c r="R57" s="39">
        <v>3.202712297439575</v>
      </c>
      <c r="S57" s="39">
        <v>15.923311233520508</v>
      </c>
      <c r="T57" s="37">
        <f t="shared" si="15"/>
        <v>0.5934085604</v>
      </c>
      <c r="U57" s="23"/>
      <c r="V57" s="24"/>
      <c r="W57" s="25"/>
      <c r="X57" s="26"/>
      <c r="Y57" s="27"/>
      <c r="Z57" s="26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>
      <c r="A58" s="40"/>
      <c r="B58" s="30">
        <v>74.0</v>
      </c>
      <c r="C58" s="31" t="s">
        <v>29</v>
      </c>
      <c r="D58" s="31" t="s">
        <v>22</v>
      </c>
      <c r="E58" s="32">
        <v>42162.0</v>
      </c>
      <c r="F58" s="33">
        <v>7.639999866485596</v>
      </c>
      <c r="G58" s="43">
        <v>2.0999999046325684</v>
      </c>
      <c r="H58" s="33">
        <v>11.319999694824219</v>
      </c>
      <c r="I58" s="41">
        <v>1.5125645399093628</v>
      </c>
      <c r="J58" s="35">
        <v>0.35310599207878113</v>
      </c>
      <c r="K58" s="100">
        <v>151.0</v>
      </c>
      <c r="L58" s="37">
        <v>0.057249125093221664</v>
      </c>
      <c r="M58" s="37">
        <v>0.14045129716396332</v>
      </c>
      <c r="N58" s="42">
        <v>0.012779099866747856</v>
      </c>
      <c r="O58" s="39">
        <v>3.452202320098877</v>
      </c>
      <c r="P58" s="37">
        <v>4.909999847412109</v>
      </c>
      <c r="Q58" s="39">
        <v>8.65471076965332</v>
      </c>
      <c r="R58" s="39">
        <v>4.643040657043457</v>
      </c>
      <c r="S58" s="39">
        <v>22.483402252197266</v>
      </c>
      <c r="T58" s="37">
        <f t="shared" si="15"/>
        <v>1.665794937</v>
      </c>
      <c r="U58" s="23"/>
      <c r="V58" s="24"/>
      <c r="W58" s="25"/>
      <c r="X58" s="26"/>
      <c r="Y58" s="27"/>
      <c r="Z58" s="26"/>
      <c r="AA58" s="27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>
      <c r="A59" s="40"/>
      <c r="B59" s="30">
        <v>74.0</v>
      </c>
      <c r="C59" s="31" t="s">
        <v>29</v>
      </c>
      <c r="D59" s="31" t="s">
        <v>22</v>
      </c>
      <c r="E59" s="32">
        <v>42250.0</v>
      </c>
      <c r="F59" s="33">
        <v>7.010000228881836</v>
      </c>
      <c r="G59" s="34">
        <v>4.789999961853027</v>
      </c>
      <c r="H59" s="33">
        <v>12.5</v>
      </c>
      <c r="I59" s="41">
        <v>1.3193645477294922</v>
      </c>
      <c r="J59" s="41">
        <v>0.12853999435901642</v>
      </c>
      <c r="K59" s="45">
        <v>96.0</v>
      </c>
      <c r="L59" s="37">
        <v>0.1399977058172226</v>
      </c>
      <c r="M59" s="37">
        <v>0.03418479859828949</v>
      </c>
      <c r="N59" s="42">
        <v>9.668000275269151E-4</v>
      </c>
      <c r="O59" s="39">
        <v>2.593212842941284</v>
      </c>
      <c r="P59" s="37">
        <v>4.386099815368652</v>
      </c>
      <c r="Q59" s="39">
        <v>6.359421253204346</v>
      </c>
      <c r="R59" s="39">
        <v>5.666165351867676</v>
      </c>
      <c r="S59" s="39">
        <v>14.76246166229248</v>
      </c>
      <c r="T59" s="37">
        <f t="shared" si="15"/>
        <v>1.354516146</v>
      </c>
      <c r="U59" s="23"/>
      <c r="V59" s="24"/>
      <c r="W59" s="25"/>
      <c r="X59" s="26"/>
      <c r="Y59" s="27"/>
      <c r="Z59" s="26"/>
      <c r="AA59" s="27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>
      <c r="A60" s="46"/>
      <c r="B60" s="30">
        <v>74.0</v>
      </c>
      <c r="C60" s="31" t="s">
        <v>29</v>
      </c>
      <c r="D60" s="31" t="s">
        <v>22</v>
      </c>
      <c r="E60" s="32">
        <v>42262.0</v>
      </c>
      <c r="F60" s="33">
        <v>7.659999847412109</v>
      </c>
      <c r="G60" s="43">
        <v>2.4700000286102295</v>
      </c>
      <c r="H60" s="33">
        <v>8.520000457763672</v>
      </c>
      <c r="I60" s="41">
        <v>1.0546064376831055</v>
      </c>
      <c r="J60" s="35">
        <v>0.23087699711322784</v>
      </c>
      <c r="K60" s="45">
        <v>129.0</v>
      </c>
      <c r="L60" s="37">
        <v>0.1914147585630417</v>
      </c>
      <c r="M60" s="37">
        <v>0.22982940077781677</v>
      </c>
      <c r="N60" s="42">
        <v>0.007099499925971031</v>
      </c>
      <c r="O60" s="39">
        <v>3.294006109237671</v>
      </c>
      <c r="P60" s="37">
        <v>2.827899932861328</v>
      </c>
      <c r="Q60" s="39">
        <v>7.75628662109375</v>
      </c>
      <c r="R60" s="39">
        <v>5.949367046356201</v>
      </c>
      <c r="S60" s="39">
        <v>19.141864776611328</v>
      </c>
      <c r="T60" s="37">
        <f t="shared" si="15"/>
        <v>1.291535338</v>
      </c>
      <c r="U60" s="23"/>
      <c r="V60" s="24"/>
      <c r="W60" s="25"/>
      <c r="X60" s="26"/>
      <c r="Y60" s="27"/>
      <c r="Z60" s="26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>
      <c r="A61" s="76"/>
      <c r="B61" s="15"/>
      <c r="C61" s="16"/>
      <c r="D61" s="16"/>
      <c r="E61" s="17"/>
      <c r="F61" s="18"/>
      <c r="G61" s="19"/>
      <c r="H61" s="18"/>
      <c r="I61" s="20"/>
      <c r="J61" s="20"/>
      <c r="K61" s="21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4"/>
      <c r="W61" s="25"/>
      <c r="X61" s="53"/>
      <c r="Y61" s="27"/>
      <c r="Z61" s="53"/>
      <c r="AA61" s="27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>
      <c r="A62" s="101" t="s">
        <v>28</v>
      </c>
      <c r="B62" s="15"/>
      <c r="C62" s="16"/>
      <c r="D62" s="16"/>
      <c r="E62" s="17"/>
      <c r="F62" s="48">
        <f t="shared" ref="F62:S62" si="16"> (sum(F54:F60)/7)</f>
        <v>7.538571426</v>
      </c>
      <c r="G62" s="48">
        <f t="shared" si="16"/>
        <v>2.487142852</v>
      </c>
      <c r="H62" s="48">
        <f t="shared" si="16"/>
        <v>10.15000016</v>
      </c>
      <c r="I62" s="48">
        <f t="shared" si="16"/>
        <v>1.003077422</v>
      </c>
      <c r="J62" s="55">
        <f t="shared" si="16"/>
        <v>0.2383524275</v>
      </c>
      <c r="K62" s="49">
        <f t="shared" si="16"/>
        <v>113.4285714</v>
      </c>
      <c r="L62" s="50">
        <f t="shared" si="16"/>
        <v>0.2225164127</v>
      </c>
      <c r="M62" s="50">
        <f t="shared" si="16"/>
        <v>0.177292298</v>
      </c>
      <c r="N62" s="50">
        <f t="shared" si="16"/>
        <v>0.006551257052</v>
      </c>
      <c r="O62" s="50">
        <f t="shared" si="16"/>
        <v>3.201664363</v>
      </c>
      <c r="P62" s="50">
        <f t="shared" si="16"/>
        <v>3.583328485</v>
      </c>
      <c r="Q62" s="50">
        <f t="shared" si="16"/>
        <v>7.178237983</v>
      </c>
      <c r="R62" s="50">
        <f t="shared" si="16"/>
        <v>5.719854116</v>
      </c>
      <c r="S62" s="50">
        <f t="shared" si="16"/>
        <v>18.93686186</v>
      </c>
      <c r="T62" s="37">
        <f> M62 + N62 + I62</f>
        <v>1.186920977</v>
      </c>
      <c r="U62" s="23"/>
      <c r="V62" s="52"/>
      <c r="W62" s="25"/>
      <c r="X62" s="26"/>
      <c r="Y62" s="27"/>
      <c r="Z62" s="26"/>
      <c r="AA62" s="27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>
      <c r="A63" s="76"/>
      <c r="B63" s="15"/>
      <c r="C63" s="16"/>
      <c r="D63" s="16"/>
      <c r="E63" s="17"/>
      <c r="F63" s="18"/>
      <c r="G63" s="19"/>
      <c r="H63" s="18"/>
      <c r="I63" s="20"/>
      <c r="J63" s="20"/>
      <c r="K63" s="21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4"/>
      <c r="W63" s="25"/>
      <c r="X63" s="26"/>
      <c r="Y63" s="27"/>
      <c r="Z63" s="26"/>
      <c r="AA63" s="27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>
      <c r="A64" s="78">
        <v>2016.0</v>
      </c>
      <c r="B64" s="30">
        <v>74.0</v>
      </c>
      <c r="C64" s="31" t="s">
        <v>29</v>
      </c>
      <c r="D64" s="31" t="s">
        <v>22</v>
      </c>
      <c r="E64" s="32">
        <v>42446.0</v>
      </c>
      <c r="F64" s="33">
        <v>7.900000095367432</v>
      </c>
      <c r="G64" s="102">
        <v>5.159999847412109</v>
      </c>
      <c r="H64" s="33">
        <v>10.510000228881836</v>
      </c>
      <c r="I64" s="41">
        <v>0.9347935318946838</v>
      </c>
      <c r="J64" s="35">
        <v>0.2223149985074997</v>
      </c>
      <c r="K64" s="45">
        <v>100.0</v>
      </c>
      <c r="L64" s="37">
        <v>0.25066331028938293</v>
      </c>
      <c r="M64" s="80">
        <v>0.0985291451215744</v>
      </c>
      <c r="N64" s="42">
        <v>0.004988701548427343</v>
      </c>
      <c r="O64" s="39">
        <v>2.5347368717193604</v>
      </c>
      <c r="P64" s="37">
        <v>4.343800067901611</v>
      </c>
      <c r="Q64" s="39">
        <v>6.048614978790283</v>
      </c>
      <c r="R64" s="39">
        <v>5.9192094802856445</v>
      </c>
      <c r="S64" s="39">
        <v>17.44319725036621</v>
      </c>
      <c r="T64" s="37">
        <f t="shared" ref="T64:T70" si="17"> M64 + N64 + I64</f>
        <v>1.038311379</v>
      </c>
      <c r="U64" s="23"/>
      <c r="V64" s="24"/>
      <c r="W64" s="25"/>
      <c r="X64" s="26"/>
      <c r="Y64" s="27"/>
      <c r="Z64" s="26"/>
      <c r="AA64" s="27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>
      <c r="A65" s="40"/>
      <c r="B65" s="30">
        <v>74.0</v>
      </c>
      <c r="C65" s="31" t="s">
        <v>29</v>
      </c>
      <c r="D65" s="31" t="s">
        <v>22</v>
      </c>
      <c r="E65" s="32">
        <v>42494.0</v>
      </c>
      <c r="F65" s="33">
        <v>7.849999904632568</v>
      </c>
      <c r="G65" s="34">
        <v>4.150000095367432</v>
      </c>
      <c r="H65" s="33">
        <v>11.9399995803833</v>
      </c>
      <c r="I65" s="41">
        <v>0.6306999921798706</v>
      </c>
      <c r="J65" s="35">
        <v>0.2223149985074997</v>
      </c>
      <c r="K65" s="45">
        <v>104.0</v>
      </c>
      <c r="L65" s="37">
        <v>0.35398149490356445</v>
      </c>
      <c r="M65" s="37">
        <v>0.15421953797340393</v>
      </c>
      <c r="N65" s="42">
        <v>0.0031746281310915947</v>
      </c>
      <c r="O65" s="39">
        <v>1.9607945680618286</v>
      </c>
      <c r="P65" s="37">
        <v>4.125899791717529</v>
      </c>
      <c r="Q65" s="39">
        <v>5.464616298675537</v>
      </c>
      <c r="R65" s="39">
        <v>4.8401594161987305</v>
      </c>
      <c r="S65" s="39">
        <v>18.327970504760742</v>
      </c>
      <c r="T65" s="37">
        <f t="shared" si="17"/>
        <v>0.7880941583</v>
      </c>
      <c r="U65" s="23"/>
      <c r="V65" s="24"/>
      <c r="W65" s="25"/>
      <c r="X65" s="26"/>
      <c r="Y65" s="27"/>
      <c r="Z65" s="26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>
      <c r="A66" s="40"/>
      <c r="B66" s="30">
        <v>74.0</v>
      </c>
      <c r="C66" s="31" t="s">
        <v>29</v>
      </c>
      <c r="D66" s="31" t="s">
        <v>22</v>
      </c>
      <c r="E66" s="32">
        <v>42564.0</v>
      </c>
      <c r="F66" s="33">
        <v>7.829999923706055</v>
      </c>
      <c r="G66" s="43">
        <v>1.9299999475479126</v>
      </c>
      <c r="H66" s="33">
        <v>8.4399995803833</v>
      </c>
      <c r="I66" s="41">
        <v>1.6331452131271362</v>
      </c>
      <c r="J66" s="35">
        <v>0.2521440088748932</v>
      </c>
      <c r="K66" s="45">
        <v>115.0</v>
      </c>
      <c r="L66" s="37">
        <v>0.3010927438735962</v>
      </c>
      <c r="M66" s="37">
        <v>0.12360908091068268</v>
      </c>
      <c r="N66" s="42">
        <v>0.009909125044941902</v>
      </c>
      <c r="O66" s="39">
        <v>2.3610241413116455</v>
      </c>
      <c r="P66" s="37">
        <v>4.009300231933594</v>
      </c>
      <c r="Q66" s="39">
        <v>5.758073806762695</v>
      </c>
      <c r="R66" s="39">
        <v>5.471850872039795</v>
      </c>
      <c r="S66" s="39">
        <v>20.818801879882812</v>
      </c>
      <c r="T66" s="37">
        <f t="shared" si="17"/>
        <v>1.766663419</v>
      </c>
      <c r="U66" s="23"/>
      <c r="V66" s="24"/>
      <c r="W66" s="25"/>
      <c r="X66" s="26"/>
      <c r="Y66" s="27"/>
      <c r="Z66" s="26"/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>
      <c r="A67" s="40"/>
      <c r="B67" s="30">
        <v>74.0</v>
      </c>
      <c r="C67" s="31" t="s">
        <v>29</v>
      </c>
      <c r="D67" s="31" t="s">
        <v>22</v>
      </c>
      <c r="E67" s="32">
        <v>42588.0</v>
      </c>
      <c r="F67" s="33">
        <v>8.329999923706055</v>
      </c>
      <c r="G67" s="43">
        <v>2.930000066757202</v>
      </c>
      <c r="H67" s="33">
        <v>10.4399995803833</v>
      </c>
      <c r="I67" s="41">
        <v>1.205196738243103</v>
      </c>
      <c r="J67" s="41">
        <v>0.1483200043439865</v>
      </c>
      <c r="K67" s="45">
        <v>73.0</v>
      </c>
      <c r="L67" s="37">
        <v>0.2890072762966156</v>
      </c>
      <c r="M67" s="37">
        <v>0.08524764329195023</v>
      </c>
      <c r="N67" s="42">
        <v>0.0085578802973032</v>
      </c>
      <c r="O67" s="39">
        <v>1.3400554656982422</v>
      </c>
      <c r="P67" s="37">
        <v>3.0669000148773193</v>
      </c>
      <c r="Q67" s="39">
        <v>3.3769071102142334</v>
      </c>
      <c r="R67" s="39">
        <v>3.123302459716797</v>
      </c>
      <c r="S67" s="39">
        <v>13.92988395690918</v>
      </c>
      <c r="T67" s="37">
        <f t="shared" si="17"/>
        <v>1.299002262</v>
      </c>
      <c r="U67" s="23"/>
      <c r="V67" s="24"/>
      <c r="W67" s="25"/>
      <c r="X67" s="26"/>
      <c r="Y67" s="27"/>
      <c r="Z67" s="26"/>
      <c r="AA67" s="2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>
      <c r="A68" s="40"/>
      <c r="B68" s="30">
        <v>74.0</v>
      </c>
      <c r="C68" s="31" t="s">
        <v>29</v>
      </c>
      <c r="D68" s="31" t="s">
        <v>22</v>
      </c>
      <c r="E68" s="32">
        <v>42597.0</v>
      </c>
      <c r="F68" s="33">
        <v>7.599999904632568</v>
      </c>
      <c r="G68" s="43">
        <v>1.2200000286102295</v>
      </c>
      <c r="H68" s="33">
        <v>8.949999809265137</v>
      </c>
      <c r="I68" s="35">
        <v>4.1803998947143555</v>
      </c>
      <c r="J68" s="35">
        <v>0.31147199869155884</v>
      </c>
      <c r="K68" s="100">
        <v>146.0</v>
      </c>
      <c r="L68" s="37">
        <v>0.1021505817770958</v>
      </c>
      <c r="M68" s="37">
        <v>0.21738149225711823</v>
      </c>
      <c r="N68" s="42">
        <v>0.01171078346669674</v>
      </c>
      <c r="O68" s="39">
        <v>3.01916241645813</v>
      </c>
      <c r="P68" s="37">
        <v>7.196199893951416</v>
      </c>
      <c r="Q68" s="39">
        <v>6.015217304229736</v>
      </c>
      <c r="R68" s="39">
        <v>5.109999179840088</v>
      </c>
      <c r="S68" s="39">
        <v>20.297292709350586</v>
      </c>
      <c r="T68" s="37">
        <f t="shared" si="17"/>
        <v>4.40949217</v>
      </c>
      <c r="U68" s="23"/>
      <c r="V68" s="24"/>
      <c r="W68" s="25"/>
      <c r="X68" s="26"/>
      <c r="Y68" s="27"/>
      <c r="Z68" s="26"/>
      <c r="AA68" s="27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>
      <c r="A69" s="40"/>
      <c r="B69" s="30">
        <v>74.0</v>
      </c>
      <c r="C69" s="31" t="s">
        <v>29</v>
      </c>
      <c r="D69" s="31" t="s">
        <v>22</v>
      </c>
      <c r="E69" s="32">
        <v>42632.0</v>
      </c>
      <c r="F69" s="33">
        <v>7.900000095367432</v>
      </c>
      <c r="G69" s="43">
        <v>1.9900000095367432</v>
      </c>
      <c r="H69" s="33">
        <v>10.020000457763672</v>
      </c>
      <c r="I69" s="35">
        <v>2.7857515811920166</v>
      </c>
      <c r="J69" s="35">
        <v>0.31147199869155884</v>
      </c>
      <c r="K69" s="45">
        <v>127.0</v>
      </c>
      <c r="L69" s="37">
        <v>0.24520869553089142</v>
      </c>
      <c r="M69" s="37">
        <v>0.11082194000482559</v>
      </c>
      <c r="N69" s="42">
        <v>0.0045041474513709545</v>
      </c>
      <c r="O69" s="39">
        <v>3.2462196350097656</v>
      </c>
      <c r="P69" s="37">
        <v>5.214799880981445</v>
      </c>
      <c r="Q69" s="39">
        <v>7.250968933105469</v>
      </c>
      <c r="R69" s="39">
        <v>6.423412322998047</v>
      </c>
      <c r="S69" s="39">
        <v>19.029314041137695</v>
      </c>
      <c r="T69" s="37">
        <f t="shared" si="17"/>
        <v>2.901077669</v>
      </c>
      <c r="U69" s="23"/>
      <c r="V69" s="24"/>
      <c r="W69" s="25"/>
      <c r="X69" s="26"/>
      <c r="Y69" s="27"/>
      <c r="Z69" s="26"/>
      <c r="AA69" s="27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>
      <c r="A70" s="46"/>
      <c r="B70" s="30">
        <v>74.0</v>
      </c>
      <c r="C70" s="31" t="s">
        <v>29</v>
      </c>
      <c r="D70" s="31" t="s">
        <v>22</v>
      </c>
      <c r="E70" s="32">
        <v>42662.0</v>
      </c>
      <c r="F70" s="33">
        <v>7.909999847412109</v>
      </c>
      <c r="G70" s="43">
        <v>1.1100000143051147</v>
      </c>
      <c r="H70" s="33">
        <v>10.069999694824219</v>
      </c>
      <c r="I70" s="41">
        <v>1.5240581035614014</v>
      </c>
      <c r="J70" s="35">
        <v>0.3318899869918823</v>
      </c>
      <c r="K70" s="45">
        <v>115.0</v>
      </c>
      <c r="L70" s="37">
        <v>0.34705203771591187</v>
      </c>
      <c r="M70" s="37">
        <v>0.10781919211149216</v>
      </c>
      <c r="N70" s="42">
        <v>0.0022425628267228603</v>
      </c>
      <c r="O70" s="39">
        <v>3.269057512283325</v>
      </c>
      <c r="P70" s="37">
        <v>4.632500171661377</v>
      </c>
      <c r="Q70" s="39">
        <v>6.518747329711914</v>
      </c>
      <c r="R70" s="39">
        <v>5.881784439086914</v>
      </c>
      <c r="S70" s="39">
        <v>19.022096633911133</v>
      </c>
      <c r="T70" s="37">
        <f t="shared" si="17"/>
        <v>1.634119858</v>
      </c>
      <c r="U70" s="23"/>
      <c r="V70" s="24"/>
      <c r="W70" s="25"/>
      <c r="X70" s="26"/>
      <c r="Y70" s="27"/>
      <c r="Z70" s="26"/>
      <c r="AA70" s="27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>
      <c r="A71" s="76"/>
      <c r="B71" s="15"/>
      <c r="C71" s="16"/>
      <c r="D71" s="16"/>
      <c r="E71" s="17"/>
      <c r="F71" s="18"/>
      <c r="G71" s="19"/>
      <c r="H71" s="18"/>
      <c r="I71" s="20"/>
      <c r="J71" s="20"/>
      <c r="K71" s="21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4"/>
      <c r="W71" s="25"/>
      <c r="X71" s="53"/>
      <c r="Y71" s="27"/>
      <c r="Z71" s="53"/>
      <c r="AA71" s="27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>
      <c r="A72" s="101" t="s">
        <v>28</v>
      </c>
      <c r="B72" s="15"/>
      <c r="C72" s="16"/>
      <c r="D72" s="16"/>
      <c r="E72" s="17"/>
      <c r="F72" s="48">
        <f t="shared" ref="F72:S72" si="18"> (sum(F64:F70)/7)</f>
        <v>7.902857099</v>
      </c>
      <c r="G72" s="48">
        <f t="shared" si="18"/>
        <v>2.641428573</v>
      </c>
      <c r="H72" s="48">
        <f t="shared" si="18"/>
        <v>10.05285699</v>
      </c>
      <c r="I72" s="48">
        <f t="shared" si="18"/>
        <v>1.842006436</v>
      </c>
      <c r="J72" s="55">
        <f t="shared" si="18"/>
        <v>0.2571325707</v>
      </c>
      <c r="K72" s="49">
        <f t="shared" si="18"/>
        <v>111.4285714</v>
      </c>
      <c r="L72" s="50">
        <f t="shared" si="18"/>
        <v>0.2698794486</v>
      </c>
      <c r="M72" s="50">
        <f t="shared" si="18"/>
        <v>0.128232576</v>
      </c>
      <c r="N72" s="50">
        <f t="shared" si="18"/>
        <v>0.006441118395</v>
      </c>
      <c r="O72" s="50">
        <f t="shared" si="18"/>
        <v>2.53300723</v>
      </c>
      <c r="P72" s="50">
        <f t="shared" si="18"/>
        <v>4.655628579</v>
      </c>
      <c r="Q72" s="50">
        <f t="shared" si="18"/>
        <v>5.77616368</v>
      </c>
      <c r="R72" s="50">
        <f t="shared" si="18"/>
        <v>5.252816881</v>
      </c>
      <c r="S72" s="50">
        <f t="shared" si="18"/>
        <v>18.40979385</v>
      </c>
      <c r="T72" s="37">
        <f> M72 + N72 + I72</f>
        <v>1.976680131</v>
      </c>
      <c r="U72" s="23"/>
      <c r="V72" s="52"/>
      <c r="W72" s="25"/>
      <c r="X72" s="26"/>
      <c r="Y72" s="27"/>
      <c r="Z72" s="26"/>
      <c r="AA72" s="27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>
      <c r="A73" s="76"/>
      <c r="B73" s="15"/>
      <c r="C73" s="16"/>
      <c r="D73" s="16"/>
      <c r="E73" s="17"/>
      <c r="F73" s="18"/>
      <c r="G73" s="19"/>
      <c r="H73" s="18"/>
      <c r="I73" s="20"/>
      <c r="J73" s="20"/>
      <c r="K73" s="2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4"/>
      <c r="W73" s="25"/>
      <c r="X73" s="26"/>
      <c r="Y73" s="27"/>
      <c r="Z73" s="26"/>
      <c r="AA73" s="27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>
      <c r="A74" s="78">
        <v>2017.0</v>
      </c>
      <c r="B74" s="30">
        <v>74.0</v>
      </c>
      <c r="C74" s="31" t="s">
        <v>29</v>
      </c>
      <c r="D74" s="31" t="s">
        <v>22</v>
      </c>
      <c r="E74" s="32">
        <v>42814.0</v>
      </c>
      <c r="F74" s="33">
        <v>8.149999618530273</v>
      </c>
      <c r="G74" s="34">
        <v>4.800000190734863</v>
      </c>
      <c r="H74" s="33">
        <v>13.539999961853027</v>
      </c>
      <c r="I74" s="41">
        <v>1.3725645542144775</v>
      </c>
      <c r="J74" s="35">
        <v>0.21645000576972961</v>
      </c>
      <c r="K74" s="45">
        <v>107.0</v>
      </c>
      <c r="L74" s="37">
        <v>0.31756269931793213</v>
      </c>
      <c r="M74" s="80">
        <v>0.060378748923540115</v>
      </c>
      <c r="N74" s="42">
        <v>0.003139588050544262</v>
      </c>
      <c r="O74" s="39">
        <v>3.1031765937805176</v>
      </c>
      <c r="P74" s="37">
        <v>4.338600158691406</v>
      </c>
      <c r="Q74" s="39">
        <v>7.5935773849487305</v>
      </c>
      <c r="R74" s="39">
        <v>7.132476806640625</v>
      </c>
      <c r="S74" s="39">
        <v>19.743919372558594</v>
      </c>
      <c r="T74" s="37">
        <f t="shared" ref="T74:T80" si="19"> M74 + N74 + I74</f>
        <v>1.436082891</v>
      </c>
      <c r="U74" s="23"/>
      <c r="V74" s="24"/>
      <c r="W74" s="25"/>
      <c r="X74" s="26"/>
      <c r="Y74" s="27"/>
      <c r="Z74" s="26"/>
      <c r="AA74" s="27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>
      <c r="A75" s="40"/>
      <c r="B75" s="30">
        <v>74.0</v>
      </c>
      <c r="C75" s="31" t="s">
        <v>29</v>
      </c>
      <c r="D75" s="31" t="s">
        <v>22</v>
      </c>
      <c r="E75" s="32">
        <v>42850.0</v>
      </c>
      <c r="F75" s="33">
        <v>7.869999885559082</v>
      </c>
      <c r="G75" s="34">
        <v>3.5799999237060547</v>
      </c>
      <c r="H75" s="33">
        <v>9.880000114440918</v>
      </c>
      <c r="I75" s="59">
        <v>0.28270968794822693</v>
      </c>
      <c r="J75" s="41">
        <v>0.15873000025749207</v>
      </c>
      <c r="K75" s="36">
        <v>61.0</v>
      </c>
      <c r="L75" s="37">
        <v>0.41134241223335266</v>
      </c>
      <c r="M75" s="37">
        <v>0.23288945853710175</v>
      </c>
      <c r="N75" s="42">
        <v>0.015697941184043884</v>
      </c>
      <c r="O75" s="39">
        <v>1.3968993425369263</v>
      </c>
      <c r="P75" s="37">
        <v>2.760200023651123</v>
      </c>
      <c r="Q75" s="39">
        <v>3.0336596965789795</v>
      </c>
      <c r="R75" s="39">
        <v>2.4128923416137695</v>
      </c>
      <c r="S75" s="39">
        <v>12.357230186462402</v>
      </c>
      <c r="T75" s="37">
        <f t="shared" si="19"/>
        <v>0.5312970877</v>
      </c>
      <c r="U75" s="23"/>
      <c r="V75" s="24"/>
      <c r="W75" s="25"/>
      <c r="X75" s="26"/>
      <c r="Y75" s="27"/>
      <c r="Z75" s="26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>
      <c r="A76" s="40"/>
      <c r="B76" s="30">
        <v>74.0</v>
      </c>
      <c r="C76" s="31" t="s">
        <v>29</v>
      </c>
      <c r="D76" s="31" t="s">
        <v>22</v>
      </c>
      <c r="E76" s="32">
        <v>42865.0</v>
      </c>
      <c r="F76" s="33">
        <v>7.429999828338623</v>
      </c>
      <c r="G76" s="43">
        <v>2.0999999046325684</v>
      </c>
      <c r="H76" s="33">
        <v>7.510000228881836</v>
      </c>
      <c r="I76" s="41">
        <v>1.8341580629348755</v>
      </c>
      <c r="J76" s="35">
        <v>0.34775999188423157</v>
      </c>
      <c r="K76" s="45">
        <v>125.0</v>
      </c>
      <c r="L76" s="37">
        <v>0.25292229652404785</v>
      </c>
      <c r="M76" s="37">
        <v>0.07641516625881195</v>
      </c>
      <c r="N76" s="42">
        <v>0.0036201372276991606</v>
      </c>
      <c r="O76" s="39">
        <v>3.4223647117614746</v>
      </c>
      <c r="P76" s="37">
        <v>4.9770002365112305</v>
      </c>
      <c r="Q76" s="39">
        <v>6.922945976257324</v>
      </c>
      <c r="R76" s="39">
        <v>5.647237777709961</v>
      </c>
      <c r="S76" s="39">
        <v>18.388765335083008</v>
      </c>
      <c r="T76" s="37">
        <f t="shared" si="19"/>
        <v>1.914193366</v>
      </c>
      <c r="U76" s="23"/>
      <c r="V76" s="24"/>
      <c r="W76" s="25"/>
      <c r="X76" s="26"/>
      <c r="Y76" s="27"/>
      <c r="Z76" s="26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>
      <c r="A77" s="40"/>
      <c r="B77" s="30">
        <v>74.0</v>
      </c>
      <c r="C77" s="31" t="s">
        <v>29</v>
      </c>
      <c r="D77" s="31" t="s">
        <v>22</v>
      </c>
      <c r="E77" s="32">
        <v>42940.0</v>
      </c>
      <c r="F77" s="33">
        <v>7.650000095367432</v>
      </c>
      <c r="G77" s="43">
        <v>2.6500000953674316</v>
      </c>
      <c r="H77" s="33">
        <v>13.359999656677246</v>
      </c>
      <c r="I77" s="35">
        <v>3.0510289669036865</v>
      </c>
      <c r="J77" s="84">
        <v>0.42021000385284424</v>
      </c>
      <c r="K77" s="100">
        <v>155.0</v>
      </c>
      <c r="L77" s="37">
        <v>0.07583022117614746</v>
      </c>
      <c r="M77" s="37">
        <v>0.14076478779315948</v>
      </c>
      <c r="N77" s="42">
        <v>0.010407894849777222</v>
      </c>
      <c r="O77" s="39">
        <v>4.579409599304199</v>
      </c>
      <c r="P77" s="37">
        <v>7.493899822235107</v>
      </c>
      <c r="Q77" s="39">
        <v>10.432439804077148</v>
      </c>
      <c r="R77" s="39">
        <v>8.59005069732666</v>
      </c>
      <c r="S77" s="39">
        <v>29.086671829223633</v>
      </c>
      <c r="T77" s="37">
        <f t="shared" si="19"/>
        <v>3.20220165</v>
      </c>
      <c r="U77" s="23"/>
      <c r="V77" s="24"/>
      <c r="W77" s="25"/>
      <c r="X77" s="26"/>
      <c r="Y77" s="27"/>
      <c r="Z77" s="26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>
      <c r="A78" s="40"/>
      <c r="B78" s="30">
        <v>74.0</v>
      </c>
      <c r="C78" s="31" t="s">
        <v>29</v>
      </c>
      <c r="D78" s="31" t="s">
        <v>22</v>
      </c>
      <c r="E78" s="32">
        <v>42964.0</v>
      </c>
      <c r="F78" s="33">
        <v>8.069999694824219</v>
      </c>
      <c r="G78" s="43">
        <v>2.259999990463257</v>
      </c>
      <c r="H78" s="33">
        <v>8.300000190734863</v>
      </c>
      <c r="I78" s="35">
        <v>2.9090418815612793</v>
      </c>
      <c r="J78" s="84">
        <v>0.4057199954986572</v>
      </c>
      <c r="K78" s="100">
        <v>148.0</v>
      </c>
      <c r="L78" s="37">
        <v>0.11960729211568832</v>
      </c>
      <c r="M78" s="37">
        <v>0.056305911391973495</v>
      </c>
      <c r="N78" s="42">
        <v>0.012670480646193027</v>
      </c>
      <c r="O78" s="39">
        <v>4.622167110443115</v>
      </c>
      <c r="P78" s="37">
        <v>6.454699993133545</v>
      </c>
      <c r="Q78" s="39">
        <v>10.114870071411133</v>
      </c>
      <c r="R78" s="39">
        <v>8.12004280090332</v>
      </c>
      <c r="S78" s="39">
        <v>27.16489601135254</v>
      </c>
      <c r="T78" s="37">
        <f t="shared" si="19"/>
        <v>2.978018274</v>
      </c>
      <c r="U78" s="23"/>
      <c r="V78" s="24"/>
      <c r="W78" s="25"/>
      <c r="X78" s="26"/>
      <c r="Y78" s="27"/>
      <c r="Z78" s="26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>
      <c r="A79" s="40"/>
      <c r="B79" s="30">
        <v>74.0</v>
      </c>
      <c r="C79" s="31" t="s">
        <v>29</v>
      </c>
      <c r="D79" s="31" t="s">
        <v>22</v>
      </c>
      <c r="E79" s="32">
        <v>42992.0</v>
      </c>
      <c r="F79" s="33">
        <v>7.789999961853027</v>
      </c>
      <c r="G79" s="43">
        <v>1.1399999856948853</v>
      </c>
      <c r="H79" s="33">
        <v>10.470000267028809</v>
      </c>
      <c r="I79" s="41">
        <v>2.2389161586761475</v>
      </c>
      <c r="J79" s="59">
        <v>0.0</v>
      </c>
      <c r="K79" s="100">
        <v>134.0</v>
      </c>
      <c r="L79" s="37">
        <v>0.23617060482501984</v>
      </c>
      <c r="M79" s="37">
        <v>0.1648958921432495</v>
      </c>
      <c r="N79" s="42">
        <v>0.0067877573892474174</v>
      </c>
      <c r="O79" s="39">
        <v>4.280505180358887</v>
      </c>
      <c r="P79" s="37">
        <v>5.80709981918335</v>
      </c>
      <c r="Q79" s="39">
        <v>9.61790657043457</v>
      </c>
      <c r="R79" s="39">
        <v>7.7319159507751465</v>
      </c>
      <c r="S79" s="39">
        <v>22.53292465209961</v>
      </c>
      <c r="T79" s="37">
        <f t="shared" si="19"/>
        <v>2.410599808</v>
      </c>
      <c r="U79" s="23"/>
      <c r="V79" s="24"/>
      <c r="W79" s="25"/>
      <c r="X79" s="26"/>
      <c r="Y79" s="27"/>
      <c r="Z79" s="26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>
      <c r="A80" s="46"/>
      <c r="B80" s="30">
        <v>74.0</v>
      </c>
      <c r="C80" s="31" t="s">
        <v>29</v>
      </c>
      <c r="D80" s="31" t="s">
        <v>22</v>
      </c>
      <c r="E80" s="32">
        <v>43075.0</v>
      </c>
      <c r="F80" s="33">
        <v>8.579999923706055</v>
      </c>
      <c r="G80" s="43">
        <v>2.140000104904175</v>
      </c>
      <c r="H80" s="33">
        <v>11.90999984741211</v>
      </c>
      <c r="I80" s="41">
        <v>0.6766515970230103</v>
      </c>
      <c r="J80" s="35">
        <v>0.23183999955654144</v>
      </c>
      <c r="K80" s="45">
        <v>81.0</v>
      </c>
      <c r="L80" s="37">
        <v>0.2548252046108246</v>
      </c>
      <c r="M80" s="37">
        <v>0.08848071843385696</v>
      </c>
      <c r="N80" s="42">
        <v>0.005430205725133419</v>
      </c>
      <c r="O80" s="39">
        <v>1.4877543449401855</v>
      </c>
      <c r="P80" s="37">
        <v>3.0327999591827393</v>
      </c>
      <c r="Q80" s="39">
        <v>4.595524311065674</v>
      </c>
      <c r="R80" s="39">
        <v>3.7183399200439453</v>
      </c>
      <c r="S80" s="39">
        <v>13.679628372192383</v>
      </c>
      <c r="T80" s="37">
        <f t="shared" si="19"/>
        <v>0.7705625212</v>
      </c>
      <c r="U80" s="23"/>
      <c r="V80" s="24"/>
      <c r="W80" s="25"/>
      <c r="X80" s="26"/>
      <c r="Y80" s="27"/>
      <c r="Z80" s="26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>
      <c r="A81" s="76"/>
      <c r="B81" s="15"/>
      <c r="C81" s="16"/>
      <c r="D81" s="16"/>
      <c r="E81" s="17"/>
      <c r="F81" s="18"/>
      <c r="G81" s="19"/>
      <c r="H81" s="18"/>
      <c r="I81" s="20"/>
      <c r="J81" s="20"/>
      <c r="K81" s="21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4"/>
      <c r="W81" s="25"/>
      <c r="X81" s="53"/>
      <c r="Y81" s="27"/>
      <c r="Z81" s="53"/>
      <c r="AA81" s="27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>
      <c r="A82" s="101" t="s">
        <v>28</v>
      </c>
      <c r="B82" s="15"/>
      <c r="C82" s="16"/>
      <c r="D82" s="16"/>
      <c r="E82" s="17"/>
      <c r="F82" s="48">
        <f t="shared" ref="F82:S82" si="20"> (sum(F74:F80)/7)</f>
        <v>7.934285573</v>
      </c>
      <c r="G82" s="48">
        <f t="shared" si="20"/>
        <v>2.667142885</v>
      </c>
      <c r="H82" s="48">
        <f t="shared" si="20"/>
        <v>10.71000004</v>
      </c>
      <c r="I82" s="48">
        <f t="shared" si="20"/>
        <v>1.766438701</v>
      </c>
      <c r="J82" s="55">
        <f t="shared" si="20"/>
        <v>0.2543871424</v>
      </c>
      <c r="K82" s="49">
        <f t="shared" si="20"/>
        <v>115.8571429</v>
      </c>
      <c r="L82" s="50">
        <f t="shared" si="20"/>
        <v>0.2383229615</v>
      </c>
      <c r="M82" s="50">
        <f t="shared" si="20"/>
        <v>0.1171615262</v>
      </c>
      <c r="N82" s="50">
        <f t="shared" si="20"/>
        <v>0.008250572153</v>
      </c>
      <c r="O82" s="50">
        <f t="shared" si="20"/>
        <v>3.270325269</v>
      </c>
      <c r="P82" s="50">
        <f t="shared" si="20"/>
        <v>4.980614288</v>
      </c>
      <c r="Q82" s="50">
        <f t="shared" si="20"/>
        <v>7.472989116</v>
      </c>
      <c r="R82" s="50">
        <f t="shared" si="20"/>
        <v>6.193279471</v>
      </c>
      <c r="S82" s="50">
        <f t="shared" si="20"/>
        <v>20.42200511</v>
      </c>
      <c r="T82" s="37">
        <f> M82 + N82 + I82</f>
        <v>1.8918508</v>
      </c>
      <c r="U82" s="23"/>
      <c r="V82" s="52"/>
      <c r="W82" s="25"/>
      <c r="X82" s="26"/>
      <c r="Y82" s="27"/>
      <c r="Z82" s="26"/>
      <c r="AA82" s="27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>
      <c r="A83" s="76"/>
      <c r="B83" s="15"/>
      <c r="C83" s="16"/>
      <c r="D83" s="16"/>
      <c r="E83" s="17"/>
      <c r="F83" s="18"/>
      <c r="G83" s="19"/>
      <c r="H83" s="18"/>
      <c r="I83" s="20"/>
      <c r="J83" s="20"/>
      <c r="K83" s="21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4"/>
      <c r="W83" s="25"/>
      <c r="X83" s="26"/>
      <c r="Y83" s="27"/>
      <c r="Z83" s="26"/>
      <c r="AA83" s="27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>
      <c r="A84" s="78">
        <v>2018.0</v>
      </c>
      <c r="B84" s="30">
        <v>74.0</v>
      </c>
      <c r="C84" s="31" t="s">
        <v>29</v>
      </c>
      <c r="D84" s="31" t="s">
        <v>22</v>
      </c>
      <c r="E84" s="32">
        <v>43174.0</v>
      </c>
      <c r="F84" s="33">
        <v>7.71999979019165</v>
      </c>
      <c r="G84" s="34">
        <v>4.059999942779541</v>
      </c>
      <c r="H84" s="33">
        <v>10.020000457763672</v>
      </c>
      <c r="I84" s="41">
        <v>1.3079386949539185</v>
      </c>
      <c r="J84" s="35">
        <v>0.28600001335144043</v>
      </c>
      <c r="K84" s="45">
        <v>106.0</v>
      </c>
      <c r="L84" s="37">
        <v>0.2698288857936859</v>
      </c>
      <c r="M84" s="80">
        <v>0.12011568248271942</v>
      </c>
      <c r="N84" s="42">
        <v>0.007658753078430891</v>
      </c>
      <c r="O84" s="39">
        <v>2.5669736862182617</v>
      </c>
      <c r="P84" s="37">
        <v>4.1656999588012695</v>
      </c>
      <c r="Q84" s="39">
        <v>6.79727840423584</v>
      </c>
      <c r="R84" s="39">
        <v>5.559444427490234</v>
      </c>
      <c r="S84" s="39">
        <v>13.70487117767334</v>
      </c>
      <c r="T84" s="37">
        <f t="shared" ref="T84:T90" si="21"> M84 + N84 + I84</f>
        <v>1.435713131</v>
      </c>
      <c r="U84" s="23"/>
      <c r="V84" s="24"/>
      <c r="W84" s="25"/>
      <c r="X84" s="26"/>
      <c r="Y84" s="27"/>
      <c r="Z84" s="26"/>
      <c r="AA84" s="27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>
      <c r="A85" s="40"/>
      <c r="B85" s="30">
        <v>74.0</v>
      </c>
      <c r="C85" s="31" t="s">
        <v>29</v>
      </c>
      <c r="D85" s="31" t="s">
        <v>22</v>
      </c>
      <c r="E85" s="32">
        <v>43271.0</v>
      </c>
      <c r="F85" s="33">
        <v>8.1899995803833</v>
      </c>
      <c r="G85" s="34">
        <v>3.950000047683716</v>
      </c>
      <c r="H85" s="44">
        <v>6.989999771118164</v>
      </c>
      <c r="I85" s="41">
        <v>0.6419451832771301</v>
      </c>
      <c r="J85" s="35">
        <v>0.21449999511241913</v>
      </c>
      <c r="K85" s="45">
        <v>84.0</v>
      </c>
      <c r="L85" s="37">
        <v>0.17409740388393402</v>
      </c>
      <c r="M85" s="37">
        <v>0.14680805802345276</v>
      </c>
      <c r="N85" s="42">
        <v>0.004054633900523186</v>
      </c>
      <c r="O85" s="39">
        <v>1.2639708518981934</v>
      </c>
      <c r="P85" s="37">
        <v>2.789900064468384</v>
      </c>
      <c r="Q85" s="39">
        <v>3.4899210929870605</v>
      </c>
      <c r="R85" s="39">
        <v>3.189624309539795</v>
      </c>
      <c r="S85" s="39">
        <v>12.715044975280762</v>
      </c>
      <c r="T85" s="37">
        <f t="shared" si="21"/>
        <v>0.7928078752</v>
      </c>
      <c r="U85" s="23"/>
      <c r="V85" s="24"/>
      <c r="W85" s="25"/>
      <c r="X85" s="26"/>
      <c r="Y85" s="27"/>
      <c r="Z85" s="26"/>
      <c r="AA85" s="27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>
      <c r="A86" s="40"/>
      <c r="B86" s="30">
        <v>74.0</v>
      </c>
      <c r="C86" s="31" t="s">
        <v>29</v>
      </c>
      <c r="D86" s="31" t="s">
        <v>22</v>
      </c>
      <c r="E86" s="32">
        <v>43332.0</v>
      </c>
      <c r="F86" s="33">
        <v>8.020000457763672</v>
      </c>
      <c r="G86" s="34">
        <v>3.569999933242798</v>
      </c>
      <c r="H86" s="33">
        <v>7.840000152587891</v>
      </c>
      <c r="I86" s="35">
        <v>4.682661056518555</v>
      </c>
      <c r="J86" s="41">
        <v>0.5291000008583069</v>
      </c>
      <c r="K86" s="100">
        <v>171.0</v>
      </c>
      <c r="L86" s="37">
        <v>0.1183089017868042</v>
      </c>
      <c r="M86" s="37">
        <v>0.08897458016872406</v>
      </c>
      <c r="N86" s="42">
        <v>0.01171338651329279</v>
      </c>
      <c r="O86" s="39">
        <v>4.279801368713379</v>
      </c>
      <c r="P86" s="37">
        <v>8.235799789428711</v>
      </c>
      <c r="Q86" s="39">
        <v>9.623235702514648</v>
      </c>
      <c r="R86" s="39">
        <v>8.67696762084961</v>
      </c>
      <c r="S86" s="39">
        <v>26.905534744262695</v>
      </c>
      <c r="T86" s="37">
        <f t="shared" si="21"/>
        <v>4.783349023</v>
      </c>
      <c r="U86" s="23"/>
      <c r="V86" s="24"/>
      <c r="W86" s="25"/>
      <c r="X86" s="26"/>
      <c r="Y86" s="27"/>
      <c r="Z86" s="26"/>
      <c r="AA86" s="27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>
      <c r="A87" s="40"/>
      <c r="B87" s="30">
        <v>74.0</v>
      </c>
      <c r="C87" s="31" t="s">
        <v>29</v>
      </c>
      <c r="D87" s="31" t="s">
        <v>22</v>
      </c>
      <c r="E87" s="32">
        <v>43402.0</v>
      </c>
      <c r="F87" s="33">
        <v>7.710000038146973</v>
      </c>
      <c r="G87" s="34">
        <v>4.03000020980835</v>
      </c>
      <c r="H87" s="33">
        <v>10.039999961853027</v>
      </c>
      <c r="I87" s="41">
        <v>2.1187644004821777</v>
      </c>
      <c r="J87" s="35">
        <v>0.35850000381469727</v>
      </c>
      <c r="K87" s="45">
        <v>111.0</v>
      </c>
      <c r="L87" s="37">
        <v>0.34549060463905334</v>
      </c>
      <c r="M87" s="37">
        <v>0.15888960659503937</v>
      </c>
      <c r="N87" s="42">
        <v>0.004054633900523186</v>
      </c>
      <c r="O87" s="39">
        <v>4.109589576721191</v>
      </c>
      <c r="P87" s="37">
        <v>6.513599872589111</v>
      </c>
      <c r="Q87" s="39">
        <v>6.596124172210693</v>
      </c>
      <c r="R87" s="39">
        <v>5.968093395233154</v>
      </c>
      <c r="S87" s="39">
        <v>19.209884643554688</v>
      </c>
      <c r="T87" s="37">
        <f t="shared" si="21"/>
        <v>2.281708641</v>
      </c>
      <c r="U87" s="23"/>
      <c r="V87" s="24"/>
      <c r="W87" s="25"/>
      <c r="X87" s="26"/>
      <c r="Y87" s="27"/>
      <c r="Z87" s="26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>
      <c r="A88" s="40"/>
      <c r="B88" s="30">
        <v>74.0</v>
      </c>
      <c r="C88" s="31" t="s">
        <v>29</v>
      </c>
      <c r="D88" s="31" t="s">
        <v>22</v>
      </c>
      <c r="E88" s="32">
        <v>43411.0</v>
      </c>
      <c r="F88" s="33">
        <v>7.480000019073486</v>
      </c>
      <c r="G88" s="43">
        <v>1.8700000047683716</v>
      </c>
      <c r="H88" s="33">
        <v>9.239999771118164</v>
      </c>
      <c r="I88" s="35">
        <v>4.032135486602783</v>
      </c>
      <c r="J88" s="84">
        <v>0.4433000087738037</v>
      </c>
      <c r="K88" s="100">
        <v>165.0</v>
      </c>
      <c r="L88" s="37">
        <v>0.036767445504665375</v>
      </c>
      <c r="M88" s="37">
        <v>0.07117966562509537</v>
      </c>
      <c r="N88" s="42">
        <v>0.030635012313723564</v>
      </c>
      <c r="O88" s="39">
        <v>3.637946605682373</v>
      </c>
      <c r="P88" s="37">
        <v>8.527700424194336</v>
      </c>
      <c r="Q88" s="39">
        <v>8.309209823608398</v>
      </c>
      <c r="R88" s="39">
        <v>7.641260623931885</v>
      </c>
      <c r="S88" s="39">
        <v>24.178367614746094</v>
      </c>
      <c r="T88" s="37">
        <f t="shared" si="21"/>
        <v>4.133950165</v>
      </c>
      <c r="U88" s="23"/>
      <c r="V88" s="24"/>
      <c r="W88" s="25"/>
      <c r="X88" s="26"/>
      <c r="Y88" s="27"/>
      <c r="Z88" s="26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>
      <c r="A89" s="40"/>
      <c r="B89" s="30">
        <v>74.0</v>
      </c>
      <c r="C89" s="31" t="s">
        <v>29</v>
      </c>
      <c r="D89" s="31" t="s">
        <v>22</v>
      </c>
      <c r="E89" s="32">
        <v>43438.0</v>
      </c>
      <c r="F89" s="33">
        <v>7.880000114440918</v>
      </c>
      <c r="G89" s="34">
        <v>3.690000057220459</v>
      </c>
      <c r="H89" s="33">
        <v>10.010000228881836</v>
      </c>
      <c r="I89" s="59">
        <v>0.3142322599887848</v>
      </c>
      <c r="J89" s="41">
        <v>0.17159999907016754</v>
      </c>
      <c r="K89" s="45">
        <v>70.0</v>
      </c>
      <c r="L89" s="37">
        <v>0.438204288482666</v>
      </c>
      <c r="M89" s="37">
        <v>0.14235933125019073</v>
      </c>
      <c r="N89" s="42">
        <v>0.004054633900523186</v>
      </c>
      <c r="O89" s="39">
        <v>1.5053924322128296</v>
      </c>
      <c r="P89" s="37">
        <v>3.25570011138916</v>
      </c>
      <c r="Q89" s="39">
        <v>3.454185724258423</v>
      </c>
      <c r="R89" s="39">
        <v>2.5722947120666504</v>
      </c>
      <c r="S89" s="39">
        <v>14.64230728149414</v>
      </c>
      <c r="T89" s="37">
        <f t="shared" si="21"/>
        <v>0.4606462251</v>
      </c>
      <c r="U89" s="23"/>
      <c r="V89" s="24"/>
      <c r="W89" s="25"/>
      <c r="X89" s="26"/>
      <c r="Y89" s="27"/>
      <c r="Z89" s="26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>
      <c r="A90" s="46"/>
      <c r="B90" s="30">
        <v>74.0</v>
      </c>
      <c r="C90" s="31" t="s">
        <v>29</v>
      </c>
      <c r="D90" s="31" t="s">
        <v>22</v>
      </c>
      <c r="E90" s="32">
        <v>43443.0</v>
      </c>
      <c r="F90" s="33">
        <v>6.710000038146973</v>
      </c>
      <c r="G90" s="43">
        <v>2.4600000381469727</v>
      </c>
      <c r="H90" s="33">
        <v>7.570000171661377</v>
      </c>
      <c r="I90" s="35">
        <v>3.957009792327881</v>
      </c>
      <c r="J90" s="84">
        <v>0.44453999400138855</v>
      </c>
      <c r="K90" s="100">
        <v>156.0</v>
      </c>
      <c r="L90" s="37">
        <v>0.12065210193395615</v>
      </c>
      <c r="M90" s="37">
        <v>0.07263524830341339</v>
      </c>
      <c r="N90" s="42">
        <v>0.018471110612154007</v>
      </c>
      <c r="O90" s="39">
        <v>4.984818935394287</v>
      </c>
      <c r="P90" s="37">
        <v>7.237500190734863</v>
      </c>
      <c r="Q90" s="39">
        <v>9.2525053024292</v>
      </c>
      <c r="R90" s="39">
        <v>7.217517852783203</v>
      </c>
      <c r="S90" s="39">
        <v>29.659460067749023</v>
      </c>
      <c r="T90" s="37">
        <f t="shared" si="21"/>
        <v>4.048116151</v>
      </c>
      <c r="U90" s="23"/>
      <c r="V90" s="24"/>
      <c r="W90" s="25"/>
      <c r="X90" s="53"/>
      <c r="Y90" s="27"/>
      <c r="Z90" s="53"/>
      <c r="AA90" s="27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>
      <c r="A91" s="76"/>
      <c r="B91" s="15"/>
      <c r="C91" s="16"/>
      <c r="D91" s="16"/>
      <c r="E91" s="17"/>
      <c r="F91" s="18"/>
      <c r="G91" s="19"/>
      <c r="H91" s="18"/>
      <c r="I91" s="20"/>
      <c r="J91" s="20"/>
      <c r="K91" s="21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4"/>
      <c r="W91" s="25"/>
      <c r="X91" s="26"/>
      <c r="Y91" s="27"/>
      <c r="Z91" s="26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>
      <c r="A92" s="101" t="s">
        <v>28</v>
      </c>
      <c r="B92" s="15"/>
      <c r="C92" s="16"/>
      <c r="D92" s="16"/>
      <c r="E92" s="17"/>
      <c r="F92" s="48">
        <f t="shared" ref="F92:S92" si="22"> (sum(F84:F90)/7)</f>
        <v>7.672857148</v>
      </c>
      <c r="G92" s="49">
        <f t="shared" si="22"/>
        <v>3.375714319</v>
      </c>
      <c r="H92" s="48">
        <f t="shared" si="22"/>
        <v>8.815714359</v>
      </c>
      <c r="I92" s="48">
        <f t="shared" si="22"/>
        <v>2.436383839</v>
      </c>
      <c r="J92" s="55">
        <f t="shared" si="22"/>
        <v>0.3496485736</v>
      </c>
      <c r="K92" s="49">
        <f t="shared" si="22"/>
        <v>123.2857143</v>
      </c>
      <c r="L92" s="50">
        <f t="shared" si="22"/>
        <v>0.2147642331</v>
      </c>
      <c r="M92" s="50">
        <f t="shared" si="22"/>
        <v>0.1144231675</v>
      </c>
      <c r="N92" s="50">
        <f t="shared" si="22"/>
        <v>0.01152030917</v>
      </c>
      <c r="O92" s="50">
        <f t="shared" si="22"/>
        <v>3.192641922</v>
      </c>
      <c r="P92" s="50">
        <f t="shared" si="22"/>
        <v>5.817985773</v>
      </c>
      <c r="Q92" s="50">
        <f t="shared" si="22"/>
        <v>6.788922889</v>
      </c>
      <c r="R92" s="50">
        <f t="shared" si="22"/>
        <v>5.832171849</v>
      </c>
      <c r="S92" s="50">
        <f t="shared" si="22"/>
        <v>20.14506721</v>
      </c>
      <c r="T92" s="37">
        <f> M92 + N92 + I92</f>
        <v>2.562327316</v>
      </c>
      <c r="U92" s="23"/>
      <c r="V92" s="52"/>
      <c r="W92" s="25"/>
      <c r="X92" s="26"/>
      <c r="Y92" s="27"/>
      <c r="Z92" s="26"/>
      <c r="AA92" s="27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>
      <c r="A93" s="76"/>
      <c r="B93" s="15"/>
      <c r="C93" s="16"/>
      <c r="D93" s="16"/>
      <c r="E93" s="17"/>
      <c r="F93" s="18"/>
      <c r="G93" s="19"/>
      <c r="H93" s="18"/>
      <c r="I93" s="20"/>
      <c r="J93" s="20"/>
      <c r="K93" s="21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4"/>
      <c r="W93" s="25"/>
      <c r="X93" s="26"/>
      <c r="Y93" s="27"/>
      <c r="Z93" s="26"/>
      <c r="AA93" s="27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>
      <c r="A94" s="78">
        <v>2019.0</v>
      </c>
      <c r="B94" s="30">
        <v>74.0</v>
      </c>
      <c r="C94" s="31" t="s">
        <v>29</v>
      </c>
      <c r="D94" s="31" t="s">
        <v>22</v>
      </c>
      <c r="E94" s="32">
        <v>43538.0</v>
      </c>
      <c r="F94" s="33">
        <v>7.37</v>
      </c>
      <c r="G94" s="100">
        <v>5.69</v>
      </c>
      <c r="H94" s="33">
        <v>12.03</v>
      </c>
      <c r="I94" s="41">
        <v>1.2083129032258062</v>
      </c>
      <c r="J94" s="35">
        <v>0.22896000000000002</v>
      </c>
      <c r="K94" s="45">
        <v>106.0</v>
      </c>
      <c r="L94" s="37">
        <v>0.256387</v>
      </c>
      <c r="M94" s="80">
        <v>0.11305000000000001</v>
      </c>
      <c r="N94" s="42">
        <v>0.0049169999999999995</v>
      </c>
      <c r="O94" s="39">
        <v>2.6445474</v>
      </c>
      <c r="P94" s="37">
        <v>3.8557</v>
      </c>
      <c r="Q94" s="39">
        <v>6.2834627</v>
      </c>
      <c r="R94" s="39">
        <v>5.6711751</v>
      </c>
      <c r="S94" s="39">
        <v>17.6086211</v>
      </c>
      <c r="T94" s="37">
        <f t="shared" ref="T94:T100" si="23"> M94 + N94 + I94</f>
        <v>1.326279903</v>
      </c>
      <c r="U94" s="23"/>
      <c r="V94" s="24"/>
      <c r="W94" s="25"/>
      <c r="X94" s="26"/>
      <c r="Y94" s="27"/>
      <c r="Z94" s="26"/>
      <c r="AA94" s="27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>
      <c r="A95" s="40"/>
      <c r="B95" s="30">
        <v>74.0</v>
      </c>
      <c r="C95" s="31" t="s">
        <v>29</v>
      </c>
      <c r="D95" s="31" t="s">
        <v>22</v>
      </c>
      <c r="E95" s="32">
        <v>43607.0</v>
      </c>
      <c r="F95" s="33">
        <v>7.69</v>
      </c>
      <c r="G95" s="36">
        <v>2.48</v>
      </c>
      <c r="H95" s="60">
        <v>5.66</v>
      </c>
      <c r="I95" s="59">
        <v>0.3390258064516129</v>
      </c>
      <c r="J95" s="41">
        <v>0.17172</v>
      </c>
      <c r="K95" s="36">
        <v>61.0</v>
      </c>
      <c r="L95" s="37">
        <v>0.3119032</v>
      </c>
      <c r="M95" s="37">
        <v>0.162792</v>
      </c>
      <c r="N95" s="42">
        <v>0.004023</v>
      </c>
      <c r="O95" s="39">
        <v>1.59252874</v>
      </c>
      <c r="P95" s="37">
        <v>2.5756</v>
      </c>
      <c r="Q95" s="39">
        <v>3.3039582400000005</v>
      </c>
      <c r="R95" s="39">
        <v>2.67303487</v>
      </c>
      <c r="S95" s="39">
        <v>14.917276990000001</v>
      </c>
      <c r="T95" s="37">
        <f t="shared" si="23"/>
        <v>0.5058408065</v>
      </c>
      <c r="U95" s="23"/>
      <c r="V95" s="24"/>
      <c r="W95" s="25"/>
      <c r="X95" s="26"/>
      <c r="Y95" s="27"/>
      <c r="Z95" s="26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>
      <c r="A96" s="40"/>
      <c r="B96" s="30">
        <v>74.0</v>
      </c>
      <c r="C96" s="31" t="s">
        <v>29</v>
      </c>
      <c r="D96" s="31" t="s">
        <v>22</v>
      </c>
      <c r="E96" s="32">
        <v>43628.0</v>
      </c>
      <c r="F96" s="33">
        <v>8.13</v>
      </c>
      <c r="G96" s="36">
        <v>2.18</v>
      </c>
      <c r="H96" s="33">
        <v>8.98</v>
      </c>
      <c r="I96" s="41">
        <v>0.47947741935483873</v>
      </c>
      <c r="J96" s="35">
        <v>0.27189</v>
      </c>
      <c r="K96" s="100">
        <v>73.0</v>
      </c>
      <c r="L96" s="37">
        <v>0.3961529</v>
      </c>
      <c r="M96" s="37">
        <v>0.126616</v>
      </c>
      <c r="N96" s="42">
        <v>0.0</v>
      </c>
      <c r="O96" s="39">
        <v>1.623436</v>
      </c>
      <c r="P96" s="37">
        <v>2.6052</v>
      </c>
      <c r="Q96" s="39">
        <v>3.4822861</v>
      </c>
      <c r="R96" s="39">
        <v>3.2586159</v>
      </c>
      <c r="S96" s="39">
        <v>14.7877082</v>
      </c>
      <c r="T96" s="37">
        <f t="shared" si="23"/>
        <v>0.6060934194</v>
      </c>
      <c r="U96" s="23"/>
      <c r="V96" s="24"/>
      <c r="W96" s="25"/>
      <c r="X96" s="26"/>
      <c r="Y96" s="27"/>
      <c r="Z96" s="26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>
      <c r="A97" s="40"/>
      <c r="B97" s="30">
        <v>74.0</v>
      </c>
      <c r="C97" s="31" t="s">
        <v>29</v>
      </c>
      <c r="D97" s="31" t="s">
        <v>22</v>
      </c>
      <c r="E97" s="32">
        <v>43657.0</v>
      </c>
      <c r="F97" s="33">
        <v>7.28</v>
      </c>
      <c r="G97" s="36">
        <v>2.57</v>
      </c>
      <c r="H97" s="33">
        <v>7.8</v>
      </c>
      <c r="I97" s="41">
        <v>1.5034193548387098</v>
      </c>
      <c r="J97" s="35">
        <v>0.31482</v>
      </c>
      <c r="K97" s="21"/>
      <c r="L97" s="37">
        <v>0.26128777500000006</v>
      </c>
      <c r="M97" s="37">
        <v>0.058786</v>
      </c>
      <c r="N97" s="42">
        <v>0.005811</v>
      </c>
      <c r="O97" s="39">
        <v>3.7619679</v>
      </c>
      <c r="P97" s="37">
        <v>4.7584</v>
      </c>
      <c r="Q97" s="39">
        <v>10.257009</v>
      </c>
      <c r="R97" s="39">
        <v>7.7087951</v>
      </c>
      <c r="S97" s="39">
        <v>18.437673656</v>
      </c>
      <c r="T97" s="37">
        <f t="shared" si="23"/>
        <v>1.568016355</v>
      </c>
      <c r="U97" s="23"/>
      <c r="V97" s="24"/>
      <c r="W97" s="25"/>
      <c r="X97" s="26"/>
      <c r="Y97" s="27"/>
      <c r="Z97" s="26"/>
      <c r="AA97" s="2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>
      <c r="A98" s="40"/>
      <c r="B98" s="30">
        <v>74.0</v>
      </c>
      <c r="C98" s="31" t="s">
        <v>29</v>
      </c>
      <c r="D98" s="31" t="s">
        <v>22</v>
      </c>
      <c r="E98" s="32">
        <v>43685.0</v>
      </c>
      <c r="F98" s="33">
        <v>8.06</v>
      </c>
      <c r="G98" s="36">
        <v>3.26</v>
      </c>
      <c r="H98" s="44">
        <v>6.12</v>
      </c>
      <c r="I98" s="35">
        <v>3.3285000000000005</v>
      </c>
      <c r="J98" s="35">
        <v>0.30051000000000005</v>
      </c>
      <c r="K98" s="100">
        <v>163.0</v>
      </c>
      <c r="L98" s="37">
        <v>0.1544875</v>
      </c>
      <c r="M98" s="37">
        <v>0.0</v>
      </c>
      <c r="N98" s="42">
        <v>0.009833999999999999</v>
      </c>
      <c r="O98" s="39">
        <v>5.18572904</v>
      </c>
      <c r="P98" s="37">
        <v>7.291</v>
      </c>
      <c r="Q98" s="39">
        <v>8.658451466666667</v>
      </c>
      <c r="R98" s="39">
        <v>10.038675040000001</v>
      </c>
      <c r="S98" s="39">
        <v>32.54943582222222</v>
      </c>
      <c r="T98" s="37">
        <f t="shared" si="23"/>
        <v>3.338334</v>
      </c>
      <c r="U98" s="23"/>
      <c r="V98" s="24"/>
      <c r="W98" s="25"/>
      <c r="X98" s="26"/>
      <c r="Y98" s="27"/>
      <c r="Z98" s="26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>
      <c r="A99" s="40"/>
      <c r="B99" s="30">
        <v>74.0</v>
      </c>
      <c r="C99" s="31" t="s">
        <v>29</v>
      </c>
      <c r="D99" s="31" t="s">
        <v>22</v>
      </c>
      <c r="E99" s="32">
        <v>43717.0</v>
      </c>
      <c r="F99" s="33">
        <v>7.39</v>
      </c>
      <c r="G99" s="36">
        <v>3.48</v>
      </c>
      <c r="H99" s="44">
        <v>6.15</v>
      </c>
      <c r="I99" s="35">
        <v>2.910509677419355</v>
      </c>
      <c r="J99" s="35">
        <v>0.22896000000000002</v>
      </c>
      <c r="K99" s="100">
        <v>151.0</v>
      </c>
      <c r="L99" s="37">
        <v>0.2474957</v>
      </c>
      <c r="M99" s="37">
        <v>0.099484</v>
      </c>
      <c r="N99" s="42">
        <v>0.005811</v>
      </c>
      <c r="O99" s="39">
        <v>4.5565524</v>
      </c>
      <c r="P99" s="37">
        <v>6.2002</v>
      </c>
      <c r="Q99" s="39">
        <v>7.8740371</v>
      </c>
      <c r="R99" s="39">
        <v>7.7228493</v>
      </c>
      <c r="S99" s="39">
        <v>26.9841297</v>
      </c>
      <c r="T99" s="37">
        <f t="shared" si="23"/>
        <v>3.015804677</v>
      </c>
      <c r="U99" s="23"/>
      <c r="V99" s="24"/>
      <c r="W99" s="25"/>
      <c r="X99" s="26"/>
      <c r="Y99" s="27"/>
      <c r="Z99" s="26"/>
      <c r="AA99" s="27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>
      <c r="A100" s="46"/>
      <c r="B100" s="30">
        <v>74.0</v>
      </c>
      <c r="C100" s="31" t="s">
        <v>29</v>
      </c>
      <c r="D100" s="31" t="s">
        <v>22</v>
      </c>
      <c r="E100" s="32">
        <v>43769.0</v>
      </c>
      <c r="F100" s="33">
        <v>7.2</v>
      </c>
      <c r="G100" s="36">
        <v>2.98</v>
      </c>
      <c r="H100" s="44">
        <v>6.37</v>
      </c>
      <c r="I100" s="41">
        <v>1.4925354838709677</v>
      </c>
      <c r="J100" s="41">
        <v>0.18603</v>
      </c>
      <c r="K100" s="45">
        <v>119.0</v>
      </c>
      <c r="L100" s="37">
        <v>0.2851123</v>
      </c>
      <c r="M100" s="37">
        <v>0.06783</v>
      </c>
      <c r="N100" s="42">
        <v>0.002235</v>
      </c>
      <c r="O100" s="39">
        <v>2.9798395</v>
      </c>
      <c r="P100" s="37">
        <v>4.3345</v>
      </c>
      <c r="Q100" s="39">
        <v>5.2070148</v>
      </c>
      <c r="R100" s="39">
        <v>5.1145323</v>
      </c>
      <c r="S100" s="39">
        <v>17.6771424</v>
      </c>
      <c r="T100" s="37">
        <f t="shared" si="23"/>
        <v>1.562600484</v>
      </c>
      <c r="U100" s="23"/>
      <c r="V100" s="24"/>
      <c r="W100" s="25"/>
      <c r="X100" s="53"/>
      <c r="Y100" s="27"/>
      <c r="Z100" s="53"/>
      <c r="AA100" s="27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>
      <c r="A101" s="76"/>
      <c r="B101" s="87"/>
      <c r="C101" s="88"/>
      <c r="D101" s="88"/>
      <c r="E101" s="90"/>
      <c r="F101" s="91"/>
      <c r="G101" s="92"/>
      <c r="H101" s="91"/>
      <c r="I101" s="93"/>
      <c r="J101" s="93"/>
      <c r="K101" s="92"/>
      <c r="L101" s="23"/>
      <c r="M101" s="23"/>
      <c r="N101" s="23"/>
      <c r="O101" s="23"/>
      <c r="P101" s="23"/>
      <c r="Q101" s="23"/>
      <c r="R101" s="23"/>
      <c r="S101" s="23"/>
      <c r="T101" s="23"/>
      <c r="U101" s="25"/>
      <c r="V101" s="24"/>
      <c r="W101" s="25"/>
      <c r="X101" s="26"/>
      <c r="Y101" s="27"/>
      <c r="Z101" s="26"/>
      <c r="AA101" s="27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>
      <c r="A102" s="101" t="s">
        <v>28</v>
      </c>
      <c r="B102" s="87"/>
      <c r="C102" s="88"/>
      <c r="D102" s="88"/>
      <c r="E102" s="90"/>
      <c r="F102" s="48">
        <f t="shared" ref="F102:J102" si="24"> (sum(F94:F100)/7)</f>
        <v>7.588571429</v>
      </c>
      <c r="G102" s="49">
        <f t="shared" si="24"/>
        <v>3.234285714</v>
      </c>
      <c r="H102" s="48">
        <f t="shared" si="24"/>
        <v>7.587142857</v>
      </c>
      <c r="I102" s="48">
        <f t="shared" si="24"/>
        <v>1.608825806</v>
      </c>
      <c r="J102" s="55">
        <f t="shared" si="24"/>
        <v>0.24327</v>
      </c>
      <c r="K102" s="49">
        <f> (sum(K98:K100,K94:K96)/6)</f>
        <v>112.1666667</v>
      </c>
      <c r="L102" s="50">
        <f t="shared" ref="L102:S102" si="25"> (sum(L94:L100)/7)</f>
        <v>0.2732609107</v>
      </c>
      <c r="M102" s="50">
        <f t="shared" si="25"/>
        <v>0.089794</v>
      </c>
      <c r="N102" s="50">
        <f t="shared" si="25"/>
        <v>0.004661571429</v>
      </c>
      <c r="O102" s="50">
        <f t="shared" si="25"/>
        <v>3.192085854</v>
      </c>
      <c r="P102" s="50">
        <f t="shared" si="25"/>
        <v>4.517228571</v>
      </c>
      <c r="Q102" s="50">
        <f t="shared" si="25"/>
        <v>6.438031344</v>
      </c>
      <c r="R102" s="50">
        <f t="shared" si="25"/>
        <v>6.026811087</v>
      </c>
      <c r="S102" s="50">
        <f t="shared" si="25"/>
        <v>20.42314112</v>
      </c>
      <c r="T102" s="37">
        <f> M102 + N102 + I102</f>
        <v>1.703281378</v>
      </c>
      <c r="U102" s="25"/>
      <c r="V102" s="52"/>
      <c r="W102" s="25"/>
      <c r="X102" s="74"/>
      <c r="Y102" s="27"/>
      <c r="Z102" s="74"/>
      <c r="AA102" s="27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>
      <c r="A103" s="76"/>
      <c r="B103" s="87"/>
      <c r="C103" s="88"/>
      <c r="D103" s="88"/>
      <c r="E103" s="90"/>
      <c r="F103" s="91"/>
      <c r="G103" s="92"/>
      <c r="H103" s="91"/>
      <c r="I103" s="93"/>
      <c r="J103" s="93"/>
      <c r="K103" s="92"/>
      <c r="L103" s="65"/>
      <c r="M103" s="65"/>
      <c r="N103" s="65"/>
      <c r="O103" s="65"/>
      <c r="P103" s="65"/>
      <c r="Q103" s="65"/>
      <c r="R103" s="65"/>
      <c r="S103" s="65"/>
      <c r="T103" s="65"/>
      <c r="U103" s="25"/>
      <c r="V103" s="65"/>
      <c r="W103" s="66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>
      <c r="A104" s="101" t="s">
        <v>24</v>
      </c>
      <c r="B104" s="66"/>
      <c r="C104" s="66"/>
      <c r="D104" s="66"/>
      <c r="E104" s="66"/>
      <c r="F104" s="67">
        <f t="shared" ref="F104:S104" si="26"> (sum(F102,F92,F82,F72,F62,F52,F41,F32,F22,F11)/10)</f>
        <v>7.716803566</v>
      </c>
      <c r="G104" s="67">
        <f t="shared" si="26"/>
        <v>2.791452397</v>
      </c>
      <c r="H104" s="67">
        <f t="shared" si="26"/>
        <v>9.593904758</v>
      </c>
      <c r="I104" s="67">
        <f t="shared" si="26"/>
        <v>1.699475351</v>
      </c>
      <c r="J104" s="103">
        <f t="shared" si="26"/>
        <v>0.2538723763</v>
      </c>
      <c r="K104" s="68">
        <f t="shared" si="26"/>
        <v>117.9716357</v>
      </c>
      <c r="L104" s="69">
        <f t="shared" si="26"/>
        <v>0.2153945811</v>
      </c>
      <c r="M104" s="69">
        <f t="shared" si="26"/>
        <v>0.1531037462</v>
      </c>
      <c r="N104" s="69">
        <f t="shared" si="26"/>
        <v>0.007266612875</v>
      </c>
      <c r="O104" s="69">
        <f t="shared" si="26"/>
        <v>2.949801053</v>
      </c>
      <c r="P104" s="69">
        <f t="shared" si="26"/>
        <v>5.010063923</v>
      </c>
      <c r="Q104" s="69">
        <f t="shared" si="26"/>
        <v>6.483580402</v>
      </c>
      <c r="R104" s="69">
        <f t="shared" si="26"/>
        <v>5.626899345</v>
      </c>
      <c r="S104" s="69">
        <f t="shared" si="26"/>
        <v>19.36533158</v>
      </c>
      <c r="T104" s="37">
        <f> M104 + N104 + I104</f>
        <v>1.85984571</v>
      </c>
      <c r="U104" s="66"/>
      <c r="V104" s="71">
        <v>65.0</v>
      </c>
      <c r="W104" s="66"/>
      <c r="X104" s="12"/>
      <c r="Y104" s="9"/>
      <c r="Z104" s="12"/>
      <c r="AA104" s="9"/>
    </row>
    <row r="105">
      <c r="A105" s="9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5"/>
      <c r="W105" s="66"/>
      <c r="X105" s="26"/>
      <c r="Y105" s="27"/>
      <c r="Z105" s="26"/>
      <c r="AA105" s="27"/>
    </row>
    <row r="106">
      <c r="A106" s="99"/>
      <c r="X106" s="26"/>
      <c r="Y106" s="27"/>
      <c r="Z106" s="26"/>
      <c r="AA106" s="27"/>
    </row>
    <row r="107">
      <c r="A107" s="99"/>
      <c r="X107" s="26"/>
      <c r="Y107" s="27"/>
      <c r="Z107" s="26"/>
      <c r="AA107" s="27"/>
    </row>
    <row r="108">
      <c r="A108" s="99"/>
      <c r="X108" s="26"/>
      <c r="Y108" s="27"/>
      <c r="Z108" s="26"/>
      <c r="AA108" s="27"/>
    </row>
    <row r="109">
      <c r="A109" s="99"/>
      <c r="X109" s="26"/>
      <c r="Y109" s="27"/>
      <c r="Z109" s="26"/>
      <c r="AA109" s="27"/>
    </row>
    <row r="110">
      <c r="A110" s="99"/>
      <c r="X110" s="26"/>
      <c r="Y110" s="27"/>
      <c r="Z110" s="26"/>
      <c r="AA110" s="27"/>
    </row>
    <row r="111">
      <c r="A111" s="99"/>
      <c r="X111" s="26"/>
      <c r="Y111" s="27"/>
      <c r="Z111" s="26"/>
      <c r="AA111" s="27"/>
    </row>
    <row r="112">
      <c r="A112" s="99"/>
      <c r="L112" s="73"/>
      <c r="M112" s="73"/>
      <c r="N112" s="73"/>
      <c r="O112" s="73"/>
      <c r="P112" s="73"/>
      <c r="Q112" s="73"/>
      <c r="R112" s="73"/>
      <c r="S112" s="73"/>
      <c r="T112" s="73"/>
      <c r="W112" s="73"/>
      <c r="X112" s="26"/>
      <c r="Y112" s="27"/>
      <c r="Z112" s="26"/>
      <c r="AA112" s="27"/>
    </row>
    <row r="113">
      <c r="A113" s="99"/>
      <c r="X113" s="26"/>
      <c r="Y113" s="27"/>
      <c r="Z113" s="26"/>
      <c r="AA113" s="27"/>
    </row>
    <row r="114">
      <c r="A114" s="99"/>
      <c r="X114" s="53"/>
      <c r="Y114" s="27"/>
      <c r="Z114" s="53"/>
      <c r="AA114" s="27"/>
    </row>
    <row r="115">
      <c r="A115" s="99"/>
      <c r="X115" s="26"/>
      <c r="Y115" s="27"/>
      <c r="Z115" s="26"/>
      <c r="AA115" s="27"/>
    </row>
    <row r="116">
      <c r="A116" s="99"/>
      <c r="X116" s="26"/>
      <c r="Y116" s="27"/>
      <c r="Z116" s="26"/>
      <c r="AA116" s="27"/>
    </row>
    <row r="117">
      <c r="A117" s="99"/>
      <c r="X117" s="26"/>
      <c r="Y117" s="27"/>
      <c r="Z117" s="26"/>
      <c r="AA117" s="27"/>
    </row>
    <row r="118">
      <c r="A118" s="99"/>
      <c r="X118" s="26"/>
      <c r="Y118" s="27"/>
      <c r="Z118" s="26"/>
      <c r="AA118" s="27"/>
    </row>
    <row r="119">
      <c r="A119" s="99"/>
      <c r="X119" s="26"/>
      <c r="Y119" s="27"/>
      <c r="Z119" s="26"/>
      <c r="AA119" s="27"/>
    </row>
    <row r="120">
      <c r="A120" s="99"/>
      <c r="X120" s="26"/>
      <c r="Y120" s="27"/>
      <c r="Z120" s="26"/>
      <c r="AA120" s="27"/>
    </row>
    <row r="121">
      <c r="A121" s="99"/>
      <c r="X121" s="26"/>
      <c r="Y121" s="27"/>
      <c r="Z121" s="26"/>
      <c r="AA121" s="27"/>
    </row>
    <row r="122">
      <c r="A122" s="99"/>
      <c r="X122" s="26"/>
      <c r="Y122" s="27"/>
      <c r="Z122" s="26"/>
      <c r="AA122" s="27"/>
    </row>
    <row r="123">
      <c r="A123" s="99"/>
      <c r="X123" s="26"/>
      <c r="Y123" s="27"/>
      <c r="Z123" s="26"/>
      <c r="AA123" s="27"/>
    </row>
    <row r="124">
      <c r="A124" s="99"/>
      <c r="X124" s="26"/>
      <c r="Y124" s="27"/>
      <c r="Z124" s="26"/>
      <c r="AA124" s="27"/>
    </row>
    <row r="125">
      <c r="A125" s="99"/>
      <c r="X125" s="53"/>
      <c r="Y125" s="27"/>
      <c r="Z125" s="53"/>
      <c r="AA125" s="27"/>
    </row>
    <row r="126">
      <c r="A126" s="99"/>
      <c r="X126" s="26"/>
      <c r="Y126" s="27"/>
      <c r="Z126" s="26"/>
      <c r="AA126" s="27"/>
    </row>
    <row r="127">
      <c r="A127" s="99"/>
      <c r="X127" s="26"/>
      <c r="Y127" s="27"/>
      <c r="Z127" s="26"/>
      <c r="AA127" s="27"/>
    </row>
    <row r="128">
      <c r="A128" s="99"/>
      <c r="X128" s="26"/>
      <c r="Y128" s="27"/>
      <c r="Z128" s="26"/>
      <c r="AA128" s="27"/>
    </row>
    <row r="129">
      <c r="A129" s="99"/>
      <c r="X129" s="26"/>
      <c r="Y129" s="27"/>
      <c r="Z129" s="26"/>
      <c r="AA129" s="27"/>
    </row>
    <row r="130">
      <c r="A130" s="99"/>
      <c r="X130" s="26"/>
      <c r="Y130" s="27"/>
      <c r="Z130" s="26"/>
      <c r="AA130" s="27"/>
    </row>
    <row r="131">
      <c r="A131" s="99"/>
      <c r="X131" s="26"/>
      <c r="Y131" s="27"/>
      <c r="Z131" s="26"/>
      <c r="AA131" s="27"/>
    </row>
    <row r="132">
      <c r="A132" s="99"/>
      <c r="X132" s="26"/>
      <c r="Y132" s="27"/>
      <c r="Z132" s="26"/>
      <c r="AA132" s="27"/>
    </row>
    <row r="133">
      <c r="A133" s="99"/>
      <c r="X133" s="26"/>
      <c r="Y133" s="27"/>
      <c r="Z133" s="26"/>
      <c r="AA133" s="27"/>
    </row>
    <row r="134">
      <c r="A134" s="99"/>
      <c r="X134" s="26"/>
      <c r="Y134" s="27"/>
      <c r="Z134" s="26"/>
      <c r="AA134" s="27"/>
    </row>
    <row r="135">
      <c r="A135" s="99"/>
      <c r="X135" s="53"/>
      <c r="Y135" s="27"/>
      <c r="Z135" s="53"/>
      <c r="AA135" s="27"/>
    </row>
    <row r="136">
      <c r="A136" s="99"/>
      <c r="X136" s="26"/>
      <c r="Y136" s="27"/>
      <c r="Z136" s="26"/>
      <c r="AA136" s="27"/>
    </row>
    <row r="137">
      <c r="A137" s="99"/>
      <c r="X137" s="26"/>
      <c r="Y137" s="27"/>
      <c r="Z137" s="26"/>
      <c r="AA137" s="27"/>
    </row>
    <row r="138">
      <c r="A138" s="99"/>
      <c r="X138" s="26"/>
      <c r="Y138" s="27"/>
      <c r="Z138" s="26"/>
      <c r="AA138" s="27"/>
    </row>
    <row r="139">
      <c r="A139" s="99"/>
      <c r="X139" s="26"/>
      <c r="Y139" s="27"/>
      <c r="Z139" s="26"/>
      <c r="AA139" s="27"/>
    </row>
    <row r="140">
      <c r="A140" s="99"/>
      <c r="X140" s="26"/>
      <c r="Y140" s="27"/>
      <c r="Z140" s="26"/>
      <c r="AA140" s="27"/>
    </row>
    <row r="141">
      <c r="A141" s="99"/>
      <c r="X141" s="26"/>
      <c r="Y141" s="27"/>
      <c r="Z141" s="26"/>
      <c r="AA141" s="27"/>
    </row>
    <row r="142">
      <c r="A142" s="99"/>
      <c r="X142" s="26"/>
      <c r="Y142" s="27"/>
      <c r="Z142" s="26"/>
      <c r="AA142" s="27"/>
    </row>
    <row r="143">
      <c r="A143" s="99"/>
      <c r="X143" s="26"/>
      <c r="Y143" s="27"/>
      <c r="Z143" s="26"/>
      <c r="AA143" s="27"/>
    </row>
    <row r="144">
      <c r="A144" s="99"/>
      <c r="X144" s="53"/>
      <c r="Y144" s="27"/>
      <c r="Z144" s="53"/>
      <c r="AA144" s="27"/>
    </row>
    <row r="145">
      <c r="A145" s="99"/>
      <c r="X145" s="26"/>
      <c r="Y145" s="27"/>
      <c r="Z145" s="26"/>
      <c r="AA145" s="27"/>
    </row>
    <row r="146">
      <c r="A146" s="99"/>
      <c r="X146" s="26"/>
      <c r="Y146" s="27"/>
      <c r="Z146" s="26"/>
      <c r="AA146" s="27"/>
    </row>
    <row r="147">
      <c r="A147" s="99"/>
      <c r="X147" s="26"/>
      <c r="Y147" s="27"/>
      <c r="Z147" s="26"/>
      <c r="AA147" s="27"/>
    </row>
    <row r="148">
      <c r="A148" s="99"/>
      <c r="X148" s="26"/>
      <c r="Y148" s="27"/>
      <c r="Z148" s="26"/>
      <c r="AA148" s="27"/>
    </row>
    <row r="149">
      <c r="A149" s="99"/>
      <c r="X149" s="26"/>
      <c r="Y149" s="27"/>
      <c r="Z149" s="26"/>
      <c r="AA149" s="27"/>
    </row>
    <row r="150">
      <c r="A150" s="99"/>
      <c r="X150" s="26"/>
      <c r="Y150" s="27"/>
      <c r="Z150" s="26"/>
      <c r="AA150" s="27"/>
    </row>
    <row r="151">
      <c r="A151" s="99"/>
      <c r="X151" s="26"/>
      <c r="Y151" s="27"/>
      <c r="Z151" s="26"/>
      <c r="AA151" s="27"/>
    </row>
    <row r="152">
      <c r="A152" s="99"/>
      <c r="X152" s="26"/>
      <c r="Y152" s="27"/>
      <c r="Z152" s="26"/>
      <c r="AA152" s="27"/>
    </row>
    <row r="153">
      <c r="A153" s="99"/>
      <c r="X153" s="26"/>
      <c r="Y153" s="27"/>
      <c r="Z153" s="26"/>
      <c r="AA153" s="27"/>
    </row>
    <row r="154">
      <c r="A154" s="99"/>
      <c r="X154" s="26"/>
      <c r="Y154" s="27"/>
      <c r="Z154" s="26"/>
      <c r="AA154" s="27"/>
    </row>
    <row r="155">
      <c r="A155" s="99"/>
      <c r="X155" s="53"/>
      <c r="Y155" s="27"/>
      <c r="Z155" s="53"/>
      <c r="AA155" s="27"/>
    </row>
    <row r="156">
      <c r="A156" s="99"/>
      <c r="X156" s="26"/>
      <c r="Y156" s="27"/>
      <c r="Z156" s="26"/>
      <c r="AA156" s="27"/>
    </row>
    <row r="157">
      <c r="A157" s="99"/>
      <c r="X157" s="26"/>
      <c r="Y157" s="27"/>
      <c r="Z157" s="26"/>
      <c r="AA157" s="27"/>
    </row>
    <row r="158">
      <c r="A158" s="99"/>
      <c r="X158" s="26"/>
      <c r="Y158" s="27"/>
      <c r="Z158" s="26"/>
      <c r="AA158" s="27"/>
    </row>
    <row r="159">
      <c r="A159" s="99"/>
      <c r="X159" s="26"/>
      <c r="Y159" s="27"/>
      <c r="Z159" s="26"/>
      <c r="AA159" s="27"/>
    </row>
    <row r="160">
      <c r="A160" s="99"/>
      <c r="X160" s="26"/>
      <c r="Y160" s="27"/>
      <c r="Z160" s="26"/>
      <c r="AA160" s="27"/>
    </row>
    <row r="161">
      <c r="A161" s="99"/>
      <c r="X161" s="26"/>
      <c r="Y161" s="27"/>
      <c r="Z161" s="26"/>
      <c r="AA161" s="27"/>
    </row>
    <row r="162">
      <c r="A162" s="99"/>
      <c r="X162" s="26"/>
      <c r="Y162" s="27"/>
      <c r="Z162" s="26"/>
      <c r="AA162" s="27"/>
    </row>
    <row r="163">
      <c r="A163" s="99"/>
      <c r="X163" s="26"/>
      <c r="Y163" s="27"/>
      <c r="Z163" s="26"/>
      <c r="AA163" s="27"/>
    </row>
    <row r="164">
      <c r="A164" s="99"/>
      <c r="X164" s="53"/>
      <c r="Y164" s="27"/>
      <c r="Z164" s="53"/>
      <c r="AA164" s="27"/>
    </row>
    <row r="165">
      <c r="A165" s="99"/>
      <c r="X165" s="26"/>
      <c r="Y165" s="27"/>
      <c r="Z165" s="26"/>
      <c r="AA165" s="27"/>
    </row>
    <row r="166">
      <c r="A166" s="99"/>
      <c r="X166" s="26"/>
      <c r="Y166" s="27"/>
      <c r="Z166" s="26"/>
      <c r="AA166" s="27"/>
    </row>
    <row r="167">
      <c r="A167" s="99"/>
      <c r="X167" s="26"/>
      <c r="Y167" s="27"/>
      <c r="Z167" s="26"/>
      <c r="AA167" s="27"/>
    </row>
    <row r="168">
      <c r="A168" s="99"/>
      <c r="X168" s="26"/>
      <c r="Y168" s="27"/>
      <c r="Z168" s="26"/>
      <c r="AA168" s="27"/>
    </row>
    <row r="169">
      <c r="A169" s="99"/>
      <c r="X169" s="26"/>
      <c r="Y169" s="27"/>
      <c r="Z169" s="26"/>
      <c r="AA169" s="27"/>
    </row>
    <row r="170">
      <c r="A170" s="99"/>
      <c r="X170" s="26"/>
      <c r="Y170" s="27"/>
      <c r="Z170" s="26"/>
      <c r="AA170" s="27"/>
    </row>
    <row r="171">
      <c r="A171" s="99"/>
      <c r="X171" s="26"/>
      <c r="Y171" s="27"/>
      <c r="Z171" s="26"/>
      <c r="AA171" s="27"/>
    </row>
    <row r="172">
      <c r="A172" s="99"/>
      <c r="X172" s="26"/>
      <c r="Y172" s="27"/>
      <c r="Z172" s="26"/>
      <c r="AA172" s="27"/>
    </row>
    <row r="173">
      <c r="A173" s="99"/>
      <c r="X173" s="26"/>
      <c r="Y173" s="27"/>
      <c r="Z173" s="26"/>
      <c r="AA173" s="27"/>
    </row>
    <row r="174">
      <c r="A174" s="99"/>
      <c r="X174" s="53"/>
      <c r="Y174" s="27"/>
      <c r="Z174" s="53"/>
      <c r="AA174" s="27"/>
    </row>
    <row r="175">
      <c r="A175" s="99"/>
      <c r="X175" s="26"/>
      <c r="Y175" s="27"/>
      <c r="Z175" s="26"/>
      <c r="AA175" s="27"/>
    </row>
    <row r="176">
      <c r="A176" s="99"/>
      <c r="X176" s="26"/>
      <c r="Y176" s="27"/>
      <c r="Z176" s="26"/>
      <c r="AA176" s="27"/>
    </row>
    <row r="177">
      <c r="A177" s="99"/>
      <c r="X177" s="26"/>
      <c r="Y177" s="27"/>
      <c r="Z177" s="26"/>
      <c r="AA177" s="27"/>
    </row>
    <row r="178">
      <c r="A178" s="99"/>
      <c r="X178" s="26"/>
      <c r="Y178" s="27"/>
      <c r="Z178" s="26"/>
      <c r="AA178" s="27"/>
    </row>
    <row r="179">
      <c r="A179" s="99"/>
      <c r="X179" s="26"/>
      <c r="Y179" s="27"/>
      <c r="Z179" s="26"/>
      <c r="AA179" s="27"/>
    </row>
    <row r="180">
      <c r="A180" s="99"/>
      <c r="X180" s="26"/>
      <c r="Y180" s="27"/>
      <c r="Z180" s="26"/>
      <c r="AA180" s="27"/>
    </row>
    <row r="181">
      <c r="A181" s="99"/>
      <c r="X181" s="26"/>
      <c r="Y181" s="27"/>
      <c r="Z181" s="26"/>
      <c r="AA181" s="27"/>
    </row>
    <row r="182">
      <c r="A182" s="99"/>
      <c r="X182" s="26"/>
      <c r="Y182" s="27"/>
      <c r="Z182" s="26"/>
      <c r="AA182" s="27"/>
    </row>
    <row r="183">
      <c r="A183" s="99"/>
      <c r="X183" s="26"/>
      <c r="Y183" s="27"/>
      <c r="Z183" s="26"/>
      <c r="AA183" s="27"/>
    </row>
    <row r="184">
      <c r="A184" s="99"/>
      <c r="X184" s="53"/>
      <c r="Y184" s="27"/>
      <c r="Z184" s="53"/>
      <c r="AA184" s="27"/>
    </row>
    <row r="185">
      <c r="A185" s="99"/>
      <c r="X185" s="26"/>
      <c r="Y185" s="27"/>
      <c r="Z185" s="26"/>
      <c r="AA185" s="27"/>
    </row>
    <row r="186">
      <c r="A186" s="99"/>
      <c r="X186" s="26"/>
      <c r="Y186" s="27"/>
      <c r="Z186" s="26"/>
      <c r="AA186" s="27"/>
    </row>
    <row r="187">
      <c r="A187" s="99"/>
      <c r="X187" s="26"/>
      <c r="Y187" s="27"/>
      <c r="Z187" s="26"/>
      <c r="AA187" s="27"/>
    </row>
    <row r="188">
      <c r="A188" s="99"/>
      <c r="X188" s="26"/>
      <c r="Y188" s="27"/>
      <c r="Z188" s="26"/>
      <c r="AA188" s="27"/>
    </row>
    <row r="189">
      <c r="A189" s="99"/>
      <c r="X189" s="26"/>
      <c r="Y189" s="27"/>
      <c r="Z189" s="26"/>
      <c r="AA189" s="27"/>
    </row>
    <row r="190">
      <c r="A190" s="99"/>
      <c r="X190" s="26"/>
      <c r="Y190" s="27"/>
      <c r="Z190" s="26"/>
      <c r="AA190" s="27"/>
    </row>
    <row r="191">
      <c r="A191" s="99"/>
      <c r="X191" s="26"/>
      <c r="Y191" s="27"/>
      <c r="Z191" s="26"/>
      <c r="AA191" s="27"/>
    </row>
    <row r="192">
      <c r="A192" s="99"/>
      <c r="X192" s="26"/>
      <c r="Y192" s="27"/>
      <c r="Z192" s="26"/>
      <c r="AA192" s="27"/>
    </row>
    <row r="193">
      <c r="A193" s="99"/>
      <c r="X193" s="53"/>
      <c r="Y193" s="27"/>
      <c r="Z193" s="53"/>
      <c r="AA193" s="27"/>
    </row>
    <row r="194">
      <c r="A194" s="99"/>
      <c r="X194" s="26"/>
      <c r="Y194" s="27"/>
      <c r="Z194" s="26"/>
      <c r="AA194" s="27"/>
    </row>
    <row r="195">
      <c r="A195" s="99"/>
      <c r="X195" s="26"/>
      <c r="Y195" s="27"/>
      <c r="Z195" s="26"/>
      <c r="AA195" s="27"/>
    </row>
    <row r="196">
      <c r="A196" s="99"/>
      <c r="X196" s="26"/>
      <c r="Y196" s="27"/>
      <c r="Z196" s="26"/>
      <c r="AA196" s="27"/>
    </row>
    <row r="197">
      <c r="A197" s="99"/>
      <c r="X197" s="26"/>
      <c r="Y197" s="27"/>
      <c r="Z197" s="26"/>
      <c r="AA197" s="27"/>
    </row>
    <row r="198">
      <c r="A198" s="99"/>
      <c r="X198" s="26"/>
      <c r="Y198" s="27"/>
      <c r="Z198" s="26"/>
      <c r="AA198" s="27"/>
    </row>
    <row r="199">
      <c r="A199" s="99"/>
      <c r="X199" s="26"/>
      <c r="Y199" s="27"/>
      <c r="Z199" s="26"/>
      <c r="AA199" s="27"/>
    </row>
    <row r="200">
      <c r="A200" s="99"/>
      <c r="X200" s="26"/>
      <c r="Y200" s="27"/>
      <c r="Z200" s="26"/>
      <c r="AA200" s="27"/>
    </row>
    <row r="201">
      <c r="A201" s="99"/>
      <c r="X201" s="26"/>
      <c r="Y201" s="27"/>
      <c r="Z201" s="26"/>
      <c r="AA201" s="27"/>
    </row>
    <row r="202">
      <c r="A202" s="99"/>
      <c r="X202" s="26"/>
      <c r="Y202" s="27"/>
      <c r="Z202" s="26"/>
      <c r="AA202" s="27"/>
    </row>
    <row r="203">
      <c r="A203" s="99"/>
      <c r="X203" s="53"/>
      <c r="Y203" s="27"/>
      <c r="Z203" s="53"/>
      <c r="AA203" s="27"/>
    </row>
    <row r="204">
      <c r="A204" s="99"/>
      <c r="X204" s="26"/>
      <c r="Y204" s="27"/>
      <c r="Z204" s="26"/>
      <c r="AA204" s="27"/>
    </row>
    <row r="205">
      <c r="A205" s="99"/>
      <c r="X205" s="74"/>
      <c r="Y205" s="27"/>
      <c r="Z205" s="74"/>
      <c r="AA205" s="27"/>
    </row>
    <row r="206">
      <c r="A206" s="99"/>
    </row>
    <row r="207">
      <c r="A207" s="99"/>
      <c r="X207" s="12"/>
      <c r="Y207" s="9"/>
      <c r="Z207" s="12"/>
      <c r="AA207" s="9"/>
    </row>
    <row r="208">
      <c r="A208" s="99"/>
      <c r="X208" s="26"/>
      <c r="Y208" s="27"/>
      <c r="Z208" s="26"/>
      <c r="AA208" s="27"/>
    </row>
    <row r="209">
      <c r="A209" s="99"/>
      <c r="X209" s="26"/>
      <c r="Y209" s="27"/>
      <c r="Z209" s="26"/>
      <c r="AA209" s="27"/>
    </row>
    <row r="210">
      <c r="A210" s="99"/>
      <c r="X210" s="26"/>
      <c r="Y210" s="27"/>
      <c r="Z210" s="26"/>
      <c r="AA210" s="27"/>
    </row>
    <row r="211">
      <c r="A211" s="99"/>
      <c r="X211" s="26"/>
      <c r="Y211" s="27"/>
      <c r="Z211" s="26"/>
      <c r="AA211" s="27"/>
    </row>
    <row r="212">
      <c r="A212" s="99"/>
      <c r="X212" s="26"/>
      <c r="Y212" s="27"/>
      <c r="Z212" s="26"/>
      <c r="AA212" s="27"/>
    </row>
    <row r="213">
      <c r="A213" s="99"/>
      <c r="X213" s="26"/>
      <c r="Y213" s="27"/>
      <c r="Z213" s="26"/>
      <c r="AA213" s="27"/>
    </row>
    <row r="214">
      <c r="A214" s="99"/>
      <c r="X214" s="26"/>
      <c r="Y214" s="27"/>
      <c r="Z214" s="26"/>
      <c r="AA214" s="27"/>
    </row>
    <row r="215">
      <c r="A215" s="99"/>
      <c r="X215" s="26"/>
      <c r="Y215" s="27"/>
      <c r="Z215" s="26"/>
      <c r="AA215" s="27"/>
    </row>
    <row r="216">
      <c r="A216" s="99"/>
      <c r="X216" s="26"/>
      <c r="Y216" s="27"/>
      <c r="Z216" s="26"/>
      <c r="AA216" s="27"/>
    </row>
    <row r="217">
      <c r="A217" s="99"/>
      <c r="X217" s="53"/>
      <c r="Y217" s="27"/>
      <c r="Z217" s="53"/>
      <c r="AA217" s="27"/>
    </row>
    <row r="218">
      <c r="A218" s="99"/>
      <c r="X218" s="26"/>
      <c r="Y218" s="27"/>
      <c r="Z218" s="26"/>
      <c r="AA218" s="27"/>
    </row>
    <row r="219">
      <c r="A219" s="99"/>
      <c r="X219" s="26"/>
      <c r="Y219" s="27"/>
      <c r="Z219" s="26"/>
      <c r="AA219" s="27"/>
    </row>
    <row r="220">
      <c r="A220" s="99"/>
      <c r="X220" s="26"/>
      <c r="Y220" s="27"/>
      <c r="Z220" s="26"/>
      <c r="AA220" s="27"/>
    </row>
    <row r="221">
      <c r="A221" s="99"/>
      <c r="X221" s="26"/>
      <c r="Y221" s="27"/>
      <c r="Z221" s="26"/>
      <c r="AA221" s="27"/>
    </row>
    <row r="222">
      <c r="A222" s="99"/>
      <c r="X222" s="26"/>
      <c r="Y222" s="27"/>
      <c r="Z222" s="26"/>
      <c r="AA222" s="27"/>
    </row>
    <row r="223">
      <c r="A223" s="99"/>
      <c r="X223" s="26"/>
      <c r="Y223" s="27"/>
      <c r="Z223" s="26"/>
      <c r="AA223" s="27"/>
    </row>
    <row r="224">
      <c r="A224" s="99"/>
      <c r="X224" s="26"/>
      <c r="Y224" s="27"/>
      <c r="Z224" s="26"/>
      <c r="AA224" s="27"/>
    </row>
    <row r="225">
      <c r="A225" s="99"/>
      <c r="X225" s="26"/>
      <c r="Y225" s="27"/>
      <c r="Z225" s="26"/>
      <c r="AA225" s="27"/>
    </row>
    <row r="226">
      <c r="A226" s="99"/>
      <c r="X226" s="26"/>
      <c r="Y226" s="27"/>
      <c r="Z226" s="26"/>
      <c r="AA226" s="27"/>
    </row>
    <row r="227">
      <c r="A227" s="99"/>
      <c r="X227" s="26"/>
      <c r="Y227" s="27"/>
      <c r="Z227" s="26"/>
      <c r="AA227" s="27"/>
    </row>
    <row r="228">
      <c r="A228" s="99"/>
      <c r="X228" s="53"/>
      <c r="Y228" s="27"/>
      <c r="Z228" s="53"/>
      <c r="AA228" s="27"/>
    </row>
    <row r="229">
      <c r="A229" s="99"/>
      <c r="X229" s="26"/>
      <c r="Y229" s="27"/>
      <c r="Z229" s="26"/>
      <c r="AA229" s="27"/>
    </row>
    <row r="230">
      <c r="A230" s="99"/>
      <c r="X230" s="26"/>
      <c r="Y230" s="27"/>
      <c r="Z230" s="26"/>
      <c r="AA230" s="27"/>
    </row>
    <row r="231">
      <c r="A231" s="99"/>
      <c r="X231" s="26"/>
      <c r="Y231" s="27"/>
      <c r="Z231" s="26"/>
      <c r="AA231" s="27"/>
    </row>
    <row r="232">
      <c r="A232" s="99"/>
      <c r="X232" s="26"/>
      <c r="Y232" s="27"/>
      <c r="Z232" s="26"/>
      <c r="AA232" s="27"/>
    </row>
    <row r="233">
      <c r="A233" s="99"/>
      <c r="X233" s="26"/>
      <c r="Y233" s="27"/>
      <c r="Z233" s="26"/>
      <c r="AA233" s="27"/>
    </row>
    <row r="234">
      <c r="A234" s="99"/>
      <c r="X234" s="26"/>
      <c r="Y234" s="27"/>
      <c r="Z234" s="26"/>
      <c r="AA234" s="27"/>
    </row>
    <row r="235">
      <c r="A235" s="99"/>
      <c r="X235" s="26"/>
      <c r="Y235" s="27"/>
      <c r="Z235" s="26"/>
      <c r="AA235" s="27"/>
    </row>
    <row r="236">
      <c r="A236" s="99"/>
      <c r="X236" s="26"/>
      <c r="Y236" s="27"/>
      <c r="Z236" s="26"/>
      <c r="AA236" s="27"/>
    </row>
    <row r="237">
      <c r="A237" s="99"/>
      <c r="X237" s="26"/>
      <c r="Y237" s="27"/>
      <c r="Z237" s="26"/>
      <c r="AA237" s="27"/>
    </row>
    <row r="238">
      <c r="A238" s="99"/>
      <c r="X238" s="53"/>
      <c r="Y238" s="27"/>
      <c r="Z238" s="53"/>
      <c r="AA238" s="27"/>
    </row>
    <row r="239">
      <c r="A239" s="99"/>
      <c r="X239" s="26"/>
      <c r="Y239" s="27"/>
      <c r="Z239" s="26"/>
      <c r="AA239" s="27"/>
    </row>
    <row r="240">
      <c r="A240" s="99"/>
      <c r="X240" s="26"/>
      <c r="Y240" s="27"/>
      <c r="Z240" s="26"/>
      <c r="AA240" s="27"/>
    </row>
    <row r="241">
      <c r="A241" s="99"/>
      <c r="X241" s="26"/>
      <c r="Y241" s="27"/>
      <c r="Z241" s="26"/>
      <c r="AA241" s="27"/>
    </row>
    <row r="242">
      <c r="A242" s="99"/>
      <c r="X242" s="26"/>
      <c r="Y242" s="27"/>
      <c r="Z242" s="26"/>
      <c r="AA242" s="27"/>
    </row>
    <row r="243">
      <c r="A243" s="99"/>
      <c r="X243" s="26"/>
      <c r="Y243" s="27"/>
      <c r="Z243" s="26"/>
      <c r="AA243" s="27"/>
    </row>
    <row r="244">
      <c r="A244" s="99"/>
      <c r="X244" s="26"/>
      <c r="Y244" s="27"/>
      <c r="Z244" s="26"/>
      <c r="AA244" s="27"/>
    </row>
    <row r="245">
      <c r="A245" s="99"/>
      <c r="X245" s="26"/>
      <c r="Y245" s="27"/>
      <c r="Z245" s="26"/>
      <c r="AA245" s="27"/>
    </row>
    <row r="246">
      <c r="A246" s="99"/>
      <c r="X246" s="26"/>
      <c r="Y246" s="27"/>
      <c r="Z246" s="26"/>
      <c r="AA246" s="27"/>
    </row>
    <row r="247">
      <c r="A247" s="99"/>
      <c r="X247" s="53"/>
      <c r="Y247" s="27"/>
      <c r="Z247" s="53"/>
      <c r="AA247" s="27"/>
    </row>
    <row r="248">
      <c r="A248" s="99"/>
      <c r="X248" s="26"/>
      <c r="Y248" s="27"/>
      <c r="Z248" s="26"/>
      <c r="AA248" s="27"/>
    </row>
    <row r="249">
      <c r="A249" s="99"/>
      <c r="X249" s="26"/>
      <c r="Y249" s="27"/>
      <c r="Z249" s="26"/>
      <c r="AA249" s="27"/>
    </row>
    <row r="250">
      <c r="A250" s="99"/>
      <c r="X250" s="26"/>
      <c r="Y250" s="27"/>
      <c r="Z250" s="26"/>
      <c r="AA250" s="27"/>
    </row>
    <row r="251">
      <c r="A251" s="99"/>
      <c r="X251" s="26"/>
      <c r="Y251" s="27"/>
      <c r="Z251" s="26"/>
      <c r="AA251" s="27"/>
    </row>
    <row r="252">
      <c r="A252" s="99"/>
      <c r="X252" s="26"/>
      <c r="Y252" s="27"/>
      <c r="Z252" s="26"/>
      <c r="AA252" s="27"/>
    </row>
    <row r="253">
      <c r="A253" s="99"/>
      <c r="X253" s="26"/>
      <c r="Y253" s="27"/>
      <c r="Z253" s="26"/>
      <c r="AA253" s="27"/>
    </row>
    <row r="254">
      <c r="A254" s="99"/>
      <c r="X254" s="26"/>
      <c r="Y254" s="27"/>
      <c r="Z254" s="26"/>
      <c r="AA254" s="27"/>
    </row>
    <row r="255">
      <c r="A255" s="99"/>
      <c r="X255" s="26"/>
      <c r="Y255" s="27"/>
      <c r="Z255" s="26"/>
      <c r="AA255" s="27"/>
    </row>
    <row r="256">
      <c r="A256" s="99"/>
      <c r="X256" s="26"/>
      <c r="Y256" s="27"/>
      <c r="Z256" s="26"/>
      <c r="AA256" s="27"/>
    </row>
    <row r="257">
      <c r="A257" s="99"/>
      <c r="X257" s="26"/>
      <c r="Y257" s="27"/>
      <c r="Z257" s="26"/>
      <c r="AA257" s="27"/>
    </row>
    <row r="258">
      <c r="A258" s="99"/>
      <c r="X258" s="53"/>
      <c r="Y258" s="27"/>
      <c r="Z258" s="53"/>
      <c r="AA258" s="27"/>
    </row>
    <row r="259">
      <c r="A259" s="99"/>
      <c r="X259" s="26"/>
      <c r="Y259" s="27"/>
      <c r="Z259" s="26"/>
      <c r="AA259" s="27"/>
    </row>
    <row r="260">
      <c r="A260" s="99"/>
      <c r="X260" s="26"/>
      <c r="Y260" s="27"/>
      <c r="Z260" s="26"/>
      <c r="AA260" s="27"/>
    </row>
    <row r="261">
      <c r="A261" s="99"/>
      <c r="X261" s="26"/>
      <c r="Y261" s="27"/>
      <c r="Z261" s="26"/>
      <c r="AA261" s="27"/>
    </row>
    <row r="262">
      <c r="A262" s="99"/>
      <c r="X262" s="26"/>
      <c r="Y262" s="27"/>
      <c r="Z262" s="26"/>
      <c r="AA262" s="27"/>
    </row>
    <row r="263">
      <c r="A263" s="99"/>
      <c r="X263" s="26"/>
      <c r="Y263" s="27"/>
      <c r="Z263" s="26"/>
      <c r="AA263" s="27"/>
    </row>
    <row r="264">
      <c r="A264" s="99"/>
      <c r="X264" s="26"/>
      <c r="Y264" s="27"/>
      <c r="Z264" s="26"/>
      <c r="AA264" s="27"/>
    </row>
    <row r="265">
      <c r="A265" s="99"/>
      <c r="X265" s="26"/>
      <c r="Y265" s="27"/>
      <c r="Z265" s="26"/>
      <c r="AA265" s="27"/>
    </row>
    <row r="266">
      <c r="A266" s="99"/>
      <c r="X266" s="26"/>
      <c r="Y266" s="27"/>
      <c r="Z266" s="26"/>
      <c r="AA266" s="27"/>
    </row>
    <row r="267">
      <c r="A267" s="99"/>
      <c r="X267" s="53"/>
      <c r="Y267" s="27"/>
      <c r="Z267" s="53"/>
      <c r="AA267" s="27"/>
    </row>
    <row r="268">
      <c r="A268" s="99"/>
      <c r="X268" s="26"/>
      <c r="Y268" s="27"/>
      <c r="Z268" s="26"/>
      <c r="AA268" s="27"/>
    </row>
    <row r="269">
      <c r="A269" s="99"/>
      <c r="X269" s="26"/>
      <c r="Y269" s="27"/>
      <c r="Z269" s="26"/>
      <c r="AA269" s="27"/>
    </row>
    <row r="270">
      <c r="A270" s="99"/>
      <c r="X270" s="26"/>
      <c r="Y270" s="27"/>
      <c r="Z270" s="26"/>
      <c r="AA270" s="27"/>
    </row>
    <row r="271">
      <c r="A271" s="99"/>
      <c r="X271" s="26"/>
      <c r="Y271" s="27"/>
      <c r="Z271" s="26"/>
      <c r="AA271" s="27"/>
    </row>
    <row r="272">
      <c r="A272" s="99"/>
      <c r="X272" s="26"/>
      <c r="Y272" s="27"/>
      <c r="Z272" s="26"/>
      <c r="AA272" s="27"/>
    </row>
    <row r="273">
      <c r="A273" s="99"/>
      <c r="X273" s="26"/>
      <c r="Y273" s="27"/>
      <c r="Z273" s="26"/>
      <c r="AA273" s="27"/>
    </row>
    <row r="274">
      <c r="A274" s="99"/>
      <c r="X274" s="26"/>
      <c r="Y274" s="27"/>
      <c r="Z274" s="26"/>
      <c r="AA274" s="27"/>
    </row>
    <row r="275">
      <c r="A275" s="99"/>
      <c r="X275" s="26"/>
      <c r="Y275" s="27"/>
      <c r="Z275" s="26"/>
      <c r="AA275" s="27"/>
    </row>
    <row r="276">
      <c r="A276" s="99"/>
      <c r="X276" s="26"/>
      <c r="Y276" s="27"/>
      <c r="Z276" s="26"/>
      <c r="AA276" s="27"/>
    </row>
    <row r="277">
      <c r="A277" s="99"/>
      <c r="X277" s="53"/>
      <c r="Y277" s="27"/>
      <c r="Z277" s="53"/>
      <c r="AA277" s="27"/>
    </row>
    <row r="278">
      <c r="A278" s="99"/>
      <c r="X278" s="26"/>
      <c r="Y278" s="27"/>
      <c r="Z278" s="26"/>
      <c r="AA278" s="27"/>
    </row>
    <row r="279">
      <c r="A279" s="99"/>
      <c r="X279" s="26"/>
      <c r="Y279" s="27"/>
      <c r="Z279" s="26"/>
      <c r="AA279" s="27"/>
    </row>
    <row r="280">
      <c r="A280" s="99"/>
      <c r="X280" s="26"/>
      <c r="Y280" s="27"/>
      <c r="Z280" s="26"/>
      <c r="AA280" s="27"/>
    </row>
    <row r="281">
      <c r="A281" s="99"/>
      <c r="X281" s="26"/>
      <c r="Y281" s="27"/>
      <c r="Z281" s="26"/>
      <c r="AA281" s="27"/>
    </row>
    <row r="282">
      <c r="A282" s="99"/>
      <c r="X282" s="26"/>
      <c r="Y282" s="27"/>
      <c r="Z282" s="26"/>
      <c r="AA282" s="27"/>
    </row>
    <row r="283">
      <c r="A283" s="99"/>
      <c r="X283" s="26"/>
      <c r="Y283" s="27"/>
      <c r="Z283" s="26"/>
      <c r="AA283" s="27"/>
    </row>
    <row r="284">
      <c r="A284" s="99"/>
      <c r="X284" s="26"/>
      <c r="Y284" s="27"/>
      <c r="Z284" s="26"/>
      <c r="AA284" s="27"/>
    </row>
    <row r="285">
      <c r="A285" s="99"/>
      <c r="X285" s="26"/>
      <c r="Y285" s="27"/>
      <c r="Z285" s="26"/>
      <c r="AA285" s="27"/>
    </row>
    <row r="286">
      <c r="A286" s="99"/>
      <c r="X286" s="26"/>
      <c r="Y286" s="27"/>
      <c r="Z286" s="26"/>
      <c r="AA286" s="27"/>
    </row>
    <row r="287">
      <c r="A287" s="99"/>
      <c r="X287" s="53"/>
      <c r="Y287" s="27"/>
      <c r="Z287" s="53"/>
      <c r="AA287" s="27"/>
    </row>
    <row r="288">
      <c r="A288" s="99"/>
      <c r="X288" s="26"/>
      <c r="Y288" s="27"/>
      <c r="Z288" s="26"/>
      <c r="AA288" s="27"/>
    </row>
    <row r="289">
      <c r="A289" s="99"/>
      <c r="X289" s="26"/>
      <c r="Y289" s="27"/>
      <c r="Z289" s="26"/>
      <c r="AA289" s="27"/>
    </row>
    <row r="290">
      <c r="A290" s="99"/>
      <c r="X290" s="26"/>
      <c r="Y290" s="27"/>
      <c r="Z290" s="26"/>
      <c r="AA290" s="27"/>
    </row>
    <row r="291">
      <c r="A291" s="99"/>
      <c r="X291" s="26"/>
      <c r="Y291" s="27"/>
      <c r="Z291" s="26"/>
      <c r="AA291" s="27"/>
    </row>
    <row r="292">
      <c r="A292" s="99"/>
      <c r="X292" s="26"/>
      <c r="Y292" s="27"/>
      <c r="Z292" s="26"/>
      <c r="AA292" s="27"/>
    </row>
    <row r="293">
      <c r="A293" s="99"/>
      <c r="X293" s="26"/>
      <c r="Y293" s="27"/>
      <c r="Z293" s="26"/>
      <c r="AA293" s="27"/>
    </row>
    <row r="294">
      <c r="A294" s="99"/>
      <c r="X294" s="26"/>
      <c r="Y294" s="27"/>
      <c r="Z294" s="26"/>
      <c r="AA294" s="27"/>
    </row>
    <row r="295">
      <c r="A295" s="99"/>
      <c r="X295" s="26"/>
      <c r="Y295" s="27"/>
      <c r="Z295" s="26"/>
      <c r="AA295" s="27"/>
    </row>
    <row r="296">
      <c r="A296" s="99"/>
      <c r="X296" s="53"/>
      <c r="Y296" s="27"/>
      <c r="Z296" s="53"/>
      <c r="AA296" s="27"/>
    </row>
    <row r="297">
      <c r="A297" s="99"/>
      <c r="X297" s="26"/>
      <c r="Y297" s="27"/>
      <c r="Z297" s="26"/>
      <c r="AA297" s="27"/>
    </row>
    <row r="298">
      <c r="A298" s="99"/>
      <c r="X298" s="26"/>
      <c r="Y298" s="27"/>
      <c r="Z298" s="26"/>
      <c r="AA298" s="27"/>
    </row>
    <row r="299">
      <c r="A299" s="99"/>
      <c r="X299" s="26"/>
      <c r="Y299" s="27"/>
      <c r="Z299" s="26"/>
      <c r="AA299" s="27"/>
    </row>
    <row r="300">
      <c r="A300" s="99"/>
      <c r="X300" s="26"/>
      <c r="Y300" s="27"/>
      <c r="Z300" s="26"/>
      <c r="AA300" s="27"/>
    </row>
    <row r="301">
      <c r="A301" s="99"/>
      <c r="X301" s="26"/>
      <c r="Y301" s="27"/>
      <c r="Z301" s="26"/>
      <c r="AA301" s="27"/>
    </row>
    <row r="302">
      <c r="A302" s="99"/>
      <c r="X302" s="26"/>
      <c r="Y302" s="27"/>
      <c r="Z302" s="26"/>
      <c r="AA302" s="27"/>
    </row>
    <row r="303">
      <c r="A303" s="99"/>
      <c r="X303" s="26"/>
      <c r="Y303" s="27"/>
      <c r="Z303" s="26"/>
      <c r="AA303" s="27"/>
    </row>
    <row r="304">
      <c r="A304" s="99"/>
      <c r="X304" s="26"/>
      <c r="Y304" s="27"/>
      <c r="Z304" s="26"/>
      <c r="AA304" s="27"/>
    </row>
    <row r="305">
      <c r="A305" s="99"/>
      <c r="X305" s="26"/>
      <c r="Y305" s="27"/>
      <c r="Z305" s="26"/>
      <c r="AA305" s="27"/>
    </row>
    <row r="306">
      <c r="A306" s="99"/>
      <c r="X306" s="53"/>
      <c r="Y306" s="27"/>
      <c r="Z306" s="53"/>
      <c r="AA306" s="27"/>
    </row>
    <row r="307">
      <c r="A307" s="99"/>
      <c r="X307" s="26"/>
      <c r="Y307" s="27"/>
      <c r="Z307" s="26"/>
      <c r="AA307" s="27"/>
    </row>
    <row r="308">
      <c r="A308" s="99"/>
      <c r="X308" s="74"/>
      <c r="Y308" s="27"/>
      <c r="Z308" s="74"/>
      <c r="AA308" s="27"/>
    </row>
    <row r="309">
      <c r="A309" s="99"/>
    </row>
    <row r="310">
      <c r="A310" s="99"/>
      <c r="X310" s="12"/>
      <c r="Y310" s="9"/>
      <c r="Z310" s="12"/>
      <c r="AA310" s="9"/>
    </row>
    <row r="311">
      <c r="A311" s="99"/>
      <c r="X311" s="26"/>
      <c r="Y311" s="27"/>
      <c r="Z311" s="26"/>
      <c r="AA311" s="27"/>
    </row>
    <row r="312">
      <c r="A312" s="99"/>
      <c r="X312" s="26"/>
      <c r="Y312" s="27"/>
      <c r="Z312" s="26"/>
      <c r="AA312" s="27"/>
    </row>
    <row r="313">
      <c r="A313" s="99"/>
      <c r="X313" s="26"/>
      <c r="Y313" s="27"/>
      <c r="Z313" s="26"/>
      <c r="AA313" s="27"/>
    </row>
    <row r="314">
      <c r="A314" s="99"/>
      <c r="X314" s="26"/>
      <c r="Y314" s="27"/>
      <c r="Z314" s="26"/>
      <c r="AA314" s="27"/>
    </row>
    <row r="315">
      <c r="A315" s="99"/>
      <c r="X315" s="26"/>
      <c r="Y315" s="27"/>
      <c r="Z315" s="26"/>
      <c r="AA315" s="27"/>
    </row>
    <row r="316">
      <c r="A316" s="99"/>
      <c r="X316" s="26"/>
      <c r="Y316" s="27"/>
      <c r="Z316" s="26"/>
      <c r="AA316" s="27"/>
    </row>
    <row r="317">
      <c r="A317" s="99"/>
      <c r="X317" s="26"/>
      <c r="Y317" s="27"/>
      <c r="Z317" s="26"/>
      <c r="AA317" s="27"/>
    </row>
    <row r="318">
      <c r="A318" s="99"/>
      <c r="X318" s="26"/>
      <c r="Y318" s="27"/>
      <c r="Z318" s="26"/>
      <c r="AA318" s="27"/>
    </row>
    <row r="319">
      <c r="A319" s="99"/>
      <c r="X319" s="26"/>
      <c r="Y319" s="27"/>
      <c r="Z319" s="26"/>
      <c r="AA319" s="27"/>
    </row>
    <row r="320">
      <c r="A320" s="99"/>
      <c r="X320" s="53"/>
      <c r="Y320" s="27"/>
      <c r="Z320" s="53"/>
      <c r="AA320" s="27"/>
    </row>
    <row r="321">
      <c r="A321" s="99"/>
      <c r="X321" s="26"/>
      <c r="Y321" s="27"/>
      <c r="Z321" s="26"/>
      <c r="AA321" s="27"/>
    </row>
    <row r="322">
      <c r="A322" s="99"/>
      <c r="X322" s="26"/>
      <c r="Y322" s="27"/>
      <c r="Z322" s="26"/>
      <c r="AA322" s="27"/>
    </row>
    <row r="323">
      <c r="A323" s="99"/>
      <c r="X323" s="26"/>
      <c r="Y323" s="27"/>
      <c r="Z323" s="26"/>
      <c r="AA323" s="27"/>
    </row>
    <row r="324">
      <c r="A324" s="99"/>
      <c r="X324" s="26"/>
      <c r="Y324" s="27"/>
      <c r="Z324" s="26"/>
      <c r="AA324" s="27"/>
    </row>
    <row r="325">
      <c r="A325" s="99"/>
      <c r="X325" s="26"/>
      <c r="Y325" s="27"/>
      <c r="Z325" s="26"/>
      <c r="AA325" s="27"/>
    </row>
    <row r="326">
      <c r="A326" s="99"/>
      <c r="X326" s="26"/>
      <c r="Y326" s="27"/>
      <c r="Z326" s="26"/>
      <c r="AA326" s="27"/>
    </row>
    <row r="327">
      <c r="A327" s="99"/>
      <c r="X327" s="26"/>
      <c r="Y327" s="27"/>
      <c r="Z327" s="26"/>
      <c r="AA327" s="27"/>
    </row>
    <row r="328">
      <c r="A328" s="99"/>
      <c r="X328" s="26"/>
      <c r="Y328" s="27"/>
      <c r="Z328" s="26"/>
      <c r="AA328" s="27"/>
    </row>
    <row r="329">
      <c r="A329" s="99"/>
      <c r="X329" s="26"/>
      <c r="Y329" s="27"/>
      <c r="Z329" s="26"/>
      <c r="AA329" s="27"/>
    </row>
    <row r="330">
      <c r="A330" s="99"/>
      <c r="X330" s="26"/>
      <c r="Y330" s="27"/>
      <c r="Z330" s="26"/>
      <c r="AA330" s="27"/>
    </row>
    <row r="331">
      <c r="A331" s="99"/>
      <c r="X331" s="53"/>
      <c r="Y331" s="27"/>
      <c r="Z331" s="53"/>
      <c r="AA331" s="27"/>
    </row>
    <row r="332">
      <c r="A332" s="99"/>
      <c r="X332" s="26"/>
      <c r="Y332" s="27"/>
      <c r="Z332" s="26"/>
      <c r="AA332" s="27"/>
    </row>
    <row r="333">
      <c r="A333" s="99"/>
      <c r="X333" s="26"/>
      <c r="Y333" s="27"/>
      <c r="Z333" s="26"/>
      <c r="AA333" s="27"/>
    </row>
    <row r="334">
      <c r="A334" s="99"/>
      <c r="X334" s="26"/>
      <c r="Y334" s="27"/>
      <c r="Z334" s="26"/>
      <c r="AA334" s="27"/>
    </row>
    <row r="335">
      <c r="A335" s="99"/>
      <c r="X335" s="26"/>
      <c r="Y335" s="27"/>
      <c r="Z335" s="26"/>
      <c r="AA335" s="27"/>
    </row>
    <row r="336">
      <c r="A336" s="99"/>
      <c r="X336" s="26"/>
      <c r="Y336" s="27"/>
      <c r="Z336" s="26"/>
      <c r="AA336" s="27"/>
    </row>
    <row r="337">
      <c r="A337" s="99"/>
      <c r="X337" s="26"/>
      <c r="Y337" s="27"/>
      <c r="Z337" s="26"/>
      <c r="AA337" s="27"/>
    </row>
    <row r="338">
      <c r="A338" s="99"/>
      <c r="X338" s="26"/>
      <c r="Y338" s="27"/>
      <c r="Z338" s="26"/>
      <c r="AA338" s="27"/>
    </row>
    <row r="339">
      <c r="A339" s="99"/>
      <c r="X339" s="26"/>
      <c r="Y339" s="27"/>
      <c r="Z339" s="26"/>
      <c r="AA339" s="27"/>
    </row>
    <row r="340">
      <c r="A340" s="99"/>
      <c r="X340" s="26"/>
      <c r="Y340" s="27"/>
      <c r="Z340" s="26"/>
      <c r="AA340" s="27"/>
    </row>
    <row r="341">
      <c r="A341" s="99"/>
      <c r="X341" s="53"/>
      <c r="Y341" s="27"/>
      <c r="Z341" s="53"/>
      <c r="AA341" s="27"/>
    </row>
    <row r="342">
      <c r="A342" s="99"/>
      <c r="X342" s="26"/>
      <c r="Y342" s="27"/>
      <c r="Z342" s="26"/>
      <c r="AA342" s="27"/>
    </row>
    <row r="343">
      <c r="A343" s="99"/>
      <c r="X343" s="26"/>
      <c r="Y343" s="27"/>
      <c r="Z343" s="26"/>
      <c r="AA343" s="27"/>
    </row>
    <row r="344">
      <c r="A344" s="99"/>
      <c r="X344" s="26"/>
      <c r="Y344" s="27"/>
      <c r="Z344" s="26"/>
      <c r="AA344" s="27"/>
    </row>
    <row r="345">
      <c r="A345" s="99"/>
      <c r="X345" s="26"/>
      <c r="Y345" s="27"/>
      <c r="Z345" s="26"/>
      <c r="AA345" s="27"/>
    </row>
    <row r="346">
      <c r="A346" s="99"/>
      <c r="X346" s="26"/>
      <c r="Y346" s="27"/>
      <c r="Z346" s="26"/>
      <c r="AA346" s="27"/>
    </row>
    <row r="347">
      <c r="A347" s="99"/>
      <c r="X347" s="26"/>
      <c r="Y347" s="27"/>
      <c r="Z347" s="26"/>
      <c r="AA347" s="27"/>
    </row>
    <row r="348">
      <c r="A348" s="99"/>
      <c r="X348" s="26"/>
      <c r="Y348" s="27"/>
      <c r="Z348" s="26"/>
      <c r="AA348" s="27"/>
    </row>
    <row r="349">
      <c r="A349" s="99"/>
      <c r="X349" s="26"/>
      <c r="Y349" s="27"/>
      <c r="Z349" s="26"/>
      <c r="AA349" s="27"/>
    </row>
    <row r="350">
      <c r="A350" s="99"/>
      <c r="X350" s="53"/>
      <c r="Y350" s="27"/>
      <c r="Z350" s="53"/>
      <c r="AA350" s="27"/>
    </row>
    <row r="351">
      <c r="A351" s="99"/>
      <c r="X351" s="26"/>
      <c r="Y351" s="27"/>
      <c r="Z351" s="26"/>
      <c r="AA351" s="27"/>
    </row>
    <row r="352">
      <c r="A352" s="99"/>
      <c r="X352" s="26"/>
      <c r="Y352" s="27"/>
      <c r="Z352" s="26"/>
      <c r="AA352" s="27"/>
    </row>
    <row r="353">
      <c r="A353" s="99"/>
      <c r="X353" s="26"/>
      <c r="Y353" s="27"/>
      <c r="Z353" s="26"/>
      <c r="AA353" s="27"/>
    </row>
    <row r="354">
      <c r="A354" s="99"/>
      <c r="X354" s="26"/>
      <c r="Y354" s="27"/>
      <c r="Z354" s="26"/>
      <c r="AA354" s="27"/>
    </row>
    <row r="355">
      <c r="A355" s="99"/>
      <c r="X355" s="26"/>
      <c r="Y355" s="27"/>
      <c r="Z355" s="26"/>
      <c r="AA355" s="27"/>
    </row>
    <row r="356">
      <c r="A356" s="99"/>
      <c r="X356" s="26"/>
      <c r="Y356" s="27"/>
      <c r="Z356" s="26"/>
      <c r="AA356" s="27"/>
    </row>
    <row r="357">
      <c r="A357" s="99"/>
      <c r="X357" s="26"/>
      <c r="Y357" s="27"/>
      <c r="Z357" s="26"/>
      <c r="AA357" s="27"/>
    </row>
    <row r="358">
      <c r="A358" s="99"/>
      <c r="X358" s="26"/>
      <c r="Y358" s="27"/>
      <c r="Z358" s="26"/>
      <c r="AA358" s="27"/>
    </row>
    <row r="359">
      <c r="A359" s="99"/>
      <c r="X359" s="26"/>
      <c r="Y359" s="27"/>
      <c r="Z359" s="26"/>
      <c r="AA359" s="27"/>
    </row>
    <row r="360">
      <c r="A360" s="99"/>
      <c r="X360" s="26"/>
      <c r="Y360" s="27"/>
      <c r="Z360" s="26"/>
      <c r="AA360" s="27"/>
    </row>
    <row r="361">
      <c r="A361" s="99"/>
      <c r="X361" s="53"/>
      <c r="Y361" s="27"/>
      <c r="Z361" s="53"/>
      <c r="AA361" s="27"/>
    </row>
    <row r="362">
      <c r="A362" s="99"/>
      <c r="X362" s="26"/>
      <c r="Y362" s="27"/>
      <c r="Z362" s="26"/>
      <c r="AA362" s="27"/>
    </row>
    <row r="363">
      <c r="A363" s="99"/>
      <c r="X363" s="26"/>
      <c r="Y363" s="27"/>
      <c r="Z363" s="26"/>
      <c r="AA363" s="27"/>
    </row>
    <row r="364">
      <c r="A364" s="99"/>
      <c r="X364" s="26"/>
      <c r="Y364" s="27"/>
      <c r="Z364" s="26"/>
      <c r="AA364" s="27"/>
    </row>
    <row r="365">
      <c r="A365" s="99"/>
      <c r="X365" s="26"/>
      <c r="Y365" s="27"/>
      <c r="Z365" s="26"/>
      <c r="AA365" s="27"/>
    </row>
    <row r="366">
      <c r="A366" s="99"/>
      <c r="X366" s="26"/>
      <c r="Y366" s="27"/>
      <c r="Z366" s="26"/>
      <c r="AA366" s="27"/>
    </row>
    <row r="367">
      <c r="A367" s="99"/>
      <c r="X367" s="26"/>
      <c r="Y367" s="27"/>
      <c r="Z367" s="26"/>
      <c r="AA367" s="27"/>
    </row>
    <row r="368">
      <c r="A368" s="99"/>
      <c r="X368" s="26"/>
      <c r="Y368" s="27"/>
      <c r="Z368" s="26"/>
      <c r="AA368" s="27"/>
    </row>
    <row r="369">
      <c r="A369" s="99"/>
      <c r="X369" s="26"/>
      <c r="Y369" s="27"/>
      <c r="Z369" s="26"/>
      <c r="AA369" s="27"/>
    </row>
    <row r="370">
      <c r="A370" s="99"/>
      <c r="X370" s="53"/>
      <c r="Y370" s="27"/>
      <c r="Z370" s="53"/>
      <c r="AA370" s="27"/>
    </row>
    <row r="371">
      <c r="A371" s="99"/>
      <c r="X371" s="26"/>
      <c r="Y371" s="27"/>
      <c r="Z371" s="26"/>
      <c r="AA371" s="27"/>
    </row>
    <row r="372">
      <c r="A372" s="99"/>
      <c r="X372" s="26"/>
      <c r="Y372" s="27"/>
      <c r="Z372" s="26"/>
      <c r="AA372" s="27"/>
    </row>
    <row r="373">
      <c r="A373" s="99"/>
      <c r="X373" s="26"/>
      <c r="Y373" s="27"/>
      <c r="Z373" s="26"/>
      <c r="AA373" s="27"/>
    </row>
    <row r="374">
      <c r="A374" s="99"/>
      <c r="X374" s="26"/>
      <c r="Y374" s="27"/>
      <c r="Z374" s="26"/>
      <c r="AA374" s="27"/>
    </row>
    <row r="375">
      <c r="A375" s="99"/>
      <c r="X375" s="26"/>
      <c r="Y375" s="27"/>
      <c r="Z375" s="26"/>
      <c r="AA375" s="27"/>
    </row>
    <row r="376">
      <c r="A376" s="99"/>
      <c r="X376" s="26"/>
      <c r="Y376" s="27"/>
      <c r="Z376" s="26"/>
      <c r="AA376" s="27"/>
    </row>
    <row r="377">
      <c r="A377" s="99"/>
      <c r="X377" s="26"/>
      <c r="Y377" s="27"/>
      <c r="Z377" s="26"/>
      <c r="AA377" s="27"/>
    </row>
    <row r="378">
      <c r="A378" s="99"/>
      <c r="X378" s="26"/>
      <c r="Y378" s="27"/>
      <c r="Z378" s="26"/>
      <c r="AA378" s="27"/>
    </row>
    <row r="379">
      <c r="A379" s="99"/>
      <c r="X379" s="26"/>
      <c r="Y379" s="27"/>
      <c r="Z379" s="26"/>
      <c r="AA379" s="27"/>
    </row>
    <row r="380">
      <c r="A380" s="99"/>
      <c r="X380" s="53"/>
      <c r="Y380" s="27"/>
      <c r="Z380" s="53"/>
      <c r="AA380" s="27"/>
    </row>
    <row r="381">
      <c r="A381" s="99"/>
      <c r="X381" s="26"/>
      <c r="Y381" s="27"/>
      <c r="Z381" s="26"/>
      <c r="AA381" s="27"/>
    </row>
    <row r="382">
      <c r="A382" s="99"/>
      <c r="X382" s="26"/>
      <c r="Y382" s="27"/>
      <c r="Z382" s="26"/>
      <c r="AA382" s="27"/>
    </row>
    <row r="383">
      <c r="A383" s="99"/>
      <c r="X383" s="26"/>
      <c r="Y383" s="27"/>
      <c r="Z383" s="26"/>
      <c r="AA383" s="27"/>
    </row>
    <row r="384">
      <c r="A384" s="99"/>
      <c r="X384" s="26"/>
      <c r="Y384" s="27"/>
      <c r="Z384" s="26"/>
      <c r="AA384" s="27"/>
    </row>
    <row r="385">
      <c r="A385" s="99"/>
      <c r="X385" s="26"/>
      <c r="Y385" s="27"/>
      <c r="Z385" s="26"/>
      <c r="AA385" s="27"/>
    </row>
    <row r="386">
      <c r="A386" s="99"/>
      <c r="X386" s="26"/>
      <c r="Y386" s="27"/>
      <c r="Z386" s="26"/>
      <c r="AA386" s="27"/>
    </row>
    <row r="387">
      <c r="A387" s="99"/>
      <c r="X387" s="26"/>
      <c r="Y387" s="27"/>
      <c r="Z387" s="26"/>
      <c r="AA387" s="27"/>
    </row>
    <row r="388">
      <c r="A388" s="99"/>
      <c r="X388" s="26"/>
      <c r="Y388" s="27"/>
      <c r="Z388" s="26"/>
      <c r="AA388" s="27"/>
    </row>
    <row r="389">
      <c r="A389" s="99"/>
      <c r="X389" s="26"/>
      <c r="Y389" s="27"/>
      <c r="Z389" s="26"/>
      <c r="AA389" s="27"/>
    </row>
    <row r="390">
      <c r="A390" s="99"/>
      <c r="X390" s="53"/>
      <c r="Y390" s="27"/>
      <c r="Z390" s="53"/>
      <c r="AA390" s="27"/>
    </row>
    <row r="391">
      <c r="A391" s="99"/>
      <c r="X391" s="26"/>
      <c r="Y391" s="27"/>
      <c r="Z391" s="26"/>
      <c r="AA391" s="27"/>
    </row>
    <row r="392">
      <c r="A392" s="99"/>
      <c r="X392" s="26"/>
      <c r="Y392" s="27"/>
      <c r="Z392" s="26"/>
      <c r="AA392" s="27"/>
    </row>
    <row r="393">
      <c r="A393" s="99"/>
      <c r="X393" s="26"/>
      <c r="Y393" s="27"/>
      <c r="Z393" s="26"/>
      <c r="AA393" s="27"/>
    </row>
    <row r="394">
      <c r="A394" s="99"/>
      <c r="X394" s="26"/>
      <c r="Y394" s="27"/>
      <c r="Z394" s="26"/>
      <c r="AA394" s="27"/>
    </row>
    <row r="395">
      <c r="A395" s="99"/>
      <c r="X395" s="26"/>
      <c r="Y395" s="27"/>
      <c r="Z395" s="26"/>
      <c r="AA395" s="27"/>
    </row>
    <row r="396">
      <c r="A396" s="99"/>
      <c r="X396" s="26"/>
      <c r="Y396" s="27"/>
      <c r="Z396" s="26"/>
      <c r="AA396" s="27"/>
    </row>
    <row r="397">
      <c r="A397" s="99"/>
      <c r="X397" s="26"/>
      <c r="Y397" s="27"/>
      <c r="Z397" s="26"/>
      <c r="AA397" s="27"/>
    </row>
    <row r="398">
      <c r="A398" s="99"/>
      <c r="X398" s="26"/>
      <c r="Y398" s="27"/>
      <c r="Z398" s="26"/>
      <c r="AA398" s="27"/>
    </row>
    <row r="399">
      <c r="A399" s="99"/>
      <c r="X399" s="53"/>
      <c r="Y399" s="27"/>
      <c r="Z399" s="53"/>
      <c r="AA399" s="27"/>
    </row>
    <row r="400">
      <c r="A400" s="99"/>
      <c r="X400" s="26"/>
      <c r="Y400" s="27"/>
      <c r="Z400" s="26"/>
      <c r="AA400" s="27"/>
    </row>
    <row r="401">
      <c r="A401" s="99"/>
      <c r="X401" s="26"/>
      <c r="Y401" s="27"/>
      <c r="Z401" s="26"/>
      <c r="AA401" s="27"/>
    </row>
    <row r="402">
      <c r="A402" s="99"/>
      <c r="X402" s="26"/>
      <c r="Y402" s="27"/>
      <c r="Z402" s="26"/>
      <c r="AA402" s="27"/>
    </row>
    <row r="403">
      <c r="A403" s="99"/>
      <c r="X403" s="26"/>
      <c r="Y403" s="27"/>
      <c r="Z403" s="26"/>
      <c r="AA403" s="27"/>
    </row>
    <row r="404">
      <c r="A404" s="99"/>
      <c r="X404" s="26"/>
      <c r="Y404" s="27"/>
      <c r="Z404" s="26"/>
      <c r="AA404" s="27"/>
    </row>
    <row r="405">
      <c r="A405" s="99"/>
      <c r="X405" s="26"/>
      <c r="Y405" s="27"/>
      <c r="Z405" s="26"/>
      <c r="AA405" s="27"/>
    </row>
    <row r="406">
      <c r="A406" s="99"/>
      <c r="X406" s="26"/>
      <c r="Y406" s="27"/>
      <c r="Z406" s="26"/>
      <c r="AA406" s="27"/>
    </row>
    <row r="407">
      <c r="A407" s="99"/>
      <c r="X407" s="26"/>
      <c r="Y407" s="27"/>
      <c r="Z407" s="26"/>
      <c r="AA407" s="27"/>
    </row>
    <row r="408">
      <c r="A408" s="99"/>
      <c r="X408" s="26"/>
      <c r="Y408" s="27"/>
      <c r="Z408" s="26"/>
      <c r="AA408" s="27"/>
    </row>
    <row r="409">
      <c r="A409" s="99"/>
      <c r="X409" s="53"/>
      <c r="Y409" s="27"/>
      <c r="Z409" s="53"/>
      <c r="AA409" s="27"/>
    </row>
    <row r="410">
      <c r="A410" s="99"/>
      <c r="X410" s="26"/>
      <c r="Y410" s="27"/>
      <c r="Z410" s="26"/>
      <c r="AA410" s="27"/>
    </row>
    <row r="411">
      <c r="A411" s="99"/>
      <c r="X411" s="74"/>
      <c r="Y411" s="27"/>
      <c r="Z411" s="74"/>
      <c r="AA411" s="27"/>
    </row>
    <row r="412">
      <c r="A412" s="99"/>
    </row>
    <row r="413">
      <c r="A413" s="99"/>
      <c r="X413" s="12"/>
      <c r="Y413" s="9"/>
      <c r="Z413" s="12"/>
      <c r="AA413" s="9"/>
    </row>
    <row r="414">
      <c r="A414" s="99"/>
      <c r="X414" s="26"/>
      <c r="Y414" s="27"/>
      <c r="Z414" s="26"/>
      <c r="AA414" s="27"/>
    </row>
    <row r="415">
      <c r="A415" s="99"/>
      <c r="X415" s="26"/>
      <c r="Y415" s="27"/>
      <c r="Z415" s="26"/>
      <c r="AA415" s="27"/>
    </row>
    <row r="416">
      <c r="A416" s="99"/>
      <c r="X416" s="26"/>
      <c r="Y416" s="27"/>
      <c r="Z416" s="26"/>
      <c r="AA416" s="27"/>
    </row>
    <row r="417">
      <c r="A417" s="99"/>
      <c r="X417" s="26"/>
      <c r="Y417" s="27"/>
      <c r="Z417" s="26"/>
      <c r="AA417" s="27"/>
    </row>
    <row r="418">
      <c r="A418" s="99"/>
      <c r="X418" s="26"/>
      <c r="Y418" s="27"/>
      <c r="Z418" s="26"/>
      <c r="AA418" s="27"/>
    </row>
    <row r="419">
      <c r="A419" s="99"/>
      <c r="X419" s="26"/>
      <c r="Y419" s="27"/>
      <c r="Z419" s="26"/>
      <c r="AA419" s="27"/>
    </row>
    <row r="420">
      <c r="A420" s="99"/>
      <c r="X420" s="26"/>
      <c r="Y420" s="27"/>
      <c r="Z420" s="26"/>
      <c r="AA420" s="27"/>
    </row>
    <row r="421">
      <c r="A421" s="99"/>
      <c r="X421" s="26"/>
      <c r="Y421" s="27"/>
      <c r="Z421" s="26"/>
      <c r="AA421" s="27"/>
    </row>
    <row r="422">
      <c r="A422" s="99"/>
      <c r="X422" s="26"/>
      <c r="Y422" s="27"/>
      <c r="Z422" s="26"/>
      <c r="AA422" s="27"/>
    </row>
    <row r="423">
      <c r="A423" s="99"/>
      <c r="X423" s="53"/>
      <c r="Y423" s="27"/>
      <c r="Z423" s="53"/>
      <c r="AA423" s="27"/>
    </row>
    <row r="424">
      <c r="A424" s="99"/>
      <c r="X424" s="26"/>
      <c r="Y424" s="27"/>
      <c r="Z424" s="26"/>
      <c r="AA424" s="27"/>
    </row>
    <row r="425">
      <c r="A425" s="99"/>
      <c r="X425" s="26"/>
      <c r="Y425" s="27"/>
      <c r="Z425" s="26"/>
      <c r="AA425" s="27"/>
    </row>
    <row r="426">
      <c r="A426" s="99"/>
      <c r="X426" s="26"/>
      <c r="Y426" s="27"/>
      <c r="Z426" s="26"/>
      <c r="AA426" s="27"/>
    </row>
    <row r="427">
      <c r="A427" s="99"/>
      <c r="X427" s="26"/>
      <c r="Y427" s="27"/>
      <c r="Z427" s="26"/>
      <c r="AA427" s="27"/>
    </row>
    <row r="428">
      <c r="A428" s="99"/>
      <c r="X428" s="26"/>
      <c r="Y428" s="27"/>
      <c r="Z428" s="26"/>
      <c r="AA428" s="27"/>
    </row>
    <row r="429">
      <c r="A429" s="99"/>
      <c r="X429" s="26"/>
      <c r="Y429" s="27"/>
      <c r="Z429" s="26"/>
      <c r="AA429" s="27"/>
    </row>
    <row r="430">
      <c r="A430" s="99"/>
      <c r="X430" s="26"/>
      <c r="Y430" s="27"/>
      <c r="Z430" s="26"/>
      <c r="AA430" s="27"/>
    </row>
    <row r="431">
      <c r="A431" s="99"/>
      <c r="X431" s="26"/>
      <c r="Y431" s="27"/>
      <c r="Z431" s="26"/>
      <c r="AA431" s="27"/>
    </row>
    <row r="432">
      <c r="A432" s="99"/>
      <c r="X432" s="26"/>
      <c r="Y432" s="27"/>
      <c r="Z432" s="26"/>
      <c r="AA432" s="27"/>
    </row>
    <row r="433">
      <c r="A433" s="99"/>
      <c r="X433" s="26"/>
      <c r="Y433" s="27"/>
      <c r="Z433" s="26"/>
      <c r="AA433" s="27"/>
    </row>
    <row r="434">
      <c r="A434" s="99"/>
      <c r="X434" s="53"/>
      <c r="Y434" s="27"/>
      <c r="Z434" s="53"/>
      <c r="AA434" s="27"/>
    </row>
    <row r="435">
      <c r="A435" s="99"/>
      <c r="X435" s="26"/>
      <c r="Y435" s="27"/>
      <c r="Z435" s="26"/>
      <c r="AA435" s="27"/>
    </row>
    <row r="436">
      <c r="A436" s="99"/>
      <c r="X436" s="26"/>
      <c r="Y436" s="27"/>
      <c r="Z436" s="26"/>
      <c r="AA436" s="27"/>
    </row>
    <row r="437">
      <c r="A437" s="99"/>
      <c r="X437" s="26"/>
      <c r="Y437" s="27"/>
      <c r="Z437" s="26"/>
      <c r="AA437" s="27"/>
    </row>
    <row r="438">
      <c r="A438" s="99"/>
      <c r="X438" s="26"/>
      <c r="Y438" s="27"/>
      <c r="Z438" s="26"/>
      <c r="AA438" s="27"/>
    </row>
    <row r="439">
      <c r="A439" s="99"/>
      <c r="X439" s="26"/>
      <c r="Y439" s="27"/>
      <c r="Z439" s="26"/>
      <c r="AA439" s="27"/>
    </row>
    <row r="440">
      <c r="A440" s="99"/>
      <c r="X440" s="26"/>
      <c r="Y440" s="27"/>
      <c r="Z440" s="26"/>
      <c r="AA440" s="27"/>
    </row>
    <row r="441">
      <c r="A441" s="99"/>
      <c r="X441" s="26"/>
      <c r="Y441" s="27"/>
      <c r="Z441" s="26"/>
      <c r="AA441" s="27"/>
    </row>
    <row r="442">
      <c r="A442" s="99"/>
      <c r="X442" s="26"/>
      <c r="Y442" s="27"/>
      <c r="Z442" s="26"/>
      <c r="AA442" s="27"/>
    </row>
    <row r="443">
      <c r="A443" s="99"/>
      <c r="X443" s="26"/>
      <c r="Y443" s="27"/>
      <c r="Z443" s="26"/>
      <c r="AA443" s="27"/>
    </row>
    <row r="444">
      <c r="A444" s="99"/>
      <c r="X444" s="53"/>
      <c r="Y444" s="27"/>
      <c r="Z444" s="53"/>
      <c r="AA444" s="27"/>
    </row>
    <row r="445">
      <c r="A445" s="99"/>
      <c r="X445" s="26"/>
      <c r="Y445" s="27"/>
      <c r="Z445" s="26"/>
      <c r="AA445" s="27"/>
    </row>
    <row r="446">
      <c r="A446" s="99"/>
      <c r="X446" s="26"/>
      <c r="Y446" s="27"/>
      <c r="Z446" s="26"/>
      <c r="AA446" s="27"/>
    </row>
    <row r="447">
      <c r="A447" s="99"/>
      <c r="X447" s="26"/>
      <c r="Y447" s="27"/>
      <c r="Z447" s="26"/>
      <c r="AA447" s="27"/>
    </row>
    <row r="448">
      <c r="A448" s="99"/>
      <c r="X448" s="26"/>
      <c r="Y448" s="27"/>
      <c r="Z448" s="26"/>
      <c r="AA448" s="27"/>
    </row>
    <row r="449">
      <c r="A449" s="99"/>
      <c r="X449" s="26"/>
      <c r="Y449" s="27"/>
      <c r="Z449" s="26"/>
      <c r="AA449" s="27"/>
    </row>
    <row r="450">
      <c r="A450" s="99"/>
      <c r="X450" s="26"/>
      <c r="Y450" s="27"/>
      <c r="Z450" s="26"/>
      <c r="AA450" s="27"/>
    </row>
    <row r="451">
      <c r="A451" s="99"/>
      <c r="X451" s="26"/>
      <c r="Y451" s="27"/>
      <c r="Z451" s="26"/>
      <c r="AA451" s="27"/>
    </row>
    <row r="452">
      <c r="A452" s="99"/>
      <c r="X452" s="26"/>
      <c r="Y452" s="27"/>
      <c r="Z452" s="26"/>
      <c r="AA452" s="27"/>
    </row>
    <row r="453">
      <c r="A453" s="99"/>
      <c r="X453" s="53"/>
      <c r="Y453" s="27"/>
      <c r="Z453" s="53"/>
      <c r="AA453" s="27"/>
    </row>
    <row r="454">
      <c r="A454" s="99"/>
      <c r="X454" s="26"/>
      <c r="Y454" s="27"/>
      <c r="Z454" s="26"/>
      <c r="AA454" s="27"/>
    </row>
    <row r="455">
      <c r="A455" s="99"/>
      <c r="X455" s="26"/>
      <c r="Y455" s="27"/>
      <c r="Z455" s="26"/>
      <c r="AA455" s="27"/>
    </row>
    <row r="456">
      <c r="A456" s="99"/>
      <c r="X456" s="26"/>
      <c r="Y456" s="27"/>
      <c r="Z456" s="26"/>
      <c r="AA456" s="27"/>
    </row>
    <row r="457">
      <c r="A457" s="99"/>
      <c r="X457" s="26"/>
      <c r="Y457" s="27"/>
      <c r="Z457" s="26"/>
      <c r="AA457" s="27"/>
    </row>
    <row r="458">
      <c r="A458" s="99"/>
      <c r="X458" s="26"/>
      <c r="Y458" s="27"/>
      <c r="Z458" s="26"/>
      <c r="AA458" s="27"/>
    </row>
    <row r="459">
      <c r="A459" s="99"/>
      <c r="X459" s="26"/>
      <c r="Y459" s="27"/>
      <c r="Z459" s="26"/>
      <c r="AA459" s="27"/>
    </row>
    <row r="460">
      <c r="A460" s="99"/>
      <c r="X460" s="26"/>
      <c r="Y460" s="27"/>
      <c r="Z460" s="26"/>
      <c r="AA460" s="27"/>
    </row>
    <row r="461">
      <c r="A461" s="99"/>
      <c r="X461" s="26"/>
      <c r="Y461" s="27"/>
      <c r="Z461" s="26"/>
      <c r="AA461" s="27"/>
    </row>
    <row r="462">
      <c r="A462" s="99"/>
      <c r="X462" s="26"/>
      <c r="Y462" s="27"/>
      <c r="Z462" s="26"/>
      <c r="AA462" s="27"/>
    </row>
    <row r="463">
      <c r="A463" s="99"/>
      <c r="X463" s="26"/>
      <c r="Y463" s="27"/>
      <c r="Z463" s="26"/>
      <c r="AA463" s="27"/>
    </row>
    <row r="464">
      <c r="A464" s="99"/>
      <c r="X464" s="53"/>
      <c r="Y464" s="27"/>
      <c r="Z464" s="53"/>
      <c r="AA464" s="27"/>
    </row>
    <row r="465">
      <c r="A465" s="99"/>
      <c r="X465" s="26"/>
      <c r="Y465" s="27"/>
      <c r="Z465" s="26"/>
      <c r="AA465" s="27"/>
    </row>
    <row r="466">
      <c r="A466" s="99"/>
      <c r="X466" s="26"/>
      <c r="Y466" s="27"/>
      <c r="Z466" s="26"/>
      <c r="AA466" s="27"/>
    </row>
    <row r="467">
      <c r="A467" s="99"/>
      <c r="X467" s="26"/>
      <c r="Y467" s="27"/>
      <c r="Z467" s="26"/>
      <c r="AA467" s="27"/>
    </row>
    <row r="468">
      <c r="A468" s="99"/>
      <c r="X468" s="26"/>
      <c r="Y468" s="27"/>
      <c r="Z468" s="26"/>
      <c r="AA468" s="27"/>
    </row>
    <row r="469">
      <c r="A469" s="99"/>
      <c r="X469" s="26"/>
      <c r="Y469" s="27"/>
      <c r="Z469" s="26"/>
      <c r="AA469" s="27"/>
    </row>
    <row r="470">
      <c r="A470" s="99"/>
      <c r="X470" s="26"/>
      <c r="Y470" s="27"/>
      <c r="Z470" s="26"/>
      <c r="AA470" s="27"/>
    </row>
    <row r="471">
      <c r="A471" s="99"/>
      <c r="X471" s="26"/>
      <c r="Y471" s="27"/>
      <c r="Z471" s="26"/>
      <c r="AA471" s="27"/>
    </row>
    <row r="472">
      <c r="A472" s="99"/>
      <c r="X472" s="26"/>
      <c r="Y472" s="27"/>
      <c r="Z472" s="26"/>
      <c r="AA472" s="27"/>
    </row>
    <row r="473">
      <c r="A473" s="99"/>
      <c r="X473" s="53"/>
      <c r="Y473" s="27"/>
      <c r="Z473" s="53"/>
      <c r="AA473" s="27"/>
    </row>
    <row r="474">
      <c r="A474" s="99"/>
      <c r="X474" s="26"/>
      <c r="Y474" s="27"/>
      <c r="Z474" s="26"/>
      <c r="AA474" s="27"/>
    </row>
    <row r="475">
      <c r="A475" s="99"/>
      <c r="X475" s="26"/>
      <c r="Y475" s="27"/>
      <c r="Z475" s="26"/>
      <c r="AA475" s="27"/>
    </row>
    <row r="476">
      <c r="A476" s="99"/>
      <c r="X476" s="26"/>
      <c r="Y476" s="27"/>
      <c r="Z476" s="26"/>
      <c r="AA476" s="27"/>
    </row>
    <row r="477">
      <c r="A477" s="99"/>
      <c r="X477" s="26"/>
      <c r="Y477" s="27"/>
      <c r="Z477" s="26"/>
      <c r="AA477" s="27"/>
    </row>
    <row r="478">
      <c r="A478" s="99"/>
      <c r="X478" s="26"/>
      <c r="Y478" s="27"/>
      <c r="Z478" s="26"/>
      <c r="AA478" s="27"/>
    </row>
    <row r="479">
      <c r="A479" s="99"/>
      <c r="X479" s="26"/>
      <c r="Y479" s="27"/>
      <c r="Z479" s="26"/>
      <c r="AA479" s="27"/>
    </row>
    <row r="480">
      <c r="A480" s="99"/>
      <c r="X480" s="26"/>
      <c r="Y480" s="27"/>
      <c r="Z480" s="26"/>
      <c r="AA480" s="27"/>
    </row>
    <row r="481">
      <c r="A481" s="99"/>
      <c r="X481" s="26"/>
      <c r="Y481" s="27"/>
      <c r="Z481" s="26"/>
      <c r="AA481" s="27"/>
    </row>
    <row r="482">
      <c r="A482" s="99"/>
      <c r="X482" s="26"/>
      <c r="Y482" s="27"/>
      <c r="Z482" s="26"/>
      <c r="AA482" s="27"/>
    </row>
    <row r="483">
      <c r="A483" s="99"/>
      <c r="X483" s="53"/>
      <c r="Y483" s="27"/>
      <c r="Z483" s="53"/>
      <c r="AA483" s="27"/>
    </row>
    <row r="484">
      <c r="A484" s="99"/>
      <c r="X484" s="26"/>
      <c r="Y484" s="27"/>
      <c r="Z484" s="26"/>
      <c r="AA484" s="27"/>
    </row>
    <row r="485">
      <c r="A485" s="99"/>
      <c r="X485" s="26"/>
      <c r="Y485" s="27"/>
      <c r="Z485" s="26"/>
      <c r="AA485" s="27"/>
    </row>
    <row r="486">
      <c r="A486" s="99"/>
      <c r="X486" s="26"/>
      <c r="Y486" s="27"/>
      <c r="Z486" s="26"/>
      <c r="AA486" s="27"/>
    </row>
    <row r="487">
      <c r="A487" s="99"/>
      <c r="X487" s="26"/>
      <c r="Y487" s="27"/>
      <c r="Z487" s="26"/>
      <c r="AA487" s="27"/>
    </row>
    <row r="488">
      <c r="A488" s="99"/>
      <c r="X488" s="26"/>
      <c r="Y488" s="27"/>
      <c r="Z488" s="26"/>
      <c r="AA488" s="27"/>
    </row>
    <row r="489">
      <c r="A489" s="99"/>
      <c r="X489" s="26"/>
      <c r="Y489" s="27"/>
      <c r="Z489" s="26"/>
      <c r="AA489" s="27"/>
    </row>
    <row r="490">
      <c r="A490" s="99"/>
      <c r="X490" s="26"/>
      <c r="Y490" s="27"/>
      <c r="Z490" s="26"/>
      <c r="AA490" s="27"/>
    </row>
    <row r="491">
      <c r="A491" s="99"/>
      <c r="X491" s="26"/>
      <c r="Y491" s="27"/>
      <c r="Z491" s="26"/>
      <c r="AA491" s="27"/>
    </row>
    <row r="492">
      <c r="A492" s="99"/>
      <c r="X492" s="26"/>
      <c r="Y492" s="27"/>
      <c r="Z492" s="26"/>
      <c r="AA492" s="27"/>
    </row>
    <row r="493">
      <c r="A493" s="99"/>
      <c r="X493" s="53"/>
      <c r="Y493" s="27"/>
      <c r="Z493" s="53"/>
      <c r="AA493" s="27"/>
    </row>
    <row r="494">
      <c r="A494" s="99"/>
      <c r="X494" s="26"/>
      <c r="Y494" s="27"/>
      <c r="Z494" s="26"/>
      <c r="AA494" s="27"/>
    </row>
    <row r="495">
      <c r="A495" s="99"/>
      <c r="X495" s="26"/>
      <c r="Y495" s="27"/>
      <c r="Z495" s="26"/>
      <c r="AA495" s="27"/>
    </row>
    <row r="496">
      <c r="A496" s="99"/>
      <c r="X496" s="26"/>
      <c r="Y496" s="27"/>
      <c r="Z496" s="26"/>
      <c r="AA496" s="27"/>
    </row>
    <row r="497">
      <c r="A497" s="99"/>
      <c r="X497" s="26"/>
      <c r="Y497" s="27"/>
      <c r="Z497" s="26"/>
      <c r="AA497" s="27"/>
    </row>
    <row r="498">
      <c r="A498" s="99"/>
      <c r="X498" s="26"/>
      <c r="Y498" s="27"/>
      <c r="Z498" s="26"/>
      <c r="AA498" s="27"/>
    </row>
    <row r="499">
      <c r="A499" s="99"/>
      <c r="X499" s="26"/>
      <c r="Y499" s="27"/>
      <c r="Z499" s="26"/>
      <c r="AA499" s="27"/>
    </row>
    <row r="500">
      <c r="A500" s="99"/>
      <c r="X500" s="26"/>
      <c r="Y500" s="27"/>
      <c r="Z500" s="26"/>
      <c r="AA500" s="27"/>
    </row>
    <row r="501">
      <c r="A501" s="99"/>
      <c r="X501" s="26"/>
      <c r="Y501" s="27"/>
      <c r="Z501" s="26"/>
      <c r="AA501" s="27"/>
    </row>
    <row r="502">
      <c r="A502" s="99"/>
      <c r="X502" s="53"/>
      <c r="Y502" s="27"/>
      <c r="Z502" s="53"/>
      <c r="AA502" s="27"/>
    </row>
    <row r="503">
      <c r="A503" s="99"/>
      <c r="X503" s="26"/>
      <c r="Y503" s="27"/>
      <c r="Z503" s="26"/>
      <c r="AA503" s="27"/>
    </row>
    <row r="504">
      <c r="A504" s="99"/>
      <c r="X504" s="26"/>
      <c r="Y504" s="27"/>
      <c r="Z504" s="26"/>
      <c r="AA504" s="27"/>
    </row>
    <row r="505">
      <c r="A505" s="99"/>
      <c r="X505" s="26"/>
      <c r="Y505" s="27"/>
      <c r="Z505" s="26"/>
      <c r="AA505" s="27"/>
    </row>
    <row r="506">
      <c r="A506" s="99"/>
      <c r="X506" s="26"/>
      <c r="Y506" s="27"/>
      <c r="Z506" s="26"/>
      <c r="AA506" s="27"/>
    </row>
    <row r="507">
      <c r="A507" s="99"/>
      <c r="X507" s="26"/>
      <c r="Y507" s="27"/>
      <c r="Z507" s="26"/>
      <c r="AA507" s="27"/>
    </row>
    <row r="508">
      <c r="A508" s="99"/>
      <c r="X508" s="26"/>
      <c r="Y508" s="27"/>
      <c r="Z508" s="26"/>
      <c r="AA508" s="27"/>
    </row>
    <row r="509">
      <c r="A509" s="99"/>
      <c r="X509" s="26"/>
      <c r="Y509" s="27"/>
      <c r="Z509" s="26"/>
      <c r="AA509" s="27"/>
    </row>
    <row r="510">
      <c r="A510" s="99"/>
      <c r="X510" s="26"/>
      <c r="Y510" s="27"/>
      <c r="Z510" s="26"/>
      <c r="AA510" s="27"/>
    </row>
    <row r="511">
      <c r="A511" s="99"/>
      <c r="X511" s="26"/>
      <c r="Y511" s="27"/>
      <c r="Z511" s="26"/>
      <c r="AA511" s="27"/>
    </row>
    <row r="512">
      <c r="A512" s="99"/>
      <c r="X512" s="53"/>
      <c r="Y512" s="27"/>
      <c r="Z512" s="53"/>
      <c r="AA512" s="27"/>
    </row>
    <row r="513">
      <c r="A513" s="99"/>
      <c r="X513" s="26"/>
      <c r="Y513" s="27"/>
      <c r="Z513" s="26"/>
      <c r="AA513" s="27"/>
    </row>
    <row r="514">
      <c r="A514" s="99"/>
      <c r="X514" s="74"/>
      <c r="Y514" s="27"/>
      <c r="Z514" s="74"/>
      <c r="AA514" s="27"/>
    </row>
    <row r="515">
      <c r="A515" s="99"/>
    </row>
    <row r="516">
      <c r="A516" s="99"/>
      <c r="X516" s="12"/>
      <c r="Y516" s="9"/>
      <c r="Z516" s="12"/>
      <c r="AA516" s="9"/>
    </row>
    <row r="517">
      <c r="A517" s="99"/>
      <c r="X517" s="26"/>
      <c r="Y517" s="27"/>
      <c r="Z517" s="26"/>
      <c r="AA517" s="27"/>
    </row>
    <row r="518">
      <c r="A518" s="99"/>
      <c r="X518" s="26"/>
      <c r="Y518" s="27"/>
      <c r="Z518" s="26"/>
      <c r="AA518" s="27"/>
    </row>
    <row r="519">
      <c r="A519" s="99"/>
      <c r="X519" s="26"/>
      <c r="Y519" s="27"/>
      <c r="Z519" s="26"/>
      <c r="AA519" s="27"/>
    </row>
    <row r="520">
      <c r="A520" s="99"/>
      <c r="X520" s="26"/>
      <c r="Y520" s="27"/>
      <c r="Z520" s="26"/>
      <c r="AA520" s="27"/>
    </row>
    <row r="521">
      <c r="A521" s="99"/>
      <c r="X521" s="26"/>
      <c r="Y521" s="27"/>
      <c r="Z521" s="26"/>
      <c r="AA521" s="27"/>
    </row>
    <row r="522">
      <c r="A522" s="99"/>
      <c r="X522" s="26"/>
      <c r="Y522" s="27"/>
      <c r="Z522" s="26"/>
      <c r="AA522" s="27"/>
    </row>
    <row r="523">
      <c r="A523" s="99"/>
      <c r="X523" s="26"/>
      <c r="Y523" s="27"/>
      <c r="Z523" s="26"/>
      <c r="AA523" s="27"/>
    </row>
    <row r="524">
      <c r="A524" s="99"/>
      <c r="X524" s="26"/>
      <c r="Y524" s="27"/>
      <c r="Z524" s="26"/>
      <c r="AA524" s="27"/>
    </row>
    <row r="525">
      <c r="A525" s="99"/>
      <c r="X525" s="26"/>
      <c r="Y525" s="27"/>
      <c r="Z525" s="26"/>
      <c r="AA525" s="27"/>
    </row>
    <row r="526">
      <c r="A526" s="99"/>
      <c r="X526" s="53"/>
      <c r="Y526" s="27"/>
      <c r="Z526" s="53"/>
      <c r="AA526" s="27"/>
    </row>
    <row r="527">
      <c r="A527" s="99"/>
      <c r="X527" s="26"/>
      <c r="Y527" s="27"/>
      <c r="Z527" s="26"/>
      <c r="AA527" s="27"/>
    </row>
    <row r="528">
      <c r="A528" s="99"/>
      <c r="X528" s="26"/>
      <c r="Y528" s="27"/>
      <c r="Z528" s="26"/>
      <c r="AA528" s="27"/>
    </row>
    <row r="529">
      <c r="A529" s="99"/>
      <c r="X529" s="26"/>
      <c r="Y529" s="27"/>
      <c r="Z529" s="26"/>
      <c r="AA529" s="27"/>
    </row>
    <row r="530">
      <c r="A530" s="99"/>
      <c r="X530" s="26"/>
      <c r="Y530" s="27"/>
      <c r="Z530" s="26"/>
      <c r="AA530" s="27"/>
    </row>
    <row r="531">
      <c r="A531" s="99"/>
      <c r="X531" s="26"/>
      <c r="Y531" s="27"/>
      <c r="Z531" s="26"/>
      <c r="AA531" s="27"/>
    </row>
    <row r="532">
      <c r="A532" s="99"/>
      <c r="X532" s="26"/>
      <c r="Y532" s="27"/>
      <c r="Z532" s="26"/>
      <c r="AA532" s="27"/>
    </row>
    <row r="533">
      <c r="A533" s="99"/>
      <c r="X533" s="26"/>
      <c r="Y533" s="27"/>
      <c r="Z533" s="26"/>
      <c r="AA533" s="27"/>
    </row>
    <row r="534">
      <c r="A534" s="99"/>
      <c r="X534" s="26"/>
      <c r="Y534" s="27"/>
      <c r="Z534" s="26"/>
      <c r="AA534" s="27"/>
    </row>
    <row r="535">
      <c r="A535" s="99"/>
      <c r="X535" s="26"/>
      <c r="Y535" s="27"/>
      <c r="Z535" s="26"/>
      <c r="AA535" s="27"/>
    </row>
    <row r="536">
      <c r="A536" s="99"/>
      <c r="X536" s="26"/>
      <c r="Y536" s="27"/>
      <c r="Z536" s="26"/>
      <c r="AA536" s="27"/>
    </row>
    <row r="537">
      <c r="A537" s="99"/>
      <c r="X537" s="53"/>
      <c r="Y537" s="27"/>
      <c r="Z537" s="53"/>
      <c r="AA537" s="27"/>
    </row>
    <row r="538">
      <c r="A538" s="99"/>
      <c r="X538" s="26"/>
      <c r="Y538" s="27"/>
      <c r="Z538" s="26"/>
      <c r="AA538" s="27"/>
    </row>
    <row r="539">
      <c r="A539" s="99"/>
      <c r="X539" s="26"/>
      <c r="Y539" s="27"/>
      <c r="Z539" s="26"/>
      <c r="AA539" s="27"/>
    </row>
    <row r="540">
      <c r="A540" s="99"/>
      <c r="X540" s="26"/>
      <c r="Y540" s="27"/>
      <c r="Z540" s="26"/>
      <c r="AA540" s="27"/>
    </row>
    <row r="541">
      <c r="A541" s="99"/>
      <c r="X541" s="26"/>
      <c r="Y541" s="27"/>
      <c r="Z541" s="26"/>
      <c r="AA541" s="27"/>
    </row>
    <row r="542">
      <c r="A542" s="99"/>
      <c r="X542" s="26"/>
      <c r="Y542" s="27"/>
      <c r="Z542" s="26"/>
      <c r="AA542" s="27"/>
    </row>
    <row r="543">
      <c r="A543" s="99"/>
      <c r="X543" s="26"/>
      <c r="Y543" s="27"/>
      <c r="Z543" s="26"/>
      <c r="AA543" s="27"/>
    </row>
    <row r="544">
      <c r="A544" s="99"/>
      <c r="X544" s="26"/>
      <c r="Y544" s="27"/>
      <c r="Z544" s="26"/>
      <c r="AA544" s="27"/>
    </row>
    <row r="545">
      <c r="A545" s="99"/>
      <c r="X545" s="26"/>
      <c r="Y545" s="27"/>
      <c r="Z545" s="26"/>
      <c r="AA545" s="27"/>
    </row>
    <row r="546">
      <c r="A546" s="99"/>
      <c r="X546" s="26"/>
      <c r="Y546" s="27"/>
      <c r="Z546" s="26"/>
      <c r="AA546" s="27"/>
    </row>
    <row r="547">
      <c r="A547" s="99"/>
      <c r="X547" s="53"/>
      <c r="Y547" s="27"/>
      <c r="Z547" s="53"/>
      <c r="AA547" s="27"/>
    </row>
    <row r="548">
      <c r="A548" s="99"/>
      <c r="X548" s="26"/>
      <c r="Y548" s="27"/>
      <c r="Z548" s="26"/>
      <c r="AA548" s="27"/>
    </row>
    <row r="549">
      <c r="A549" s="99"/>
      <c r="X549" s="26"/>
      <c r="Y549" s="27"/>
      <c r="Z549" s="26"/>
      <c r="AA549" s="27"/>
    </row>
    <row r="550">
      <c r="A550" s="99"/>
      <c r="X550" s="26"/>
      <c r="Y550" s="27"/>
      <c r="Z550" s="26"/>
      <c r="AA550" s="27"/>
    </row>
    <row r="551">
      <c r="A551" s="99"/>
      <c r="X551" s="26"/>
      <c r="Y551" s="27"/>
      <c r="Z551" s="26"/>
      <c r="AA551" s="27"/>
    </row>
    <row r="552">
      <c r="A552" s="99"/>
      <c r="X552" s="26"/>
      <c r="Y552" s="27"/>
      <c r="Z552" s="26"/>
      <c r="AA552" s="27"/>
    </row>
    <row r="553">
      <c r="A553" s="99"/>
      <c r="X553" s="26"/>
      <c r="Y553" s="27"/>
      <c r="Z553" s="26"/>
      <c r="AA553" s="27"/>
    </row>
    <row r="554">
      <c r="A554" s="99"/>
      <c r="X554" s="26"/>
      <c r="Y554" s="27"/>
      <c r="Z554" s="26"/>
      <c r="AA554" s="27"/>
    </row>
    <row r="555">
      <c r="A555" s="99"/>
      <c r="X555" s="26"/>
      <c r="Y555" s="27"/>
      <c r="Z555" s="26"/>
      <c r="AA555" s="27"/>
    </row>
    <row r="556">
      <c r="A556" s="99"/>
      <c r="X556" s="53"/>
      <c r="Y556" s="27"/>
      <c r="Z556" s="53"/>
      <c r="AA556" s="27"/>
    </row>
    <row r="557">
      <c r="A557" s="99"/>
      <c r="X557" s="26"/>
      <c r="Y557" s="27"/>
      <c r="Z557" s="26"/>
      <c r="AA557" s="27"/>
    </row>
    <row r="558">
      <c r="A558" s="99"/>
      <c r="X558" s="26"/>
      <c r="Y558" s="27"/>
      <c r="Z558" s="26"/>
      <c r="AA558" s="27"/>
    </row>
    <row r="559">
      <c r="A559" s="99"/>
      <c r="X559" s="26"/>
      <c r="Y559" s="27"/>
      <c r="Z559" s="26"/>
      <c r="AA559" s="27"/>
    </row>
    <row r="560">
      <c r="A560" s="99"/>
      <c r="X560" s="26"/>
      <c r="Y560" s="27"/>
      <c r="Z560" s="26"/>
      <c r="AA560" s="27"/>
    </row>
    <row r="561">
      <c r="A561" s="99"/>
      <c r="X561" s="26"/>
      <c r="Y561" s="27"/>
      <c r="Z561" s="26"/>
      <c r="AA561" s="27"/>
    </row>
    <row r="562">
      <c r="A562" s="99"/>
      <c r="X562" s="26"/>
      <c r="Y562" s="27"/>
      <c r="Z562" s="26"/>
      <c r="AA562" s="27"/>
    </row>
    <row r="563">
      <c r="A563" s="99"/>
      <c r="X563" s="26"/>
      <c r="Y563" s="27"/>
      <c r="Z563" s="26"/>
      <c r="AA563" s="27"/>
    </row>
    <row r="564">
      <c r="A564" s="99"/>
      <c r="X564" s="26"/>
      <c r="Y564" s="27"/>
      <c r="Z564" s="26"/>
      <c r="AA564" s="27"/>
    </row>
    <row r="565">
      <c r="A565" s="99"/>
      <c r="X565" s="26"/>
      <c r="Y565" s="27"/>
      <c r="Z565" s="26"/>
      <c r="AA565" s="27"/>
    </row>
    <row r="566">
      <c r="A566" s="99"/>
      <c r="X566" s="26"/>
      <c r="Y566" s="27"/>
      <c r="Z566" s="26"/>
      <c r="AA566" s="27"/>
    </row>
    <row r="567">
      <c r="A567" s="99"/>
      <c r="X567" s="53"/>
      <c r="Y567" s="27"/>
      <c r="Z567" s="53"/>
      <c r="AA567" s="27"/>
    </row>
    <row r="568">
      <c r="A568" s="99"/>
      <c r="X568" s="26"/>
      <c r="Y568" s="27"/>
      <c r="Z568" s="26"/>
      <c r="AA568" s="27"/>
    </row>
    <row r="569">
      <c r="A569" s="99"/>
      <c r="X569" s="26"/>
      <c r="Y569" s="27"/>
      <c r="Z569" s="26"/>
      <c r="AA569" s="27"/>
    </row>
    <row r="570">
      <c r="A570" s="99"/>
      <c r="X570" s="26"/>
      <c r="Y570" s="27"/>
      <c r="Z570" s="26"/>
      <c r="AA570" s="27"/>
    </row>
    <row r="571">
      <c r="A571" s="99"/>
      <c r="X571" s="26"/>
      <c r="Y571" s="27"/>
      <c r="Z571" s="26"/>
      <c r="AA571" s="27"/>
    </row>
    <row r="572">
      <c r="A572" s="99"/>
      <c r="X572" s="26"/>
      <c r="Y572" s="27"/>
      <c r="Z572" s="26"/>
      <c r="AA572" s="27"/>
    </row>
    <row r="573">
      <c r="A573" s="99"/>
      <c r="X573" s="26"/>
      <c r="Y573" s="27"/>
      <c r="Z573" s="26"/>
      <c r="AA573" s="27"/>
    </row>
    <row r="574">
      <c r="A574" s="99"/>
      <c r="X574" s="26"/>
      <c r="Y574" s="27"/>
      <c r="Z574" s="26"/>
      <c r="AA574" s="27"/>
    </row>
    <row r="575">
      <c r="A575" s="99"/>
      <c r="X575" s="26"/>
      <c r="Y575" s="27"/>
      <c r="Z575" s="26"/>
      <c r="AA575" s="27"/>
    </row>
    <row r="576">
      <c r="A576" s="99"/>
      <c r="X576" s="53"/>
      <c r="Y576" s="27"/>
      <c r="Z576" s="53"/>
      <c r="AA576" s="27"/>
    </row>
    <row r="577">
      <c r="A577" s="99"/>
      <c r="X577" s="26"/>
      <c r="Y577" s="27"/>
      <c r="Z577" s="26"/>
      <c r="AA577" s="27"/>
    </row>
    <row r="578">
      <c r="A578" s="99"/>
      <c r="X578" s="26"/>
      <c r="Y578" s="27"/>
      <c r="Z578" s="26"/>
      <c r="AA578" s="27"/>
    </row>
    <row r="579">
      <c r="A579" s="99"/>
      <c r="X579" s="26"/>
      <c r="Y579" s="27"/>
      <c r="Z579" s="26"/>
      <c r="AA579" s="27"/>
    </row>
    <row r="580">
      <c r="A580" s="99"/>
      <c r="X580" s="26"/>
      <c r="Y580" s="27"/>
      <c r="Z580" s="26"/>
      <c r="AA580" s="27"/>
    </row>
    <row r="581">
      <c r="A581" s="99"/>
      <c r="X581" s="26"/>
      <c r="Y581" s="27"/>
      <c r="Z581" s="26"/>
      <c r="AA581" s="27"/>
    </row>
    <row r="582">
      <c r="A582" s="99"/>
      <c r="X582" s="26"/>
      <c r="Y582" s="27"/>
      <c r="Z582" s="26"/>
      <c r="AA582" s="27"/>
    </row>
    <row r="583">
      <c r="A583" s="99"/>
      <c r="X583" s="26"/>
      <c r="Y583" s="27"/>
      <c r="Z583" s="26"/>
      <c r="AA583" s="27"/>
    </row>
    <row r="584">
      <c r="A584" s="99"/>
      <c r="X584" s="26"/>
      <c r="Y584" s="27"/>
      <c r="Z584" s="26"/>
      <c r="AA584" s="27"/>
    </row>
    <row r="585">
      <c r="A585" s="99"/>
      <c r="X585" s="26"/>
      <c r="Y585" s="27"/>
      <c r="Z585" s="26"/>
      <c r="AA585" s="27"/>
    </row>
    <row r="586">
      <c r="A586" s="99"/>
      <c r="X586" s="53"/>
      <c r="Y586" s="27"/>
      <c r="Z586" s="53"/>
      <c r="AA586" s="27"/>
    </row>
    <row r="587">
      <c r="A587" s="99"/>
      <c r="X587" s="26"/>
      <c r="Y587" s="27"/>
      <c r="Z587" s="26"/>
      <c r="AA587" s="27"/>
    </row>
    <row r="588">
      <c r="A588" s="99"/>
      <c r="X588" s="26"/>
      <c r="Y588" s="27"/>
      <c r="Z588" s="26"/>
      <c r="AA588" s="27"/>
    </row>
    <row r="589">
      <c r="A589" s="99"/>
      <c r="X589" s="26"/>
      <c r="Y589" s="27"/>
      <c r="Z589" s="26"/>
      <c r="AA589" s="27"/>
    </row>
    <row r="590">
      <c r="A590" s="99"/>
      <c r="X590" s="26"/>
      <c r="Y590" s="27"/>
      <c r="Z590" s="26"/>
      <c r="AA590" s="27"/>
    </row>
    <row r="591">
      <c r="A591" s="99"/>
      <c r="X591" s="26"/>
      <c r="Y591" s="27"/>
      <c r="Z591" s="26"/>
      <c r="AA591" s="27"/>
    </row>
    <row r="592">
      <c r="A592" s="99"/>
      <c r="X592" s="26"/>
      <c r="Y592" s="27"/>
      <c r="Z592" s="26"/>
      <c r="AA592" s="27"/>
    </row>
    <row r="593">
      <c r="A593" s="99"/>
      <c r="X593" s="26"/>
      <c r="Y593" s="27"/>
      <c r="Z593" s="26"/>
      <c r="AA593" s="27"/>
    </row>
    <row r="594">
      <c r="A594" s="99"/>
      <c r="X594" s="26"/>
      <c r="Y594" s="27"/>
      <c r="Z594" s="26"/>
      <c r="AA594" s="27"/>
    </row>
    <row r="595">
      <c r="A595" s="99"/>
      <c r="X595" s="26"/>
      <c r="Y595" s="27"/>
      <c r="Z595" s="26"/>
      <c r="AA595" s="27"/>
    </row>
    <row r="596">
      <c r="A596" s="99"/>
      <c r="X596" s="53"/>
      <c r="Y596" s="27"/>
      <c r="Z596" s="53"/>
      <c r="AA596" s="27"/>
    </row>
    <row r="597">
      <c r="A597" s="99"/>
      <c r="X597" s="26"/>
      <c r="Y597" s="27"/>
      <c r="Z597" s="26"/>
      <c r="AA597" s="27"/>
    </row>
    <row r="598">
      <c r="A598" s="99"/>
      <c r="X598" s="26"/>
      <c r="Y598" s="27"/>
      <c r="Z598" s="26"/>
      <c r="AA598" s="27"/>
    </row>
    <row r="599">
      <c r="A599" s="99"/>
      <c r="X599" s="26"/>
      <c r="Y599" s="27"/>
      <c r="Z599" s="26"/>
      <c r="AA599" s="27"/>
    </row>
    <row r="600">
      <c r="A600" s="99"/>
      <c r="X600" s="26"/>
      <c r="Y600" s="27"/>
      <c r="Z600" s="26"/>
      <c r="AA600" s="27"/>
    </row>
    <row r="601">
      <c r="A601" s="99"/>
      <c r="X601" s="26"/>
      <c r="Y601" s="27"/>
      <c r="Z601" s="26"/>
      <c r="AA601" s="27"/>
    </row>
    <row r="602">
      <c r="A602" s="99"/>
      <c r="X602" s="26"/>
      <c r="Y602" s="27"/>
      <c r="Z602" s="26"/>
      <c r="AA602" s="27"/>
    </row>
    <row r="603">
      <c r="A603" s="99"/>
      <c r="X603" s="26"/>
      <c r="Y603" s="27"/>
      <c r="Z603" s="26"/>
      <c r="AA603" s="27"/>
    </row>
    <row r="604">
      <c r="A604" s="99"/>
      <c r="X604" s="26"/>
      <c r="Y604" s="27"/>
      <c r="Z604" s="26"/>
      <c r="AA604" s="27"/>
    </row>
    <row r="605">
      <c r="A605" s="99"/>
      <c r="X605" s="53"/>
      <c r="Y605" s="27"/>
      <c r="Z605" s="53"/>
      <c r="AA605" s="27"/>
    </row>
    <row r="606">
      <c r="A606" s="99"/>
      <c r="X606" s="26"/>
      <c r="Y606" s="27"/>
      <c r="Z606" s="26"/>
      <c r="AA606" s="27"/>
    </row>
    <row r="607">
      <c r="A607" s="99"/>
      <c r="X607" s="26"/>
      <c r="Y607" s="27"/>
      <c r="Z607" s="26"/>
      <c r="AA607" s="27"/>
    </row>
    <row r="608">
      <c r="A608" s="99"/>
      <c r="X608" s="26"/>
      <c r="Y608" s="27"/>
      <c r="Z608" s="26"/>
      <c r="AA608" s="27"/>
    </row>
    <row r="609">
      <c r="A609" s="99"/>
      <c r="X609" s="26"/>
      <c r="Y609" s="27"/>
      <c r="Z609" s="26"/>
      <c r="AA609" s="27"/>
    </row>
    <row r="610">
      <c r="A610" s="99"/>
      <c r="X610" s="26"/>
      <c r="Y610" s="27"/>
      <c r="Z610" s="26"/>
      <c r="AA610" s="27"/>
    </row>
    <row r="611">
      <c r="A611" s="99"/>
      <c r="X611" s="26"/>
      <c r="Y611" s="27"/>
      <c r="Z611" s="26"/>
      <c r="AA611" s="27"/>
    </row>
    <row r="612">
      <c r="A612" s="99"/>
      <c r="X612" s="26"/>
      <c r="Y612" s="27"/>
      <c r="Z612" s="26"/>
      <c r="AA612" s="27"/>
    </row>
    <row r="613">
      <c r="A613" s="99"/>
      <c r="X613" s="26"/>
      <c r="Y613" s="27"/>
      <c r="Z613" s="26"/>
      <c r="AA613" s="27"/>
    </row>
    <row r="614">
      <c r="A614" s="99"/>
      <c r="X614" s="26"/>
      <c r="Y614" s="27"/>
      <c r="Z614" s="26"/>
      <c r="AA614" s="27"/>
    </row>
    <row r="615">
      <c r="A615" s="99"/>
      <c r="X615" s="53"/>
      <c r="Y615" s="27"/>
      <c r="Z615" s="53"/>
      <c r="AA615" s="27"/>
    </row>
    <row r="616">
      <c r="A616" s="99"/>
      <c r="X616" s="26"/>
      <c r="Y616" s="27"/>
      <c r="Z616" s="26"/>
      <c r="AA616" s="27"/>
    </row>
    <row r="617">
      <c r="A617" s="99"/>
      <c r="X617" s="74"/>
      <c r="Y617" s="27"/>
      <c r="Z617" s="74"/>
      <c r="AA617" s="27"/>
    </row>
    <row r="618">
      <c r="A618" s="99"/>
    </row>
    <row r="619">
      <c r="A619" s="99"/>
      <c r="X619" s="12"/>
      <c r="Y619" s="9"/>
      <c r="Z619" s="12"/>
      <c r="AA619" s="9"/>
    </row>
    <row r="620">
      <c r="A620" s="99"/>
      <c r="X620" s="26"/>
      <c r="Y620" s="27"/>
      <c r="Z620" s="26"/>
      <c r="AA620" s="27"/>
    </row>
    <row r="621">
      <c r="A621" s="99"/>
      <c r="X621" s="26"/>
      <c r="Y621" s="27"/>
      <c r="Z621" s="26"/>
      <c r="AA621" s="27"/>
    </row>
    <row r="622">
      <c r="A622" s="99"/>
      <c r="X622" s="26"/>
      <c r="Y622" s="27"/>
      <c r="Z622" s="26"/>
      <c r="AA622" s="27"/>
    </row>
    <row r="623">
      <c r="A623" s="99"/>
      <c r="X623" s="26"/>
      <c r="Y623" s="27"/>
      <c r="Z623" s="26"/>
      <c r="AA623" s="27"/>
    </row>
    <row r="624">
      <c r="A624" s="99"/>
      <c r="X624" s="26"/>
      <c r="Y624" s="27"/>
      <c r="Z624" s="26"/>
      <c r="AA624" s="27"/>
    </row>
    <row r="625">
      <c r="A625" s="99"/>
      <c r="X625" s="26"/>
      <c r="Y625" s="27"/>
      <c r="Z625" s="26"/>
      <c r="AA625" s="27"/>
    </row>
    <row r="626">
      <c r="A626" s="99"/>
      <c r="X626" s="26"/>
      <c r="Y626" s="27"/>
      <c r="Z626" s="26"/>
      <c r="AA626" s="27"/>
    </row>
    <row r="627">
      <c r="A627" s="99"/>
      <c r="X627" s="26"/>
      <c r="Y627" s="27"/>
      <c r="Z627" s="26"/>
      <c r="AA627" s="27"/>
    </row>
    <row r="628">
      <c r="A628" s="99"/>
      <c r="X628" s="26"/>
      <c r="Y628" s="27"/>
      <c r="Z628" s="26"/>
      <c r="AA628" s="27"/>
    </row>
    <row r="629">
      <c r="A629" s="99"/>
      <c r="X629" s="53"/>
      <c r="Y629" s="27"/>
      <c r="Z629" s="53"/>
      <c r="AA629" s="27"/>
    </row>
    <row r="630">
      <c r="A630" s="99"/>
      <c r="X630" s="26"/>
      <c r="Y630" s="27"/>
      <c r="Z630" s="26"/>
      <c r="AA630" s="27"/>
    </row>
    <row r="631">
      <c r="A631" s="99"/>
      <c r="X631" s="26"/>
      <c r="Y631" s="27"/>
      <c r="Z631" s="26"/>
      <c r="AA631" s="27"/>
    </row>
    <row r="632">
      <c r="A632" s="99"/>
      <c r="X632" s="26"/>
      <c r="Y632" s="27"/>
      <c r="Z632" s="26"/>
      <c r="AA632" s="27"/>
    </row>
    <row r="633">
      <c r="A633" s="99"/>
      <c r="X633" s="26"/>
      <c r="Y633" s="27"/>
      <c r="Z633" s="26"/>
      <c r="AA633" s="27"/>
    </row>
    <row r="634">
      <c r="A634" s="99"/>
      <c r="X634" s="26"/>
      <c r="Y634" s="27"/>
      <c r="Z634" s="26"/>
      <c r="AA634" s="27"/>
    </row>
    <row r="635">
      <c r="A635" s="99"/>
      <c r="X635" s="26"/>
      <c r="Y635" s="27"/>
      <c r="Z635" s="26"/>
      <c r="AA635" s="27"/>
    </row>
    <row r="636">
      <c r="A636" s="99"/>
      <c r="X636" s="26"/>
      <c r="Y636" s="27"/>
      <c r="Z636" s="26"/>
      <c r="AA636" s="27"/>
    </row>
    <row r="637">
      <c r="A637" s="99"/>
      <c r="X637" s="26"/>
      <c r="Y637" s="27"/>
      <c r="Z637" s="26"/>
      <c r="AA637" s="27"/>
    </row>
    <row r="638">
      <c r="A638" s="99"/>
      <c r="X638" s="26"/>
      <c r="Y638" s="27"/>
      <c r="Z638" s="26"/>
      <c r="AA638" s="27"/>
    </row>
    <row r="639">
      <c r="A639" s="99"/>
      <c r="X639" s="26"/>
      <c r="Y639" s="27"/>
      <c r="Z639" s="26"/>
      <c r="AA639" s="27"/>
    </row>
    <row r="640">
      <c r="A640" s="99"/>
      <c r="X640" s="53"/>
      <c r="Y640" s="27"/>
      <c r="Z640" s="53"/>
      <c r="AA640" s="27"/>
    </row>
    <row r="641">
      <c r="A641" s="99"/>
      <c r="X641" s="26"/>
      <c r="Y641" s="27"/>
      <c r="Z641" s="26"/>
      <c r="AA641" s="27"/>
    </row>
    <row r="642">
      <c r="A642" s="99"/>
      <c r="X642" s="26"/>
      <c r="Y642" s="27"/>
      <c r="Z642" s="26"/>
      <c r="AA642" s="27"/>
    </row>
    <row r="643">
      <c r="A643" s="99"/>
      <c r="X643" s="26"/>
      <c r="Y643" s="27"/>
      <c r="Z643" s="26"/>
      <c r="AA643" s="27"/>
    </row>
    <row r="644">
      <c r="A644" s="99"/>
      <c r="X644" s="26"/>
      <c r="Y644" s="27"/>
      <c r="Z644" s="26"/>
      <c r="AA644" s="27"/>
    </row>
    <row r="645">
      <c r="A645" s="99"/>
      <c r="X645" s="26"/>
      <c r="Y645" s="27"/>
      <c r="Z645" s="26"/>
      <c r="AA645" s="27"/>
    </row>
    <row r="646">
      <c r="A646" s="99"/>
      <c r="X646" s="26"/>
      <c r="Y646" s="27"/>
      <c r="Z646" s="26"/>
      <c r="AA646" s="27"/>
    </row>
    <row r="647">
      <c r="A647" s="99"/>
      <c r="X647" s="26"/>
      <c r="Y647" s="27"/>
      <c r="Z647" s="26"/>
      <c r="AA647" s="27"/>
    </row>
    <row r="648">
      <c r="A648" s="99"/>
      <c r="X648" s="26"/>
      <c r="Y648" s="27"/>
      <c r="Z648" s="26"/>
      <c r="AA648" s="27"/>
    </row>
    <row r="649">
      <c r="A649" s="99"/>
      <c r="X649" s="26"/>
      <c r="Y649" s="27"/>
      <c r="Z649" s="26"/>
      <c r="AA649" s="27"/>
    </row>
    <row r="650">
      <c r="A650" s="99"/>
      <c r="X650" s="53"/>
      <c r="Y650" s="27"/>
      <c r="Z650" s="53"/>
      <c r="AA650" s="27"/>
    </row>
    <row r="651">
      <c r="A651" s="99"/>
      <c r="X651" s="26"/>
      <c r="Y651" s="27"/>
      <c r="Z651" s="26"/>
      <c r="AA651" s="27"/>
    </row>
    <row r="652">
      <c r="A652" s="99"/>
      <c r="X652" s="26"/>
      <c r="Y652" s="27"/>
      <c r="Z652" s="26"/>
      <c r="AA652" s="27"/>
    </row>
    <row r="653">
      <c r="A653" s="99"/>
      <c r="X653" s="26"/>
      <c r="Y653" s="27"/>
      <c r="Z653" s="26"/>
      <c r="AA653" s="27"/>
    </row>
    <row r="654">
      <c r="A654" s="99"/>
      <c r="X654" s="26"/>
      <c r="Y654" s="27"/>
      <c r="Z654" s="26"/>
      <c r="AA654" s="27"/>
    </row>
    <row r="655">
      <c r="A655" s="99"/>
      <c r="X655" s="26"/>
      <c r="Y655" s="27"/>
      <c r="Z655" s="26"/>
      <c r="AA655" s="27"/>
    </row>
    <row r="656">
      <c r="A656" s="99"/>
      <c r="X656" s="26"/>
      <c r="Y656" s="27"/>
      <c r="Z656" s="26"/>
      <c r="AA656" s="27"/>
    </row>
    <row r="657">
      <c r="A657" s="99"/>
      <c r="X657" s="26"/>
      <c r="Y657" s="27"/>
      <c r="Z657" s="26"/>
      <c r="AA657" s="27"/>
    </row>
    <row r="658">
      <c r="A658" s="99"/>
      <c r="X658" s="26"/>
      <c r="Y658" s="27"/>
      <c r="Z658" s="26"/>
      <c r="AA658" s="27"/>
    </row>
    <row r="659">
      <c r="A659" s="99"/>
      <c r="X659" s="53"/>
      <c r="Y659" s="27"/>
      <c r="Z659" s="53"/>
      <c r="AA659" s="27"/>
    </row>
    <row r="660">
      <c r="A660" s="99"/>
      <c r="X660" s="26"/>
      <c r="Y660" s="27"/>
      <c r="Z660" s="26"/>
      <c r="AA660" s="27"/>
    </row>
    <row r="661">
      <c r="A661" s="99"/>
      <c r="X661" s="26"/>
      <c r="Y661" s="27"/>
      <c r="Z661" s="26"/>
      <c r="AA661" s="27"/>
    </row>
    <row r="662">
      <c r="A662" s="99"/>
      <c r="X662" s="26"/>
      <c r="Y662" s="27"/>
      <c r="Z662" s="26"/>
      <c r="AA662" s="27"/>
    </row>
    <row r="663">
      <c r="A663" s="99"/>
      <c r="X663" s="26"/>
      <c r="Y663" s="27"/>
      <c r="Z663" s="26"/>
      <c r="AA663" s="27"/>
    </row>
    <row r="664">
      <c r="A664" s="99"/>
      <c r="X664" s="26"/>
      <c r="Y664" s="27"/>
      <c r="Z664" s="26"/>
      <c r="AA664" s="27"/>
    </row>
    <row r="665">
      <c r="A665" s="99"/>
      <c r="X665" s="26"/>
      <c r="Y665" s="27"/>
      <c r="Z665" s="26"/>
      <c r="AA665" s="27"/>
    </row>
    <row r="666">
      <c r="A666" s="99"/>
      <c r="X666" s="26"/>
      <c r="Y666" s="27"/>
      <c r="Z666" s="26"/>
      <c r="AA666" s="27"/>
    </row>
    <row r="667">
      <c r="A667" s="99"/>
      <c r="X667" s="26"/>
      <c r="Y667" s="27"/>
      <c r="Z667" s="26"/>
      <c r="AA667" s="27"/>
    </row>
    <row r="668">
      <c r="A668" s="99"/>
      <c r="X668" s="26"/>
      <c r="Y668" s="27"/>
      <c r="Z668" s="26"/>
      <c r="AA668" s="27"/>
    </row>
    <row r="669">
      <c r="A669" s="99"/>
      <c r="X669" s="26"/>
      <c r="Y669" s="27"/>
      <c r="Z669" s="26"/>
      <c r="AA669" s="27"/>
    </row>
    <row r="670">
      <c r="A670" s="99"/>
      <c r="X670" s="53"/>
      <c r="Y670" s="27"/>
      <c r="Z670" s="53"/>
      <c r="AA670" s="27"/>
    </row>
    <row r="671">
      <c r="A671" s="99"/>
      <c r="X671" s="26"/>
      <c r="Y671" s="27"/>
      <c r="Z671" s="26"/>
      <c r="AA671" s="27"/>
    </row>
    <row r="672">
      <c r="A672" s="99"/>
      <c r="X672" s="26"/>
      <c r="Y672" s="27"/>
      <c r="Z672" s="26"/>
      <c r="AA672" s="27"/>
    </row>
    <row r="673">
      <c r="A673" s="99"/>
      <c r="X673" s="26"/>
      <c r="Y673" s="27"/>
      <c r="Z673" s="26"/>
      <c r="AA673" s="27"/>
    </row>
    <row r="674">
      <c r="A674" s="99"/>
      <c r="X674" s="26"/>
      <c r="Y674" s="27"/>
      <c r="Z674" s="26"/>
      <c r="AA674" s="27"/>
    </row>
    <row r="675">
      <c r="A675" s="99"/>
      <c r="X675" s="26"/>
      <c r="Y675" s="27"/>
      <c r="Z675" s="26"/>
      <c r="AA675" s="27"/>
    </row>
    <row r="676">
      <c r="A676" s="99"/>
      <c r="X676" s="26"/>
      <c r="Y676" s="27"/>
      <c r="Z676" s="26"/>
      <c r="AA676" s="27"/>
    </row>
    <row r="677">
      <c r="A677" s="99"/>
      <c r="X677" s="26"/>
      <c r="Y677" s="27"/>
      <c r="Z677" s="26"/>
      <c r="AA677" s="27"/>
    </row>
    <row r="678">
      <c r="A678" s="99"/>
      <c r="X678" s="26"/>
      <c r="Y678" s="27"/>
      <c r="Z678" s="26"/>
      <c r="AA678" s="27"/>
    </row>
    <row r="679">
      <c r="A679" s="99"/>
      <c r="X679" s="53"/>
      <c r="Y679" s="27"/>
      <c r="Z679" s="53"/>
      <c r="AA679" s="27"/>
    </row>
    <row r="680">
      <c r="A680" s="99"/>
      <c r="X680" s="26"/>
      <c r="Y680" s="27"/>
      <c r="Z680" s="26"/>
      <c r="AA680" s="27"/>
    </row>
    <row r="681">
      <c r="A681" s="99"/>
      <c r="X681" s="26"/>
      <c r="Y681" s="27"/>
      <c r="Z681" s="26"/>
      <c r="AA681" s="27"/>
    </row>
    <row r="682">
      <c r="A682" s="99"/>
      <c r="X682" s="26"/>
      <c r="Y682" s="27"/>
      <c r="Z682" s="26"/>
      <c r="AA682" s="27"/>
    </row>
    <row r="683">
      <c r="A683" s="99"/>
      <c r="X683" s="26"/>
      <c r="Y683" s="27"/>
      <c r="Z683" s="26"/>
      <c r="AA683" s="27"/>
    </row>
    <row r="684">
      <c r="A684" s="99"/>
      <c r="X684" s="26"/>
      <c r="Y684" s="27"/>
      <c r="Z684" s="26"/>
      <c r="AA684" s="27"/>
    </row>
    <row r="685">
      <c r="A685" s="99"/>
      <c r="X685" s="26"/>
      <c r="Y685" s="27"/>
      <c r="Z685" s="26"/>
      <c r="AA685" s="27"/>
    </row>
    <row r="686">
      <c r="A686" s="99"/>
      <c r="X686" s="26"/>
      <c r="Y686" s="27"/>
      <c r="Z686" s="26"/>
      <c r="AA686" s="27"/>
    </row>
    <row r="687">
      <c r="A687" s="99"/>
      <c r="X687" s="26"/>
      <c r="Y687" s="27"/>
      <c r="Z687" s="26"/>
      <c r="AA687" s="27"/>
    </row>
    <row r="688">
      <c r="A688" s="99"/>
      <c r="X688" s="26"/>
      <c r="Y688" s="27"/>
      <c r="Z688" s="26"/>
      <c r="AA688" s="27"/>
    </row>
    <row r="689">
      <c r="A689" s="99"/>
      <c r="X689" s="53"/>
      <c r="Y689" s="27"/>
      <c r="Z689" s="53"/>
      <c r="AA689" s="27"/>
    </row>
    <row r="690">
      <c r="A690" s="99"/>
      <c r="X690" s="26"/>
      <c r="Y690" s="27"/>
      <c r="Z690" s="26"/>
      <c r="AA690" s="27"/>
    </row>
    <row r="691">
      <c r="A691" s="99"/>
      <c r="X691" s="26"/>
      <c r="Y691" s="27"/>
      <c r="Z691" s="26"/>
      <c r="AA691" s="27"/>
    </row>
    <row r="692">
      <c r="A692" s="99"/>
      <c r="X692" s="26"/>
      <c r="Y692" s="27"/>
      <c r="Z692" s="26"/>
      <c r="AA692" s="27"/>
    </row>
    <row r="693">
      <c r="A693" s="99"/>
      <c r="X693" s="26"/>
      <c r="Y693" s="27"/>
      <c r="Z693" s="26"/>
      <c r="AA693" s="27"/>
    </row>
    <row r="694">
      <c r="A694" s="99"/>
      <c r="X694" s="26"/>
      <c r="Y694" s="27"/>
      <c r="Z694" s="26"/>
      <c r="AA694" s="27"/>
    </row>
    <row r="695">
      <c r="A695" s="99"/>
      <c r="X695" s="26"/>
      <c r="Y695" s="27"/>
      <c r="Z695" s="26"/>
      <c r="AA695" s="27"/>
    </row>
    <row r="696">
      <c r="A696" s="99"/>
      <c r="X696" s="26"/>
      <c r="Y696" s="27"/>
      <c r="Z696" s="26"/>
      <c r="AA696" s="27"/>
    </row>
    <row r="697">
      <c r="A697" s="99"/>
      <c r="X697" s="26"/>
      <c r="Y697" s="27"/>
      <c r="Z697" s="26"/>
      <c r="AA697" s="27"/>
    </row>
    <row r="698">
      <c r="A698" s="99"/>
      <c r="X698" s="26"/>
      <c r="Y698" s="27"/>
      <c r="Z698" s="26"/>
      <c r="AA698" s="27"/>
    </row>
    <row r="699">
      <c r="A699" s="99"/>
      <c r="X699" s="53"/>
      <c r="Y699" s="27"/>
      <c r="Z699" s="53"/>
      <c r="AA699" s="27"/>
    </row>
    <row r="700">
      <c r="A700" s="99"/>
      <c r="X700" s="26"/>
      <c r="Y700" s="27"/>
      <c r="Z700" s="26"/>
      <c r="AA700" s="27"/>
    </row>
    <row r="701">
      <c r="A701" s="99"/>
      <c r="X701" s="26"/>
      <c r="Y701" s="27"/>
      <c r="Z701" s="26"/>
      <c r="AA701" s="27"/>
    </row>
    <row r="702">
      <c r="A702" s="99"/>
      <c r="X702" s="26"/>
      <c r="Y702" s="27"/>
      <c r="Z702" s="26"/>
      <c r="AA702" s="27"/>
    </row>
    <row r="703">
      <c r="A703" s="99"/>
      <c r="X703" s="26"/>
      <c r="Y703" s="27"/>
      <c r="Z703" s="26"/>
      <c r="AA703" s="27"/>
    </row>
    <row r="704">
      <c r="A704" s="99"/>
      <c r="X704" s="26"/>
      <c r="Y704" s="27"/>
      <c r="Z704" s="26"/>
      <c r="AA704" s="27"/>
    </row>
    <row r="705">
      <c r="A705" s="99"/>
      <c r="X705" s="26"/>
      <c r="Y705" s="27"/>
      <c r="Z705" s="26"/>
      <c r="AA705" s="27"/>
    </row>
    <row r="706">
      <c r="A706" s="99"/>
      <c r="X706" s="26"/>
      <c r="Y706" s="27"/>
      <c r="Z706" s="26"/>
      <c r="AA706" s="27"/>
    </row>
    <row r="707">
      <c r="A707" s="99"/>
      <c r="X707" s="26"/>
      <c r="Y707" s="27"/>
      <c r="Z707" s="26"/>
      <c r="AA707" s="27"/>
    </row>
    <row r="708">
      <c r="A708" s="99"/>
      <c r="X708" s="53"/>
      <c r="Y708" s="27"/>
      <c r="Z708" s="53"/>
      <c r="AA708" s="27"/>
    </row>
    <row r="709">
      <c r="A709" s="99"/>
      <c r="X709" s="26"/>
      <c r="Y709" s="27"/>
      <c r="Z709" s="26"/>
      <c r="AA709" s="27"/>
    </row>
    <row r="710">
      <c r="A710" s="99"/>
      <c r="X710" s="26"/>
      <c r="Y710" s="27"/>
      <c r="Z710" s="26"/>
      <c r="AA710" s="27"/>
    </row>
    <row r="711">
      <c r="A711" s="99"/>
      <c r="X711" s="26"/>
      <c r="Y711" s="27"/>
      <c r="Z711" s="26"/>
      <c r="AA711" s="27"/>
    </row>
    <row r="712">
      <c r="A712" s="99"/>
      <c r="X712" s="26"/>
      <c r="Y712" s="27"/>
      <c r="Z712" s="26"/>
      <c r="AA712" s="27"/>
    </row>
    <row r="713">
      <c r="A713" s="99"/>
      <c r="X713" s="26"/>
      <c r="Y713" s="27"/>
      <c r="Z713" s="26"/>
      <c r="AA713" s="27"/>
    </row>
    <row r="714">
      <c r="A714" s="99"/>
      <c r="X714" s="26"/>
      <c r="Y714" s="27"/>
      <c r="Z714" s="26"/>
      <c r="AA714" s="27"/>
    </row>
    <row r="715">
      <c r="A715" s="99"/>
      <c r="X715" s="26"/>
      <c r="Y715" s="27"/>
      <c r="Z715" s="26"/>
      <c r="AA715" s="27"/>
    </row>
    <row r="716">
      <c r="A716" s="99"/>
      <c r="X716" s="26"/>
      <c r="Y716" s="27"/>
      <c r="Z716" s="26"/>
      <c r="AA716" s="27"/>
    </row>
    <row r="717">
      <c r="A717" s="99"/>
      <c r="X717" s="26"/>
      <c r="Y717" s="27"/>
      <c r="Z717" s="26"/>
      <c r="AA717" s="27"/>
    </row>
    <row r="718">
      <c r="A718" s="99"/>
      <c r="X718" s="53"/>
      <c r="Y718" s="27"/>
      <c r="Z718" s="53"/>
      <c r="AA718" s="27"/>
    </row>
    <row r="719">
      <c r="A719" s="99"/>
      <c r="X719" s="26"/>
      <c r="Y719" s="27"/>
      <c r="Z719" s="26"/>
      <c r="AA719" s="27"/>
    </row>
    <row r="720">
      <c r="A720" s="99"/>
      <c r="X720" s="74"/>
      <c r="Y720" s="27"/>
      <c r="Z720" s="74"/>
      <c r="AA720" s="27"/>
    </row>
    <row r="721">
      <c r="A721" s="99"/>
    </row>
    <row r="722">
      <c r="A722" s="99"/>
      <c r="X722" s="12"/>
      <c r="Y722" s="9"/>
      <c r="Z722" s="12"/>
      <c r="AA722" s="9"/>
    </row>
    <row r="723">
      <c r="A723" s="99"/>
      <c r="X723" s="26"/>
      <c r="Y723" s="27"/>
      <c r="Z723" s="26"/>
      <c r="AA723" s="27"/>
    </row>
    <row r="724">
      <c r="A724" s="99"/>
      <c r="X724" s="26"/>
      <c r="Y724" s="27"/>
      <c r="Z724" s="26"/>
      <c r="AA724" s="27"/>
    </row>
    <row r="725">
      <c r="A725" s="99"/>
      <c r="X725" s="26"/>
      <c r="Y725" s="27"/>
      <c r="Z725" s="26"/>
      <c r="AA725" s="27"/>
    </row>
    <row r="726">
      <c r="A726" s="99"/>
      <c r="X726" s="26"/>
      <c r="Y726" s="27"/>
      <c r="Z726" s="26"/>
      <c r="AA726" s="27"/>
    </row>
    <row r="727">
      <c r="A727" s="99"/>
      <c r="X727" s="26"/>
      <c r="Y727" s="27"/>
      <c r="Z727" s="26"/>
      <c r="AA727" s="27"/>
    </row>
    <row r="728">
      <c r="A728" s="99"/>
      <c r="X728" s="26"/>
      <c r="Y728" s="27"/>
      <c r="Z728" s="26"/>
      <c r="AA728" s="27"/>
    </row>
    <row r="729">
      <c r="A729" s="99"/>
      <c r="X729" s="26"/>
      <c r="Y729" s="27"/>
      <c r="Z729" s="26"/>
      <c r="AA729" s="27"/>
    </row>
    <row r="730">
      <c r="A730" s="99"/>
      <c r="X730" s="26"/>
      <c r="Y730" s="27"/>
      <c r="Z730" s="26"/>
      <c r="AA730" s="27"/>
    </row>
    <row r="731">
      <c r="A731" s="99"/>
      <c r="X731" s="26"/>
      <c r="Y731" s="27"/>
      <c r="Z731" s="26"/>
      <c r="AA731" s="27"/>
    </row>
    <row r="732">
      <c r="A732" s="99"/>
      <c r="X732" s="53"/>
      <c r="Y732" s="27"/>
      <c r="Z732" s="53"/>
      <c r="AA732" s="27"/>
    </row>
    <row r="733">
      <c r="A733" s="99"/>
      <c r="X733" s="26"/>
      <c r="Y733" s="27"/>
      <c r="Z733" s="26"/>
      <c r="AA733" s="27"/>
    </row>
    <row r="734">
      <c r="A734" s="99"/>
      <c r="X734" s="26"/>
      <c r="Y734" s="27"/>
      <c r="Z734" s="26"/>
      <c r="AA734" s="27"/>
    </row>
    <row r="735">
      <c r="A735" s="99"/>
      <c r="X735" s="26"/>
      <c r="Y735" s="27"/>
      <c r="Z735" s="26"/>
      <c r="AA735" s="27"/>
    </row>
    <row r="736">
      <c r="A736" s="99"/>
      <c r="X736" s="26"/>
      <c r="Y736" s="27"/>
      <c r="Z736" s="26"/>
      <c r="AA736" s="27"/>
    </row>
    <row r="737">
      <c r="A737" s="99"/>
      <c r="X737" s="26"/>
      <c r="Y737" s="27"/>
      <c r="Z737" s="26"/>
      <c r="AA737" s="27"/>
    </row>
    <row r="738">
      <c r="A738" s="99"/>
      <c r="X738" s="26"/>
      <c r="Y738" s="27"/>
      <c r="Z738" s="26"/>
      <c r="AA738" s="27"/>
    </row>
    <row r="739">
      <c r="A739" s="99"/>
      <c r="X739" s="26"/>
      <c r="Y739" s="27"/>
      <c r="Z739" s="26"/>
      <c r="AA739" s="27"/>
    </row>
    <row r="740">
      <c r="A740" s="99"/>
      <c r="X740" s="26"/>
      <c r="Y740" s="27"/>
      <c r="Z740" s="26"/>
      <c r="AA740" s="27"/>
    </row>
    <row r="741">
      <c r="A741" s="99"/>
      <c r="X741" s="26"/>
      <c r="Y741" s="27"/>
      <c r="Z741" s="26"/>
      <c r="AA741" s="27"/>
    </row>
    <row r="742">
      <c r="A742" s="99"/>
      <c r="X742" s="26"/>
      <c r="Y742" s="27"/>
      <c r="Z742" s="26"/>
      <c r="AA742" s="27"/>
    </row>
    <row r="743">
      <c r="A743" s="99"/>
      <c r="X743" s="53"/>
      <c r="Y743" s="27"/>
      <c r="Z743" s="53"/>
      <c r="AA743" s="27"/>
    </row>
    <row r="744">
      <c r="A744" s="99"/>
      <c r="X744" s="26"/>
      <c r="Y744" s="27"/>
      <c r="Z744" s="26"/>
      <c r="AA744" s="27"/>
    </row>
    <row r="745">
      <c r="A745" s="99"/>
      <c r="X745" s="26"/>
      <c r="Y745" s="27"/>
      <c r="Z745" s="26"/>
      <c r="AA745" s="27"/>
    </row>
    <row r="746">
      <c r="A746" s="99"/>
      <c r="X746" s="26"/>
      <c r="Y746" s="27"/>
      <c r="Z746" s="26"/>
      <c r="AA746" s="27"/>
    </row>
    <row r="747">
      <c r="A747" s="99"/>
      <c r="X747" s="26"/>
      <c r="Y747" s="27"/>
      <c r="Z747" s="26"/>
      <c r="AA747" s="27"/>
    </row>
    <row r="748">
      <c r="A748" s="99"/>
      <c r="X748" s="26"/>
      <c r="Y748" s="27"/>
      <c r="Z748" s="26"/>
      <c r="AA748" s="27"/>
    </row>
    <row r="749">
      <c r="A749" s="99"/>
      <c r="X749" s="26"/>
      <c r="Y749" s="27"/>
      <c r="Z749" s="26"/>
      <c r="AA749" s="27"/>
    </row>
    <row r="750">
      <c r="A750" s="99"/>
      <c r="X750" s="26"/>
      <c r="Y750" s="27"/>
      <c r="Z750" s="26"/>
      <c r="AA750" s="27"/>
    </row>
    <row r="751">
      <c r="A751" s="99"/>
      <c r="X751" s="26"/>
      <c r="Y751" s="27"/>
      <c r="Z751" s="26"/>
      <c r="AA751" s="27"/>
    </row>
    <row r="752">
      <c r="A752" s="99"/>
      <c r="X752" s="26"/>
      <c r="Y752" s="27"/>
      <c r="Z752" s="26"/>
      <c r="AA752" s="27"/>
    </row>
    <row r="753">
      <c r="A753" s="99"/>
      <c r="X753" s="53"/>
      <c r="Y753" s="27"/>
      <c r="Z753" s="53"/>
      <c r="AA753" s="27"/>
    </row>
    <row r="754">
      <c r="A754" s="99"/>
      <c r="X754" s="26"/>
      <c r="Y754" s="27"/>
      <c r="Z754" s="26"/>
      <c r="AA754" s="27"/>
    </row>
    <row r="755">
      <c r="A755" s="99"/>
      <c r="X755" s="26"/>
      <c r="Y755" s="27"/>
      <c r="Z755" s="26"/>
      <c r="AA755" s="27"/>
    </row>
    <row r="756">
      <c r="A756" s="99"/>
      <c r="X756" s="26"/>
      <c r="Y756" s="27"/>
      <c r="Z756" s="26"/>
      <c r="AA756" s="27"/>
    </row>
    <row r="757">
      <c r="A757" s="99"/>
      <c r="X757" s="26"/>
      <c r="Y757" s="27"/>
      <c r="Z757" s="26"/>
      <c r="AA757" s="27"/>
    </row>
    <row r="758">
      <c r="A758" s="99"/>
      <c r="X758" s="26"/>
      <c r="Y758" s="27"/>
      <c r="Z758" s="26"/>
      <c r="AA758" s="27"/>
    </row>
    <row r="759">
      <c r="A759" s="99"/>
      <c r="X759" s="26"/>
      <c r="Y759" s="27"/>
      <c r="Z759" s="26"/>
      <c r="AA759" s="27"/>
    </row>
    <row r="760">
      <c r="A760" s="99"/>
      <c r="X760" s="26"/>
      <c r="Y760" s="27"/>
      <c r="Z760" s="26"/>
      <c r="AA760" s="27"/>
    </row>
    <row r="761">
      <c r="A761" s="99"/>
      <c r="X761" s="26"/>
      <c r="Y761" s="27"/>
      <c r="Z761" s="26"/>
      <c r="AA761" s="27"/>
    </row>
    <row r="762">
      <c r="A762" s="99"/>
      <c r="X762" s="53"/>
      <c r="Y762" s="27"/>
      <c r="Z762" s="53"/>
      <c r="AA762" s="27"/>
    </row>
    <row r="763">
      <c r="A763" s="99"/>
      <c r="X763" s="26"/>
      <c r="Y763" s="27"/>
      <c r="Z763" s="26"/>
      <c r="AA763" s="27"/>
    </row>
    <row r="764">
      <c r="A764" s="99"/>
      <c r="X764" s="26"/>
      <c r="Y764" s="27"/>
      <c r="Z764" s="26"/>
      <c r="AA764" s="27"/>
    </row>
    <row r="765">
      <c r="A765" s="99"/>
      <c r="X765" s="26"/>
      <c r="Y765" s="27"/>
      <c r="Z765" s="26"/>
      <c r="AA765" s="27"/>
    </row>
    <row r="766">
      <c r="A766" s="99"/>
      <c r="X766" s="26"/>
      <c r="Y766" s="27"/>
      <c r="Z766" s="26"/>
      <c r="AA766" s="27"/>
    </row>
    <row r="767">
      <c r="A767" s="99"/>
      <c r="X767" s="26"/>
      <c r="Y767" s="27"/>
      <c r="Z767" s="26"/>
      <c r="AA767" s="27"/>
    </row>
    <row r="768">
      <c r="A768" s="99"/>
      <c r="X768" s="26"/>
      <c r="Y768" s="27"/>
      <c r="Z768" s="26"/>
      <c r="AA768" s="27"/>
    </row>
    <row r="769">
      <c r="A769" s="99"/>
      <c r="X769" s="26"/>
      <c r="Y769" s="27"/>
      <c r="Z769" s="26"/>
      <c r="AA769" s="27"/>
    </row>
    <row r="770">
      <c r="A770" s="99"/>
      <c r="X770" s="26"/>
      <c r="Y770" s="27"/>
      <c r="Z770" s="26"/>
      <c r="AA770" s="27"/>
    </row>
    <row r="771">
      <c r="A771" s="99"/>
      <c r="X771" s="26"/>
      <c r="Y771" s="27"/>
      <c r="Z771" s="26"/>
      <c r="AA771" s="27"/>
    </row>
    <row r="772">
      <c r="A772" s="99"/>
      <c r="X772" s="26"/>
      <c r="Y772" s="27"/>
      <c r="Z772" s="26"/>
      <c r="AA772" s="27"/>
    </row>
    <row r="773">
      <c r="A773" s="99"/>
      <c r="X773" s="53"/>
      <c r="Y773" s="27"/>
      <c r="Z773" s="53"/>
      <c r="AA773" s="27"/>
    </row>
    <row r="774">
      <c r="A774" s="99"/>
      <c r="X774" s="26"/>
      <c r="Y774" s="27"/>
      <c r="Z774" s="26"/>
      <c r="AA774" s="27"/>
    </row>
    <row r="775">
      <c r="A775" s="99"/>
      <c r="X775" s="26"/>
      <c r="Y775" s="27"/>
      <c r="Z775" s="26"/>
      <c r="AA775" s="27"/>
    </row>
    <row r="776">
      <c r="A776" s="99"/>
      <c r="X776" s="26"/>
      <c r="Y776" s="27"/>
      <c r="Z776" s="26"/>
      <c r="AA776" s="27"/>
    </row>
    <row r="777">
      <c r="A777" s="99"/>
      <c r="X777" s="26"/>
      <c r="Y777" s="27"/>
      <c r="Z777" s="26"/>
      <c r="AA777" s="27"/>
    </row>
    <row r="778">
      <c r="A778" s="99"/>
      <c r="X778" s="26"/>
      <c r="Y778" s="27"/>
      <c r="Z778" s="26"/>
      <c r="AA778" s="27"/>
    </row>
    <row r="779">
      <c r="A779" s="99"/>
      <c r="X779" s="26"/>
      <c r="Y779" s="27"/>
      <c r="Z779" s="26"/>
      <c r="AA779" s="27"/>
    </row>
    <row r="780">
      <c r="A780" s="99"/>
      <c r="X780" s="26"/>
      <c r="Y780" s="27"/>
      <c r="Z780" s="26"/>
      <c r="AA780" s="27"/>
    </row>
    <row r="781">
      <c r="A781" s="99"/>
      <c r="X781" s="26"/>
      <c r="Y781" s="27"/>
      <c r="Z781" s="26"/>
      <c r="AA781" s="27"/>
    </row>
    <row r="782">
      <c r="A782" s="99"/>
      <c r="X782" s="53"/>
      <c r="Y782" s="27"/>
      <c r="Z782" s="53"/>
      <c r="AA782" s="27"/>
    </row>
    <row r="783">
      <c r="A783" s="99"/>
      <c r="X783" s="26"/>
      <c r="Y783" s="27"/>
      <c r="Z783" s="26"/>
      <c r="AA783" s="27"/>
    </row>
    <row r="784">
      <c r="A784" s="99"/>
      <c r="X784" s="26"/>
      <c r="Y784" s="27"/>
      <c r="Z784" s="26"/>
      <c r="AA784" s="27"/>
    </row>
    <row r="785">
      <c r="A785" s="99"/>
      <c r="X785" s="26"/>
      <c r="Y785" s="27"/>
      <c r="Z785" s="26"/>
      <c r="AA785" s="27"/>
    </row>
    <row r="786">
      <c r="A786" s="99"/>
      <c r="X786" s="26"/>
      <c r="Y786" s="27"/>
      <c r="Z786" s="26"/>
      <c r="AA786" s="27"/>
    </row>
    <row r="787">
      <c r="A787" s="99"/>
      <c r="X787" s="26"/>
      <c r="Y787" s="27"/>
      <c r="Z787" s="26"/>
      <c r="AA787" s="27"/>
    </row>
    <row r="788">
      <c r="A788" s="99"/>
      <c r="X788" s="26"/>
      <c r="Y788" s="27"/>
      <c r="Z788" s="26"/>
      <c r="AA788" s="27"/>
    </row>
    <row r="789">
      <c r="A789" s="99"/>
      <c r="X789" s="26"/>
      <c r="Y789" s="27"/>
      <c r="Z789" s="26"/>
      <c r="AA789" s="27"/>
    </row>
    <row r="790">
      <c r="A790" s="99"/>
      <c r="X790" s="26"/>
      <c r="Y790" s="27"/>
      <c r="Z790" s="26"/>
      <c r="AA790" s="27"/>
    </row>
    <row r="791">
      <c r="A791" s="99"/>
      <c r="X791" s="26"/>
      <c r="Y791" s="27"/>
      <c r="Z791" s="26"/>
      <c r="AA791" s="27"/>
    </row>
    <row r="792">
      <c r="A792" s="99"/>
      <c r="X792" s="53"/>
      <c r="Y792" s="27"/>
      <c r="Z792" s="53"/>
      <c r="AA792" s="27"/>
    </row>
    <row r="793">
      <c r="A793" s="99"/>
      <c r="X793" s="26"/>
      <c r="Y793" s="27"/>
      <c r="Z793" s="26"/>
      <c r="AA793" s="27"/>
    </row>
    <row r="794">
      <c r="A794" s="99"/>
      <c r="X794" s="26"/>
      <c r="Y794" s="27"/>
      <c r="Z794" s="26"/>
      <c r="AA794" s="27"/>
    </row>
    <row r="795">
      <c r="A795" s="99"/>
      <c r="X795" s="26"/>
      <c r="Y795" s="27"/>
      <c r="Z795" s="26"/>
      <c r="AA795" s="27"/>
    </row>
    <row r="796">
      <c r="A796" s="99"/>
      <c r="X796" s="26"/>
      <c r="Y796" s="27"/>
      <c r="Z796" s="26"/>
      <c r="AA796" s="27"/>
    </row>
    <row r="797">
      <c r="A797" s="99"/>
      <c r="X797" s="26"/>
      <c r="Y797" s="27"/>
      <c r="Z797" s="26"/>
      <c r="AA797" s="27"/>
    </row>
    <row r="798">
      <c r="A798" s="99"/>
      <c r="X798" s="26"/>
      <c r="Y798" s="27"/>
      <c r="Z798" s="26"/>
      <c r="AA798" s="27"/>
    </row>
    <row r="799">
      <c r="A799" s="99"/>
      <c r="X799" s="26"/>
      <c r="Y799" s="27"/>
      <c r="Z799" s="26"/>
      <c r="AA799" s="27"/>
    </row>
    <row r="800">
      <c r="A800" s="99"/>
      <c r="X800" s="26"/>
      <c r="Y800" s="27"/>
      <c r="Z800" s="26"/>
      <c r="AA800" s="27"/>
    </row>
    <row r="801">
      <c r="A801" s="99"/>
      <c r="X801" s="26"/>
      <c r="Y801" s="27"/>
      <c r="Z801" s="26"/>
      <c r="AA801" s="27"/>
    </row>
    <row r="802">
      <c r="A802" s="99"/>
      <c r="X802" s="53"/>
      <c r="Y802" s="27"/>
      <c r="Z802" s="53"/>
      <c r="AA802" s="27"/>
    </row>
    <row r="803">
      <c r="A803" s="99"/>
      <c r="X803" s="26"/>
      <c r="Y803" s="27"/>
      <c r="Z803" s="26"/>
      <c r="AA803" s="27"/>
    </row>
    <row r="804">
      <c r="A804" s="99"/>
      <c r="X804" s="26"/>
      <c r="Y804" s="27"/>
      <c r="Z804" s="26"/>
      <c r="AA804" s="27"/>
    </row>
    <row r="805">
      <c r="A805" s="99"/>
      <c r="X805" s="26"/>
      <c r="Y805" s="27"/>
      <c r="Z805" s="26"/>
      <c r="AA805" s="27"/>
    </row>
    <row r="806">
      <c r="A806" s="99"/>
      <c r="X806" s="26"/>
      <c r="Y806" s="27"/>
      <c r="Z806" s="26"/>
      <c r="AA806" s="27"/>
    </row>
    <row r="807">
      <c r="A807" s="99"/>
      <c r="X807" s="26"/>
      <c r="Y807" s="27"/>
      <c r="Z807" s="26"/>
      <c r="AA807" s="27"/>
    </row>
    <row r="808">
      <c r="A808" s="99"/>
      <c r="X808" s="26"/>
      <c r="Y808" s="27"/>
      <c r="Z808" s="26"/>
      <c r="AA808" s="27"/>
    </row>
    <row r="809">
      <c r="A809" s="99"/>
      <c r="X809" s="26"/>
      <c r="Y809" s="27"/>
      <c r="Z809" s="26"/>
      <c r="AA809" s="27"/>
    </row>
    <row r="810">
      <c r="A810" s="99"/>
      <c r="X810" s="26"/>
      <c r="Y810" s="27"/>
      <c r="Z810" s="26"/>
      <c r="AA810" s="27"/>
    </row>
    <row r="811">
      <c r="A811" s="99"/>
      <c r="X811" s="53"/>
      <c r="Y811" s="27"/>
      <c r="Z811" s="53"/>
      <c r="AA811" s="27"/>
    </row>
    <row r="812">
      <c r="A812" s="99"/>
      <c r="X812" s="26"/>
      <c r="Y812" s="27"/>
      <c r="Z812" s="26"/>
      <c r="AA812" s="27"/>
    </row>
    <row r="813">
      <c r="A813" s="99"/>
      <c r="X813" s="26"/>
      <c r="Y813" s="27"/>
      <c r="Z813" s="26"/>
      <c r="AA813" s="27"/>
    </row>
    <row r="814">
      <c r="A814" s="99"/>
      <c r="X814" s="26"/>
      <c r="Y814" s="27"/>
      <c r="Z814" s="26"/>
      <c r="AA814" s="27"/>
    </row>
    <row r="815">
      <c r="A815" s="99"/>
      <c r="X815" s="26"/>
      <c r="Y815" s="27"/>
      <c r="Z815" s="26"/>
      <c r="AA815" s="27"/>
    </row>
    <row r="816">
      <c r="A816" s="99"/>
      <c r="X816" s="26"/>
      <c r="Y816" s="27"/>
      <c r="Z816" s="26"/>
      <c r="AA816" s="27"/>
    </row>
    <row r="817">
      <c r="A817" s="99"/>
      <c r="X817" s="26"/>
      <c r="Y817" s="27"/>
      <c r="Z817" s="26"/>
      <c r="AA817" s="27"/>
    </row>
    <row r="818">
      <c r="A818" s="99"/>
      <c r="X818" s="26"/>
      <c r="Y818" s="27"/>
      <c r="Z818" s="26"/>
      <c r="AA818" s="27"/>
    </row>
    <row r="819">
      <c r="A819" s="99"/>
      <c r="X819" s="26"/>
      <c r="Y819" s="27"/>
      <c r="Z819" s="26"/>
      <c r="AA819" s="27"/>
    </row>
    <row r="820">
      <c r="A820" s="99"/>
      <c r="X820" s="26"/>
      <c r="Y820" s="27"/>
      <c r="Z820" s="26"/>
      <c r="AA820" s="27"/>
    </row>
    <row r="821">
      <c r="A821" s="99"/>
      <c r="X821" s="53"/>
      <c r="Y821" s="27"/>
      <c r="Z821" s="53"/>
      <c r="AA821" s="27"/>
    </row>
    <row r="822">
      <c r="A822" s="99"/>
      <c r="X822" s="26"/>
      <c r="Y822" s="27"/>
      <c r="Z822" s="26"/>
      <c r="AA822" s="27"/>
    </row>
    <row r="823">
      <c r="A823" s="99"/>
      <c r="X823" s="74"/>
      <c r="Y823" s="27"/>
      <c r="Z823" s="74"/>
      <c r="AA823" s="27"/>
    </row>
    <row r="824">
      <c r="A824" s="99"/>
    </row>
    <row r="825">
      <c r="A825" s="99"/>
      <c r="X825" s="12"/>
      <c r="Y825" s="9"/>
      <c r="Z825" s="12"/>
      <c r="AA825" s="9"/>
    </row>
    <row r="826">
      <c r="A826" s="99"/>
      <c r="X826" s="26"/>
      <c r="Y826" s="27"/>
      <c r="Z826" s="26"/>
      <c r="AA826" s="27"/>
    </row>
    <row r="827">
      <c r="A827" s="99"/>
      <c r="X827" s="26"/>
      <c r="Y827" s="27"/>
      <c r="Z827" s="26"/>
      <c r="AA827" s="27"/>
    </row>
    <row r="828">
      <c r="A828" s="99"/>
      <c r="X828" s="26"/>
      <c r="Y828" s="27"/>
      <c r="Z828" s="26"/>
      <c r="AA828" s="27"/>
    </row>
    <row r="829">
      <c r="A829" s="99"/>
      <c r="X829" s="26"/>
      <c r="Y829" s="27"/>
      <c r="Z829" s="26"/>
      <c r="AA829" s="27"/>
    </row>
    <row r="830">
      <c r="A830" s="99"/>
      <c r="X830" s="26"/>
      <c r="Y830" s="27"/>
      <c r="Z830" s="26"/>
      <c r="AA830" s="27"/>
    </row>
    <row r="831">
      <c r="A831" s="99"/>
      <c r="X831" s="26"/>
      <c r="Y831" s="27"/>
      <c r="Z831" s="26"/>
      <c r="AA831" s="27"/>
    </row>
    <row r="832">
      <c r="A832" s="99"/>
      <c r="X832" s="26"/>
      <c r="Y832" s="27"/>
      <c r="Z832" s="26"/>
      <c r="AA832" s="27"/>
    </row>
    <row r="833">
      <c r="A833" s="99"/>
      <c r="X833" s="26"/>
      <c r="Y833" s="27"/>
      <c r="Z833" s="26"/>
      <c r="AA833" s="27"/>
    </row>
    <row r="834">
      <c r="A834" s="99"/>
      <c r="X834" s="26"/>
      <c r="Y834" s="27"/>
      <c r="Z834" s="26"/>
      <c r="AA834" s="27"/>
    </row>
    <row r="835">
      <c r="A835" s="99"/>
      <c r="X835" s="53"/>
      <c r="Y835" s="27"/>
      <c r="Z835" s="53"/>
      <c r="AA835" s="27"/>
    </row>
    <row r="836">
      <c r="A836" s="99"/>
      <c r="X836" s="26"/>
      <c r="Y836" s="27"/>
      <c r="Z836" s="26"/>
      <c r="AA836" s="27"/>
    </row>
    <row r="837">
      <c r="A837" s="99"/>
      <c r="X837" s="26"/>
      <c r="Y837" s="27"/>
      <c r="Z837" s="26"/>
      <c r="AA837" s="27"/>
    </row>
    <row r="838">
      <c r="A838" s="99"/>
      <c r="X838" s="26"/>
      <c r="Y838" s="27"/>
      <c r="Z838" s="26"/>
      <c r="AA838" s="27"/>
    </row>
    <row r="839">
      <c r="A839" s="99"/>
      <c r="X839" s="26"/>
      <c r="Y839" s="27"/>
      <c r="Z839" s="26"/>
      <c r="AA839" s="27"/>
    </row>
    <row r="840">
      <c r="A840" s="99"/>
      <c r="X840" s="26"/>
      <c r="Y840" s="27"/>
      <c r="Z840" s="26"/>
      <c r="AA840" s="27"/>
    </row>
    <row r="841">
      <c r="A841" s="99"/>
      <c r="X841" s="26"/>
      <c r="Y841" s="27"/>
      <c r="Z841" s="26"/>
      <c r="AA841" s="27"/>
    </row>
    <row r="842">
      <c r="A842" s="99"/>
      <c r="X842" s="26"/>
      <c r="Y842" s="27"/>
      <c r="Z842" s="26"/>
      <c r="AA842" s="27"/>
    </row>
    <row r="843">
      <c r="A843" s="99"/>
      <c r="X843" s="26"/>
      <c r="Y843" s="27"/>
      <c r="Z843" s="26"/>
      <c r="AA843" s="27"/>
    </row>
    <row r="844">
      <c r="A844" s="99"/>
      <c r="X844" s="26"/>
      <c r="Y844" s="27"/>
      <c r="Z844" s="26"/>
      <c r="AA844" s="27"/>
    </row>
    <row r="845">
      <c r="A845" s="99"/>
      <c r="X845" s="26"/>
      <c r="Y845" s="27"/>
      <c r="Z845" s="26"/>
      <c r="AA845" s="27"/>
    </row>
    <row r="846">
      <c r="A846" s="99"/>
      <c r="X846" s="53"/>
      <c r="Y846" s="27"/>
      <c r="Z846" s="53"/>
      <c r="AA846" s="27"/>
    </row>
    <row r="847">
      <c r="A847" s="99"/>
      <c r="X847" s="26"/>
      <c r="Y847" s="27"/>
      <c r="Z847" s="26"/>
      <c r="AA847" s="27"/>
    </row>
    <row r="848">
      <c r="A848" s="99"/>
      <c r="X848" s="26"/>
      <c r="Y848" s="27"/>
      <c r="Z848" s="26"/>
      <c r="AA848" s="27"/>
    </row>
    <row r="849">
      <c r="A849" s="99"/>
      <c r="X849" s="26"/>
      <c r="Y849" s="27"/>
      <c r="Z849" s="26"/>
      <c r="AA849" s="27"/>
    </row>
    <row r="850">
      <c r="A850" s="99"/>
      <c r="X850" s="26"/>
      <c r="Y850" s="27"/>
      <c r="Z850" s="26"/>
      <c r="AA850" s="27"/>
    </row>
    <row r="851">
      <c r="A851" s="99"/>
      <c r="X851" s="26"/>
      <c r="Y851" s="27"/>
      <c r="Z851" s="26"/>
      <c r="AA851" s="27"/>
    </row>
    <row r="852">
      <c r="A852" s="99"/>
      <c r="X852" s="26"/>
      <c r="Y852" s="27"/>
      <c r="Z852" s="26"/>
      <c r="AA852" s="27"/>
    </row>
    <row r="853">
      <c r="A853" s="99"/>
      <c r="X853" s="26"/>
      <c r="Y853" s="27"/>
      <c r="Z853" s="26"/>
      <c r="AA853" s="27"/>
    </row>
    <row r="854">
      <c r="A854" s="99"/>
      <c r="X854" s="26"/>
      <c r="Y854" s="27"/>
      <c r="Z854" s="26"/>
      <c r="AA854" s="27"/>
    </row>
    <row r="855">
      <c r="A855" s="99"/>
      <c r="X855" s="26"/>
      <c r="Y855" s="27"/>
      <c r="Z855" s="26"/>
      <c r="AA855" s="27"/>
    </row>
    <row r="856">
      <c r="A856" s="99"/>
      <c r="X856" s="53"/>
      <c r="Y856" s="27"/>
      <c r="Z856" s="53"/>
      <c r="AA856" s="27"/>
    </row>
    <row r="857">
      <c r="A857" s="99"/>
      <c r="X857" s="26"/>
      <c r="Y857" s="27"/>
      <c r="Z857" s="26"/>
      <c r="AA857" s="27"/>
    </row>
    <row r="858">
      <c r="A858" s="99"/>
      <c r="X858" s="26"/>
      <c r="Y858" s="27"/>
      <c r="Z858" s="26"/>
      <c r="AA858" s="27"/>
    </row>
    <row r="859">
      <c r="A859" s="99"/>
      <c r="X859" s="26"/>
      <c r="Y859" s="27"/>
      <c r="Z859" s="26"/>
      <c r="AA859" s="27"/>
    </row>
    <row r="860">
      <c r="A860" s="99"/>
      <c r="X860" s="26"/>
      <c r="Y860" s="27"/>
      <c r="Z860" s="26"/>
      <c r="AA860" s="27"/>
    </row>
    <row r="861">
      <c r="A861" s="99"/>
      <c r="X861" s="26"/>
      <c r="Y861" s="27"/>
      <c r="Z861" s="26"/>
      <c r="AA861" s="27"/>
    </row>
    <row r="862">
      <c r="A862" s="99"/>
      <c r="X862" s="26"/>
      <c r="Y862" s="27"/>
      <c r="Z862" s="26"/>
      <c r="AA862" s="27"/>
    </row>
    <row r="863">
      <c r="A863" s="99"/>
      <c r="X863" s="26"/>
      <c r="Y863" s="27"/>
      <c r="Z863" s="26"/>
      <c r="AA863" s="27"/>
    </row>
    <row r="864">
      <c r="A864" s="99"/>
      <c r="X864" s="26"/>
      <c r="Y864" s="27"/>
      <c r="Z864" s="26"/>
      <c r="AA864" s="27"/>
    </row>
    <row r="865">
      <c r="A865" s="99"/>
      <c r="X865" s="53"/>
      <c r="Y865" s="27"/>
      <c r="Z865" s="53"/>
      <c r="AA865" s="27"/>
    </row>
    <row r="866">
      <c r="A866" s="99"/>
      <c r="X866" s="26"/>
      <c r="Y866" s="27"/>
      <c r="Z866" s="26"/>
      <c r="AA866" s="27"/>
    </row>
    <row r="867">
      <c r="A867" s="99"/>
      <c r="X867" s="26"/>
      <c r="Y867" s="27"/>
      <c r="Z867" s="26"/>
      <c r="AA867" s="27"/>
    </row>
    <row r="868">
      <c r="A868" s="99"/>
      <c r="X868" s="26"/>
      <c r="Y868" s="27"/>
      <c r="Z868" s="26"/>
      <c r="AA868" s="27"/>
    </row>
    <row r="869">
      <c r="A869" s="99"/>
      <c r="X869" s="26"/>
      <c r="Y869" s="27"/>
      <c r="Z869" s="26"/>
      <c r="AA869" s="27"/>
    </row>
    <row r="870">
      <c r="A870" s="99"/>
      <c r="X870" s="26"/>
      <c r="Y870" s="27"/>
      <c r="Z870" s="26"/>
      <c r="AA870" s="27"/>
    </row>
    <row r="871">
      <c r="A871" s="99"/>
      <c r="X871" s="26"/>
      <c r="Y871" s="27"/>
      <c r="Z871" s="26"/>
      <c r="AA871" s="27"/>
    </row>
    <row r="872">
      <c r="A872" s="99"/>
      <c r="X872" s="26"/>
      <c r="Y872" s="27"/>
      <c r="Z872" s="26"/>
      <c r="AA872" s="27"/>
    </row>
    <row r="873">
      <c r="A873" s="99"/>
      <c r="X873" s="26"/>
      <c r="Y873" s="27"/>
      <c r="Z873" s="26"/>
      <c r="AA873" s="27"/>
    </row>
    <row r="874">
      <c r="A874" s="99"/>
      <c r="X874" s="26"/>
      <c r="Y874" s="27"/>
      <c r="Z874" s="26"/>
      <c r="AA874" s="27"/>
    </row>
    <row r="875">
      <c r="A875" s="99"/>
      <c r="X875" s="26"/>
      <c r="Y875" s="27"/>
      <c r="Z875" s="26"/>
      <c r="AA875" s="27"/>
    </row>
    <row r="876">
      <c r="A876" s="99"/>
      <c r="X876" s="53"/>
      <c r="Y876" s="27"/>
      <c r="Z876" s="53"/>
      <c r="AA876" s="27"/>
    </row>
    <row r="877">
      <c r="A877" s="99"/>
      <c r="X877" s="26"/>
      <c r="Y877" s="27"/>
      <c r="Z877" s="26"/>
      <c r="AA877" s="27"/>
    </row>
    <row r="878">
      <c r="A878" s="99"/>
      <c r="X878" s="26"/>
      <c r="Y878" s="27"/>
      <c r="Z878" s="26"/>
      <c r="AA878" s="27"/>
    </row>
    <row r="879">
      <c r="A879" s="99"/>
      <c r="X879" s="26"/>
      <c r="Y879" s="27"/>
      <c r="Z879" s="26"/>
      <c r="AA879" s="27"/>
    </row>
    <row r="880">
      <c r="A880" s="99"/>
      <c r="X880" s="26"/>
      <c r="Y880" s="27"/>
      <c r="Z880" s="26"/>
      <c r="AA880" s="27"/>
    </row>
    <row r="881">
      <c r="A881" s="99"/>
      <c r="X881" s="26"/>
      <c r="Y881" s="27"/>
      <c r="Z881" s="26"/>
      <c r="AA881" s="27"/>
    </row>
    <row r="882">
      <c r="A882" s="99"/>
      <c r="X882" s="26"/>
      <c r="Y882" s="27"/>
      <c r="Z882" s="26"/>
      <c r="AA882" s="27"/>
    </row>
    <row r="883">
      <c r="A883" s="99"/>
      <c r="X883" s="26"/>
      <c r="Y883" s="27"/>
      <c r="Z883" s="26"/>
      <c r="AA883" s="27"/>
    </row>
    <row r="884">
      <c r="A884" s="99"/>
      <c r="X884" s="26"/>
      <c r="Y884" s="27"/>
      <c r="Z884" s="26"/>
      <c r="AA884" s="27"/>
    </row>
    <row r="885">
      <c r="A885" s="99"/>
      <c r="X885" s="53"/>
      <c r="Y885" s="27"/>
      <c r="Z885" s="53"/>
      <c r="AA885" s="27"/>
    </row>
    <row r="886">
      <c r="A886" s="99"/>
      <c r="X886" s="26"/>
      <c r="Y886" s="27"/>
      <c r="Z886" s="26"/>
      <c r="AA886" s="27"/>
    </row>
    <row r="887">
      <c r="A887" s="99"/>
      <c r="X887" s="26"/>
      <c r="Y887" s="27"/>
      <c r="Z887" s="26"/>
      <c r="AA887" s="27"/>
    </row>
    <row r="888">
      <c r="A888" s="99"/>
      <c r="X888" s="26"/>
      <c r="Y888" s="27"/>
      <c r="Z888" s="26"/>
      <c r="AA888" s="27"/>
    </row>
    <row r="889">
      <c r="A889" s="99"/>
      <c r="X889" s="26"/>
      <c r="Y889" s="27"/>
      <c r="Z889" s="26"/>
      <c r="AA889" s="27"/>
    </row>
    <row r="890">
      <c r="A890" s="99"/>
      <c r="X890" s="26"/>
      <c r="Y890" s="27"/>
      <c r="Z890" s="26"/>
      <c r="AA890" s="27"/>
    </row>
    <row r="891">
      <c r="A891" s="99"/>
      <c r="X891" s="26"/>
      <c r="Y891" s="27"/>
      <c r="Z891" s="26"/>
      <c r="AA891" s="27"/>
    </row>
    <row r="892">
      <c r="A892" s="99"/>
      <c r="X892" s="26"/>
      <c r="Y892" s="27"/>
      <c r="Z892" s="26"/>
      <c r="AA892" s="27"/>
    </row>
    <row r="893">
      <c r="A893" s="99"/>
      <c r="X893" s="26"/>
      <c r="Y893" s="27"/>
      <c r="Z893" s="26"/>
      <c r="AA893" s="27"/>
    </row>
    <row r="894">
      <c r="A894" s="99"/>
      <c r="X894" s="26"/>
      <c r="Y894" s="27"/>
      <c r="Z894" s="26"/>
      <c r="AA894" s="27"/>
    </row>
    <row r="895">
      <c r="A895" s="99"/>
      <c r="X895" s="53"/>
      <c r="Y895" s="27"/>
      <c r="Z895" s="53"/>
      <c r="AA895" s="27"/>
    </row>
    <row r="896">
      <c r="A896" s="99"/>
      <c r="X896" s="26"/>
      <c r="Y896" s="27"/>
      <c r="Z896" s="26"/>
      <c r="AA896" s="27"/>
    </row>
    <row r="897">
      <c r="A897" s="99"/>
      <c r="X897" s="26"/>
      <c r="Y897" s="27"/>
      <c r="Z897" s="26"/>
      <c r="AA897" s="27"/>
    </row>
    <row r="898">
      <c r="A898" s="99"/>
      <c r="X898" s="26"/>
      <c r="Y898" s="27"/>
      <c r="Z898" s="26"/>
      <c r="AA898" s="27"/>
    </row>
    <row r="899">
      <c r="A899" s="99"/>
      <c r="X899" s="26"/>
      <c r="Y899" s="27"/>
      <c r="Z899" s="26"/>
      <c r="AA899" s="27"/>
    </row>
    <row r="900">
      <c r="A900" s="99"/>
      <c r="X900" s="26"/>
      <c r="Y900" s="27"/>
      <c r="Z900" s="26"/>
      <c r="AA900" s="27"/>
    </row>
    <row r="901">
      <c r="A901" s="99"/>
      <c r="X901" s="26"/>
      <c r="Y901" s="27"/>
      <c r="Z901" s="26"/>
      <c r="AA901" s="27"/>
    </row>
    <row r="902">
      <c r="A902" s="99"/>
      <c r="X902" s="26"/>
      <c r="Y902" s="27"/>
      <c r="Z902" s="26"/>
      <c r="AA902" s="27"/>
    </row>
    <row r="903">
      <c r="A903" s="99"/>
      <c r="X903" s="26"/>
      <c r="Y903" s="27"/>
      <c r="Z903" s="26"/>
      <c r="AA903" s="27"/>
    </row>
    <row r="904">
      <c r="A904" s="99"/>
      <c r="X904" s="26"/>
      <c r="Y904" s="27"/>
      <c r="Z904" s="26"/>
      <c r="AA904" s="27"/>
    </row>
    <row r="905">
      <c r="A905" s="99"/>
      <c r="X905" s="53"/>
      <c r="Y905" s="27"/>
      <c r="Z905" s="53"/>
      <c r="AA905" s="27"/>
    </row>
    <row r="906">
      <c r="A906" s="99"/>
      <c r="X906" s="26"/>
      <c r="Y906" s="27"/>
      <c r="Z906" s="26"/>
      <c r="AA906" s="27"/>
    </row>
    <row r="907">
      <c r="A907" s="99"/>
      <c r="X907" s="26"/>
      <c r="Y907" s="27"/>
      <c r="Z907" s="26"/>
      <c r="AA907" s="27"/>
    </row>
    <row r="908">
      <c r="A908" s="99"/>
      <c r="X908" s="26"/>
      <c r="Y908" s="27"/>
      <c r="Z908" s="26"/>
      <c r="AA908" s="27"/>
    </row>
    <row r="909">
      <c r="A909" s="99"/>
      <c r="X909" s="26"/>
      <c r="Y909" s="27"/>
      <c r="Z909" s="26"/>
      <c r="AA909" s="27"/>
    </row>
    <row r="910">
      <c r="A910" s="99"/>
      <c r="X910" s="26"/>
      <c r="Y910" s="27"/>
      <c r="Z910" s="26"/>
      <c r="AA910" s="27"/>
    </row>
    <row r="911">
      <c r="A911" s="99"/>
      <c r="X911" s="26"/>
      <c r="Y911" s="27"/>
      <c r="Z911" s="26"/>
      <c r="AA911" s="27"/>
    </row>
    <row r="912">
      <c r="A912" s="99"/>
      <c r="X912" s="26"/>
      <c r="Y912" s="27"/>
      <c r="Z912" s="26"/>
      <c r="AA912" s="27"/>
    </row>
    <row r="913">
      <c r="A913" s="99"/>
      <c r="X913" s="26"/>
      <c r="Y913" s="27"/>
      <c r="Z913" s="26"/>
      <c r="AA913" s="27"/>
    </row>
    <row r="914">
      <c r="A914" s="99"/>
      <c r="X914" s="53"/>
      <c r="Y914" s="27"/>
      <c r="Z914" s="53"/>
      <c r="AA914" s="27"/>
    </row>
    <row r="915">
      <c r="A915" s="99"/>
      <c r="X915" s="26"/>
      <c r="Y915" s="27"/>
      <c r="Z915" s="26"/>
      <c r="AA915" s="27"/>
    </row>
    <row r="916">
      <c r="A916" s="99"/>
      <c r="X916" s="26"/>
      <c r="Y916" s="27"/>
      <c r="Z916" s="26"/>
      <c r="AA916" s="27"/>
    </row>
    <row r="917">
      <c r="A917" s="99"/>
      <c r="X917" s="26"/>
      <c r="Y917" s="27"/>
      <c r="Z917" s="26"/>
      <c r="AA917" s="27"/>
    </row>
    <row r="918">
      <c r="A918" s="99"/>
      <c r="X918" s="26"/>
      <c r="Y918" s="27"/>
      <c r="Z918" s="26"/>
      <c r="AA918" s="27"/>
    </row>
    <row r="919">
      <c r="A919" s="99"/>
      <c r="X919" s="26"/>
      <c r="Y919" s="27"/>
      <c r="Z919" s="26"/>
      <c r="AA919" s="27"/>
    </row>
    <row r="920">
      <c r="A920" s="99"/>
      <c r="X920" s="26"/>
      <c r="Y920" s="27"/>
      <c r="Z920" s="26"/>
      <c r="AA920" s="27"/>
    </row>
    <row r="921">
      <c r="A921" s="99"/>
      <c r="X921" s="26"/>
      <c r="Y921" s="27"/>
      <c r="Z921" s="26"/>
      <c r="AA921" s="27"/>
    </row>
    <row r="922">
      <c r="A922" s="99"/>
      <c r="X922" s="26"/>
      <c r="Y922" s="27"/>
      <c r="Z922" s="26"/>
      <c r="AA922" s="27"/>
    </row>
    <row r="923">
      <c r="A923" s="99"/>
      <c r="X923" s="26"/>
      <c r="Y923" s="27"/>
      <c r="Z923" s="26"/>
      <c r="AA923" s="27"/>
    </row>
    <row r="924">
      <c r="A924" s="99"/>
      <c r="X924" s="53"/>
      <c r="Y924" s="27"/>
      <c r="Z924" s="53"/>
      <c r="AA924" s="27"/>
    </row>
    <row r="925">
      <c r="A925" s="99"/>
      <c r="X925" s="26"/>
      <c r="Y925" s="27"/>
      <c r="Z925" s="26"/>
      <c r="AA925" s="27"/>
    </row>
    <row r="926">
      <c r="A926" s="99"/>
      <c r="X926" s="74"/>
      <c r="Y926" s="27"/>
      <c r="Z926" s="74"/>
      <c r="AA926" s="27"/>
    </row>
    <row r="927">
      <c r="A927" s="99"/>
    </row>
    <row r="928">
      <c r="A928" s="99"/>
      <c r="X928" s="12"/>
      <c r="Y928" s="9"/>
      <c r="Z928" s="12"/>
      <c r="AA928" s="9"/>
    </row>
    <row r="929">
      <c r="A929" s="99"/>
      <c r="X929" s="26"/>
      <c r="Y929" s="27"/>
      <c r="Z929" s="26"/>
      <c r="AA929" s="27"/>
    </row>
    <row r="930">
      <c r="A930" s="99"/>
      <c r="X930" s="26"/>
      <c r="Y930" s="27"/>
      <c r="Z930" s="26"/>
      <c r="AA930" s="27"/>
    </row>
    <row r="931">
      <c r="A931" s="99"/>
      <c r="X931" s="26"/>
      <c r="Y931" s="27"/>
      <c r="Z931" s="26"/>
      <c r="AA931" s="27"/>
    </row>
    <row r="932">
      <c r="A932" s="99"/>
      <c r="X932" s="26"/>
      <c r="Y932" s="27"/>
      <c r="Z932" s="26"/>
      <c r="AA932" s="27"/>
    </row>
    <row r="933">
      <c r="A933" s="99"/>
      <c r="X933" s="26"/>
      <c r="Y933" s="27"/>
      <c r="Z933" s="26"/>
      <c r="AA933" s="27"/>
    </row>
    <row r="934">
      <c r="A934" s="99"/>
      <c r="X934" s="26"/>
      <c r="Y934" s="27"/>
      <c r="Z934" s="26"/>
      <c r="AA934" s="27"/>
    </row>
    <row r="935">
      <c r="A935" s="99"/>
      <c r="X935" s="26"/>
      <c r="Y935" s="27"/>
      <c r="Z935" s="26"/>
      <c r="AA935" s="27"/>
    </row>
    <row r="936">
      <c r="A936" s="99"/>
      <c r="X936" s="26"/>
      <c r="Y936" s="27"/>
      <c r="Z936" s="26"/>
      <c r="AA936" s="27"/>
    </row>
    <row r="937">
      <c r="A937" s="99"/>
      <c r="X937" s="26"/>
      <c r="Y937" s="27"/>
      <c r="Z937" s="26"/>
      <c r="AA937" s="27"/>
    </row>
    <row r="938">
      <c r="A938" s="99"/>
      <c r="X938" s="53"/>
      <c r="Y938" s="27"/>
      <c r="Z938" s="53"/>
      <c r="AA938" s="27"/>
    </row>
    <row r="939">
      <c r="A939" s="99"/>
      <c r="X939" s="26"/>
      <c r="Y939" s="27"/>
      <c r="Z939" s="26"/>
      <c r="AA939" s="27"/>
    </row>
    <row r="940">
      <c r="A940" s="99"/>
      <c r="X940" s="26"/>
      <c r="Y940" s="27"/>
      <c r="Z940" s="26"/>
      <c r="AA940" s="27"/>
    </row>
    <row r="941">
      <c r="A941" s="99"/>
      <c r="X941" s="26"/>
      <c r="Y941" s="27"/>
      <c r="Z941" s="26"/>
      <c r="AA941" s="27"/>
    </row>
    <row r="942">
      <c r="A942" s="99"/>
      <c r="X942" s="26"/>
      <c r="Y942" s="27"/>
      <c r="Z942" s="26"/>
      <c r="AA942" s="27"/>
    </row>
    <row r="943">
      <c r="A943" s="99"/>
      <c r="X943" s="26"/>
      <c r="Y943" s="27"/>
      <c r="Z943" s="26"/>
      <c r="AA943" s="27"/>
    </row>
    <row r="944">
      <c r="A944" s="99"/>
      <c r="X944" s="26"/>
      <c r="Y944" s="27"/>
      <c r="Z944" s="26"/>
      <c r="AA944" s="27"/>
    </row>
    <row r="945">
      <c r="A945" s="99"/>
      <c r="X945" s="26"/>
      <c r="Y945" s="27"/>
      <c r="Z945" s="26"/>
      <c r="AA945" s="27"/>
    </row>
    <row r="946">
      <c r="A946" s="99"/>
      <c r="X946" s="26"/>
      <c r="Y946" s="27"/>
      <c r="Z946" s="26"/>
      <c r="AA946" s="27"/>
    </row>
    <row r="947">
      <c r="A947" s="99"/>
      <c r="X947" s="26"/>
      <c r="Y947" s="27"/>
      <c r="Z947" s="26"/>
      <c r="AA947" s="27"/>
    </row>
    <row r="948">
      <c r="A948" s="99"/>
      <c r="X948" s="26"/>
      <c r="Y948" s="27"/>
      <c r="Z948" s="26"/>
      <c r="AA948" s="27"/>
    </row>
    <row r="949">
      <c r="A949" s="99"/>
      <c r="X949" s="53"/>
      <c r="Y949" s="27"/>
      <c r="Z949" s="53"/>
      <c r="AA949" s="27"/>
    </row>
    <row r="950">
      <c r="A950" s="99"/>
      <c r="X950" s="26"/>
      <c r="Y950" s="27"/>
      <c r="Z950" s="26"/>
      <c r="AA950" s="27"/>
    </row>
    <row r="951">
      <c r="A951" s="99"/>
      <c r="X951" s="26"/>
      <c r="Y951" s="27"/>
      <c r="Z951" s="26"/>
      <c r="AA951" s="27"/>
    </row>
    <row r="952">
      <c r="A952" s="99"/>
      <c r="X952" s="26"/>
      <c r="Y952" s="27"/>
      <c r="Z952" s="26"/>
      <c r="AA952" s="27"/>
    </row>
    <row r="953">
      <c r="A953" s="99"/>
      <c r="X953" s="26"/>
      <c r="Y953" s="27"/>
      <c r="Z953" s="26"/>
      <c r="AA953" s="27"/>
    </row>
    <row r="954">
      <c r="A954" s="99"/>
      <c r="X954" s="26"/>
      <c r="Y954" s="27"/>
      <c r="Z954" s="26"/>
      <c r="AA954" s="27"/>
    </row>
    <row r="955">
      <c r="A955" s="99"/>
      <c r="X955" s="26"/>
      <c r="Y955" s="27"/>
      <c r="Z955" s="26"/>
      <c r="AA955" s="27"/>
    </row>
    <row r="956">
      <c r="A956" s="99"/>
      <c r="X956" s="26"/>
      <c r="Y956" s="27"/>
      <c r="Z956" s="26"/>
      <c r="AA956" s="27"/>
    </row>
    <row r="957">
      <c r="A957" s="99"/>
      <c r="X957" s="26"/>
      <c r="Y957" s="27"/>
      <c r="Z957" s="26"/>
      <c r="AA957" s="27"/>
    </row>
    <row r="958">
      <c r="A958" s="99"/>
      <c r="X958" s="26"/>
      <c r="Y958" s="27"/>
      <c r="Z958" s="26"/>
      <c r="AA958" s="27"/>
    </row>
    <row r="959">
      <c r="A959" s="99"/>
      <c r="X959" s="53"/>
      <c r="Y959" s="27"/>
      <c r="Z959" s="53"/>
      <c r="AA959" s="27"/>
    </row>
    <row r="960">
      <c r="A960" s="99"/>
      <c r="X960" s="26"/>
      <c r="Y960" s="27"/>
      <c r="Z960" s="26"/>
      <c r="AA960" s="27"/>
    </row>
    <row r="961">
      <c r="A961" s="99"/>
      <c r="X961" s="26"/>
      <c r="Y961" s="27"/>
      <c r="Z961" s="26"/>
      <c r="AA961" s="27"/>
    </row>
    <row r="962">
      <c r="A962" s="99"/>
      <c r="X962" s="26"/>
      <c r="Y962" s="27"/>
      <c r="Z962" s="26"/>
      <c r="AA962" s="27"/>
    </row>
    <row r="963">
      <c r="A963" s="99"/>
      <c r="X963" s="26"/>
      <c r="Y963" s="27"/>
      <c r="Z963" s="26"/>
      <c r="AA963" s="27"/>
    </row>
    <row r="964">
      <c r="A964" s="99"/>
      <c r="X964" s="26"/>
      <c r="Y964" s="27"/>
      <c r="Z964" s="26"/>
      <c r="AA964" s="27"/>
    </row>
    <row r="965">
      <c r="A965" s="99"/>
      <c r="X965" s="26"/>
      <c r="Y965" s="27"/>
      <c r="Z965" s="26"/>
      <c r="AA965" s="27"/>
    </row>
    <row r="966">
      <c r="A966" s="99"/>
      <c r="X966" s="26"/>
      <c r="Y966" s="27"/>
      <c r="Z966" s="26"/>
      <c r="AA966" s="27"/>
    </row>
    <row r="967">
      <c r="A967" s="99"/>
      <c r="X967" s="26"/>
      <c r="Y967" s="27"/>
      <c r="Z967" s="26"/>
      <c r="AA967" s="27"/>
    </row>
    <row r="968">
      <c r="A968" s="99"/>
      <c r="X968" s="53"/>
      <c r="Y968" s="27"/>
      <c r="Z968" s="53"/>
      <c r="AA968" s="27"/>
    </row>
    <row r="969">
      <c r="A969" s="99"/>
      <c r="X969" s="26"/>
      <c r="Y969" s="27"/>
      <c r="Z969" s="26"/>
      <c r="AA969" s="27"/>
    </row>
    <row r="970">
      <c r="A970" s="99"/>
      <c r="X970" s="26"/>
      <c r="Y970" s="27"/>
      <c r="Z970" s="26"/>
      <c r="AA970" s="27"/>
    </row>
    <row r="971">
      <c r="A971" s="99"/>
      <c r="X971" s="26"/>
      <c r="Y971" s="27"/>
      <c r="Z971" s="26"/>
      <c r="AA971" s="27"/>
    </row>
    <row r="972">
      <c r="A972" s="99"/>
      <c r="X972" s="26"/>
      <c r="Y972" s="27"/>
      <c r="Z972" s="26"/>
      <c r="AA972" s="27"/>
    </row>
    <row r="973">
      <c r="A973" s="99"/>
      <c r="X973" s="26"/>
      <c r="Y973" s="27"/>
      <c r="Z973" s="26"/>
      <c r="AA973" s="27"/>
    </row>
    <row r="974">
      <c r="A974" s="99"/>
      <c r="X974" s="26"/>
      <c r="Y974" s="27"/>
      <c r="Z974" s="26"/>
      <c r="AA974" s="27"/>
    </row>
    <row r="975">
      <c r="A975" s="99"/>
      <c r="X975" s="26"/>
      <c r="Y975" s="27"/>
      <c r="Z975" s="26"/>
      <c r="AA975" s="27"/>
    </row>
    <row r="976">
      <c r="A976" s="99"/>
      <c r="X976" s="26"/>
      <c r="Y976" s="27"/>
      <c r="Z976" s="26"/>
      <c r="AA976" s="27"/>
    </row>
    <row r="977">
      <c r="A977" s="99"/>
      <c r="X977" s="26"/>
      <c r="Y977" s="27"/>
      <c r="Z977" s="26"/>
      <c r="AA977" s="27"/>
    </row>
    <row r="978">
      <c r="A978" s="99"/>
      <c r="X978" s="26"/>
      <c r="Y978" s="27"/>
      <c r="Z978" s="26"/>
      <c r="AA978" s="27"/>
    </row>
    <row r="979">
      <c r="A979" s="99"/>
      <c r="X979" s="53"/>
      <c r="Y979" s="27"/>
      <c r="Z979" s="53"/>
      <c r="AA979" s="27"/>
    </row>
    <row r="980">
      <c r="A980" s="99"/>
      <c r="X980" s="26"/>
      <c r="Y980" s="27"/>
      <c r="Z980" s="26"/>
      <c r="AA980" s="27"/>
    </row>
    <row r="981">
      <c r="A981" s="99"/>
      <c r="X981" s="26"/>
      <c r="Y981" s="27"/>
      <c r="Z981" s="26"/>
      <c r="AA981" s="27"/>
    </row>
    <row r="982">
      <c r="A982" s="99"/>
      <c r="X982" s="26"/>
      <c r="Y982" s="27"/>
      <c r="Z982" s="26"/>
      <c r="AA982" s="27"/>
    </row>
    <row r="983">
      <c r="A983" s="99"/>
      <c r="X983" s="26"/>
      <c r="Y983" s="27"/>
      <c r="Z983" s="26"/>
      <c r="AA983" s="27"/>
    </row>
    <row r="984">
      <c r="A984" s="99"/>
      <c r="X984" s="26"/>
      <c r="Y984" s="27"/>
      <c r="Z984" s="26"/>
      <c r="AA984" s="27"/>
    </row>
    <row r="985">
      <c r="A985" s="99"/>
      <c r="X985" s="26"/>
      <c r="Y985" s="27"/>
      <c r="Z985" s="26"/>
      <c r="AA985" s="27"/>
    </row>
    <row r="986">
      <c r="A986" s="99"/>
      <c r="X986" s="26"/>
      <c r="Y986" s="27"/>
      <c r="Z986" s="26"/>
      <c r="AA986" s="27"/>
    </row>
    <row r="987">
      <c r="A987" s="99"/>
      <c r="X987" s="26"/>
      <c r="Y987" s="27"/>
      <c r="Z987" s="26"/>
      <c r="AA987" s="27"/>
    </row>
    <row r="988">
      <c r="A988" s="99"/>
      <c r="X988" s="53"/>
      <c r="Y988" s="27"/>
      <c r="Z988" s="53"/>
      <c r="AA988" s="27"/>
    </row>
    <row r="989">
      <c r="A989" s="99"/>
      <c r="X989" s="26"/>
      <c r="Y989" s="27"/>
      <c r="Z989" s="26"/>
      <c r="AA989" s="27"/>
    </row>
    <row r="990">
      <c r="A990" s="99"/>
      <c r="X990" s="26"/>
      <c r="Y990" s="27"/>
      <c r="Z990" s="26"/>
      <c r="AA990" s="27"/>
    </row>
    <row r="991">
      <c r="A991" s="99"/>
      <c r="X991" s="26"/>
      <c r="Y991" s="27"/>
      <c r="Z991" s="26"/>
      <c r="AA991" s="27"/>
    </row>
    <row r="992">
      <c r="A992" s="99"/>
      <c r="X992" s="26"/>
      <c r="Y992" s="27"/>
      <c r="Z992" s="26"/>
      <c r="AA992" s="27"/>
    </row>
    <row r="993">
      <c r="A993" s="99"/>
      <c r="X993" s="26"/>
      <c r="Y993" s="27"/>
      <c r="Z993" s="26"/>
      <c r="AA993" s="27"/>
    </row>
    <row r="994">
      <c r="A994" s="99"/>
      <c r="X994" s="26"/>
      <c r="Y994" s="27"/>
      <c r="Z994" s="26"/>
      <c r="AA994" s="27"/>
    </row>
    <row r="995">
      <c r="A995" s="99"/>
      <c r="X995" s="26"/>
      <c r="Y995" s="27"/>
      <c r="Z995" s="26"/>
      <c r="AA995" s="27"/>
    </row>
    <row r="996">
      <c r="A996" s="99"/>
      <c r="X996" s="26"/>
      <c r="Y996" s="27"/>
      <c r="Z996" s="26"/>
      <c r="AA996" s="27"/>
    </row>
    <row r="997">
      <c r="A997" s="99"/>
      <c r="X997" s="26"/>
      <c r="Y997" s="27"/>
      <c r="Z997" s="26"/>
      <c r="AA997" s="27"/>
    </row>
    <row r="998">
      <c r="A998" s="99"/>
      <c r="X998" s="53"/>
      <c r="Y998" s="27"/>
      <c r="Z998" s="53"/>
      <c r="AA998" s="27"/>
    </row>
    <row r="999">
      <c r="A999" s="99"/>
      <c r="X999" s="26"/>
      <c r="Y999" s="27"/>
      <c r="Z999" s="26"/>
      <c r="AA999" s="27"/>
    </row>
    <row r="1000">
      <c r="A1000" s="99"/>
      <c r="X1000" s="26"/>
      <c r="Y1000" s="27"/>
      <c r="Z1000" s="26"/>
      <c r="AA1000" s="27"/>
    </row>
    <row r="1001">
      <c r="A1001" s="99"/>
      <c r="X1001" s="26"/>
      <c r="Y1001" s="27"/>
      <c r="Z1001" s="26"/>
      <c r="AA1001" s="27"/>
    </row>
    <row r="1002">
      <c r="A1002" s="99"/>
      <c r="X1002" s="26"/>
      <c r="Y1002" s="27"/>
      <c r="Z1002" s="26"/>
      <c r="AA1002" s="27"/>
    </row>
    <row r="1003">
      <c r="A1003" s="99"/>
      <c r="X1003" s="26"/>
      <c r="Y1003" s="27"/>
      <c r="Z1003" s="26"/>
      <c r="AA1003" s="27"/>
    </row>
    <row r="1004">
      <c r="A1004" s="99"/>
      <c r="X1004" s="26"/>
      <c r="Y1004" s="27"/>
      <c r="Z1004" s="26"/>
      <c r="AA1004" s="27"/>
    </row>
    <row r="1005">
      <c r="A1005" s="99"/>
      <c r="X1005" s="26"/>
      <c r="Y1005" s="27"/>
      <c r="Z1005" s="26"/>
      <c r="AA1005" s="27"/>
    </row>
    <row r="1006">
      <c r="A1006" s="99"/>
      <c r="X1006" s="26"/>
      <c r="Y1006" s="27"/>
      <c r="Z1006" s="26"/>
      <c r="AA1006" s="27"/>
    </row>
    <row r="1007">
      <c r="A1007" s="99"/>
      <c r="X1007" s="26"/>
      <c r="Y1007" s="27"/>
      <c r="Z1007" s="26"/>
      <c r="AA1007" s="27"/>
    </row>
    <row r="1008">
      <c r="A1008" s="99"/>
      <c r="X1008" s="53"/>
      <c r="Y1008" s="27"/>
      <c r="Z1008" s="53"/>
      <c r="AA1008" s="27"/>
    </row>
    <row r="1009">
      <c r="A1009" s="99"/>
      <c r="X1009" s="26"/>
      <c r="Y1009" s="27"/>
      <c r="Z1009" s="26"/>
      <c r="AA1009" s="27"/>
    </row>
    <row r="1010">
      <c r="A1010" s="99"/>
      <c r="X1010" s="26"/>
      <c r="Y1010" s="27"/>
      <c r="Z1010" s="26"/>
      <c r="AA1010" s="27"/>
    </row>
    <row r="1011">
      <c r="A1011" s="99"/>
      <c r="X1011" s="26"/>
      <c r="Y1011" s="27"/>
      <c r="Z1011" s="26"/>
      <c r="AA1011" s="27"/>
    </row>
    <row r="1012">
      <c r="A1012" s="99"/>
      <c r="X1012" s="26"/>
      <c r="Y1012" s="27"/>
      <c r="Z1012" s="26"/>
      <c r="AA1012" s="27"/>
    </row>
    <row r="1013">
      <c r="A1013" s="99"/>
      <c r="X1013" s="26"/>
      <c r="Y1013" s="27"/>
      <c r="Z1013" s="26"/>
      <c r="AA1013" s="27"/>
    </row>
    <row r="1014">
      <c r="A1014" s="99"/>
      <c r="X1014" s="26"/>
      <c r="Y1014" s="27"/>
      <c r="Z1014" s="26"/>
      <c r="AA1014" s="27"/>
    </row>
    <row r="1015">
      <c r="A1015" s="99"/>
      <c r="X1015" s="26"/>
      <c r="Y1015" s="27"/>
      <c r="Z1015" s="26"/>
      <c r="AA1015" s="27"/>
    </row>
    <row r="1016">
      <c r="A1016" s="99"/>
      <c r="X1016" s="26"/>
      <c r="Y1016" s="27"/>
      <c r="Z1016" s="26"/>
      <c r="AA1016" s="27"/>
    </row>
    <row r="1017">
      <c r="A1017" s="99"/>
      <c r="X1017" s="53"/>
      <c r="Y1017" s="27"/>
      <c r="Z1017" s="53"/>
      <c r="AA1017" s="27"/>
    </row>
    <row r="1018">
      <c r="A1018" s="99"/>
      <c r="X1018" s="26"/>
      <c r="Y1018" s="27"/>
      <c r="Z1018" s="26"/>
      <c r="AA1018" s="27"/>
    </row>
    <row r="1019">
      <c r="A1019" s="99"/>
      <c r="X1019" s="26"/>
      <c r="Y1019" s="27"/>
      <c r="Z1019" s="26"/>
      <c r="AA1019" s="27"/>
    </row>
    <row r="1020">
      <c r="A1020" s="99"/>
      <c r="X1020" s="26"/>
      <c r="Y1020" s="27"/>
      <c r="Z1020" s="26"/>
      <c r="AA1020" s="27"/>
    </row>
    <row r="1021">
      <c r="A1021" s="99"/>
      <c r="X1021" s="26"/>
      <c r="Y1021" s="27"/>
      <c r="Z1021" s="26"/>
      <c r="AA1021" s="27"/>
    </row>
    <row r="1022">
      <c r="A1022" s="99"/>
      <c r="X1022" s="26"/>
      <c r="Y1022" s="27"/>
      <c r="Z1022" s="26"/>
      <c r="AA1022" s="27"/>
    </row>
    <row r="1023">
      <c r="A1023" s="99"/>
      <c r="X1023" s="26"/>
      <c r="Y1023" s="27"/>
      <c r="Z1023" s="26"/>
      <c r="AA1023" s="27"/>
    </row>
    <row r="1024">
      <c r="A1024" s="99"/>
      <c r="X1024" s="26"/>
      <c r="Y1024" s="27"/>
      <c r="Z1024" s="26"/>
      <c r="AA1024" s="27"/>
    </row>
    <row r="1025">
      <c r="A1025" s="99"/>
      <c r="X1025" s="26"/>
      <c r="Y1025" s="27"/>
      <c r="Z1025" s="26"/>
      <c r="AA1025" s="27"/>
    </row>
    <row r="1026">
      <c r="A1026" s="99"/>
      <c r="X1026" s="26"/>
      <c r="Y1026" s="27"/>
      <c r="Z1026" s="26"/>
      <c r="AA1026" s="27"/>
    </row>
    <row r="1027">
      <c r="A1027" s="99"/>
      <c r="X1027" s="53"/>
      <c r="Y1027" s="27"/>
      <c r="Z1027" s="53"/>
      <c r="AA1027" s="27"/>
    </row>
    <row r="1028">
      <c r="A1028" s="99"/>
      <c r="X1028" s="26"/>
      <c r="Y1028" s="27"/>
      <c r="Z1028" s="26"/>
      <c r="AA1028" s="27"/>
    </row>
    <row r="1029">
      <c r="A1029" s="99"/>
      <c r="X1029" s="74"/>
      <c r="Y1029" s="27"/>
      <c r="Z1029" s="74"/>
      <c r="AA1029" s="27"/>
    </row>
    <row r="1030">
      <c r="A1030" s="99"/>
    </row>
    <row r="1031">
      <c r="A1031" s="99"/>
    </row>
  </sheetData>
  <mergeCells count="10">
    <mergeCell ref="A74:A80"/>
    <mergeCell ref="A84:A90"/>
    <mergeCell ref="A94:A100"/>
    <mergeCell ref="A3:A9"/>
    <mergeCell ref="A13:A20"/>
    <mergeCell ref="A24:A30"/>
    <mergeCell ref="A34:A39"/>
    <mergeCell ref="A43:A50"/>
    <mergeCell ref="A54:A60"/>
    <mergeCell ref="A64:A7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6.75"/>
  </cols>
  <sheetData>
    <row r="1" ht="88.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25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105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>
      <c r="A2" s="76"/>
      <c r="B2" s="15"/>
      <c r="C2" s="16"/>
      <c r="D2" s="16"/>
      <c r="E2" s="17"/>
      <c r="F2" s="18"/>
      <c r="G2" s="19"/>
      <c r="H2" s="18"/>
      <c r="I2" s="20"/>
      <c r="J2" s="20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5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>
      <c r="A3" s="78">
        <v>2010.0</v>
      </c>
      <c r="B3" s="30">
        <v>75.0</v>
      </c>
      <c r="C3" s="31" t="s">
        <v>30</v>
      </c>
      <c r="D3" s="31" t="s">
        <v>22</v>
      </c>
      <c r="E3" s="32">
        <v>40297.0</v>
      </c>
      <c r="F3" s="33">
        <v>7.980000019073486</v>
      </c>
      <c r="G3" s="34">
        <v>3.0999999046325684</v>
      </c>
      <c r="H3" s="33">
        <v>11.5600004196167</v>
      </c>
      <c r="I3" s="20"/>
      <c r="J3" s="41">
        <v>0.08196721225976944</v>
      </c>
      <c r="K3" s="21"/>
      <c r="L3" s="37">
        <v>0.11975479871034622</v>
      </c>
      <c r="M3" s="80">
        <v>0.16758747398853302</v>
      </c>
      <c r="N3" s="42">
        <v>0.006240000016987324</v>
      </c>
      <c r="O3" s="39">
        <v>1.2421516180038452</v>
      </c>
      <c r="P3" s="37">
        <v>3.3057000637054443</v>
      </c>
      <c r="Q3" s="39">
        <v>2.223698377609253</v>
      </c>
      <c r="R3" s="39">
        <v>2.9777443408966064</v>
      </c>
      <c r="S3" s="39">
        <v>8.67985725402832</v>
      </c>
      <c r="T3" s="37">
        <f t="shared" ref="T3:T8" si="1"> M3 + N3 + I3</f>
        <v>0.173827474</v>
      </c>
      <c r="U3" s="23"/>
      <c r="V3" s="24"/>
      <c r="W3" s="25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>
      <c r="A4" s="40"/>
      <c r="B4" s="30">
        <v>75.0</v>
      </c>
      <c r="C4" s="31" t="s">
        <v>30</v>
      </c>
      <c r="D4" s="31" t="s">
        <v>22</v>
      </c>
      <c r="E4" s="32">
        <v>40343.0</v>
      </c>
      <c r="F4" s="33">
        <v>8.319999694824219</v>
      </c>
      <c r="G4" s="43">
        <v>1.399999976158142</v>
      </c>
      <c r="H4" s="33">
        <v>7.550000190734863</v>
      </c>
      <c r="I4" s="41">
        <v>0.38718318939208984</v>
      </c>
      <c r="J4" s="41">
        <v>0.058548010885715485</v>
      </c>
      <c r="K4" s="21"/>
      <c r="L4" s="37">
        <v>0.13139905035495758</v>
      </c>
      <c r="M4" s="37">
        <v>0.14772726595401764</v>
      </c>
      <c r="N4" s="42">
        <v>0.008390918374061584</v>
      </c>
      <c r="O4" s="39">
        <v>1.9945775270462036</v>
      </c>
      <c r="P4" s="37">
        <v>1.9250999689102173</v>
      </c>
      <c r="Q4" s="39">
        <v>3.297097682952881</v>
      </c>
      <c r="R4" s="39">
        <v>2.6616547107696533</v>
      </c>
      <c r="S4" s="39">
        <v>9.597004890441895</v>
      </c>
      <c r="T4" s="37">
        <f t="shared" si="1"/>
        <v>0.5433013737</v>
      </c>
      <c r="U4" s="23"/>
      <c r="V4" s="24"/>
      <c r="W4" s="25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>
      <c r="A5" s="40"/>
      <c r="B5" s="30">
        <v>75.0</v>
      </c>
      <c r="C5" s="31" t="s">
        <v>30</v>
      </c>
      <c r="D5" s="31" t="s">
        <v>22</v>
      </c>
      <c r="E5" s="32">
        <v>40388.0</v>
      </c>
      <c r="F5" s="33">
        <v>8.640000343322754</v>
      </c>
      <c r="G5" s="43">
        <v>2.299999952316284</v>
      </c>
      <c r="H5" s="33">
        <v>9.779999732971191</v>
      </c>
      <c r="I5" s="41">
        <v>2.2626442909240723</v>
      </c>
      <c r="J5" s="35">
        <v>0.3161592483520508</v>
      </c>
      <c r="K5" s="36">
        <v>64.67500305175781</v>
      </c>
      <c r="L5" s="37">
        <v>0.17027629911899567</v>
      </c>
      <c r="M5" s="37">
        <v>0.28409090638160706</v>
      </c>
      <c r="N5" s="42">
        <v>0.011352418921887875</v>
      </c>
      <c r="O5" s="39">
        <v>2.432879686355591</v>
      </c>
      <c r="P5" s="37">
        <v>6.210000038146973</v>
      </c>
      <c r="Q5" s="39">
        <v>4.570870876312256</v>
      </c>
      <c r="R5" s="39">
        <v>5.49918794631958</v>
      </c>
      <c r="S5" s="39">
        <v>16.283267974853516</v>
      </c>
      <c r="T5" s="37">
        <f t="shared" si="1"/>
        <v>2.558087616</v>
      </c>
      <c r="U5" s="23"/>
      <c r="V5" s="24"/>
      <c r="W5" s="25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>
      <c r="A6" s="40"/>
      <c r="B6" s="30">
        <v>75.0</v>
      </c>
      <c r="C6" s="31" t="s">
        <v>30</v>
      </c>
      <c r="D6" s="31" t="s">
        <v>22</v>
      </c>
      <c r="E6" s="32">
        <v>40421.0</v>
      </c>
      <c r="F6" s="33">
        <v>8.399999618530273</v>
      </c>
      <c r="G6" s="43">
        <v>2.299999952316284</v>
      </c>
      <c r="H6" s="33">
        <v>7.090000152587891</v>
      </c>
      <c r="I6" s="41">
        <v>2.2207889556884766</v>
      </c>
      <c r="J6" s="35">
        <v>0.3044496476650238</v>
      </c>
      <c r="K6" s="100">
        <v>162.5</v>
      </c>
      <c r="L6" s="37">
        <v>0.09753535687923431</v>
      </c>
      <c r="M6" s="37">
        <v>0.10795454680919647</v>
      </c>
      <c r="N6" s="42">
        <v>0.009871668182313442</v>
      </c>
      <c r="O6" s="39">
        <v>4.7657623291015625</v>
      </c>
      <c r="P6" s="37">
        <v>5.958899974822998</v>
      </c>
      <c r="Q6" s="39">
        <v>9.982525825500488</v>
      </c>
      <c r="R6" s="39">
        <v>9.990549087524414</v>
      </c>
      <c r="S6" s="39">
        <v>26.581140518188477</v>
      </c>
      <c r="T6" s="37">
        <f t="shared" si="1"/>
        <v>2.338615171</v>
      </c>
      <c r="U6" s="23"/>
      <c r="V6" s="24"/>
      <c r="W6" s="25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A7" s="40"/>
      <c r="B7" s="30">
        <v>75.0</v>
      </c>
      <c r="C7" s="31" t="s">
        <v>30</v>
      </c>
      <c r="D7" s="31" t="s">
        <v>22</v>
      </c>
      <c r="E7" s="32">
        <v>40444.0</v>
      </c>
      <c r="F7" s="33">
        <v>8.229999542236328</v>
      </c>
      <c r="G7" s="43">
        <v>1.0</v>
      </c>
      <c r="H7" s="33">
        <v>9.34000015258789</v>
      </c>
      <c r="I7" s="35">
        <v>2.5385901927948</v>
      </c>
      <c r="J7" s="35">
        <v>0.2107728272676468</v>
      </c>
      <c r="K7" s="100">
        <v>190.4499969482422</v>
      </c>
      <c r="L7" s="37">
        <v>0.03877018019556999</v>
      </c>
      <c r="M7" s="37">
        <v>0.039772726595401764</v>
      </c>
      <c r="N7" s="42">
        <v>9.871668880805373E-4</v>
      </c>
      <c r="O7" s="39">
        <v>3.3899714946746826</v>
      </c>
      <c r="P7" s="37">
        <v>6.619699954986572</v>
      </c>
      <c r="Q7" s="39">
        <v>11.370879173278809</v>
      </c>
      <c r="R7" s="39">
        <v>8.95797061920166</v>
      </c>
      <c r="S7" s="39">
        <v>25.002788543701172</v>
      </c>
      <c r="T7" s="37">
        <f t="shared" si="1"/>
        <v>2.579350086</v>
      </c>
      <c r="U7" s="23"/>
      <c r="V7" s="24"/>
      <c r="W7" s="25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>
      <c r="A8" s="46"/>
      <c r="B8" s="30">
        <v>75.0</v>
      </c>
      <c r="C8" s="31" t="s">
        <v>30</v>
      </c>
      <c r="D8" s="31" t="s">
        <v>22</v>
      </c>
      <c r="E8" s="32">
        <v>40479.0</v>
      </c>
      <c r="F8" s="33">
        <v>8.369999885559082</v>
      </c>
      <c r="G8" s="34">
        <v>3.299999952316284</v>
      </c>
      <c r="H8" s="33">
        <v>9.079999923706055</v>
      </c>
      <c r="I8" s="20"/>
      <c r="J8" s="41">
        <v>0.17564402520656586</v>
      </c>
      <c r="K8" s="45">
        <v>101.4000015258789</v>
      </c>
      <c r="L8" s="37">
        <v>0.04058424383401871</v>
      </c>
      <c r="M8" s="37">
        <v>0.13636364042758942</v>
      </c>
      <c r="N8" s="42">
        <v>0.007403751369565725</v>
      </c>
      <c r="O8" s="39">
        <v>2.287991523742676</v>
      </c>
      <c r="P8" s="37">
        <v>4.001800060272217</v>
      </c>
      <c r="Q8" s="39">
        <v>6.91972017288208</v>
      </c>
      <c r="R8" s="39">
        <v>5.52221155166626</v>
      </c>
      <c r="S8" s="39">
        <v>13.93378734588623</v>
      </c>
      <c r="T8" s="37">
        <f t="shared" si="1"/>
        <v>0.1437673918</v>
      </c>
      <c r="U8" s="23"/>
      <c r="V8" s="24"/>
      <c r="W8" s="25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>
      <c r="A9" s="76"/>
      <c r="B9" s="15"/>
      <c r="C9" s="16"/>
      <c r="D9" s="16"/>
      <c r="E9" s="17"/>
      <c r="F9" s="18"/>
      <c r="G9" s="19"/>
      <c r="H9" s="18"/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3"/>
      <c r="V9" s="24"/>
      <c r="W9" s="25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>
      <c r="A10" s="101" t="s">
        <v>28</v>
      </c>
      <c r="B10" s="15"/>
      <c r="C10" s="16"/>
      <c r="D10" s="16"/>
      <c r="E10" s="17"/>
      <c r="F10" s="48">
        <f t="shared" ref="F10:H10" si="2"> (sum(F3:F8)/6)</f>
        <v>8.323333184</v>
      </c>
      <c r="G10" s="48">
        <f t="shared" si="2"/>
        <v>2.23333329</v>
      </c>
      <c r="H10" s="48">
        <f t="shared" si="2"/>
        <v>9.066666762</v>
      </c>
      <c r="I10" s="49">
        <f> (sum(I4:I7)/4)</f>
        <v>1.852301657</v>
      </c>
      <c r="J10" s="49">
        <f> (sum(J3:J8)/6)</f>
        <v>0.1912568286</v>
      </c>
      <c r="K10" s="49">
        <f> (sum(K5:K8)/4)</f>
        <v>129.7562504</v>
      </c>
      <c r="L10" s="50">
        <f t="shared" ref="L10:S10" si="3"> (sum(L3:L8)/6)</f>
        <v>0.09971998818</v>
      </c>
      <c r="M10" s="50">
        <f t="shared" si="3"/>
        <v>0.1472494267</v>
      </c>
      <c r="N10" s="50">
        <f t="shared" si="3"/>
        <v>0.007374320625</v>
      </c>
      <c r="O10" s="50">
        <f t="shared" si="3"/>
        <v>2.685555696</v>
      </c>
      <c r="P10" s="50">
        <f t="shared" si="3"/>
        <v>4.67020001</v>
      </c>
      <c r="Q10" s="50">
        <f t="shared" si="3"/>
        <v>6.394132018</v>
      </c>
      <c r="R10" s="50">
        <f t="shared" si="3"/>
        <v>5.934886376</v>
      </c>
      <c r="S10" s="50">
        <f t="shared" si="3"/>
        <v>16.67964109</v>
      </c>
      <c r="T10" s="37">
        <f> M10 + N10 + I10</f>
        <v>2.006925405</v>
      </c>
      <c r="U10" s="23"/>
      <c r="V10" s="52"/>
      <c r="W10" s="25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>
      <c r="A11" s="76"/>
      <c r="B11" s="15"/>
      <c r="C11" s="16"/>
      <c r="D11" s="16"/>
      <c r="E11" s="17"/>
      <c r="F11" s="18"/>
      <c r="G11" s="19"/>
      <c r="H11" s="1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4"/>
      <c r="W11" s="25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>
      <c r="A12" s="78">
        <v>2011.0</v>
      </c>
      <c r="B12" s="30">
        <v>75.0</v>
      </c>
      <c r="C12" s="31" t="s">
        <v>30</v>
      </c>
      <c r="D12" s="31" t="s">
        <v>22</v>
      </c>
      <c r="E12" s="32">
        <v>40631.0</v>
      </c>
      <c r="F12" s="33">
        <v>7.829999923706055</v>
      </c>
      <c r="G12" s="34">
        <v>3.299999952316284</v>
      </c>
      <c r="H12" s="33">
        <v>12.399999618530273</v>
      </c>
      <c r="I12" s="41">
        <v>1.6678290367126465</v>
      </c>
      <c r="J12" s="84">
        <v>0.4566744863986969</v>
      </c>
      <c r="K12" s="45">
        <v>83.8499984741211</v>
      </c>
      <c r="L12" s="37">
        <v>0.4239095151424408</v>
      </c>
      <c r="M12" s="80">
        <v>0.4204545319080353</v>
      </c>
      <c r="N12" s="42">
        <v>0.013326751999557018</v>
      </c>
      <c r="O12" s="39">
        <v>5.667033672332764</v>
      </c>
      <c r="P12" s="37">
        <v>5.0279998779296875</v>
      </c>
      <c r="Q12" s="39">
        <v>15.251626014709473</v>
      </c>
      <c r="R12" s="39">
        <v>10.345383644104004</v>
      </c>
      <c r="S12" s="39">
        <v>42.76320266723633</v>
      </c>
      <c r="T12" s="37">
        <f t="shared" ref="T12:T19" si="4"> M12 + N12 + I12</f>
        <v>2.101610321</v>
      </c>
      <c r="U12" s="23"/>
      <c r="V12" s="24"/>
      <c r="W12" s="25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>
      <c r="A13" s="40"/>
      <c r="B13" s="30">
        <v>75.0</v>
      </c>
      <c r="C13" s="31" t="s">
        <v>30</v>
      </c>
      <c r="D13" s="31" t="s">
        <v>22</v>
      </c>
      <c r="E13" s="32">
        <v>40660.0</v>
      </c>
      <c r="F13" s="33">
        <v>7.730000019073486</v>
      </c>
      <c r="G13" s="43">
        <v>2.4000000953674316</v>
      </c>
      <c r="H13" s="33">
        <v>8.470000267028809</v>
      </c>
      <c r="I13" s="41">
        <v>0.44307741522789</v>
      </c>
      <c r="J13" s="35">
        <v>0.3044496476650238</v>
      </c>
      <c r="K13" s="45">
        <v>99.44999694824219</v>
      </c>
      <c r="L13" s="37">
        <v>0.11908320337533951</v>
      </c>
      <c r="M13" s="37">
        <v>0.20820863544940948</v>
      </c>
      <c r="N13" s="42">
        <v>0.0019743337761610746</v>
      </c>
      <c r="O13" s="39">
        <v>1.04662024974823</v>
      </c>
      <c r="P13" s="37">
        <v>3.3984999656677246</v>
      </c>
      <c r="Q13" s="39">
        <v>2.018436908721924</v>
      </c>
      <c r="R13" s="39">
        <v>1.9257155656814575</v>
      </c>
      <c r="S13" s="39">
        <v>7.90969181060791</v>
      </c>
      <c r="T13" s="37">
        <f t="shared" si="4"/>
        <v>0.6532603845</v>
      </c>
      <c r="U13" s="23"/>
      <c r="V13" s="24"/>
      <c r="W13" s="25"/>
      <c r="X13" s="26"/>
      <c r="Y13" s="27"/>
      <c r="Z13" s="27"/>
      <c r="AA13" s="26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>
      <c r="A14" s="40"/>
      <c r="B14" s="30">
        <v>75.0</v>
      </c>
      <c r="C14" s="31" t="s">
        <v>30</v>
      </c>
      <c r="D14" s="31" t="s">
        <v>22</v>
      </c>
      <c r="E14" s="32">
        <v>40687.0</v>
      </c>
      <c r="F14" s="33">
        <v>7.71999979019165</v>
      </c>
      <c r="G14" s="34">
        <v>3.799999952316284</v>
      </c>
      <c r="H14" s="33">
        <v>10.829999923706055</v>
      </c>
      <c r="I14" s="59">
        <v>0.2313612848520279</v>
      </c>
      <c r="J14" s="41">
        <v>0.058548010885715485</v>
      </c>
      <c r="K14" s="45">
        <v>111.1500015258789</v>
      </c>
      <c r="L14" s="37">
        <v>0.040986567735672</v>
      </c>
      <c r="M14" s="37">
        <v>0.11842668056488037</v>
      </c>
      <c r="N14" s="42">
        <v>0.002895752899348736</v>
      </c>
      <c r="O14" s="39">
        <v>0.6978036165237427</v>
      </c>
      <c r="P14" s="37">
        <v>1.9049999713897705</v>
      </c>
      <c r="Q14" s="39">
        <v>1.4862362146377563</v>
      </c>
      <c r="R14" s="39">
        <v>1.6576656103134155</v>
      </c>
      <c r="S14" s="39">
        <v>5.446556568145752</v>
      </c>
      <c r="T14" s="37">
        <f t="shared" si="4"/>
        <v>0.3526837183</v>
      </c>
      <c r="U14" s="23"/>
      <c r="V14" s="24"/>
      <c r="W14" s="25"/>
      <c r="X14" s="26"/>
      <c r="Y14" s="27"/>
      <c r="Z14" s="27"/>
      <c r="AA14" s="26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>
      <c r="A15" s="40"/>
      <c r="B15" s="30">
        <v>75.0</v>
      </c>
      <c r="C15" s="31" t="s">
        <v>30</v>
      </c>
      <c r="D15" s="31" t="s">
        <v>22</v>
      </c>
      <c r="E15" s="32">
        <v>40722.0</v>
      </c>
      <c r="F15" s="33">
        <v>8.0</v>
      </c>
      <c r="G15" s="43">
        <v>2.299999952316284</v>
      </c>
      <c r="H15" s="33">
        <v>9.020000457763672</v>
      </c>
      <c r="I15" s="41">
        <v>0.5453451871871948</v>
      </c>
      <c r="J15" s="41">
        <v>0.1522248238325119</v>
      </c>
      <c r="K15" s="36">
        <v>53.95000076293945</v>
      </c>
      <c r="L15" s="37">
        <v>0.023946058005094528</v>
      </c>
      <c r="M15" s="37">
        <v>0.13552799820899963</v>
      </c>
      <c r="N15" s="42">
        <v>0.004826254677027464</v>
      </c>
      <c r="O15" s="39">
        <v>1.9349559545516968</v>
      </c>
      <c r="P15" s="37">
        <v>2.509399890899658</v>
      </c>
      <c r="Q15" s="39">
        <v>5.101706027984619</v>
      </c>
      <c r="R15" s="39">
        <v>3.743666172027588</v>
      </c>
      <c r="S15" s="39">
        <v>11.432049751281738</v>
      </c>
      <c r="T15" s="37">
        <f t="shared" si="4"/>
        <v>0.6856994401</v>
      </c>
      <c r="U15" s="23"/>
      <c r="V15" s="24"/>
      <c r="W15" s="25"/>
      <c r="X15" s="26"/>
      <c r="Y15" s="27"/>
      <c r="Z15" s="27"/>
      <c r="AA15" s="26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>
      <c r="A16" s="40"/>
      <c r="B16" s="30">
        <v>75.0</v>
      </c>
      <c r="C16" s="31" t="s">
        <v>30</v>
      </c>
      <c r="D16" s="31" t="s">
        <v>22</v>
      </c>
      <c r="E16" s="32">
        <v>40745.0</v>
      </c>
      <c r="F16" s="33">
        <v>8.489999771118164</v>
      </c>
      <c r="G16" s="43">
        <v>2.4000000953674316</v>
      </c>
      <c r="H16" s="33">
        <v>8.529999732971191</v>
      </c>
      <c r="I16" s="20"/>
      <c r="J16" s="35">
        <v>0.22248244285583496</v>
      </c>
      <c r="K16" s="100">
        <v>306.79998779296875</v>
      </c>
      <c r="L16" s="37">
        <v>0.0642864778637886</v>
      </c>
      <c r="M16" s="37">
        <v>0.13125267624855042</v>
      </c>
      <c r="N16" s="42">
        <v>0.012548262253403664</v>
      </c>
      <c r="O16" s="39">
        <v>4.168363094329834</v>
      </c>
      <c r="P16" s="54"/>
      <c r="Q16" s="39">
        <v>5.831482887268066</v>
      </c>
      <c r="R16" s="39">
        <v>5.926520347595215</v>
      </c>
      <c r="S16" s="39">
        <v>22.58721923828125</v>
      </c>
      <c r="T16" s="37">
        <f t="shared" si="4"/>
        <v>0.1438009385</v>
      </c>
      <c r="U16" s="23"/>
      <c r="V16" s="24"/>
      <c r="W16" s="25"/>
      <c r="X16" s="26"/>
      <c r="Y16" s="27"/>
      <c r="Z16" s="27"/>
      <c r="AA16" s="26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>
      <c r="A17" s="40"/>
      <c r="B17" s="30">
        <v>75.0</v>
      </c>
      <c r="C17" s="31" t="s">
        <v>30</v>
      </c>
      <c r="D17" s="31" t="s">
        <v>22</v>
      </c>
      <c r="E17" s="32">
        <v>40779.0</v>
      </c>
      <c r="F17" s="33">
        <v>7.909999847412109</v>
      </c>
      <c r="G17" s="43">
        <v>1.2999999523162842</v>
      </c>
      <c r="H17" s="33">
        <v>7.820000171661377</v>
      </c>
      <c r="I17" s="41">
        <v>2.240835428237915</v>
      </c>
      <c r="J17" s="41">
        <v>0.18735362589359283</v>
      </c>
      <c r="K17" s="100">
        <v>135.02000427246094</v>
      </c>
      <c r="L17" s="37">
        <v>0.04449186101555824</v>
      </c>
      <c r="M17" s="37">
        <v>0.19538263976573944</v>
      </c>
      <c r="N17" s="42">
        <v>0.013030887581408024</v>
      </c>
      <c r="O17" s="39">
        <v>4.254635810852051</v>
      </c>
      <c r="P17" s="37">
        <v>6.929699897766113</v>
      </c>
      <c r="Q17" s="39">
        <v>10.326595306396484</v>
      </c>
      <c r="R17" s="39">
        <v>7.270354747772217</v>
      </c>
      <c r="S17" s="39">
        <v>29.893327713012695</v>
      </c>
      <c r="T17" s="37">
        <f t="shared" si="4"/>
        <v>2.449248956</v>
      </c>
      <c r="U17" s="23"/>
      <c r="V17" s="24"/>
      <c r="W17" s="25"/>
      <c r="X17" s="26"/>
      <c r="Y17" s="27"/>
      <c r="Z17" s="27"/>
      <c r="AA17" s="26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>
      <c r="A18" s="40"/>
      <c r="B18" s="30">
        <v>75.0</v>
      </c>
      <c r="C18" s="31" t="s">
        <v>30</v>
      </c>
      <c r="D18" s="31" t="s">
        <v>22</v>
      </c>
      <c r="E18" s="32">
        <v>40799.0</v>
      </c>
      <c r="F18" s="33">
        <v>8.029999732971191</v>
      </c>
      <c r="G18" s="43">
        <v>3.0</v>
      </c>
      <c r="H18" s="33">
        <v>7.599999904632568</v>
      </c>
      <c r="I18" s="41">
        <v>2.0726773738861084</v>
      </c>
      <c r="J18" s="41">
        <v>0.11709602177143097</v>
      </c>
      <c r="K18" s="45">
        <v>128.13999938964844</v>
      </c>
      <c r="L18" s="37">
        <v>0.03347612917423248</v>
      </c>
      <c r="M18" s="37">
        <v>0.14835399389266968</v>
      </c>
      <c r="N18" s="42">
        <v>0.013030887581408024</v>
      </c>
      <c r="O18" s="39">
        <v>2.7875518798828125</v>
      </c>
      <c r="P18" s="37">
        <v>6.32450008392334</v>
      </c>
      <c r="Q18" s="39">
        <v>10.287412643432617</v>
      </c>
      <c r="R18" s="39">
        <v>8.149694442749023</v>
      </c>
      <c r="S18" s="39">
        <v>25.0766658782959</v>
      </c>
      <c r="T18" s="37">
        <f t="shared" si="4"/>
        <v>2.234062255</v>
      </c>
      <c r="U18" s="23"/>
      <c r="V18" s="24"/>
      <c r="W18" s="25"/>
      <c r="X18" s="26"/>
      <c r="Y18" s="27"/>
      <c r="Z18" s="27"/>
      <c r="AA18" s="26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>
      <c r="A19" s="46"/>
      <c r="B19" s="30">
        <v>75.0</v>
      </c>
      <c r="C19" s="31" t="s">
        <v>30</v>
      </c>
      <c r="D19" s="31" t="s">
        <v>22</v>
      </c>
      <c r="E19" s="32">
        <v>40833.0</v>
      </c>
      <c r="F19" s="33">
        <v>7.880000114440918</v>
      </c>
      <c r="G19" s="43">
        <v>2.4000000953674316</v>
      </c>
      <c r="H19" s="33">
        <v>7.840000152587891</v>
      </c>
      <c r="I19" s="41">
        <v>2.4460031986236572</v>
      </c>
      <c r="J19" s="84">
        <v>0.6323184967041016</v>
      </c>
      <c r="K19" s="100">
        <v>185.89999389648438</v>
      </c>
      <c r="L19" s="37">
        <v>0.09698189795017242</v>
      </c>
      <c r="M19" s="37">
        <v>0.13980333507061005</v>
      </c>
      <c r="N19" s="42">
        <v>0.013030887581408024</v>
      </c>
      <c r="O19" s="39">
        <v>3.649205446243286</v>
      </c>
      <c r="P19" s="37">
        <v>10.643799781799316</v>
      </c>
      <c r="Q19" s="39">
        <v>10.561854362487793</v>
      </c>
      <c r="R19" s="39">
        <v>7.490377902984619</v>
      </c>
      <c r="S19" s="39">
        <v>23.239500045776367</v>
      </c>
      <c r="T19" s="37">
        <f t="shared" si="4"/>
        <v>2.598837421</v>
      </c>
      <c r="U19" s="23"/>
      <c r="V19" s="24"/>
      <c r="W19" s="25"/>
      <c r="X19" s="26"/>
      <c r="Y19" s="27"/>
      <c r="Z19" s="27"/>
      <c r="AA19" s="26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>
      <c r="A20" s="76"/>
      <c r="B20" s="15"/>
      <c r="C20" s="16"/>
      <c r="D20" s="16"/>
      <c r="E20" s="17"/>
      <c r="F20" s="18"/>
      <c r="G20" s="19"/>
      <c r="H20" s="1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4"/>
      <c r="W20" s="25"/>
      <c r="X20" s="26"/>
      <c r="Y20" s="27"/>
      <c r="Z20" s="27"/>
      <c r="AA20" s="26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>
      <c r="A21" s="101" t="s">
        <v>28</v>
      </c>
      <c r="B21" s="15"/>
      <c r="C21" s="16"/>
      <c r="D21" s="16"/>
      <c r="E21" s="17"/>
      <c r="F21" s="48">
        <f t="shared" ref="F21:H21" si="5"> (sum(F12:F19)/8)</f>
        <v>7.9487499</v>
      </c>
      <c r="G21" s="48">
        <f t="shared" si="5"/>
        <v>2.612500012</v>
      </c>
      <c r="H21" s="48">
        <f t="shared" si="5"/>
        <v>9.063750029</v>
      </c>
      <c r="I21" s="49">
        <f> (sum(I17:I19,I12:I15)/7)</f>
        <v>1.378161275</v>
      </c>
      <c r="J21" s="55">
        <f t="shared" ref="J21:O21" si="6"> (sum(J12:J19)/8)</f>
        <v>0.2663934445</v>
      </c>
      <c r="K21" s="55">
        <f t="shared" si="6"/>
        <v>138.0324979</v>
      </c>
      <c r="L21" s="50">
        <f t="shared" si="6"/>
        <v>0.1058952138</v>
      </c>
      <c r="M21" s="50">
        <f t="shared" si="6"/>
        <v>0.1871763114</v>
      </c>
      <c r="N21" s="50">
        <f t="shared" si="6"/>
        <v>0.009333002294</v>
      </c>
      <c r="O21" s="50">
        <f t="shared" si="6"/>
        <v>3.025771216</v>
      </c>
      <c r="P21" s="50">
        <f> (sum(P17:P19,P12:P15)/7)</f>
        <v>5.24841421</v>
      </c>
      <c r="Q21" s="50">
        <f t="shared" ref="Q21:S21" si="7"> (sum(Q12:Q19)/8)</f>
        <v>7.608168796</v>
      </c>
      <c r="R21" s="50">
        <f t="shared" si="7"/>
        <v>5.813672304</v>
      </c>
      <c r="S21" s="50">
        <f t="shared" si="7"/>
        <v>21.04352671</v>
      </c>
      <c r="T21" s="37">
        <f> M21 + N21 + I21</f>
        <v>1.574670589</v>
      </c>
      <c r="U21" s="23"/>
      <c r="V21" s="52"/>
      <c r="W21" s="25"/>
      <c r="X21" s="26"/>
      <c r="Y21" s="27"/>
      <c r="Z21" s="27"/>
      <c r="AA21" s="26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>
      <c r="A22" s="76"/>
      <c r="B22" s="15"/>
      <c r="C22" s="16"/>
      <c r="D22" s="16"/>
      <c r="E22" s="17"/>
      <c r="F22" s="18"/>
      <c r="G22" s="19"/>
      <c r="H22" s="1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4"/>
      <c r="W22" s="25"/>
      <c r="X22" s="53"/>
      <c r="Y22" s="27"/>
      <c r="Z22" s="27"/>
      <c r="AA22" s="53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>
      <c r="A23" s="78">
        <v>2012.0</v>
      </c>
      <c r="B23" s="30">
        <v>75.0</v>
      </c>
      <c r="C23" s="31" t="s">
        <v>30</v>
      </c>
      <c r="D23" s="31" t="s">
        <v>22</v>
      </c>
      <c r="E23" s="32">
        <v>40991.0</v>
      </c>
      <c r="F23" s="57">
        <v>13.300000190734863</v>
      </c>
      <c r="G23" s="102">
        <v>5.199999809265137</v>
      </c>
      <c r="H23" s="33">
        <v>13.300000190734863</v>
      </c>
      <c r="I23" s="41">
        <v>1.8226419687271118</v>
      </c>
      <c r="J23" s="41">
        <v>0.16393442451953888</v>
      </c>
      <c r="K23" s="45">
        <v>126.0999984741211</v>
      </c>
      <c r="L23" s="37">
        <v>0.005391600076109171</v>
      </c>
      <c r="M23" s="80">
        <v>0.08422403037548065</v>
      </c>
      <c r="N23" s="42">
        <v>0.014313919469714165</v>
      </c>
      <c r="O23" s="39">
        <v>2.45133900642395</v>
      </c>
      <c r="P23" s="37">
        <v>6.593999862670898</v>
      </c>
      <c r="Q23" s="39">
        <v>8.044008255004883</v>
      </c>
      <c r="R23" s="39">
        <v>5.769046306610107</v>
      </c>
      <c r="S23" s="39">
        <v>15.436741828918457</v>
      </c>
      <c r="T23" s="37">
        <f t="shared" ref="T23:T29" si="8"> M23 + N23 + I23</f>
        <v>1.921179919</v>
      </c>
      <c r="U23" s="23"/>
      <c r="V23" s="24"/>
      <c r="W23" s="25"/>
      <c r="X23" s="26"/>
      <c r="Y23" s="27"/>
      <c r="Z23" s="27"/>
      <c r="AA23" s="26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>
      <c r="A24" s="40"/>
      <c r="B24" s="30">
        <v>75.0</v>
      </c>
      <c r="C24" s="31" t="s">
        <v>30</v>
      </c>
      <c r="D24" s="31" t="s">
        <v>22</v>
      </c>
      <c r="E24" s="32">
        <v>41017.0</v>
      </c>
      <c r="F24" s="33">
        <v>8.0600004196167</v>
      </c>
      <c r="G24" s="43">
        <v>2.700000047683716</v>
      </c>
      <c r="H24" s="33">
        <v>9.729999542236328</v>
      </c>
      <c r="I24" s="59">
        <v>0.3015645146369934</v>
      </c>
      <c r="J24" s="41">
        <v>0.1522248238325119</v>
      </c>
      <c r="K24" s="36">
        <v>47.45000076293945</v>
      </c>
      <c r="L24" s="37">
        <v>0.2104780226945877</v>
      </c>
      <c r="M24" s="37">
        <v>0.25523728132247925</v>
      </c>
      <c r="N24" s="42">
        <v>0.008390918374061584</v>
      </c>
      <c r="O24" s="39">
        <v>14.916361808776855</v>
      </c>
      <c r="P24" s="37">
        <v>3.1793999671936035</v>
      </c>
      <c r="Q24" s="39">
        <v>2.204137086868286</v>
      </c>
      <c r="R24" s="39">
        <v>1.86874520778656</v>
      </c>
      <c r="S24" s="39">
        <v>5.331850528717041</v>
      </c>
      <c r="T24" s="37">
        <f t="shared" si="8"/>
        <v>0.5651927143</v>
      </c>
      <c r="U24" s="23"/>
      <c r="V24" s="24"/>
      <c r="W24" s="25"/>
      <c r="X24" s="26"/>
      <c r="Y24" s="27"/>
      <c r="Z24" s="27"/>
      <c r="AA24" s="26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>
      <c r="A25" s="40"/>
      <c r="B25" s="30">
        <v>75.0</v>
      </c>
      <c r="C25" s="31" t="s">
        <v>30</v>
      </c>
      <c r="D25" s="31" t="s">
        <v>22</v>
      </c>
      <c r="E25" s="32">
        <v>41051.0</v>
      </c>
      <c r="F25" s="33">
        <v>7.800000190734863</v>
      </c>
      <c r="G25" s="43">
        <v>1.600000023841858</v>
      </c>
      <c r="H25" s="33">
        <v>9.430000305175781</v>
      </c>
      <c r="I25" s="59">
        <v>0.14126451313495636</v>
      </c>
      <c r="J25" s="41">
        <v>0.058548010885715485</v>
      </c>
      <c r="K25" s="36">
        <v>35.75</v>
      </c>
      <c r="L25" s="37">
        <v>0.07590089738368988</v>
      </c>
      <c r="M25" s="37">
        <v>0.12697733938694</v>
      </c>
      <c r="N25" s="42">
        <v>0.0</v>
      </c>
      <c r="O25" s="58"/>
      <c r="P25" s="37">
        <v>1.926900029182434</v>
      </c>
      <c r="Q25" s="39">
        <v>1.464975118637085</v>
      </c>
      <c r="R25" s="39">
        <v>1.4066107273101807</v>
      </c>
      <c r="S25" s="39">
        <v>5.922817230224609</v>
      </c>
      <c r="T25" s="37">
        <f t="shared" si="8"/>
        <v>0.2682418525</v>
      </c>
      <c r="U25" s="23"/>
      <c r="V25" s="24"/>
      <c r="W25" s="25"/>
      <c r="X25" s="26"/>
      <c r="Y25" s="27"/>
      <c r="Z25" s="27"/>
      <c r="AA25" s="26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>
      <c r="A26" s="40"/>
      <c r="B26" s="30">
        <v>75.0</v>
      </c>
      <c r="C26" s="31" t="s">
        <v>30</v>
      </c>
      <c r="D26" s="31" t="s">
        <v>22</v>
      </c>
      <c r="E26" s="32">
        <v>41090.0</v>
      </c>
      <c r="F26" s="33">
        <v>8.109999656677246</v>
      </c>
      <c r="G26" s="34">
        <v>2.0999999046325684</v>
      </c>
      <c r="H26" s="33">
        <v>8.449999809265137</v>
      </c>
      <c r="I26" s="41">
        <v>1.3183484077453613</v>
      </c>
      <c r="J26" s="84">
        <v>0.43325525522232056</v>
      </c>
      <c r="K26" s="45">
        <v>124.80000305175781</v>
      </c>
      <c r="L26" s="37">
        <v>0.27709710597991943</v>
      </c>
      <c r="M26" s="37">
        <v>0.6656690835952759</v>
      </c>
      <c r="N26" s="42">
        <v>0.015794670209288597</v>
      </c>
      <c r="O26" s="58"/>
      <c r="P26" s="37">
        <v>4.612800121307373</v>
      </c>
      <c r="Q26" s="39">
        <v>8.232644081115723</v>
      </c>
      <c r="R26" s="39">
        <v>4.801623344421387</v>
      </c>
      <c r="S26" s="58"/>
      <c r="T26" s="37">
        <f t="shared" si="8"/>
        <v>1.999812162</v>
      </c>
      <c r="U26" s="23"/>
      <c r="V26" s="24"/>
      <c r="W26" s="25"/>
      <c r="X26" s="26"/>
      <c r="Y26" s="27"/>
      <c r="Z26" s="27"/>
      <c r="AA26" s="26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>
      <c r="A27" s="40"/>
      <c r="B27" s="30">
        <v>75.0</v>
      </c>
      <c r="C27" s="31" t="s">
        <v>30</v>
      </c>
      <c r="D27" s="31" t="s">
        <v>22</v>
      </c>
      <c r="E27" s="32">
        <v>41144.0</v>
      </c>
      <c r="F27" s="33">
        <v>8.359999656677246</v>
      </c>
      <c r="G27" s="102">
        <v>3.5</v>
      </c>
      <c r="H27" s="33">
        <v>12.640000343322754</v>
      </c>
      <c r="I27" s="41">
        <v>2.2179386615753174</v>
      </c>
      <c r="J27" s="35">
        <v>0.24590164422988892</v>
      </c>
      <c r="K27" s="100">
        <v>188.5</v>
      </c>
      <c r="L27" s="37">
        <v>0.2612830102443695</v>
      </c>
      <c r="M27" s="37">
        <v>0.11415134370326996</v>
      </c>
      <c r="N27" s="42">
        <v>0.009871668182313442</v>
      </c>
      <c r="O27" s="39">
        <v>4.561227321624756</v>
      </c>
      <c r="P27" s="37">
        <v>6.379300117492676</v>
      </c>
      <c r="Q27" s="39">
        <v>18.353120803833008</v>
      </c>
      <c r="R27" s="39">
        <v>7.649266242980957</v>
      </c>
      <c r="S27" s="39">
        <v>27.716005325317383</v>
      </c>
      <c r="T27" s="37">
        <f t="shared" si="8"/>
        <v>2.341961673</v>
      </c>
      <c r="U27" s="23"/>
      <c r="V27" s="24"/>
      <c r="W27" s="25"/>
      <c r="X27" s="26"/>
      <c r="Y27" s="27"/>
      <c r="Z27" s="27"/>
      <c r="AA27" s="26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>
      <c r="A28" s="40"/>
      <c r="B28" s="30">
        <v>75.0</v>
      </c>
      <c r="C28" s="31" t="s">
        <v>30</v>
      </c>
      <c r="D28" s="31" t="s">
        <v>22</v>
      </c>
      <c r="E28" s="32">
        <v>41180.0</v>
      </c>
      <c r="F28" s="33">
        <v>7.539999961853027</v>
      </c>
      <c r="G28" s="43">
        <v>2.4000000953674316</v>
      </c>
      <c r="H28" s="44">
        <v>6.900000095367432</v>
      </c>
      <c r="I28" s="41">
        <v>2.448690414428711</v>
      </c>
      <c r="J28" s="35">
        <v>0.2107728272676468</v>
      </c>
      <c r="K28" s="100">
        <v>177.4499969482422</v>
      </c>
      <c r="L28" s="37">
        <v>0.09146833419799805</v>
      </c>
      <c r="M28" s="37">
        <v>0.10987601429224014</v>
      </c>
      <c r="N28" s="42">
        <v>0.021717669442296028</v>
      </c>
      <c r="O28" s="39">
        <v>4.69061803817749</v>
      </c>
      <c r="P28" s="37">
        <v>6.417300224304199</v>
      </c>
      <c r="Q28" s="39">
        <v>8.031248092651367</v>
      </c>
      <c r="R28" s="39">
        <v>7.606799602508545</v>
      </c>
      <c r="S28" s="39">
        <v>27.915424346923828</v>
      </c>
      <c r="T28" s="37">
        <f t="shared" si="8"/>
        <v>2.580284098</v>
      </c>
      <c r="U28" s="23"/>
      <c r="V28" s="24"/>
      <c r="W28" s="25"/>
      <c r="X28" s="26"/>
      <c r="Y28" s="27"/>
      <c r="Z28" s="27"/>
      <c r="AA28" s="26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>
      <c r="A29" s="46"/>
      <c r="B29" s="30">
        <v>75.0</v>
      </c>
      <c r="C29" s="31" t="s">
        <v>30</v>
      </c>
      <c r="D29" s="31" t="s">
        <v>22</v>
      </c>
      <c r="E29" s="32">
        <v>41206.0</v>
      </c>
      <c r="F29" s="33">
        <v>7.860000133514404</v>
      </c>
      <c r="G29" s="43">
        <v>2.5999999046325684</v>
      </c>
      <c r="H29" s="33">
        <v>10.819999694824219</v>
      </c>
      <c r="I29" s="41">
        <v>2.1750354766845703</v>
      </c>
      <c r="J29" s="84">
        <v>0.49180328845977783</v>
      </c>
      <c r="K29" s="100">
        <v>174.1999969482422</v>
      </c>
      <c r="L29" s="37">
        <v>0.04473644495010376</v>
      </c>
      <c r="M29" s="37">
        <v>0.10132535547018051</v>
      </c>
      <c r="N29" s="42">
        <v>0.015794670209288597</v>
      </c>
      <c r="O29" s="39">
        <v>4.347758769989014</v>
      </c>
      <c r="P29" s="37">
        <v>6.376999855041504</v>
      </c>
      <c r="Q29" s="39">
        <v>8.308205604553223</v>
      </c>
      <c r="R29" s="39">
        <v>9.568859100341797</v>
      </c>
      <c r="S29" s="39">
        <v>29.76809310913086</v>
      </c>
      <c r="T29" s="37">
        <f t="shared" si="8"/>
        <v>2.292155502</v>
      </c>
      <c r="U29" s="23"/>
      <c r="V29" s="24"/>
      <c r="W29" s="25"/>
      <c r="X29" s="26"/>
      <c r="Y29" s="27"/>
      <c r="Z29" s="27"/>
      <c r="AA29" s="26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>
      <c r="A30" s="76"/>
      <c r="B30" s="15"/>
      <c r="C30" s="16"/>
      <c r="D30" s="16"/>
      <c r="E30" s="17"/>
      <c r="F30" s="18"/>
      <c r="G30" s="19"/>
      <c r="H30" s="1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4"/>
      <c r="W30" s="25"/>
      <c r="X30" s="26"/>
      <c r="Y30" s="27"/>
      <c r="Z30" s="27"/>
      <c r="AA30" s="26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>
      <c r="A31" s="101" t="s">
        <v>28</v>
      </c>
      <c r="B31" s="15"/>
      <c r="C31" s="16"/>
      <c r="D31" s="16"/>
      <c r="E31" s="17"/>
      <c r="F31" s="48">
        <f t="shared" ref="F31:N31" si="9"> (sum(F23:F29)/7)</f>
        <v>8.718571459</v>
      </c>
      <c r="G31" s="48">
        <f t="shared" si="9"/>
        <v>2.871428541</v>
      </c>
      <c r="H31" s="48">
        <f t="shared" si="9"/>
        <v>10.18142857</v>
      </c>
      <c r="I31" s="49">
        <f t="shared" si="9"/>
        <v>1.489354851</v>
      </c>
      <c r="J31" s="55">
        <f t="shared" si="9"/>
        <v>0.2509200392</v>
      </c>
      <c r="K31" s="49">
        <f t="shared" si="9"/>
        <v>124.8928566</v>
      </c>
      <c r="L31" s="50">
        <f t="shared" si="9"/>
        <v>0.1380507736</v>
      </c>
      <c r="M31" s="50">
        <f t="shared" si="9"/>
        <v>0.2082086354</v>
      </c>
      <c r="N31" s="50">
        <f t="shared" si="9"/>
        <v>0.0122690737</v>
      </c>
      <c r="O31" s="50">
        <f> (sum(O27:O29,O23:O24)/5)</f>
        <v>6.193460989</v>
      </c>
      <c r="P31" s="50">
        <f t="shared" ref="P31:R31" si="10"> (sum(P23:P29)/7)</f>
        <v>5.069528597</v>
      </c>
      <c r="Q31" s="50">
        <f t="shared" si="10"/>
        <v>7.805477006</v>
      </c>
      <c r="R31" s="50">
        <f t="shared" si="10"/>
        <v>5.524421505</v>
      </c>
      <c r="S31" s="50">
        <f> (sum(S27:S29,S23:S25)/6)</f>
        <v>18.68182206</v>
      </c>
      <c r="T31" s="37">
        <f> M31 + N31 + I31</f>
        <v>1.70983256</v>
      </c>
      <c r="U31" s="23"/>
      <c r="V31" s="52"/>
      <c r="W31" s="25"/>
      <c r="X31" s="26"/>
      <c r="Y31" s="27"/>
      <c r="Z31" s="27"/>
      <c r="AA31" s="26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>
      <c r="A32" s="76"/>
      <c r="B32" s="15"/>
      <c r="C32" s="16"/>
      <c r="D32" s="16"/>
      <c r="E32" s="17"/>
      <c r="F32" s="18"/>
      <c r="G32" s="19"/>
      <c r="H32" s="18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3"/>
      <c r="V32" s="24"/>
      <c r="W32" s="25"/>
      <c r="X32" s="53"/>
      <c r="Y32" s="27"/>
      <c r="Z32" s="27"/>
      <c r="AA32" s="53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>
      <c r="A33" s="78">
        <v>2013.0</v>
      </c>
      <c r="B33" s="30">
        <v>75.0</v>
      </c>
      <c r="C33" s="31" t="s">
        <v>30</v>
      </c>
      <c r="D33" s="31" t="s">
        <v>22</v>
      </c>
      <c r="E33" s="32">
        <v>41367.0</v>
      </c>
      <c r="F33" s="33">
        <v>8.380000114440918</v>
      </c>
      <c r="G33" s="34">
        <v>3.0999999046325684</v>
      </c>
      <c r="H33" s="33">
        <v>12.270000457763672</v>
      </c>
      <c r="I33" s="41">
        <v>0.8897225856781006</v>
      </c>
      <c r="J33" s="41">
        <v>0.13619999587535858</v>
      </c>
      <c r="K33" s="45">
        <v>94.25</v>
      </c>
      <c r="L33" s="37">
        <v>0.17935381829738617</v>
      </c>
      <c r="M33" s="80">
        <v>0.24451999366283417</v>
      </c>
      <c r="N33" s="42">
        <v>0.003283000085502863</v>
      </c>
      <c r="O33" s="39">
        <v>3.406900405883789</v>
      </c>
      <c r="P33" s="37">
        <v>5.161099910736084</v>
      </c>
      <c r="Q33" s="39">
        <v>10.57394027709961</v>
      </c>
      <c r="R33" s="39">
        <v>7.736485004425049</v>
      </c>
      <c r="S33" s="39">
        <v>21.72367286682129</v>
      </c>
      <c r="T33" s="37">
        <f t="shared" ref="T33:T35" si="11"> M33 + N33 + I33</f>
        <v>1.137525579</v>
      </c>
      <c r="U33" s="23"/>
      <c r="V33" s="24"/>
      <c r="W33" s="25"/>
      <c r="X33" s="26"/>
      <c r="Y33" s="27"/>
      <c r="Z33" s="27"/>
      <c r="AA33" s="26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>
      <c r="A34" s="40"/>
      <c r="B34" s="30">
        <v>75.0</v>
      </c>
      <c r="C34" s="31" t="s">
        <v>30</v>
      </c>
      <c r="D34" s="31" t="s">
        <v>22</v>
      </c>
      <c r="E34" s="32">
        <v>41426.0</v>
      </c>
      <c r="F34" s="33">
        <v>7.849999904632568</v>
      </c>
      <c r="G34" s="43">
        <v>1.7999999523162842</v>
      </c>
      <c r="H34" s="33">
        <v>8.5600004196167</v>
      </c>
      <c r="I34" s="59">
        <v>0.2094806432723999</v>
      </c>
      <c r="J34" s="41">
        <v>0.043800000101327896</v>
      </c>
      <c r="K34" s="36">
        <v>50.04999923706055</v>
      </c>
      <c r="L34" s="37">
        <v>0.1184936910867691</v>
      </c>
      <c r="M34" s="37">
        <v>0.21222899854183197</v>
      </c>
      <c r="N34" s="42">
        <v>0.004220999777317047</v>
      </c>
      <c r="O34" s="39">
        <v>1.2639052867889404</v>
      </c>
      <c r="P34" s="37">
        <v>2.6247000694274902</v>
      </c>
      <c r="Q34" s="39">
        <v>3.9267578125</v>
      </c>
      <c r="R34" s="39">
        <v>2.650123119354248</v>
      </c>
      <c r="S34" s="39">
        <v>7.876841068267822</v>
      </c>
      <c r="T34" s="37">
        <f t="shared" si="11"/>
        <v>0.4259306416</v>
      </c>
      <c r="U34" s="23"/>
      <c r="V34" s="24"/>
      <c r="W34" s="25"/>
      <c r="X34" s="26"/>
      <c r="Y34" s="27"/>
      <c r="Z34" s="27"/>
      <c r="AA34" s="26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>
      <c r="A35" s="46"/>
      <c r="B35" s="30">
        <v>75.0</v>
      </c>
      <c r="C35" s="31" t="s">
        <v>30</v>
      </c>
      <c r="D35" s="31" t="s">
        <v>22</v>
      </c>
      <c r="E35" s="32">
        <v>41487.0</v>
      </c>
      <c r="F35" s="33">
        <v>7.949999809265137</v>
      </c>
      <c r="G35" s="34">
        <v>3.4000000953674316</v>
      </c>
      <c r="H35" s="33">
        <v>14.829999923706055</v>
      </c>
      <c r="I35" s="41">
        <v>1.9909354448318481</v>
      </c>
      <c r="J35" s="35">
        <v>0.3869999945163727</v>
      </c>
      <c r="K35" s="100">
        <v>146.0</v>
      </c>
      <c r="L35" s="37">
        <v>0.028220191597938538</v>
      </c>
      <c r="M35" s="37">
        <v>0.042904000729322433</v>
      </c>
      <c r="N35" s="42">
        <v>9.379999828524888E-4</v>
      </c>
      <c r="O35" s="39">
        <v>2.0802156925201416</v>
      </c>
      <c r="P35" s="37">
        <v>4.920899868011475</v>
      </c>
      <c r="Q35" s="39">
        <v>15.248139381408691</v>
      </c>
      <c r="R35" s="39">
        <v>6.4172892570495605</v>
      </c>
      <c r="S35" s="39">
        <v>11.947715759277344</v>
      </c>
      <c r="T35" s="37">
        <f t="shared" si="11"/>
        <v>2.034777446</v>
      </c>
      <c r="U35" s="23"/>
      <c r="V35" s="24"/>
      <c r="W35" s="25"/>
      <c r="X35" s="26"/>
      <c r="Y35" s="27"/>
      <c r="Z35" s="27"/>
      <c r="AA35" s="26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>
      <c r="A36" s="76"/>
      <c r="B36" s="15"/>
      <c r="C36" s="16"/>
      <c r="D36" s="16"/>
      <c r="E36" s="17"/>
      <c r="F36" s="18"/>
      <c r="G36" s="19"/>
      <c r="H36" s="18"/>
      <c r="I36" s="20"/>
      <c r="J36" s="20"/>
      <c r="K36" s="21"/>
      <c r="L36" s="22"/>
      <c r="M36" s="22"/>
      <c r="N36" s="22"/>
      <c r="O36" s="22"/>
      <c r="P36" s="22"/>
      <c r="Q36" s="22"/>
      <c r="R36" s="22"/>
      <c r="S36" s="22"/>
      <c r="T36" s="22"/>
      <c r="U36" s="23"/>
      <c r="V36" s="24"/>
      <c r="W36" s="25"/>
      <c r="X36" s="26"/>
      <c r="Y36" s="27"/>
      <c r="Z36" s="27"/>
      <c r="AA36" s="26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>
      <c r="A37" s="101" t="s">
        <v>28</v>
      </c>
      <c r="B37" s="15"/>
      <c r="C37" s="16"/>
      <c r="D37" s="16"/>
      <c r="E37" s="17"/>
      <c r="F37" s="48">
        <f t="shared" ref="F37:S37" si="12"> (sum(F33:F35)/3)</f>
        <v>8.059999943</v>
      </c>
      <c r="G37" s="48">
        <f t="shared" si="12"/>
        <v>2.766666651</v>
      </c>
      <c r="H37" s="48">
        <f t="shared" si="12"/>
        <v>11.88666693</v>
      </c>
      <c r="I37" s="49">
        <f t="shared" si="12"/>
        <v>1.030046225</v>
      </c>
      <c r="J37" s="49">
        <f t="shared" si="12"/>
        <v>0.1889999968</v>
      </c>
      <c r="K37" s="49">
        <f t="shared" si="12"/>
        <v>96.76666641</v>
      </c>
      <c r="L37" s="50">
        <f t="shared" si="12"/>
        <v>0.1086892337</v>
      </c>
      <c r="M37" s="50">
        <f t="shared" si="12"/>
        <v>0.1665509976</v>
      </c>
      <c r="N37" s="50">
        <f t="shared" si="12"/>
        <v>0.002813999949</v>
      </c>
      <c r="O37" s="50">
        <f t="shared" si="12"/>
        <v>2.250340462</v>
      </c>
      <c r="P37" s="50">
        <f t="shared" si="12"/>
        <v>4.235566616</v>
      </c>
      <c r="Q37" s="50">
        <f t="shared" si="12"/>
        <v>9.916279157</v>
      </c>
      <c r="R37" s="50">
        <f t="shared" si="12"/>
        <v>5.601299127</v>
      </c>
      <c r="S37" s="50">
        <f t="shared" si="12"/>
        <v>13.8494099</v>
      </c>
      <c r="T37" s="37">
        <f> M37 + N37 + I37</f>
        <v>1.199411222</v>
      </c>
      <c r="U37" s="23"/>
      <c r="V37" s="52"/>
      <c r="W37" s="25"/>
      <c r="X37" s="26"/>
      <c r="Y37" s="27"/>
      <c r="Z37" s="27"/>
      <c r="AA37" s="26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>
      <c r="A38" s="76"/>
      <c r="B38" s="15"/>
      <c r="C38" s="16"/>
      <c r="D38" s="16"/>
      <c r="E38" s="17"/>
      <c r="F38" s="18"/>
      <c r="G38" s="19"/>
      <c r="H38" s="18"/>
      <c r="I38" s="20"/>
      <c r="J38" s="20"/>
      <c r="K38" s="21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4"/>
      <c r="W38" s="25"/>
      <c r="X38" s="26"/>
      <c r="Y38" s="27"/>
      <c r="Z38" s="27"/>
      <c r="AA38" s="26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>
      <c r="A39" s="78">
        <v>2014.0</v>
      </c>
      <c r="B39" s="30">
        <v>75.0</v>
      </c>
      <c r="C39" s="31" t="s">
        <v>30</v>
      </c>
      <c r="D39" s="31" t="s">
        <v>22</v>
      </c>
      <c r="E39" s="32">
        <v>41647.0</v>
      </c>
      <c r="F39" s="33">
        <v>8.949999809265137</v>
      </c>
      <c r="G39" s="43">
        <v>2.130000114440918</v>
      </c>
      <c r="H39" s="33">
        <v>10.899999618530273</v>
      </c>
      <c r="I39" s="35">
        <v>2.77376127243042</v>
      </c>
      <c r="J39" s="84">
        <v>0.48945000767707825</v>
      </c>
      <c r="K39" s="100">
        <v>247.0</v>
      </c>
      <c r="L39" s="37">
        <v>0.030478447675704956</v>
      </c>
      <c r="M39" s="80">
        <v>0.2531369924545288</v>
      </c>
      <c r="N39" s="42">
        <v>0.02639400027692318</v>
      </c>
      <c r="O39" s="39">
        <v>4.580343723297119</v>
      </c>
      <c r="P39" s="37">
        <v>8.416799545288086</v>
      </c>
      <c r="Q39" s="39">
        <v>14.570287704467773</v>
      </c>
      <c r="R39" s="39">
        <v>16.05333137512207</v>
      </c>
      <c r="S39" s="39">
        <v>29.52203369140625</v>
      </c>
      <c r="T39" s="37">
        <f t="shared" ref="T39:T45" si="13"> M39 + N39 + I39</f>
        <v>3.053292265</v>
      </c>
      <c r="U39" s="23"/>
      <c r="V39" s="24"/>
      <c r="W39" s="25"/>
      <c r="X39" s="26"/>
      <c r="Y39" s="27"/>
      <c r="Z39" s="27"/>
      <c r="AA39" s="26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>
      <c r="A40" s="40"/>
      <c r="B40" s="30">
        <v>75.0</v>
      </c>
      <c r="C40" s="31" t="s">
        <v>30</v>
      </c>
      <c r="D40" s="31" t="s">
        <v>22</v>
      </c>
      <c r="E40" s="32">
        <v>41679.0</v>
      </c>
      <c r="F40" s="33">
        <v>8.100000381469727</v>
      </c>
      <c r="G40" s="43">
        <v>2.5</v>
      </c>
      <c r="H40" s="33">
        <v>11.210000038146973</v>
      </c>
      <c r="I40" s="41">
        <v>1.750022530555725</v>
      </c>
      <c r="J40" s="35">
        <v>0.3981949985027313</v>
      </c>
      <c r="K40" s="100">
        <v>195.0</v>
      </c>
      <c r="L40" s="37">
        <v>0.15497399866580963</v>
      </c>
      <c r="M40" s="37">
        <v>0.20444759726524353</v>
      </c>
      <c r="N40" s="42">
        <v>0.006284200120717287</v>
      </c>
      <c r="O40" s="39">
        <v>5.21225118637085</v>
      </c>
      <c r="P40" s="37">
        <v>4.332699775695801</v>
      </c>
      <c r="Q40" s="39">
        <v>16.97712516784668</v>
      </c>
      <c r="R40" s="39">
        <v>18.205707550048828</v>
      </c>
      <c r="S40" s="39">
        <v>24.87065315246582</v>
      </c>
      <c r="T40" s="37">
        <f t="shared" si="13"/>
        <v>1.960754328</v>
      </c>
      <c r="U40" s="23"/>
      <c r="V40" s="24"/>
      <c r="W40" s="25"/>
      <c r="X40" s="26"/>
      <c r="Y40" s="27"/>
      <c r="Z40" s="27"/>
      <c r="AA40" s="26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>
      <c r="A41" s="40"/>
      <c r="B41" s="30">
        <v>75.0</v>
      </c>
      <c r="C41" s="31" t="s">
        <v>30</v>
      </c>
      <c r="D41" s="31" t="s">
        <v>22</v>
      </c>
      <c r="E41" s="32">
        <v>41709.0</v>
      </c>
      <c r="F41" s="33">
        <v>6.559999942779541</v>
      </c>
      <c r="G41" s="34">
        <v>3.9100000858306885</v>
      </c>
      <c r="H41" s="33">
        <v>10.399999618530273</v>
      </c>
      <c r="I41" s="41">
        <v>1.6975226402282715</v>
      </c>
      <c r="J41" s="84">
        <v>0.44988998770713806</v>
      </c>
      <c r="K41" s="100">
        <v>190.0</v>
      </c>
      <c r="L41" s="37">
        <v>0.027398400008678436</v>
      </c>
      <c r="M41" s="37">
        <v>0.08546199649572372</v>
      </c>
      <c r="N41" s="42">
        <v>0.006284200120717287</v>
      </c>
      <c r="O41" s="39">
        <v>4.234750270843506</v>
      </c>
      <c r="P41" s="37">
        <v>4.683300018310547</v>
      </c>
      <c r="Q41" s="39">
        <v>13.521846771240234</v>
      </c>
      <c r="R41" s="39">
        <v>13.202326774597168</v>
      </c>
      <c r="S41" s="39">
        <v>18.483047485351562</v>
      </c>
      <c r="T41" s="37">
        <f t="shared" si="13"/>
        <v>1.789268837</v>
      </c>
      <c r="U41" s="23"/>
      <c r="V41" s="24"/>
      <c r="W41" s="25"/>
      <c r="X41" s="53"/>
      <c r="Y41" s="27"/>
      <c r="Z41" s="27"/>
      <c r="AA41" s="53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>
      <c r="A42" s="40"/>
      <c r="B42" s="30">
        <v>75.0</v>
      </c>
      <c r="C42" s="31" t="s">
        <v>30</v>
      </c>
      <c r="D42" s="31" t="s">
        <v>22</v>
      </c>
      <c r="E42" s="32">
        <v>41820.0</v>
      </c>
      <c r="F42" s="33">
        <v>7.210000038146973</v>
      </c>
      <c r="G42" s="43">
        <v>2.569999933242798</v>
      </c>
      <c r="H42" s="33">
        <v>9.510000228881836</v>
      </c>
      <c r="I42" s="41">
        <v>1.332122564315796</v>
      </c>
      <c r="J42" s="84">
        <v>0.43924999237060547</v>
      </c>
      <c r="K42" s="100">
        <v>179.0</v>
      </c>
      <c r="L42" s="37">
        <v>0.052787698805332184</v>
      </c>
      <c r="M42" s="37">
        <v>0.07549700140953064</v>
      </c>
      <c r="N42" s="42">
        <v>0.016434000805020332</v>
      </c>
      <c r="O42" s="39">
        <v>3.6640465259552</v>
      </c>
      <c r="P42" s="37">
        <v>4.423999786376953</v>
      </c>
      <c r="Q42" s="39">
        <v>10.190610885620117</v>
      </c>
      <c r="R42" s="39">
        <v>10.7725248336792</v>
      </c>
      <c r="S42" s="39">
        <v>13.79965591430664</v>
      </c>
      <c r="T42" s="37">
        <f t="shared" si="13"/>
        <v>1.424053567</v>
      </c>
      <c r="U42" s="23"/>
      <c r="V42" s="24"/>
      <c r="W42" s="25"/>
      <c r="X42" s="26"/>
      <c r="Y42" s="27"/>
      <c r="Z42" s="27"/>
      <c r="AA42" s="26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>
      <c r="A43" s="40"/>
      <c r="B43" s="30">
        <v>75.0</v>
      </c>
      <c r="C43" s="31" t="s">
        <v>30</v>
      </c>
      <c r="D43" s="31" t="s">
        <v>22</v>
      </c>
      <c r="E43" s="32">
        <v>41855.0</v>
      </c>
      <c r="F43" s="33">
        <v>7.179999828338623</v>
      </c>
      <c r="G43" s="34">
        <v>3.5</v>
      </c>
      <c r="H43" s="33">
        <v>7.309999942779541</v>
      </c>
      <c r="I43" s="41">
        <v>1.504841923713684</v>
      </c>
      <c r="J43" s="84">
        <v>0.5470200181007385</v>
      </c>
      <c r="K43" s="100">
        <v>172.0</v>
      </c>
      <c r="L43" s="37">
        <v>0.11325050890445709</v>
      </c>
      <c r="M43" s="37">
        <v>0.14524999260902405</v>
      </c>
      <c r="N43" s="42">
        <v>0.005462999921292067</v>
      </c>
      <c r="O43" s="39">
        <v>4.1401448249816895</v>
      </c>
      <c r="P43" s="37">
        <v>4.697500228881836</v>
      </c>
      <c r="Q43" s="39">
        <v>13.618339538574219</v>
      </c>
      <c r="R43" s="39">
        <v>11.0238676071167</v>
      </c>
      <c r="S43" s="39">
        <v>14.200335502624512</v>
      </c>
      <c r="T43" s="37">
        <f t="shared" si="13"/>
        <v>1.655554916</v>
      </c>
      <c r="U43" s="23"/>
      <c r="V43" s="24"/>
      <c r="W43" s="25"/>
      <c r="X43" s="26"/>
      <c r="Y43" s="27"/>
      <c r="Z43" s="27"/>
      <c r="AA43" s="26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>
      <c r="A44" s="40"/>
      <c r="B44" s="30">
        <v>75.0</v>
      </c>
      <c r="C44" s="31" t="s">
        <v>30</v>
      </c>
      <c r="D44" s="31" t="s">
        <v>22</v>
      </c>
      <c r="E44" s="32">
        <v>41912.0</v>
      </c>
      <c r="F44" s="33">
        <v>6.789999961853027</v>
      </c>
      <c r="G44" s="34">
        <v>3.2200000286102295</v>
      </c>
      <c r="H44" s="33">
        <v>8.15999984741211</v>
      </c>
      <c r="I44" s="41">
        <v>1.8976774215698242</v>
      </c>
      <c r="J44" s="84">
        <v>0.4367299973964691</v>
      </c>
      <c r="K44" s="100">
        <v>190.0</v>
      </c>
      <c r="L44" s="37">
        <v>0.01659923978149891</v>
      </c>
      <c r="M44" s="37">
        <v>0.04172400012612343</v>
      </c>
      <c r="N44" s="42">
        <v>0.0038672001101076603</v>
      </c>
      <c r="O44" s="39">
        <v>4.529476642608643</v>
      </c>
      <c r="P44" s="37">
        <v>4.755300045013428</v>
      </c>
      <c r="Q44" s="39">
        <v>13.53958797454834</v>
      </c>
      <c r="R44" s="39">
        <v>15.057411193847656</v>
      </c>
      <c r="S44" s="39">
        <v>19.893247604370117</v>
      </c>
      <c r="T44" s="37">
        <f t="shared" si="13"/>
        <v>1.943268622</v>
      </c>
      <c r="U44" s="23"/>
      <c r="V44" s="24"/>
      <c r="W44" s="25"/>
      <c r="X44" s="26"/>
      <c r="Y44" s="27"/>
      <c r="Z44" s="27"/>
      <c r="AA44" s="26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>
      <c r="A45" s="46"/>
      <c r="B45" s="30">
        <v>75.0</v>
      </c>
      <c r="C45" s="31" t="s">
        <v>30</v>
      </c>
      <c r="D45" s="31" t="s">
        <v>22</v>
      </c>
      <c r="E45" s="32">
        <v>41978.0</v>
      </c>
      <c r="F45" s="33">
        <v>7.429999828338623</v>
      </c>
      <c r="G45" s="43">
        <v>2.299999952316284</v>
      </c>
      <c r="H45" s="44">
        <v>6.190000057220459</v>
      </c>
      <c r="I45" s="41">
        <v>1.047990322113037</v>
      </c>
      <c r="J45" s="35">
        <v>0.3639500141143799</v>
      </c>
      <c r="K45" s="100">
        <v>135.0</v>
      </c>
      <c r="L45" s="37">
        <v>0.14150558412075043</v>
      </c>
      <c r="M45" s="37">
        <v>0.1243479996919632</v>
      </c>
      <c r="N45" s="42">
        <v>0.011454000137746334</v>
      </c>
      <c r="O45" s="39">
        <v>3.33146333694458</v>
      </c>
      <c r="P45" s="37">
        <v>4.314300060272217</v>
      </c>
      <c r="Q45" s="39">
        <v>12.835454940795898</v>
      </c>
      <c r="R45" s="39">
        <v>8.876886367797852</v>
      </c>
      <c r="S45" s="39">
        <v>13.924237251281738</v>
      </c>
      <c r="T45" s="37">
        <f t="shared" si="13"/>
        <v>1.183792322</v>
      </c>
      <c r="U45" s="23"/>
      <c r="V45" s="24"/>
      <c r="W45" s="25"/>
      <c r="X45" s="26"/>
      <c r="Y45" s="27"/>
      <c r="Z45" s="27"/>
      <c r="AA45" s="26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>
      <c r="A46" s="76"/>
      <c r="B46" s="15"/>
      <c r="C46" s="16"/>
      <c r="D46" s="16"/>
      <c r="E46" s="17"/>
      <c r="F46" s="18"/>
      <c r="G46" s="19"/>
      <c r="H46" s="1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24"/>
      <c r="W46" s="25"/>
      <c r="X46" s="26"/>
      <c r="Y46" s="27"/>
      <c r="Z46" s="27"/>
      <c r="AA46" s="26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>
      <c r="A47" s="101" t="s">
        <v>28</v>
      </c>
      <c r="B47" s="15"/>
      <c r="C47" s="16"/>
      <c r="D47" s="16"/>
      <c r="E47" s="17"/>
      <c r="F47" s="48">
        <f t="shared" ref="F47:S47" si="14"> (sum(F39:F45)/7)</f>
        <v>7.45999997</v>
      </c>
      <c r="G47" s="48">
        <f t="shared" si="14"/>
        <v>2.875714302</v>
      </c>
      <c r="H47" s="48">
        <f t="shared" si="14"/>
        <v>9.097142765</v>
      </c>
      <c r="I47" s="49">
        <f t="shared" si="14"/>
        <v>1.714848382</v>
      </c>
      <c r="J47" s="55">
        <f t="shared" si="14"/>
        <v>0.4463550023</v>
      </c>
      <c r="K47" s="55">
        <f t="shared" si="14"/>
        <v>186.8571429</v>
      </c>
      <c r="L47" s="50">
        <f t="shared" si="14"/>
        <v>0.07671341114</v>
      </c>
      <c r="M47" s="50">
        <f t="shared" si="14"/>
        <v>0.13283794</v>
      </c>
      <c r="N47" s="50">
        <f t="shared" si="14"/>
        <v>0.01088294307</v>
      </c>
      <c r="O47" s="50">
        <f t="shared" si="14"/>
        <v>4.241782359</v>
      </c>
      <c r="P47" s="50">
        <f t="shared" si="14"/>
        <v>5.089128494</v>
      </c>
      <c r="Q47" s="50">
        <f t="shared" si="14"/>
        <v>13.60760757</v>
      </c>
      <c r="R47" s="50">
        <f t="shared" si="14"/>
        <v>13.31315081</v>
      </c>
      <c r="S47" s="50">
        <f t="shared" si="14"/>
        <v>19.24188723</v>
      </c>
      <c r="T47" s="37">
        <f> M47 + N47 + I47</f>
        <v>1.858569265</v>
      </c>
      <c r="U47" s="23"/>
      <c r="V47" s="52"/>
      <c r="W47" s="25"/>
      <c r="X47" s="26"/>
      <c r="Y47" s="27"/>
      <c r="Z47" s="27"/>
      <c r="AA47" s="26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>
      <c r="A48" s="76"/>
      <c r="B48" s="15"/>
      <c r="C48" s="16"/>
      <c r="D48" s="16"/>
      <c r="E48" s="17"/>
      <c r="F48" s="18"/>
      <c r="G48" s="19"/>
      <c r="H48" s="1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24"/>
      <c r="W48" s="25"/>
      <c r="X48" s="26"/>
      <c r="Y48" s="27"/>
      <c r="Z48" s="27"/>
      <c r="AA48" s="26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>
      <c r="A49" s="78">
        <v>2015.0</v>
      </c>
      <c r="B49" s="30">
        <v>75.0</v>
      </c>
      <c r="C49" s="31" t="s">
        <v>30</v>
      </c>
      <c r="D49" s="31" t="s">
        <v>22</v>
      </c>
      <c r="E49" s="32">
        <v>42115.0</v>
      </c>
      <c r="F49" s="33">
        <v>7.590000152587891</v>
      </c>
      <c r="G49" s="34">
        <v>3.1700000762939453</v>
      </c>
      <c r="H49" s="33">
        <v>8.630000114440918</v>
      </c>
      <c r="I49" s="41">
        <v>0.6195225715637207</v>
      </c>
      <c r="J49" s="35">
        <v>0.2056639939546585</v>
      </c>
      <c r="K49" s="45">
        <v>78.0</v>
      </c>
      <c r="L49" s="37">
        <v>0.18560069799423218</v>
      </c>
      <c r="M49" s="80">
        <v>0.11110059916973114</v>
      </c>
      <c r="N49" s="42">
        <v>0.006284200120717287</v>
      </c>
      <c r="O49" s="39">
        <v>3.226257562637329</v>
      </c>
      <c r="P49" s="37">
        <v>5.139400005340576</v>
      </c>
      <c r="Q49" s="39">
        <v>8.363871574401855</v>
      </c>
      <c r="R49" s="39">
        <v>6.420680046081543</v>
      </c>
      <c r="S49" s="39">
        <v>9.33377742767334</v>
      </c>
      <c r="T49" s="37">
        <f t="shared" ref="T49:T54" si="15"> M49 + N49 + I49</f>
        <v>0.7369073709</v>
      </c>
      <c r="U49" s="23"/>
      <c r="V49" s="24"/>
      <c r="W49" s="25"/>
      <c r="X49" s="26"/>
      <c r="Y49" s="27"/>
      <c r="Z49" s="27"/>
      <c r="AA49" s="26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>
      <c r="A50" s="40"/>
      <c r="B50" s="30">
        <v>75.0</v>
      </c>
      <c r="C50" s="31" t="s">
        <v>30</v>
      </c>
      <c r="D50" s="31" t="s">
        <v>22</v>
      </c>
      <c r="E50" s="32">
        <v>42134.0</v>
      </c>
      <c r="F50" s="33">
        <v>7.889999866485596</v>
      </c>
      <c r="G50" s="43">
        <v>1.9500000476837158</v>
      </c>
      <c r="H50" s="33">
        <v>7.800000190734863</v>
      </c>
      <c r="I50" s="41">
        <v>0.7313644886016846</v>
      </c>
      <c r="J50" s="84">
        <v>0.6521239876747131</v>
      </c>
      <c r="K50" s="100">
        <v>211.0</v>
      </c>
      <c r="L50" s="37">
        <v>0.24308370053768158</v>
      </c>
      <c r="M50" s="37">
        <v>0.2828165888786316</v>
      </c>
      <c r="N50" s="42">
        <v>0.02129100076854229</v>
      </c>
      <c r="O50" s="39">
        <v>8.673579216003418</v>
      </c>
      <c r="P50" s="37">
        <v>2.899199962615967</v>
      </c>
      <c r="Q50" s="39">
        <v>23.71445655822754</v>
      </c>
      <c r="R50" s="39">
        <v>16.365846633911133</v>
      </c>
      <c r="S50" s="39">
        <v>24.240079879760742</v>
      </c>
      <c r="T50" s="37">
        <f t="shared" si="15"/>
        <v>1.035472078</v>
      </c>
      <c r="U50" s="23"/>
      <c r="V50" s="24"/>
      <c r="W50" s="25"/>
      <c r="X50" s="26"/>
      <c r="Y50" s="27"/>
      <c r="Z50" s="27"/>
      <c r="AA50" s="26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>
      <c r="A51" s="40"/>
      <c r="B51" s="30">
        <v>75.0</v>
      </c>
      <c r="C51" s="31" t="s">
        <v>30</v>
      </c>
      <c r="D51" s="31" t="s">
        <v>22</v>
      </c>
      <c r="E51" s="32">
        <v>42149.0</v>
      </c>
      <c r="F51" s="33">
        <v>7.679999828338623</v>
      </c>
      <c r="G51" s="43">
        <v>2.5999999046325684</v>
      </c>
      <c r="H51" s="33">
        <v>9.109999656677246</v>
      </c>
      <c r="I51" s="41">
        <v>0.9715322852134705</v>
      </c>
      <c r="J51" s="35">
        <v>0.2037149965763092</v>
      </c>
      <c r="K51" s="45">
        <v>81.0</v>
      </c>
      <c r="L51" s="37">
        <v>0.2006217986345291</v>
      </c>
      <c r="M51" s="37">
        <v>0.15747569501399994</v>
      </c>
      <c r="N51" s="42">
        <v>0.004732999950647354</v>
      </c>
      <c r="O51" s="39">
        <v>3.526271104812622</v>
      </c>
      <c r="P51" s="37">
        <v>3.377000093460083</v>
      </c>
      <c r="Q51" s="39">
        <v>12.653027534484863</v>
      </c>
      <c r="R51" s="39">
        <v>9.783177375793457</v>
      </c>
      <c r="S51" s="39">
        <v>13.439857482910156</v>
      </c>
      <c r="T51" s="37">
        <f t="shared" si="15"/>
        <v>1.13374098</v>
      </c>
      <c r="U51" s="23"/>
      <c r="V51" s="24"/>
      <c r="W51" s="25"/>
      <c r="X51" s="26"/>
      <c r="Y51" s="27"/>
      <c r="Z51" s="27"/>
      <c r="AA51" s="26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>
      <c r="A52" s="40"/>
      <c r="B52" s="30">
        <v>75.0</v>
      </c>
      <c r="C52" s="31" t="s">
        <v>30</v>
      </c>
      <c r="D52" s="31" t="s">
        <v>22</v>
      </c>
      <c r="E52" s="32">
        <v>42162.0</v>
      </c>
      <c r="F52" s="33">
        <v>8.239999771118164</v>
      </c>
      <c r="G52" s="43">
        <v>2.440000057220459</v>
      </c>
      <c r="H52" s="33">
        <v>7.300000190734863</v>
      </c>
      <c r="I52" s="41">
        <v>1.4462000131607056</v>
      </c>
      <c r="J52" s="35">
        <v>0.36668699979782104</v>
      </c>
      <c r="K52" s="100">
        <v>239.0</v>
      </c>
      <c r="L52" s="37">
        <v>0.02864912524819374</v>
      </c>
      <c r="M52" s="37">
        <v>0.11917079985141754</v>
      </c>
      <c r="N52" s="42">
        <v>0.019878599792718887</v>
      </c>
      <c r="O52" s="39">
        <v>4.556532859802246</v>
      </c>
      <c r="P52" s="37">
        <v>4.664899826049805</v>
      </c>
      <c r="Q52" s="39">
        <v>11.686348915100098</v>
      </c>
      <c r="R52" s="39">
        <v>9.573721885681152</v>
      </c>
      <c r="S52" s="39">
        <v>30.481645584106445</v>
      </c>
      <c r="T52" s="37">
        <f t="shared" si="15"/>
        <v>1.585249413</v>
      </c>
      <c r="U52" s="23"/>
      <c r="V52" s="24"/>
      <c r="W52" s="25"/>
      <c r="X52" s="53"/>
      <c r="Y52" s="27"/>
      <c r="Z52" s="27"/>
      <c r="AA52" s="53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>
      <c r="A53" s="40"/>
      <c r="B53" s="30">
        <v>75.0</v>
      </c>
      <c r="C53" s="31" t="s">
        <v>30</v>
      </c>
      <c r="D53" s="31" t="s">
        <v>22</v>
      </c>
      <c r="E53" s="32">
        <v>42163.0</v>
      </c>
      <c r="F53" s="33">
        <v>8.069999694824219</v>
      </c>
      <c r="G53" s="43">
        <v>1.149999976158142</v>
      </c>
      <c r="H53" s="33">
        <v>8.34000015258789</v>
      </c>
      <c r="I53" s="41">
        <v>0.9506451487541199</v>
      </c>
      <c r="J53" s="35">
        <v>0.3259440064430237</v>
      </c>
      <c r="K53" s="100">
        <v>201.0</v>
      </c>
      <c r="L53" s="37">
        <v>0.0363624282181263</v>
      </c>
      <c r="M53" s="37">
        <v>0.1617317944765091</v>
      </c>
      <c r="N53" s="42">
        <v>0.013725699856877327</v>
      </c>
      <c r="O53" s="39">
        <v>4.750754356384277</v>
      </c>
      <c r="P53" s="37">
        <v>2.975800037384033</v>
      </c>
      <c r="Q53" s="39">
        <v>17.614830017089844</v>
      </c>
      <c r="R53" s="39">
        <v>14.634822845458984</v>
      </c>
      <c r="S53" s="39">
        <v>24.743791580200195</v>
      </c>
      <c r="T53" s="37">
        <f t="shared" si="15"/>
        <v>1.126102643</v>
      </c>
      <c r="U53" s="23"/>
      <c r="V53" s="24"/>
      <c r="W53" s="25"/>
      <c r="X53" s="26"/>
      <c r="Y53" s="27"/>
      <c r="Z53" s="27"/>
      <c r="AA53" s="26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>
      <c r="A54" s="46"/>
      <c r="B54" s="30">
        <v>75.0</v>
      </c>
      <c r="C54" s="31" t="s">
        <v>30</v>
      </c>
      <c r="D54" s="31" t="s">
        <v>22</v>
      </c>
      <c r="E54" s="32">
        <v>42262.0</v>
      </c>
      <c r="F54" s="33">
        <v>7.989999771118164</v>
      </c>
      <c r="G54" s="43">
        <v>2.309999942779541</v>
      </c>
      <c r="H54" s="33">
        <v>8.569999694824219</v>
      </c>
      <c r="I54" s="41">
        <v>1.3453097343444824</v>
      </c>
      <c r="J54" s="35">
        <v>0.38026800751686096</v>
      </c>
      <c r="K54" s="100">
        <v>209.0</v>
      </c>
      <c r="L54" s="37">
        <v>0.04455950856208801</v>
      </c>
      <c r="M54" s="37">
        <v>0.15321959555149078</v>
      </c>
      <c r="N54" s="42">
        <v>0.010885899886488914</v>
      </c>
      <c r="O54" s="39">
        <v>4.611901760101318</v>
      </c>
      <c r="P54" s="37">
        <v>3.7620999813079834</v>
      </c>
      <c r="Q54" s="39">
        <v>23.103883743286133</v>
      </c>
      <c r="R54" s="39">
        <v>13.96320915222168</v>
      </c>
      <c r="S54" s="39">
        <v>21.101898193359375</v>
      </c>
      <c r="T54" s="37">
        <f t="shared" si="15"/>
        <v>1.50941523</v>
      </c>
      <c r="U54" s="23"/>
      <c r="V54" s="24"/>
      <c r="W54" s="25"/>
      <c r="X54" s="26"/>
      <c r="Y54" s="27"/>
      <c r="Z54" s="27"/>
      <c r="AA54" s="26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>
      <c r="A55" s="76"/>
      <c r="B55" s="15"/>
      <c r="C55" s="16"/>
      <c r="D55" s="16"/>
      <c r="E55" s="17"/>
      <c r="F55" s="18"/>
      <c r="G55" s="19"/>
      <c r="H55" s="1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24"/>
      <c r="W55" s="25"/>
      <c r="X55" s="26"/>
      <c r="Y55" s="27"/>
      <c r="Z55" s="27"/>
      <c r="AA55" s="26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>
      <c r="A56" s="101" t="s">
        <v>28</v>
      </c>
      <c r="B56" s="15"/>
      <c r="C56" s="16"/>
      <c r="D56" s="16"/>
      <c r="E56" s="17"/>
      <c r="F56" s="48">
        <f t="shared" ref="F56:S56" si="16"> (sum(F49:F54)/6)</f>
        <v>7.909999847</v>
      </c>
      <c r="G56" s="48">
        <f t="shared" si="16"/>
        <v>2.270000001</v>
      </c>
      <c r="H56" s="48">
        <f t="shared" si="16"/>
        <v>8.291666667</v>
      </c>
      <c r="I56" s="49">
        <f t="shared" si="16"/>
        <v>1.010762374</v>
      </c>
      <c r="J56" s="55">
        <f t="shared" si="16"/>
        <v>0.3557336653</v>
      </c>
      <c r="K56" s="55">
        <f t="shared" si="16"/>
        <v>169.8333333</v>
      </c>
      <c r="L56" s="50">
        <f t="shared" si="16"/>
        <v>0.1231462099</v>
      </c>
      <c r="M56" s="50">
        <f t="shared" si="16"/>
        <v>0.1642525122</v>
      </c>
      <c r="N56" s="50">
        <f t="shared" si="16"/>
        <v>0.0127997334</v>
      </c>
      <c r="O56" s="50">
        <f t="shared" si="16"/>
        <v>4.89088281</v>
      </c>
      <c r="P56" s="50">
        <f t="shared" si="16"/>
        <v>3.803066651</v>
      </c>
      <c r="Q56" s="50">
        <f t="shared" si="16"/>
        <v>16.18940306</v>
      </c>
      <c r="R56" s="50">
        <f t="shared" si="16"/>
        <v>11.79024299</v>
      </c>
      <c r="S56" s="50">
        <f t="shared" si="16"/>
        <v>20.55684169</v>
      </c>
      <c r="T56" s="37">
        <f> M56 + N56 + I56</f>
        <v>1.187814619</v>
      </c>
      <c r="U56" s="23"/>
      <c r="V56" s="52"/>
      <c r="W56" s="25"/>
      <c r="X56" s="26"/>
      <c r="Y56" s="27"/>
      <c r="Z56" s="27"/>
      <c r="AA56" s="26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>
      <c r="A57" s="76"/>
      <c r="B57" s="15"/>
      <c r="C57" s="16"/>
      <c r="D57" s="16"/>
      <c r="E57" s="17"/>
      <c r="F57" s="18"/>
      <c r="G57" s="19"/>
      <c r="H57" s="1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24"/>
      <c r="W57" s="25"/>
      <c r="X57" s="26"/>
      <c r="Y57" s="27"/>
      <c r="Z57" s="27"/>
      <c r="AA57" s="26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>
      <c r="A58" s="78">
        <v>2016.0</v>
      </c>
      <c r="B58" s="30">
        <v>75.0</v>
      </c>
      <c r="C58" s="31" t="s">
        <v>30</v>
      </c>
      <c r="D58" s="31" t="s">
        <v>22</v>
      </c>
      <c r="E58" s="32">
        <v>42446.0</v>
      </c>
      <c r="F58" s="33">
        <v>8.0600004196167</v>
      </c>
      <c r="G58" s="34">
        <v>4.0</v>
      </c>
      <c r="H58" s="33">
        <v>8.1899995803833</v>
      </c>
      <c r="I58" s="41">
        <v>2.2420096397399902</v>
      </c>
      <c r="J58" s="35">
        <v>0.40016698837280273</v>
      </c>
      <c r="K58" s="100">
        <v>168.0</v>
      </c>
      <c r="L58" s="37">
        <v>0.008617700077593327</v>
      </c>
      <c r="M58" s="80">
        <v>0.03855488449335098</v>
      </c>
      <c r="N58" s="42">
        <v>0.014059067703783512</v>
      </c>
      <c r="O58" s="39">
        <v>4.398280620574951</v>
      </c>
      <c r="P58" s="37">
        <v>4.577600002288818</v>
      </c>
      <c r="Q58" s="39">
        <v>19.197311401367188</v>
      </c>
      <c r="R58" s="39">
        <v>15.236933708190918</v>
      </c>
      <c r="S58" s="39">
        <v>17.393184661865234</v>
      </c>
      <c r="T58" s="37">
        <f t="shared" ref="T58:T64" si="17"> M58 + N58 + I58</f>
        <v>2.294623592</v>
      </c>
      <c r="U58" s="23"/>
      <c r="V58" s="24"/>
      <c r="W58" s="25"/>
      <c r="X58" s="26"/>
      <c r="Y58" s="27"/>
      <c r="Z58" s="27"/>
      <c r="AA58" s="26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>
      <c r="A59" s="40"/>
      <c r="B59" s="30">
        <v>75.0</v>
      </c>
      <c r="C59" s="31" t="s">
        <v>30</v>
      </c>
      <c r="D59" s="31" t="s">
        <v>22</v>
      </c>
      <c r="E59" s="32">
        <v>42494.0</v>
      </c>
      <c r="F59" s="33">
        <v>8.130000114440918</v>
      </c>
      <c r="G59" s="34">
        <v>4.03000020980835</v>
      </c>
      <c r="H59" s="33">
        <v>8.4399995803833</v>
      </c>
      <c r="I59" s="41">
        <v>2.017400026321411</v>
      </c>
      <c r="J59" s="35">
        <v>0.40016698837280273</v>
      </c>
      <c r="K59" s="100">
        <v>173.0</v>
      </c>
      <c r="L59" s="37">
        <v>0.018996600061655045</v>
      </c>
      <c r="M59" s="37">
        <v>0.09424526989459991</v>
      </c>
      <c r="N59" s="42">
        <v>0.004535182844847441</v>
      </c>
      <c r="O59" s="39">
        <v>3.308323860168457</v>
      </c>
      <c r="P59" s="37">
        <v>4.573599815368652</v>
      </c>
      <c r="Q59" s="39">
        <v>16.602275848388672</v>
      </c>
      <c r="R59" s="39">
        <v>11.296630859375</v>
      </c>
      <c r="S59" s="39">
        <v>16.35084342956543</v>
      </c>
      <c r="T59" s="37">
        <f t="shared" si="17"/>
        <v>2.116180479</v>
      </c>
      <c r="U59" s="23"/>
      <c r="V59" s="24"/>
      <c r="W59" s="25"/>
      <c r="X59" s="26"/>
      <c r="Y59" s="27"/>
      <c r="Z59" s="27"/>
      <c r="AA59" s="26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>
      <c r="A60" s="40"/>
      <c r="B60" s="30">
        <v>75.0</v>
      </c>
      <c r="C60" s="31" t="s">
        <v>30</v>
      </c>
      <c r="D60" s="31" t="s">
        <v>22</v>
      </c>
      <c r="E60" s="32">
        <v>42564.0</v>
      </c>
      <c r="F60" s="33">
        <v>8.130000114440918</v>
      </c>
      <c r="G60" s="43">
        <v>2.059999942779541</v>
      </c>
      <c r="H60" s="33">
        <v>9.59000015258789</v>
      </c>
      <c r="I60" s="35">
        <v>2.6761903762817383</v>
      </c>
      <c r="J60" s="35">
        <v>0.35596799850463867</v>
      </c>
      <c r="K60" s="100">
        <v>195.0</v>
      </c>
      <c r="L60" s="37">
        <v>0.062191180884838104</v>
      </c>
      <c r="M60" s="37">
        <v>0.1321338415145874</v>
      </c>
      <c r="N60" s="42">
        <v>0.023871982470154762</v>
      </c>
      <c r="O60" s="39">
        <v>4.052615165710449</v>
      </c>
      <c r="P60" s="37">
        <v>4.950300216674805</v>
      </c>
      <c r="Q60" s="39">
        <v>18.40324592590332</v>
      </c>
      <c r="R60" s="39">
        <v>14.118528366088867</v>
      </c>
      <c r="S60" s="39">
        <v>21.114105224609375</v>
      </c>
      <c r="T60" s="37">
        <f t="shared" si="17"/>
        <v>2.8321962</v>
      </c>
      <c r="U60" s="23"/>
      <c r="V60" s="24"/>
      <c r="W60" s="25"/>
      <c r="X60" s="26"/>
      <c r="Y60" s="27"/>
      <c r="Z60" s="27"/>
      <c r="AA60" s="26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>
      <c r="A61" s="40"/>
      <c r="B61" s="30">
        <v>75.0</v>
      </c>
      <c r="C61" s="31" t="s">
        <v>30</v>
      </c>
      <c r="D61" s="31" t="s">
        <v>22</v>
      </c>
      <c r="E61" s="32">
        <v>42588.0</v>
      </c>
      <c r="F61" s="33">
        <v>8.149999618530273</v>
      </c>
      <c r="G61" s="43">
        <v>2.7899999618530273</v>
      </c>
      <c r="H61" s="33">
        <v>9.119999885559082</v>
      </c>
      <c r="I61" s="41">
        <v>0.9865483641624451</v>
      </c>
      <c r="J61" s="41">
        <v>0.11865600198507309</v>
      </c>
      <c r="K61" s="36">
        <v>50.0</v>
      </c>
      <c r="L61" s="37">
        <v>0.11317118257284164</v>
      </c>
      <c r="M61" s="37">
        <v>0.09377241134643555</v>
      </c>
      <c r="N61" s="42">
        <v>0.003152903402224183</v>
      </c>
      <c r="O61" s="39">
        <v>1.2412638664245605</v>
      </c>
      <c r="P61" s="37">
        <v>2.8552000522613525</v>
      </c>
      <c r="Q61" s="39">
        <v>2.5790672302246094</v>
      </c>
      <c r="R61" s="39">
        <v>2.3291327953338623</v>
      </c>
      <c r="S61" s="39">
        <v>7.960219860076904</v>
      </c>
      <c r="T61" s="37">
        <f t="shared" si="17"/>
        <v>1.083473679</v>
      </c>
      <c r="U61" s="23"/>
      <c r="V61" s="24"/>
      <c r="W61" s="25"/>
      <c r="X61" s="53"/>
      <c r="Y61" s="27"/>
      <c r="Z61" s="27"/>
      <c r="AA61" s="53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>
      <c r="A62" s="40"/>
      <c r="B62" s="30">
        <v>75.0</v>
      </c>
      <c r="C62" s="31" t="s">
        <v>30</v>
      </c>
      <c r="D62" s="31" t="s">
        <v>22</v>
      </c>
      <c r="E62" s="32">
        <v>42597.0</v>
      </c>
      <c r="F62" s="33">
        <v>8.029999732971191</v>
      </c>
      <c r="G62" s="43">
        <v>1.440000057220459</v>
      </c>
      <c r="H62" s="33">
        <v>7.340000152587891</v>
      </c>
      <c r="I62" s="35">
        <v>4.738277435302734</v>
      </c>
      <c r="J62" s="41">
        <v>0.16315199434757233</v>
      </c>
      <c r="K62" s="100">
        <v>249.0</v>
      </c>
      <c r="L62" s="37">
        <v>0.0038113200571388006</v>
      </c>
      <c r="M62" s="54"/>
      <c r="N62" s="42">
        <v>0.03648359701037407</v>
      </c>
      <c r="O62" s="39">
        <v>4.631269931793213</v>
      </c>
      <c r="P62" s="37">
        <v>10.124500274658203</v>
      </c>
      <c r="Q62" s="39">
        <v>12.397893905639648</v>
      </c>
      <c r="R62" s="39">
        <v>9.605520248413086</v>
      </c>
      <c r="S62" s="39">
        <v>34.22968673706055</v>
      </c>
      <c r="T62" s="37">
        <f t="shared" si="17"/>
        <v>4.774761032</v>
      </c>
      <c r="U62" s="23"/>
      <c r="V62" s="24"/>
      <c r="W62" s="25"/>
      <c r="X62" s="26"/>
      <c r="Y62" s="27"/>
      <c r="Z62" s="27"/>
      <c r="AA62" s="26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>
      <c r="A63" s="40"/>
      <c r="B63" s="30">
        <v>75.0</v>
      </c>
      <c r="C63" s="31" t="s">
        <v>30</v>
      </c>
      <c r="D63" s="31" t="s">
        <v>22</v>
      </c>
      <c r="E63" s="32">
        <v>42632.0</v>
      </c>
      <c r="F63" s="33">
        <v>8.149999618530273</v>
      </c>
      <c r="G63" s="43">
        <v>2.380000114440918</v>
      </c>
      <c r="H63" s="33">
        <v>10.100000381469727</v>
      </c>
      <c r="I63" s="35">
        <v>3.907106399536133</v>
      </c>
      <c r="J63" s="35">
        <v>0.2818079888820648</v>
      </c>
      <c r="K63" s="100">
        <v>232.0</v>
      </c>
      <c r="L63" s="37">
        <v>0.05722460150718689</v>
      </c>
      <c r="M63" s="37">
        <v>0.13639622926712036</v>
      </c>
      <c r="N63" s="42">
        <v>0.007206636015325785</v>
      </c>
      <c r="O63" s="39">
        <v>4.930824279785156</v>
      </c>
      <c r="P63" s="37">
        <v>7.656499862670898</v>
      </c>
      <c r="Q63" s="39">
        <v>15.344472885131836</v>
      </c>
      <c r="R63" s="39">
        <v>12.080948829650879</v>
      </c>
      <c r="S63" s="39">
        <v>33.28990936279297</v>
      </c>
      <c r="T63" s="37">
        <f t="shared" si="17"/>
        <v>4.050709265</v>
      </c>
      <c r="U63" s="23"/>
      <c r="V63" s="24"/>
      <c r="W63" s="25"/>
      <c r="X63" s="26"/>
      <c r="Y63" s="27"/>
      <c r="Z63" s="27"/>
      <c r="AA63" s="26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>
      <c r="A64" s="46"/>
      <c r="B64" s="30">
        <v>75.0</v>
      </c>
      <c r="C64" s="31" t="s">
        <v>30</v>
      </c>
      <c r="D64" s="31" t="s">
        <v>22</v>
      </c>
      <c r="E64" s="32">
        <v>42662.0</v>
      </c>
      <c r="F64" s="33">
        <v>8.020000457763672</v>
      </c>
      <c r="G64" s="43">
        <v>1.25</v>
      </c>
      <c r="H64" s="33">
        <v>10.119999885559082</v>
      </c>
      <c r="I64" s="35">
        <v>3.5201194286346436</v>
      </c>
      <c r="J64" s="35">
        <v>0.27417001128196716</v>
      </c>
      <c r="K64" s="100">
        <v>227.0</v>
      </c>
      <c r="L64" s="37">
        <v>0.06277564913034439</v>
      </c>
      <c r="M64" s="37">
        <v>0.09056812524795532</v>
      </c>
      <c r="N64" s="42">
        <v>0.011661327444016933</v>
      </c>
      <c r="O64" s="39">
        <v>5.056108474731445</v>
      </c>
      <c r="P64" s="37">
        <v>8.196399688720703</v>
      </c>
      <c r="Q64" s="39">
        <v>13.469121932983398</v>
      </c>
      <c r="R64" s="39">
        <v>11.327446937561035</v>
      </c>
      <c r="S64" s="39">
        <v>35.86163330078125</v>
      </c>
      <c r="T64" s="37">
        <f t="shared" si="17"/>
        <v>3.622348881</v>
      </c>
      <c r="U64" s="23"/>
      <c r="V64" s="24"/>
      <c r="W64" s="25"/>
      <c r="X64" s="26"/>
      <c r="Y64" s="27"/>
      <c r="Z64" s="27"/>
      <c r="AA64" s="26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>
      <c r="A65" s="76"/>
      <c r="B65" s="15"/>
      <c r="C65" s="16"/>
      <c r="D65" s="16"/>
      <c r="E65" s="17"/>
      <c r="F65" s="18"/>
      <c r="G65" s="19"/>
      <c r="H65" s="1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24"/>
      <c r="W65" s="25"/>
      <c r="X65" s="26"/>
      <c r="Y65" s="27"/>
      <c r="Z65" s="27"/>
      <c r="AA65" s="26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>
      <c r="A66" s="101" t="s">
        <v>28</v>
      </c>
      <c r="B66" s="15"/>
      <c r="C66" s="16"/>
      <c r="D66" s="16"/>
      <c r="E66" s="17"/>
      <c r="F66" s="48">
        <f t="shared" ref="F66:L66" si="18"> (sum(F58:F64)/7)</f>
        <v>8.095714297</v>
      </c>
      <c r="G66" s="48">
        <f t="shared" si="18"/>
        <v>2.564285755</v>
      </c>
      <c r="H66" s="48">
        <f t="shared" si="18"/>
        <v>8.985714231</v>
      </c>
      <c r="I66" s="55">
        <f t="shared" si="18"/>
        <v>2.869664524</v>
      </c>
      <c r="J66" s="55">
        <f t="shared" si="18"/>
        <v>0.2848697102</v>
      </c>
      <c r="K66" s="55">
        <f t="shared" si="18"/>
        <v>184.8571429</v>
      </c>
      <c r="L66" s="50">
        <f t="shared" si="18"/>
        <v>0.04668403347</v>
      </c>
      <c r="M66" s="50">
        <f> (sum(M63:M64,M58:M61)/6)</f>
        <v>0.09761179363</v>
      </c>
      <c r="N66" s="50">
        <f t="shared" ref="N66:S66" si="19"> (sum(N58:N64)/7)</f>
        <v>0.01442438527</v>
      </c>
      <c r="O66" s="50">
        <f t="shared" si="19"/>
        <v>3.9455266</v>
      </c>
      <c r="P66" s="50">
        <f t="shared" si="19"/>
        <v>6.133442845</v>
      </c>
      <c r="Q66" s="50">
        <f t="shared" si="19"/>
        <v>13.99905559</v>
      </c>
      <c r="R66" s="50">
        <f t="shared" si="19"/>
        <v>10.85644882</v>
      </c>
      <c r="S66" s="50">
        <f t="shared" si="19"/>
        <v>23.74279751</v>
      </c>
      <c r="T66" s="37">
        <f> M66 + N66 + I66</f>
        <v>2.981700703</v>
      </c>
      <c r="U66" s="23"/>
      <c r="V66" s="52"/>
      <c r="W66" s="25"/>
      <c r="X66" s="26"/>
      <c r="Y66" s="27"/>
      <c r="Z66" s="27"/>
      <c r="AA66" s="26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>
      <c r="A67" s="76"/>
      <c r="B67" s="15"/>
      <c r="C67" s="16"/>
      <c r="D67" s="16"/>
      <c r="E67" s="17"/>
      <c r="F67" s="18"/>
      <c r="G67" s="19"/>
      <c r="H67" s="1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24"/>
      <c r="W67" s="25"/>
      <c r="X67" s="26"/>
      <c r="Y67" s="27"/>
      <c r="Z67" s="27"/>
      <c r="AA67" s="26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>
      <c r="A68" s="78">
        <v>2017.0</v>
      </c>
      <c r="B68" s="30">
        <v>75.0</v>
      </c>
      <c r="C68" s="31" t="s">
        <v>30</v>
      </c>
      <c r="D68" s="31" t="s">
        <v>22</v>
      </c>
      <c r="E68" s="32">
        <v>42814.0</v>
      </c>
      <c r="F68" s="33">
        <v>8.180000305175781</v>
      </c>
      <c r="G68" s="34">
        <v>3.7899999618530273</v>
      </c>
      <c r="H68" s="33">
        <v>10.920000076293945</v>
      </c>
      <c r="I68" s="41">
        <v>1.942116141319275</v>
      </c>
      <c r="J68" s="84">
        <v>0.43290001153945923</v>
      </c>
      <c r="K68" s="100">
        <v>181.0</v>
      </c>
      <c r="L68" s="37">
        <v>0.09023500233888626</v>
      </c>
      <c r="M68" s="80">
        <v>0.04744044691324234</v>
      </c>
      <c r="N68" s="42">
        <v>0.024219678714871407</v>
      </c>
      <c r="O68" s="39">
        <v>4.790665626525879</v>
      </c>
      <c r="P68" s="37">
        <v>4.656000137329102</v>
      </c>
      <c r="Q68" s="39">
        <v>22.908388137817383</v>
      </c>
      <c r="R68" s="39">
        <v>15.793588638305664</v>
      </c>
      <c r="S68" s="39">
        <v>19.64453887939453</v>
      </c>
      <c r="T68" s="37">
        <f t="shared" ref="T68:T74" si="20"> M68 + N68 + I68</f>
        <v>2.013776267</v>
      </c>
      <c r="U68" s="23"/>
      <c r="V68" s="24"/>
      <c r="W68" s="25"/>
      <c r="X68" s="26"/>
      <c r="Y68" s="27"/>
      <c r="Z68" s="27"/>
      <c r="AA68" s="26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>
      <c r="A69" s="40"/>
      <c r="B69" s="30">
        <v>75.0</v>
      </c>
      <c r="C69" s="31" t="s">
        <v>30</v>
      </c>
      <c r="D69" s="31" t="s">
        <v>22</v>
      </c>
      <c r="E69" s="32">
        <v>42850.0</v>
      </c>
      <c r="F69" s="33">
        <v>7.96999979019165</v>
      </c>
      <c r="G69" s="43">
        <v>1.3799999952316284</v>
      </c>
      <c r="H69" s="33">
        <v>11.460000038146973</v>
      </c>
      <c r="I69" s="59">
        <v>0.24549677968025208</v>
      </c>
      <c r="J69" s="41">
        <v>0.08658000081777573</v>
      </c>
      <c r="K69" s="36">
        <v>32.0</v>
      </c>
      <c r="L69" s="37">
        <v>0.15035520493984222</v>
      </c>
      <c r="M69" s="37">
        <v>0.21995115280151367</v>
      </c>
      <c r="N69" s="42">
        <v>0.00762471416965127</v>
      </c>
      <c r="O69" s="39">
        <v>1.2663495540618896</v>
      </c>
      <c r="P69" s="37">
        <v>2.569499969482422</v>
      </c>
      <c r="Q69" s="39">
        <v>1.5762101411819458</v>
      </c>
      <c r="R69" s="39">
        <v>1.658249855041504</v>
      </c>
      <c r="S69" s="39">
        <v>5.814986228942871</v>
      </c>
      <c r="T69" s="37">
        <f t="shared" si="20"/>
        <v>0.4730726467</v>
      </c>
      <c r="U69" s="23"/>
      <c r="V69" s="24"/>
      <c r="W69" s="25"/>
      <c r="X69" s="26"/>
      <c r="Y69" s="27"/>
      <c r="Z69" s="27"/>
      <c r="AA69" s="26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>
      <c r="A70" s="40"/>
      <c r="B70" s="30">
        <v>75.0</v>
      </c>
      <c r="C70" s="31" t="s">
        <v>30</v>
      </c>
      <c r="D70" s="31" t="s">
        <v>22</v>
      </c>
      <c r="E70" s="32">
        <v>42865.0</v>
      </c>
      <c r="F70" s="33">
        <v>8.390000343322754</v>
      </c>
      <c r="G70" s="43">
        <v>2.200000047683716</v>
      </c>
      <c r="H70" s="33">
        <v>8.079999923706055</v>
      </c>
      <c r="I70" s="35">
        <v>2.850377321243286</v>
      </c>
      <c r="J70" s="84">
        <v>0.4057199954986572</v>
      </c>
      <c r="K70" s="100">
        <v>239.0</v>
      </c>
      <c r="L70" s="37">
        <v>0.04886927828192711</v>
      </c>
      <c r="M70" s="37">
        <v>0.07239331305027008</v>
      </c>
      <c r="N70" s="42">
        <v>0.006335240323096514</v>
      </c>
      <c r="O70" s="39">
        <v>5.511290550231934</v>
      </c>
      <c r="P70" s="37">
        <v>7.978000164031982</v>
      </c>
      <c r="Q70" s="39">
        <v>15.833128929138184</v>
      </c>
      <c r="R70" s="39">
        <v>11.130010604858398</v>
      </c>
      <c r="S70" s="39">
        <v>35.503578186035156</v>
      </c>
      <c r="T70" s="37">
        <f t="shared" si="20"/>
        <v>2.929105875</v>
      </c>
      <c r="U70" s="23"/>
      <c r="V70" s="24"/>
      <c r="W70" s="25"/>
      <c r="X70" s="26"/>
      <c r="Y70" s="27"/>
      <c r="Z70" s="27"/>
      <c r="AA70" s="26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>
      <c r="A71" s="40"/>
      <c r="B71" s="30">
        <v>75.0</v>
      </c>
      <c r="C71" s="31" t="s">
        <v>30</v>
      </c>
      <c r="D71" s="31" t="s">
        <v>22</v>
      </c>
      <c r="E71" s="32">
        <v>42940.0</v>
      </c>
      <c r="F71" s="33">
        <v>8.34000015258789</v>
      </c>
      <c r="G71" s="43">
        <v>2.190000057220459</v>
      </c>
      <c r="H71" s="33">
        <v>10.699999809265137</v>
      </c>
      <c r="I71" s="41">
        <v>1.7019484043121338</v>
      </c>
      <c r="J71" s="84">
        <v>0.4491899907588959</v>
      </c>
      <c r="K71" s="100">
        <v>194.0</v>
      </c>
      <c r="L71" s="37">
        <v>0.06580746173858643</v>
      </c>
      <c r="M71" s="37">
        <v>0.10456812381744385</v>
      </c>
      <c r="N71" s="42">
        <v>0.012217963114380836</v>
      </c>
      <c r="O71" s="39">
        <v>3.9370172023773193</v>
      </c>
      <c r="P71" s="37">
        <v>4.2729997634887695</v>
      </c>
      <c r="Q71" s="39">
        <v>20.444934844970703</v>
      </c>
      <c r="R71" s="39">
        <v>15.252213478088379</v>
      </c>
      <c r="S71" s="39">
        <v>24.433799743652344</v>
      </c>
      <c r="T71" s="37">
        <f t="shared" si="20"/>
        <v>1.818734491</v>
      </c>
      <c r="U71" s="23"/>
      <c r="V71" s="24"/>
      <c r="W71" s="25"/>
      <c r="X71" s="53"/>
      <c r="Y71" s="27"/>
      <c r="Z71" s="27"/>
      <c r="AA71" s="53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>
      <c r="A72" s="40"/>
      <c r="B72" s="30">
        <v>75.0</v>
      </c>
      <c r="C72" s="31" t="s">
        <v>30</v>
      </c>
      <c r="D72" s="31" t="s">
        <v>22</v>
      </c>
      <c r="E72" s="32">
        <v>42964.0</v>
      </c>
      <c r="F72" s="33">
        <v>8.359999656677246</v>
      </c>
      <c r="G72" s="43">
        <v>1.3300000429153442</v>
      </c>
      <c r="H72" s="33">
        <v>8.789999961853027</v>
      </c>
      <c r="I72" s="35">
        <v>3.111861228942871</v>
      </c>
      <c r="J72" s="35">
        <v>0.34775999188423157</v>
      </c>
      <c r="K72" s="100">
        <v>252.0</v>
      </c>
      <c r="L72" s="37">
        <v>0.06352247297763824</v>
      </c>
      <c r="M72" s="37">
        <v>0.10858997702598572</v>
      </c>
      <c r="N72" s="42">
        <v>0.015838101506233215</v>
      </c>
      <c r="O72" s="39">
        <v>6.678133487701416</v>
      </c>
      <c r="P72" s="37">
        <v>8.731200218200684</v>
      </c>
      <c r="Q72" s="39">
        <v>20.6163387298584</v>
      </c>
      <c r="R72" s="39">
        <v>15.084325790405273</v>
      </c>
      <c r="S72" s="39">
        <v>45.00203323364258</v>
      </c>
      <c r="T72" s="37">
        <f t="shared" si="20"/>
        <v>3.236289307</v>
      </c>
      <c r="U72" s="23"/>
      <c r="V72" s="24"/>
      <c r="W72" s="25"/>
      <c r="X72" s="26"/>
      <c r="Y72" s="27"/>
      <c r="Z72" s="27"/>
      <c r="AA72" s="26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>
      <c r="A73" s="40"/>
      <c r="B73" s="30">
        <v>75.0</v>
      </c>
      <c r="C73" s="31" t="s">
        <v>30</v>
      </c>
      <c r="D73" s="31" t="s">
        <v>22</v>
      </c>
      <c r="E73" s="32">
        <v>42992.0</v>
      </c>
      <c r="F73" s="33">
        <v>8.619999885559082</v>
      </c>
      <c r="G73" s="43">
        <v>2.7200000286102295</v>
      </c>
      <c r="H73" s="33">
        <v>12.210000038146973</v>
      </c>
      <c r="I73" s="35">
        <v>2.693758010864258</v>
      </c>
      <c r="J73" s="59">
        <v>0.0</v>
      </c>
      <c r="K73" s="100">
        <v>251.0</v>
      </c>
      <c r="L73" s="37">
        <v>0.04819909855723381</v>
      </c>
      <c r="M73" s="37">
        <v>0.10858997702598572</v>
      </c>
      <c r="N73" s="42">
        <v>0.010407894849777222</v>
      </c>
      <c r="O73" s="39">
        <v>6.358622074127197</v>
      </c>
      <c r="P73" s="37">
        <v>7.75600004196167</v>
      </c>
      <c r="Q73" s="39">
        <v>21.693517684936523</v>
      </c>
      <c r="R73" s="39">
        <v>15.868904113769531</v>
      </c>
      <c r="S73" s="39">
        <v>42.2173957824707</v>
      </c>
      <c r="T73" s="37">
        <f t="shared" si="20"/>
        <v>2.812755883</v>
      </c>
      <c r="U73" s="23"/>
      <c r="V73" s="24"/>
      <c r="W73" s="25"/>
      <c r="X73" s="26"/>
      <c r="Y73" s="27"/>
      <c r="Z73" s="27"/>
      <c r="AA73" s="26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>
      <c r="A74" s="46"/>
      <c r="B74" s="30">
        <v>75.0</v>
      </c>
      <c r="C74" s="31" t="s">
        <v>30</v>
      </c>
      <c r="D74" s="31" t="s">
        <v>22</v>
      </c>
      <c r="E74" s="32">
        <v>43075.0</v>
      </c>
      <c r="F74" s="33">
        <v>8.3100004196167</v>
      </c>
      <c r="G74" s="43">
        <v>2.0</v>
      </c>
      <c r="H74" s="33">
        <v>10.479999542236328</v>
      </c>
      <c r="I74" s="41">
        <v>1.8150548934936523</v>
      </c>
      <c r="J74" s="35">
        <v>0.3912299871444702</v>
      </c>
      <c r="K74" s="100">
        <v>157.0</v>
      </c>
      <c r="L74" s="37">
        <v>0.03834180161356926</v>
      </c>
      <c r="M74" s="37">
        <v>0.10858997702598572</v>
      </c>
      <c r="N74" s="42">
        <v>0.006335240323096514</v>
      </c>
      <c r="O74" s="39">
        <v>3.7419118881225586</v>
      </c>
      <c r="P74" s="37">
        <v>5.50029993057251</v>
      </c>
      <c r="Q74" s="39">
        <v>10.35296630859375</v>
      </c>
      <c r="R74" s="39">
        <v>7.872992515563965</v>
      </c>
      <c r="S74" s="39">
        <v>23.781946182250977</v>
      </c>
      <c r="T74" s="37">
        <f t="shared" si="20"/>
        <v>1.929980111</v>
      </c>
      <c r="U74" s="23"/>
      <c r="V74" s="24"/>
      <c r="W74" s="25"/>
      <c r="X74" s="26"/>
      <c r="Y74" s="27"/>
      <c r="Z74" s="27"/>
      <c r="AA74" s="26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>
      <c r="A75" s="76"/>
      <c r="B75" s="15"/>
      <c r="C75" s="16"/>
      <c r="D75" s="16"/>
      <c r="E75" s="17"/>
      <c r="F75" s="18"/>
      <c r="G75" s="19"/>
      <c r="H75" s="18"/>
      <c r="I75" s="20"/>
      <c r="J75" s="20"/>
      <c r="K75" s="21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24"/>
      <c r="W75" s="25"/>
      <c r="X75" s="26"/>
      <c r="Y75" s="27"/>
      <c r="Z75" s="27"/>
      <c r="AA75" s="26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>
      <c r="A76" s="101" t="s">
        <v>28</v>
      </c>
      <c r="B76" s="15"/>
      <c r="C76" s="16"/>
      <c r="D76" s="16"/>
      <c r="E76" s="17"/>
      <c r="F76" s="48">
        <f t="shared" ref="F76:S76" si="21"> (sum(F68:F74)/7)</f>
        <v>8.310000079</v>
      </c>
      <c r="G76" s="48">
        <f t="shared" si="21"/>
        <v>2.230000019</v>
      </c>
      <c r="H76" s="48">
        <f t="shared" si="21"/>
        <v>10.37714277</v>
      </c>
      <c r="I76" s="49">
        <f t="shared" si="21"/>
        <v>2.051516111</v>
      </c>
      <c r="J76" s="55">
        <f t="shared" si="21"/>
        <v>0.3019114254</v>
      </c>
      <c r="K76" s="55">
        <f t="shared" si="21"/>
        <v>186.5714286</v>
      </c>
      <c r="L76" s="50">
        <f t="shared" si="21"/>
        <v>0.07219004578</v>
      </c>
      <c r="M76" s="50">
        <f t="shared" si="21"/>
        <v>0.1100175668</v>
      </c>
      <c r="N76" s="50">
        <f t="shared" si="21"/>
        <v>0.011854119</v>
      </c>
      <c r="O76" s="50">
        <f t="shared" si="21"/>
        <v>4.611998626</v>
      </c>
      <c r="P76" s="50">
        <f t="shared" si="21"/>
        <v>5.923428604</v>
      </c>
      <c r="Q76" s="50">
        <f t="shared" si="21"/>
        <v>16.20364068</v>
      </c>
      <c r="R76" s="50">
        <f t="shared" si="21"/>
        <v>11.80861214</v>
      </c>
      <c r="S76" s="50">
        <f t="shared" si="21"/>
        <v>28.05689689</v>
      </c>
      <c r="T76" s="37">
        <f> M76 + N76 + I76</f>
        <v>2.173387797</v>
      </c>
      <c r="U76" s="23"/>
      <c r="V76" s="52"/>
      <c r="W76" s="25"/>
      <c r="X76" s="26"/>
      <c r="Y76" s="27"/>
      <c r="Z76" s="27"/>
      <c r="AA76" s="26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>
      <c r="A77" s="76"/>
      <c r="B77" s="15"/>
      <c r="C77" s="16"/>
      <c r="D77" s="16"/>
      <c r="E77" s="17"/>
      <c r="F77" s="18"/>
      <c r="G77" s="19"/>
      <c r="H77" s="18"/>
      <c r="I77" s="20"/>
      <c r="J77" s="20"/>
      <c r="K77" s="21"/>
      <c r="L77" s="22"/>
      <c r="M77" s="22"/>
      <c r="N77" s="22"/>
      <c r="O77" s="22"/>
      <c r="P77" s="22"/>
      <c r="Q77" s="22"/>
      <c r="R77" s="22"/>
      <c r="S77" s="22"/>
      <c r="T77" s="22"/>
      <c r="U77" s="23"/>
      <c r="V77" s="24"/>
      <c r="W77" s="25"/>
      <c r="X77" s="26"/>
      <c r="Y77" s="27"/>
      <c r="Z77" s="27"/>
      <c r="AA77" s="26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>
      <c r="A78" s="78">
        <v>2018.0</v>
      </c>
      <c r="B78" s="30">
        <v>75.0</v>
      </c>
      <c r="C78" s="31" t="s">
        <v>30</v>
      </c>
      <c r="D78" s="31" t="s">
        <v>22</v>
      </c>
      <c r="E78" s="32">
        <v>43174.0</v>
      </c>
      <c r="F78" s="33">
        <v>8.449999809265137</v>
      </c>
      <c r="G78" s="34">
        <v>4.329999923706055</v>
      </c>
      <c r="H78" s="33">
        <v>11.399999618530273</v>
      </c>
      <c r="I78" s="41">
        <v>2.0510451793670654</v>
      </c>
      <c r="J78" s="41">
        <v>0.20020000636577606</v>
      </c>
      <c r="K78" s="45">
        <v>111.0</v>
      </c>
      <c r="L78" s="37">
        <v>0.09378869831562042</v>
      </c>
      <c r="M78" s="80">
        <v>0.1557055115699768</v>
      </c>
      <c r="N78" s="42">
        <v>0.009010297246277332</v>
      </c>
      <c r="O78" s="39">
        <v>2.4852426052093506</v>
      </c>
      <c r="P78" s="37">
        <v>9.055000305175781</v>
      </c>
      <c r="Q78" s="39">
        <v>6.138124465942383</v>
      </c>
      <c r="R78" s="39">
        <v>5.122558116912842</v>
      </c>
      <c r="S78" s="39">
        <v>15.921701431274414</v>
      </c>
      <c r="T78" s="37">
        <f t="shared" ref="T78:T84" si="22"> M78 + N78 + I78</f>
        <v>2.215760988</v>
      </c>
      <c r="U78" s="23"/>
      <c r="V78" s="24"/>
      <c r="W78" s="25"/>
      <c r="X78" s="26"/>
      <c r="Y78" s="27"/>
      <c r="Z78" s="27"/>
      <c r="AA78" s="26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>
      <c r="A79" s="40"/>
      <c r="B79" s="30">
        <v>75.0</v>
      </c>
      <c r="C79" s="31" t="s">
        <v>30</v>
      </c>
      <c r="D79" s="31" t="s">
        <v>22</v>
      </c>
      <c r="E79" s="32">
        <v>43271.0</v>
      </c>
      <c r="F79" s="33">
        <v>8.430000305175781</v>
      </c>
      <c r="G79" s="34">
        <v>3.140000104904175</v>
      </c>
      <c r="H79" s="44">
        <v>6.230000019073486</v>
      </c>
      <c r="I79" s="41">
        <v>0.7037709951400757</v>
      </c>
      <c r="J79" s="35">
        <v>0.24310000240802765</v>
      </c>
      <c r="K79" s="45">
        <v>95.0</v>
      </c>
      <c r="L79" s="37">
        <v>0.14359739422798157</v>
      </c>
      <c r="M79" s="37">
        <v>0.08452585339546204</v>
      </c>
      <c r="N79" s="42">
        <v>0.0063072084449231625</v>
      </c>
      <c r="O79" s="39">
        <v>2.295017719268799</v>
      </c>
      <c r="P79" s="37">
        <v>3.0638999938964844</v>
      </c>
      <c r="Q79" s="39">
        <v>5.6523003578186035</v>
      </c>
      <c r="R79" s="39">
        <v>4.5817365646362305</v>
      </c>
      <c r="S79" s="39">
        <v>13.378167152404785</v>
      </c>
      <c r="T79" s="37">
        <f t="shared" si="22"/>
        <v>0.794604057</v>
      </c>
      <c r="U79" s="23"/>
      <c r="V79" s="24"/>
      <c r="W79" s="25"/>
      <c r="X79" s="26"/>
      <c r="Y79" s="27"/>
      <c r="Z79" s="27"/>
      <c r="AA79" s="26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>
      <c r="A80" s="40"/>
      <c r="B80" s="30">
        <v>75.0</v>
      </c>
      <c r="C80" s="31" t="s">
        <v>30</v>
      </c>
      <c r="D80" s="31" t="s">
        <v>22</v>
      </c>
      <c r="E80" s="32">
        <v>43332.0</v>
      </c>
      <c r="F80" s="33">
        <v>7.96999979019165</v>
      </c>
      <c r="G80" s="34">
        <v>3.3399999141693115</v>
      </c>
      <c r="H80" s="33">
        <v>7.599999904632568</v>
      </c>
      <c r="I80" s="35">
        <v>2.6776130199432373</v>
      </c>
      <c r="J80" s="35">
        <v>0.4004000127315521</v>
      </c>
      <c r="K80" s="100">
        <v>229.0</v>
      </c>
      <c r="L80" s="37">
        <v>0.041066501289606094</v>
      </c>
      <c r="M80" s="37">
        <v>0.08007711917161942</v>
      </c>
      <c r="N80" s="42">
        <v>0.0063072084449231625</v>
      </c>
      <c r="O80" s="39">
        <v>5.110217094421387</v>
      </c>
      <c r="P80" s="37">
        <v>6.380300045013428</v>
      </c>
      <c r="Q80" s="39">
        <v>16.215429306030273</v>
      </c>
      <c r="R80" s="39">
        <v>12.93848991394043</v>
      </c>
      <c r="S80" s="39">
        <v>32.643009185791016</v>
      </c>
      <c r="T80" s="37">
        <f t="shared" si="22"/>
        <v>2.763997348</v>
      </c>
      <c r="U80" s="23"/>
      <c r="V80" s="24"/>
      <c r="W80" s="25"/>
      <c r="X80" s="26"/>
      <c r="Y80" s="27"/>
      <c r="Z80" s="27"/>
      <c r="AA80" s="26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>
      <c r="A81" s="40"/>
      <c r="B81" s="30">
        <v>75.0</v>
      </c>
      <c r="C81" s="31" t="s">
        <v>30</v>
      </c>
      <c r="D81" s="31" t="s">
        <v>22</v>
      </c>
      <c r="E81" s="32">
        <v>43402.0</v>
      </c>
      <c r="F81" s="33">
        <v>8.109999656677246</v>
      </c>
      <c r="G81" s="34">
        <v>3.700000047683716</v>
      </c>
      <c r="H81" s="33">
        <v>10.520000457763672</v>
      </c>
      <c r="I81" s="41">
        <v>1.936651587486267</v>
      </c>
      <c r="J81" s="35">
        <v>0.3011400103569031</v>
      </c>
      <c r="K81" s="100">
        <v>148.0</v>
      </c>
      <c r="L81" s="37">
        <v>0.11399289965629578</v>
      </c>
      <c r="M81" s="37">
        <v>0.08625435829162598</v>
      </c>
      <c r="N81" s="42">
        <v>0.0094608124345541</v>
      </c>
      <c r="O81" s="39">
        <v>4.185532093048096</v>
      </c>
      <c r="P81" s="37">
        <v>5.738699913024902</v>
      </c>
      <c r="Q81" s="39">
        <v>7.859666347503662</v>
      </c>
      <c r="R81" s="39">
        <v>8.106598854064941</v>
      </c>
      <c r="S81" s="39">
        <v>26.042171478271484</v>
      </c>
      <c r="T81" s="37">
        <f t="shared" si="22"/>
        <v>2.032366758</v>
      </c>
      <c r="U81" s="23"/>
      <c r="V81" s="24"/>
      <c r="W81" s="25"/>
      <c r="X81" s="53"/>
      <c r="Y81" s="27"/>
      <c r="Z81" s="27"/>
      <c r="AA81" s="53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>
      <c r="A82" s="40"/>
      <c r="B82" s="30">
        <v>75.0</v>
      </c>
      <c r="C82" s="31" t="s">
        <v>30</v>
      </c>
      <c r="D82" s="31" t="s">
        <v>22</v>
      </c>
      <c r="E82" s="32">
        <v>43411.0</v>
      </c>
      <c r="F82" s="33">
        <v>8.029999732971191</v>
      </c>
      <c r="G82" s="43">
        <v>1.6299999952316284</v>
      </c>
      <c r="H82" s="33">
        <v>8.319999694824219</v>
      </c>
      <c r="I82" s="41">
        <v>2.109800100326538</v>
      </c>
      <c r="J82" s="35">
        <v>0.38609999418258667</v>
      </c>
      <c r="K82" s="100">
        <v>180.0</v>
      </c>
      <c r="L82" s="37">
        <v>0.05766688659787178</v>
      </c>
      <c r="M82" s="37">
        <v>0.10676949471235275</v>
      </c>
      <c r="N82" s="42">
        <v>0.021174199879169464</v>
      </c>
      <c r="O82" s="39">
        <v>4.608643054962158</v>
      </c>
      <c r="P82" s="37">
        <v>6.5706000328063965</v>
      </c>
      <c r="Q82" s="39">
        <v>13.58209228515625</v>
      </c>
      <c r="R82" s="39">
        <v>11.007671356201172</v>
      </c>
      <c r="S82" s="39">
        <v>29.037979125976562</v>
      </c>
      <c r="T82" s="37">
        <f t="shared" si="22"/>
        <v>2.237743795</v>
      </c>
      <c r="U82" s="23"/>
      <c r="V82" s="24"/>
      <c r="W82" s="25"/>
      <c r="X82" s="26"/>
      <c r="Y82" s="27"/>
      <c r="Z82" s="27"/>
      <c r="AA82" s="26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>
      <c r="A83" s="40"/>
      <c r="B83" s="30">
        <v>75.0</v>
      </c>
      <c r="C83" s="31" t="s">
        <v>30</v>
      </c>
      <c r="D83" s="31" t="s">
        <v>22</v>
      </c>
      <c r="E83" s="32">
        <v>43438.0</v>
      </c>
      <c r="F83" s="33">
        <v>8.09000015258789</v>
      </c>
      <c r="G83" s="34">
        <v>3.4200000762939453</v>
      </c>
      <c r="H83" s="33">
        <v>11.220000267028809</v>
      </c>
      <c r="I83" s="59">
        <v>0.310709685087204</v>
      </c>
      <c r="J83" s="41">
        <v>0.07150000333786011</v>
      </c>
      <c r="K83" s="36">
        <v>41.0</v>
      </c>
      <c r="L83" s="37">
        <v>0.19278313219547272</v>
      </c>
      <c r="M83" s="37">
        <v>0.1334618628025055</v>
      </c>
      <c r="N83" s="42">
        <v>0.0031536042224615812</v>
      </c>
      <c r="O83" s="39">
        <v>1.1041806936264038</v>
      </c>
      <c r="P83" s="37">
        <v>3.4653000831604004</v>
      </c>
      <c r="Q83" s="39">
        <v>2.0793251991271973</v>
      </c>
      <c r="R83" s="39">
        <v>1.7876733541488647</v>
      </c>
      <c r="S83" s="39">
        <v>7.309959411621094</v>
      </c>
      <c r="T83" s="37">
        <f t="shared" si="22"/>
        <v>0.4473251521</v>
      </c>
      <c r="U83" s="23"/>
      <c r="V83" s="24"/>
      <c r="W83" s="25"/>
      <c r="X83" s="26"/>
      <c r="Y83" s="27"/>
      <c r="Z83" s="27"/>
      <c r="AA83" s="26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>
      <c r="A84" s="46"/>
      <c r="B84" s="30">
        <v>75.0</v>
      </c>
      <c r="C84" s="31" t="s">
        <v>30</v>
      </c>
      <c r="D84" s="31" t="s">
        <v>22</v>
      </c>
      <c r="E84" s="32">
        <v>43443.0</v>
      </c>
      <c r="F84" s="33">
        <v>6.840000152587891</v>
      </c>
      <c r="G84" s="43">
        <v>3.009999990463257</v>
      </c>
      <c r="H84" s="33">
        <v>8.380000114440918</v>
      </c>
      <c r="I84" s="35">
        <v>3.215122699737549</v>
      </c>
      <c r="J84" s="35">
        <v>0.28679999709129333</v>
      </c>
      <c r="K84" s="100">
        <v>236.0</v>
      </c>
      <c r="L84" s="37">
        <v>0.04063250124454498</v>
      </c>
      <c r="M84" s="37">
        <v>0.08171465247869492</v>
      </c>
      <c r="N84" s="42">
        <v>0.012163901701569557</v>
      </c>
      <c r="O84" s="39">
        <v>6.471457481384277</v>
      </c>
      <c r="P84" s="37">
        <v>7.827000141143799</v>
      </c>
      <c r="Q84" s="39">
        <v>17.451183319091797</v>
      </c>
      <c r="R84" s="39">
        <v>12.608034133911133</v>
      </c>
      <c r="S84" s="39">
        <v>44.28167724609375</v>
      </c>
      <c r="T84" s="37">
        <f t="shared" si="22"/>
        <v>3.309001254</v>
      </c>
      <c r="U84" s="23"/>
      <c r="V84" s="24"/>
      <c r="W84" s="25"/>
      <c r="X84" s="26"/>
      <c r="Y84" s="27"/>
      <c r="Z84" s="27"/>
      <c r="AA84" s="26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>
      <c r="A85" s="76"/>
      <c r="B85" s="15"/>
      <c r="C85" s="16"/>
      <c r="D85" s="16"/>
      <c r="E85" s="17"/>
      <c r="F85" s="18"/>
      <c r="G85" s="19"/>
      <c r="H85" s="1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3"/>
      <c r="V85" s="24"/>
      <c r="W85" s="25"/>
      <c r="X85" s="26"/>
      <c r="Y85" s="27"/>
      <c r="Z85" s="27"/>
      <c r="AA85" s="26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>
      <c r="A86" s="101" t="s">
        <v>28</v>
      </c>
      <c r="B86" s="15"/>
      <c r="C86" s="16"/>
      <c r="D86" s="16"/>
      <c r="E86" s="17"/>
      <c r="F86" s="48">
        <f t="shared" ref="F86:S86" si="23"> (sum(F78:F84)/7)</f>
        <v>7.988571371</v>
      </c>
      <c r="G86" s="49">
        <f t="shared" si="23"/>
        <v>3.224285722</v>
      </c>
      <c r="H86" s="48">
        <f t="shared" si="23"/>
        <v>9.095714297</v>
      </c>
      <c r="I86" s="49">
        <f t="shared" si="23"/>
        <v>1.857816181</v>
      </c>
      <c r="J86" s="55">
        <f t="shared" si="23"/>
        <v>0.2698914324</v>
      </c>
      <c r="K86" s="55">
        <f t="shared" si="23"/>
        <v>148.5714286</v>
      </c>
      <c r="L86" s="50">
        <f t="shared" si="23"/>
        <v>0.09764685908</v>
      </c>
      <c r="M86" s="50">
        <f t="shared" si="23"/>
        <v>0.1040726932</v>
      </c>
      <c r="N86" s="50">
        <f t="shared" si="23"/>
        <v>0.009653890339</v>
      </c>
      <c r="O86" s="50">
        <f t="shared" si="23"/>
        <v>3.751470106</v>
      </c>
      <c r="P86" s="50">
        <f t="shared" si="23"/>
        <v>6.014400073</v>
      </c>
      <c r="Q86" s="50">
        <f t="shared" si="23"/>
        <v>9.854017326</v>
      </c>
      <c r="R86" s="50">
        <f t="shared" si="23"/>
        <v>8.021823185</v>
      </c>
      <c r="S86" s="50">
        <f t="shared" si="23"/>
        <v>24.08780929</v>
      </c>
      <c r="T86" s="37">
        <f> M86 + N86 + I86</f>
        <v>1.971542765</v>
      </c>
      <c r="U86" s="23"/>
      <c r="V86" s="52"/>
      <c r="W86" s="25"/>
      <c r="X86" s="26"/>
      <c r="Y86" s="27"/>
      <c r="Z86" s="27"/>
      <c r="AA86" s="26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>
      <c r="A87" s="76"/>
      <c r="B87" s="15"/>
      <c r="C87" s="16"/>
      <c r="D87" s="16"/>
      <c r="E87" s="17"/>
      <c r="F87" s="18"/>
      <c r="G87" s="19"/>
      <c r="H87" s="1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3"/>
      <c r="V87" s="24"/>
      <c r="W87" s="25"/>
      <c r="X87" s="26"/>
      <c r="Y87" s="27"/>
      <c r="Z87" s="27"/>
      <c r="AA87" s="26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>
      <c r="A88" s="78">
        <v>2019.0</v>
      </c>
      <c r="B88" s="30">
        <v>75.0</v>
      </c>
      <c r="C88" s="31" t="s">
        <v>30</v>
      </c>
      <c r="D88" s="31" t="s">
        <v>22</v>
      </c>
      <c r="E88" s="32">
        <v>43538.0</v>
      </c>
      <c r="F88" s="33">
        <v>8.17</v>
      </c>
      <c r="G88" s="45">
        <v>5.06</v>
      </c>
      <c r="H88" s="33">
        <v>13.42</v>
      </c>
      <c r="I88" s="41">
        <v>1.3090903225806452</v>
      </c>
      <c r="J88" s="41">
        <v>0.18603</v>
      </c>
      <c r="K88" s="45">
        <v>122.0</v>
      </c>
      <c r="L88" s="37">
        <v>0.1123481</v>
      </c>
      <c r="M88" s="80">
        <v>0.06783</v>
      </c>
      <c r="N88" s="42">
        <v>0.0049169999999999995</v>
      </c>
      <c r="O88" s="39">
        <v>3.2227374</v>
      </c>
      <c r="P88" s="37">
        <v>4.5259</v>
      </c>
      <c r="Q88" s="39">
        <v>7.6245288</v>
      </c>
      <c r="R88" s="39">
        <v>6.5231265</v>
      </c>
      <c r="S88" s="39">
        <v>18.978425</v>
      </c>
      <c r="T88" s="37">
        <f t="shared" ref="T88:T93" si="24"> M88 + N88 + I88</f>
        <v>1.381837323</v>
      </c>
      <c r="U88" s="23"/>
      <c r="V88" s="24"/>
      <c r="W88" s="25"/>
      <c r="X88" s="26"/>
      <c r="Y88" s="27"/>
      <c r="Z88" s="27"/>
      <c r="AA88" s="26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>
      <c r="A89" s="40"/>
      <c r="B89" s="30">
        <v>75.0</v>
      </c>
      <c r="C89" s="31" t="s">
        <v>30</v>
      </c>
      <c r="D89" s="31" t="s">
        <v>22</v>
      </c>
      <c r="E89" s="32">
        <v>43607.0</v>
      </c>
      <c r="F89" s="33">
        <v>7.56</v>
      </c>
      <c r="G89" s="36">
        <v>2.73</v>
      </c>
      <c r="H89" s="33">
        <v>7.6</v>
      </c>
      <c r="I89" s="41">
        <v>0.38179354838709684</v>
      </c>
      <c r="J89" s="41">
        <v>0.1431</v>
      </c>
      <c r="K89" s="36">
        <v>41.0</v>
      </c>
      <c r="L89" s="37">
        <v>0.1693828</v>
      </c>
      <c r="M89" s="37">
        <v>0.144704</v>
      </c>
      <c r="N89" s="42">
        <v>0.005364</v>
      </c>
      <c r="O89" s="39">
        <v>1.6037437900000002</v>
      </c>
      <c r="P89" s="37">
        <v>2.5389</v>
      </c>
      <c r="Q89" s="39">
        <v>2.91543901</v>
      </c>
      <c r="R89" s="39">
        <v>2.39458285</v>
      </c>
      <c r="S89" s="39">
        <v>8.35404922</v>
      </c>
      <c r="T89" s="37">
        <f t="shared" si="24"/>
        <v>0.5318615484</v>
      </c>
      <c r="U89" s="23"/>
      <c r="V89" s="24"/>
      <c r="W89" s="25"/>
      <c r="X89" s="26"/>
      <c r="Y89" s="27"/>
      <c r="Z89" s="27"/>
      <c r="AA89" s="26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>
      <c r="A90" s="40"/>
      <c r="B90" s="30">
        <v>75.0</v>
      </c>
      <c r="C90" s="31" t="s">
        <v>30</v>
      </c>
      <c r="D90" s="31" t="s">
        <v>22</v>
      </c>
      <c r="E90" s="32">
        <v>43657.0</v>
      </c>
      <c r="F90" s="33">
        <v>8.26</v>
      </c>
      <c r="G90" s="36">
        <v>2.81</v>
      </c>
      <c r="H90" s="44">
        <v>6.8</v>
      </c>
      <c r="I90" s="41">
        <v>1.5641612903225806</v>
      </c>
      <c r="J90" s="84">
        <v>0.44361</v>
      </c>
      <c r="K90" s="21"/>
      <c r="L90" s="37">
        <v>0.17451028799999999</v>
      </c>
      <c r="M90" s="37">
        <v>0.072352</v>
      </c>
      <c r="N90" s="42">
        <v>0.005364</v>
      </c>
      <c r="O90" s="39">
        <v>5.5404496</v>
      </c>
      <c r="P90" s="37">
        <v>4.7565</v>
      </c>
      <c r="Q90" s="39">
        <v>12.9169366</v>
      </c>
      <c r="R90" s="39">
        <v>11.379315</v>
      </c>
      <c r="S90" s="39">
        <v>23.722819271</v>
      </c>
      <c r="T90" s="37">
        <f t="shared" si="24"/>
        <v>1.64187729</v>
      </c>
      <c r="U90" s="23"/>
      <c r="V90" s="24"/>
      <c r="W90" s="25"/>
      <c r="X90" s="53"/>
      <c r="Y90" s="27"/>
      <c r="Z90" s="27"/>
      <c r="AA90" s="53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>
      <c r="A91" s="40"/>
      <c r="B91" s="30">
        <v>75.0</v>
      </c>
      <c r="C91" s="31" t="s">
        <v>30</v>
      </c>
      <c r="D91" s="31" t="s">
        <v>22</v>
      </c>
      <c r="E91" s="32">
        <v>43685.0</v>
      </c>
      <c r="F91" s="33">
        <v>8.38</v>
      </c>
      <c r="G91" s="36">
        <v>2.24</v>
      </c>
      <c r="H91" s="44">
        <v>6.6</v>
      </c>
      <c r="I91" s="35">
        <v>2.620167741935484</v>
      </c>
      <c r="J91" s="35">
        <v>0.21465</v>
      </c>
      <c r="K91" s="100">
        <v>230.0</v>
      </c>
      <c r="L91" s="37">
        <v>0.0722061</v>
      </c>
      <c r="M91" s="37">
        <v>0.0</v>
      </c>
      <c r="N91" s="42">
        <v>0.007599000000000001</v>
      </c>
      <c r="O91" s="39">
        <v>6.3270833600000005</v>
      </c>
      <c r="P91" s="37">
        <v>7.4344</v>
      </c>
      <c r="Q91" s="39">
        <v>23.724949155555557</v>
      </c>
      <c r="R91" s="39">
        <v>15.70133008</v>
      </c>
      <c r="S91" s="39">
        <v>44.04472195555556</v>
      </c>
      <c r="T91" s="37">
        <f t="shared" si="24"/>
        <v>2.627766742</v>
      </c>
      <c r="U91" s="23"/>
      <c r="V91" s="24"/>
      <c r="W91" s="25"/>
      <c r="X91" s="26"/>
      <c r="Y91" s="27"/>
      <c r="Z91" s="27"/>
      <c r="AA91" s="26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>
      <c r="A92" s="40"/>
      <c r="B92" s="30">
        <v>75.0</v>
      </c>
      <c r="C92" s="31" t="s">
        <v>30</v>
      </c>
      <c r="D92" s="31" t="s">
        <v>22</v>
      </c>
      <c r="E92" s="32">
        <v>43717.0</v>
      </c>
      <c r="F92" s="33">
        <v>8.05</v>
      </c>
      <c r="G92" s="45">
        <v>3.96</v>
      </c>
      <c r="H92" s="60">
        <v>5.86</v>
      </c>
      <c r="I92" s="41">
        <v>1.9656000000000002</v>
      </c>
      <c r="J92" s="41">
        <v>0.17172</v>
      </c>
      <c r="K92" s="100">
        <v>193.0</v>
      </c>
      <c r="L92" s="37">
        <v>0.1999512</v>
      </c>
      <c r="M92" s="37">
        <v>0.099484</v>
      </c>
      <c r="N92" s="42">
        <v>0.008493</v>
      </c>
      <c r="O92" s="39">
        <v>5.0986229</v>
      </c>
      <c r="P92" s="37">
        <v>5.9634</v>
      </c>
      <c r="Q92" s="39">
        <v>9.2959137</v>
      </c>
      <c r="R92" s="39">
        <v>10.3798375</v>
      </c>
      <c r="S92" s="39">
        <v>33.7988887</v>
      </c>
      <c r="T92" s="37">
        <f t="shared" si="24"/>
        <v>2.073577</v>
      </c>
      <c r="U92" s="23"/>
      <c r="V92" s="24"/>
      <c r="W92" s="25"/>
      <c r="X92" s="26"/>
      <c r="Y92" s="27"/>
      <c r="Z92" s="27"/>
      <c r="AA92" s="26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>
      <c r="A93" s="46"/>
      <c r="B93" s="30">
        <v>75.0</v>
      </c>
      <c r="C93" s="31" t="s">
        <v>30</v>
      </c>
      <c r="D93" s="31" t="s">
        <v>22</v>
      </c>
      <c r="E93" s="32">
        <v>43769.0</v>
      </c>
      <c r="F93" s="33">
        <v>7.65</v>
      </c>
      <c r="G93" s="36">
        <v>3.21</v>
      </c>
      <c r="H93" s="44">
        <v>6.03</v>
      </c>
      <c r="I93" s="41">
        <v>2.1570612903225803</v>
      </c>
      <c r="J93" s="41">
        <v>0.15741</v>
      </c>
      <c r="K93" s="100">
        <v>210.0</v>
      </c>
      <c r="L93" s="37">
        <v>0.0590848</v>
      </c>
      <c r="M93" s="37">
        <v>0.031654</v>
      </c>
      <c r="N93" s="42">
        <v>0.008493</v>
      </c>
      <c r="O93" s="39">
        <v>4.4599669</v>
      </c>
      <c r="P93" s="37">
        <v>6.5262</v>
      </c>
      <c r="Q93" s="39">
        <v>11.2780753</v>
      </c>
      <c r="R93" s="39">
        <v>9.4335558</v>
      </c>
      <c r="S93" s="39">
        <v>31.1319442</v>
      </c>
      <c r="T93" s="37">
        <f t="shared" si="24"/>
        <v>2.19720829</v>
      </c>
      <c r="U93" s="23"/>
      <c r="V93" s="24"/>
      <c r="W93" s="25"/>
      <c r="X93" s="26"/>
      <c r="Y93" s="27"/>
      <c r="Z93" s="27"/>
      <c r="AA93" s="26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>
      <c r="A94" s="76"/>
      <c r="B94" s="87"/>
      <c r="C94" s="88"/>
      <c r="D94" s="88"/>
      <c r="E94" s="90"/>
      <c r="F94" s="91"/>
      <c r="G94" s="92"/>
      <c r="H94" s="91"/>
      <c r="I94" s="93"/>
      <c r="J94" s="93"/>
      <c r="K94" s="92"/>
      <c r="L94" s="22"/>
      <c r="M94" s="22"/>
      <c r="N94" s="22"/>
      <c r="O94" s="22"/>
      <c r="P94" s="22"/>
      <c r="Q94" s="22"/>
      <c r="R94" s="22"/>
      <c r="S94" s="22"/>
      <c r="T94" s="22"/>
      <c r="U94" s="25"/>
      <c r="V94" s="24"/>
      <c r="W94" s="25"/>
      <c r="X94" s="26"/>
      <c r="Y94" s="27"/>
      <c r="Z94" s="27"/>
      <c r="AA94" s="26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>
      <c r="A95" s="101" t="s">
        <v>28</v>
      </c>
      <c r="B95" s="87"/>
      <c r="C95" s="88"/>
      <c r="D95" s="88"/>
      <c r="E95" s="90"/>
      <c r="F95" s="48">
        <f t="shared" ref="F95:J95" si="25"> (sum(F88:F93)/6)</f>
        <v>8.011666667</v>
      </c>
      <c r="G95" s="49">
        <f t="shared" si="25"/>
        <v>3.335</v>
      </c>
      <c r="H95" s="48">
        <f t="shared" si="25"/>
        <v>7.718333333</v>
      </c>
      <c r="I95" s="49">
        <f t="shared" si="25"/>
        <v>1.666312366</v>
      </c>
      <c r="J95" s="55">
        <f t="shared" si="25"/>
        <v>0.21942</v>
      </c>
      <c r="K95" s="55">
        <f t="shared" ref="K95:S95" si="26"> (sum(K91:K93,K88:K89)/5)</f>
        <v>159.2</v>
      </c>
      <c r="L95" s="50">
        <f t="shared" si="26"/>
        <v>0.1225946</v>
      </c>
      <c r="M95" s="50">
        <f t="shared" si="26"/>
        <v>0.0687344</v>
      </c>
      <c r="N95" s="50">
        <f t="shared" si="26"/>
        <v>0.0069732</v>
      </c>
      <c r="O95" s="50">
        <f t="shared" si="26"/>
        <v>4.14243087</v>
      </c>
      <c r="P95" s="50">
        <f t="shared" si="26"/>
        <v>5.39776</v>
      </c>
      <c r="Q95" s="50">
        <f t="shared" si="26"/>
        <v>10.96778119</v>
      </c>
      <c r="R95" s="50">
        <f t="shared" si="26"/>
        <v>8.886486546</v>
      </c>
      <c r="S95" s="50">
        <f t="shared" si="26"/>
        <v>27.26160582</v>
      </c>
      <c r="T95" s="37">
        <f> M95 + N95 + I95</f>
        <v>1.742019966</v>
      </c>
      <c r="U95" s="25"/>
      <c r="V95" s="52"/>
      <c r="W95" s="25"/>
      <c r="X95" s="26"/>
      <c r="Y95" s="27"/>
      <c r="Z95" s="27"/>
      <c r="AA95" s="26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>
      <c r="A96" s="94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22"/>
      <c r="M96" s="22"/>
      <c r="N96" s="22"/>
      <c r="O96" s="22"/>
      <c r="P96" s="22"/>
      <c r="Q96" s="22"/>
      <c r="R96" s="22"/>
      <c r="S96" s="22"/>
      <c r="T96" s="22"/>
      <c r="U96" s="66"/>
      <c r="V96" s="24"/>
      <c r="W96" s="25"/>
      <c r="X96" s="26"/>
      <c r="Y96" s="27"/>
      <c r="Z96" s="27"/>
      <c r="AA96" s="26"/>
    </row>
    <row r="97">
      <c r="A97" s="101" t="s">
        <v>24</v>
      </c>
      <c r="B97" s="66"/>
      <c r="C97" s="66"/>
      <c r="D97" s="66"/>
      <c r="E97" s="66"/>
      <c r="F97" s="67">
        <f t="shared" ref="F97:S97" si="27"> (sum(F95,F86,F76,F66,F56,F47,F37,F31,F21,F10)/10)</f>
        <v>8.082660672</v>
      </c>
      <c r="G97" s="67">
        <f t="shared" si="27"/>
        <v>2.698321429</v>
      </c>
      <c r="H97" s="67">
        <f t="shared" si="27"/>
        <v>9.376422636</v>
      </c>
      <c r="I97" s="68">
        <f t="shared" si="27"/>
        <v>1.692078395</v>
      </c>
      <c r="J97" s="103">
        <f t="shared" si="27"/>
        <v>0.2775751545</v>
      </c>
      <c r="K97" s="103">
        <f t="shared" si="27"/>
        <v>152.5338747</v>
      </c>
      <c r="L97" s="69">
        <f t="shared" si="27"/>
        <v>0.09913303686</v>
      </c>
      <c r="M97" s="69">
        <f t="shared" si="27"/>
        <v>0.1386712277</v>
      </c>
      <c r="N97" s="69">
        <f t="shared" si="27"/>
        <v>0.009837866764</v>
      </c>
      <c r="O97" s="69">
        <f t="shared" si="27"/>
        <v>3.973921973</v>
      </c>
      <c r="P97" s="69">
        <f t="shared" si="27"/>
        <v>5.15849361</v>
      </c>
      <c r="Q97" s="69">
        <f t="shared" si="27"/>
        <v>11.25455624</v>
      </c>
      <c r="R97" s="69">
        <f t="shared" si="27"/>
        <v>8.755104381</v>
      </c>
      <c r="S97" s="69">
        <f t="shared" si="27"/>
        <v>21.32022382</v>
      </c>
      <c r="T97" s="37">
        <f> M97 + N97 + I97</f>
        <v>1.840587489</v>
      </c>
      <c r="U97" s="66"/>
      <c r="V97" s="71">
        <v>62.0</v>
      </c>
      <c r="W97" s="25"/>
      <c r="X97" s="26"/>
      <c r="Y97" s="27"/>
      <c r="Z97" s="27"/>
      <c r="AA97" s="26"/>
    </row>
    <row r="98">
      <c r="A98" s="9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106"/>
      <c r="M98" s="106"/>
      <c r="N98" s="106"/>
      <c r="O98" s="106"/>
      <c r="P98" s="106"/>
      <c r="Q98" s="106"/>
      <c r="R98" s="106"/>
      <c r="S98" s="106"/>
      <c r="T98" s="106"/>
      <c r="U98" s="66"/>
      <c r="V98" s="107"/>
      <c r="W98" s="25"/>
      <c r="X98" s="26"/>
      <c r="Y98" s="27"/>
      <c r="Z98" s="27"/>
      <c r="AA98" s="26"/>
    </row>
    <row r="99">
      <c r="A99" s="99"/>
      <c r="L99" s="27"/>
      <c r="M99" s="27"/>
      <c r="N99" s="27"/>
      <c r="O99" s="27"/>
      <c r="P99" s="27"/>
      <c r="Q99" s="27"/>
      <c r="R99" s="27"/>
      <c r="S99" s="27"/>
      <c r="T99" s="27"/>
      <c r="V99" s="26"/>
      <c r="W99" s="27"/>
      <c r="X99" s="26"/>
      <c r="Y99" s="27"/>
      <c r="Z99" s="27"/>
      <c r="AA99" s="26"/>
    </row>
    <row r="100">
      <c r="A100" s="99"/>
      <c r="L100" s="27"/>
      <c r="M100" s="27"/>
      <c r="N100" s="27"/>
      <c r="O100" s="27"/>
      <c r="P100" s="27"/>
      <c r="Q100" s="27"/>
      <c r="R100" s="27"/>
      <c r="S100" s="27"/>
      <c r="T100" s="27"/>
      <c r="V100" s="26"/>
      <c r="W100" s="27"/>
      <c r="X100" s="53"/>
      <c r="Y100" s="27"/>
      <c r="Z100" s="27"/>
      <c r="AA100" s="53"/>
    </row>
    <row r="101">
      <c r="A101" s="99"/>
      <c r="L101" s="27"/>
      <c r="M101" s="27"/>
      <c r="N101" s="27"/>
      <c r="O101" s="27"/>
      <c r="P101" s="27"/>
      <c r="Q101" s="27"/>
      <c r="R101" s="27"/>
      <c r="S101" s="27"/>
      <c r="T101" s="27"/>
      <c r="V101" s="26"/>
      <c r="W101" s="27"/>
      <c r="X101" s="26"/>
      <c r="Y101" s="27"/>
      <c r="Z101" s="27"/>
      <c r="AA101" s="26"/>
    </row>
    <row r="102">
      <c r="A102" s="99"/>
      <c r="L102" s="27"/>
      <c r="M102" s="27"/>
      <c r="N102" s="27"/>
      <c r="O102" s="27"/>
      <c r="P102" s="27"/>
      <c r="Q102" s="27"/>
      <c r="R102" s="27"/>
      <c r="S102" s="27"/>
      <c r="T102" s="27"/>
      <c r="V102" s="26"/>
      <c r="W102" s="27"/>
      <c r="X102" s="74"/>
      <c r="Y102" s="27"/>
      <c r="Z102" s="27"/>
      <c r="AA102" s="74"/>
    </row>
    <row r="103">
      <c r="A103" s="99"/>
      <c r="V103" s="26"/>
    </row>
    <row r="104">
      <c r="A104" s="99"/>
      <c r="V104" s="26"/>
      <c r="X104" s="12"/>
      <c r="Y104" s="9"/>
      <c r="AA104" s="12"/>
    </row>
    <row r="105">
      <c r="A105" s="99"/>
      <c r="V105" s="26"/>
      <c r="X105" s="26"/>
      <c r="Y105" s="27"/>
      <c r="AA105" s="26"/>
    </row>
    <row r="106">
      <c r="A106" s="99"/>
      <c r="X106" s="26"/>
      <c r="Y106" s="27"/>
      <c r="AA106" s="26"/>
    </row>
    <row r="107">
      <c r="A107" s="99"/>
      <c r="X107" s="26"/>
      <c r="Y107" s="27"/>
      <c r="AA107" s="26"/>
    </row>
    <row r="108">
      <c r="A108" s="99"/>
      <c r="X108" s="26"/>
      <c r="Y108" s="27"/>
      <c r="AA108" s="26"/>
    </row>
    <row r="109">
      <c r="A109" s="99"/>
      <c r="X109" s="26"/>
      <c r="Y109" s="27"/>
      <c r="AA109" s="26"/>
    </row>
    <row r="110">
      <c r="A110" s="99"/>
      <c r="X110" s="26"/>
      <c r="Y110" s="27"/>
      <c r="AA110" s="26"/>
    </row>
    <row r="111">
      <c r="A111" s="99"/>
      <c r="X111" s="26"/>
      <c r="Y111" s="27"/>
      <c r="AA111" s="26"/>
    </row>
    <row r="112">
      <c r="A112" s="99"/>
      <c r="L112" s="73"/>
      <c r="M112" s="73"/>
      <c r="N112" s="73"/>
      <c r="O112" s="73"/>
      <c r="P112" s="73"/>
      <c r="Q112" s="73"/>
      <c r="R112" s="73"/>
      <c r="S112" s="73"/>
      <c r="T112" s="73"/>
      <c r="W112" s="73"/>
      <c r="X112" s="26"/>
      <c r="Y112" s="27"/>
      <c r="Z112" s="73"/>
      <c r="AA112" s="26"/>
    </row>
    <row r="113">
      <c r="A113" s="99"/>
      <c r="X113" s="26"/>
      <c r="Y113" s="27"/>
      <c r="AA113" s="26"/>
    </row>
    <row r="114">
      <c r="A114" s="99"/>
      <c r="X114" s="53"/>
      <c r="Y114" s="27"/>
      <c r="AA114" s="53"/>
    </row>
    <row r="115">
      <c r="A115" s="99"/>
      <c r="X115" s="26"/>
      <c r="Y115" s="27"/>
      <c r="AA115" s="26"/>
    </row>
    <row r="116">
      <c r="A116" s="99"/>
      <c r="X116" s="26"/>
      <c r="Y116" s="27"/>
      <c r="AA116" s="26"/>
    </row>
    <row r="117">
      <c r="A117" s="99"/>
      <c r="X117" s="26"/>
      <c r="Y117" s="27"/>
      <c r="AA117" s="26"/>
    </row>
    <row r="118">
      <c r="A118" s="99"/>
      <c r="X118" s="26"/>
      <c r="Y118" s="27"/>
      <c r="AA118" s="26"/>
    </row>
    <row r="119">
      <c r="A119" s="99"/>
      <c r="X119" s="26"/>
      <c r="Y119" s="27"/>
      <c r="AA119" s="26"/>
    </row>
    <row r="120">
      <c r="A120" s="99"/>
      <c r="X120" s="26"/>
      <c r="Y120" s="27"/>
      <c r="AA120" s="26"/>
    </row>
    <row r="121">
      <c r="A121" s="99"/>
      <c r="X121" s="26"/>
      <c r="Y121" s="27"/>
      <c r="AA121" s="26"/>
    </row>
    <row r="122">
      <c r="A122" s="99"/>
      <c r="X122" s="26"/>
      <c r="Y122" s="27"/>
      <c r="AA122" s="26"/>
    </row>
    <row r="123">
      <c r="A123" s="99"/>
      <c r="X123" s="26"/>
      <c r="Y123" s="27"/>
      <c r="AA123" s="26"/>
    </row>
    <row r="124">
      <c r="A124" s="99"/>
      <c r="X124" s="26"/>
      <c r="Y124" s="27"/>
      <c r="AA124" s="26"/>
    </row>
    <row r="125">
      <c r="A125" s="99"/>
      <c r="X125" s="53"/>
      <c r="Y125" s="27"/>
      <c r="AA125" s="53"/>
    </row>
    <row r="126">
      <c r="A126" s="99"/>
      <c r="X126" s="26"/>
      <c r="Y126" s="27"/>
      <c r="AA126" s="26"/>
    </row>
    <row r="127">
      <c r="A127" s="99"/>
      <c r="X127" s="26"/>
      <c r="Y127" s="27"/>
      <c r="AA127" s="26"/>
    </row>
    <row r="128">
      <c r="A128" s="99"/>
      <c r="X128" s="26"/>
      <c r="Y128" s="27"/>
      <c r="AA128" s="26"/>
    </row>
    <row r="129">
      <c r="A129" s="99"/>
      <c r="X129" s="26"/>
      <c r="Y129" s="27"/>
      <c r="AA129" s="26"/>
    </row>
    <row r="130">
      <c r="A130" s="99"/>
      <c r="X130" s="26"/>
      <c r="Y130" s="27"/>
      <c r="AA130" s="26"/>
    </row>
    <row r="131">
      <c r="A131" s="99"/>
      <c r="X131" s="26"/>
      <c r="Y131" s="27"/>
      <c r="AA131" s="26"/>
    </row>
    <row r="132">
      <c r="A132" s="99"/>
      <c r="X132" s="26"/>
      <c r="Y132" s="27"/>
      <c r="AA132" s="26"/>
    </row>
    <row r="133">
      <c r="A133" s="99"/>
      <c r="X133" s="26"/>
      <c r="Y133" s="27"/>
      <c r="AA133" s="26"/>
    </row>
    <row r="134">
      <c r="A134" s="99"/>
      <c r="X134" s="26"/>
      <c r="Y134" s="27"/>
      <c r="AA134" s="26"/>
    </row>
    <row r="135">
      <c r="A135" s="99"/>
      <c r="X135" s="53"/>
      <c r="Y135" s="27"/>
      <c r="AA135" s="53"/>
    </row>
    <row r="136">
      <c r="A136" s="99"/>
      <c r="X136" s="26"/>
      <c r="Y136" s="27"/>
      <c r="AA136" s="26"/>
    </row>
    <row r="137">
      <c r="A137" s="99"/>
      <c r="X137" s="26"/>
      <c r="Y137" s="27"/>
      <c r="AA137" s="26"/>
    </row>
    <row r="138">
      <c r="A138" s="99"/>
      <c r="X138" s="26"/>
      <c r="Y138" s="27"/>
      <c r="AA138" s="26"/>
    </row>
    <row r="139">
      <c r="A139" s="99"/>
      <c r="X139" s="26"/>
      <c r="Y139" s="27"/>
      <c r="AA139" s="26"/>
    </row>
    <row r="140">
      <c r="A140" s="99"/>
      <c r="X140" s="26"/>
      <c r="Y140" s="27"/>
      <c r="AA140" s="26"/>
    </row>
    <row r="141">
      <c r="A141" s="99"/>
      <c r="X141" s="26"/>
      <c r="Y141" s="27"/>
      <c r="AA141" s="26"/>
    </row>
    <row r="142">
      <c r="A142" s="99"/>
      <c r="X142" s="26"/>
      <c r="Y142" s="27"/>
      <c r="AA142" s="26"/>
    </row>
    <row r="143">
      <c r="A143" s="99"/>
      <c r="X143" s="26"/>
      <c r="Y143" s="27"/>
      <c r="AA143" s="26"/>
    </row>
    <row r="144">
      <c r="A144" s="99"/>
      <c r="X144" s="53"/>
      <c r="Y144" s="27"/>
      <c r="AA144" s="53"/>
    </row>
    <row r="145">
      <c r="A145" s="99"/>
      <c r="X145" s="26"/>
      <c r="Y145" s="27"/>
      <c r="AA145" s="26"/>
    </row>
    <row r="146">
      <c r="A146" s="99"/>
      <c r="X146" s="26"/>
      <c r="Y146" s="27"/>
      <c r="AA146" s="26"/>
    </row>
    <row r="147">
      <c r="A147" s="99"/>
      <c r="X147" s="26"/>
      <c r="Y147" s="27"/>
      <c r="AA147" s="26"/>
    </row>
    <row r="148">
      <c r="A148" s="99"/>
      <c r="X148" s="26"/>
      <c r="Y148" s="27"/>
      <c r="AA148" s="26"/>
    </row>
    <row r="149">
      <c r="A149" s="99"/>
      <c r="X149" s="26"/>
      <c r="Y149" s="27"/>
      <c r="AA149" s="26"/>
    </row>
    <row r="150">
      <c r="A150" s="99"/>
      <c r="X150" s="26"/>
      <c r="Y150" s="27"/>
      <c r="AA150" s="26"/>
    </row>
    <row r="151">
      <c r="A151" s="99"/>
      <c r="X151" s="26"/>
      <c r="Y151" s="27"/>
      <c r="AA151" s="26"/>
    </row>
    <row r="152">
      <c r="A152" s="99"/>
      <c r="X152" s="26"/>
      <c r="Y152" s="27"/>
      <c r="AA152" s="26"/>
    </row>
    <row r="153">
      <c r="A153" s="99"/>
      <c r="X153" s="26"/>
      <c r="Y153" s="27"/>
      <c r="AA153" s="26"/>
    </row>
    <row r="154">
      <c r="A154" s="99"/>
      <c r="X154" s="26"/>
      <c r="Y154" s="27"/>
      <c r="AA154" s="26"/>
    </row>
    <row r="155">
      <c r="A155" s="99"/>
      <c r="X155" s="53"/>
      <c r="Y155" s="27"/>
      <c r="AA155" s="53"/>
    </row>
    <row r="156">
      <c r="A156" s="99"/>
      <c r="X156" s="26"/>
      <c r="Y156" s="27"/>
      <c r="AA156" s="26"/>
    </row>
    <row r="157">
      <c r="A157" s="99"/>
      <c r="X157" s="26"/>
      <c r="Y157" s="27"/>
      <c r="AA157" s="26"/>
    </row>
    <row r="158">
      <c r="A158" s="99"/>
      <c r="X158" s="26"/>
      <c r="Y158" s="27"/>
      <c r="AA158" s="26"/>
    </row>
    <row r="159">
      <c r="A159" s="99"/>
      <c r="X159" s="26"/>
      <c r="Y159" s="27"/>
      <c r="AA159" s="26"/>
    </row>
    <row r="160">
      <c r="A160" s="99"/>
      <c r="X160" s="26"/>
      <c r="Y160" s="27"/>
      <c r="AA160" s="26"/>
    </row>
    <row r="161">
      <c r="A161" s="99"/>
      <c r="X161" s="26"/>
      <c r="Y161" s="27"/>
      <c r="AA161" s="26"/>
    </row>
    <row r="162">
      <c r="A162" s="99"/>
      <c r="X162" s="26"/>
      <c r="Y162" s="27"/>
      <c r="AA162" s="26"/>
    </row>
    <row r="163">
      <c r="A163" s="99"/>
      <c r="X163" s="26"/>
      <c r="Y163" s="27"/>
      <c r="AA163" s="26"/>
    </row>
    <row r="164">
      <c r="A164" s="99"/>
      <c r="X164" s="53"/>
      <c r="Y164" s="27"/>
      <c r="AA164" s="53"/>
    </row>
    <row r="165">
      <c r="A165" s="99"/>
      <c r="X165" s="26"/>
      <c r="Y165" s="27"/>
      <c r="AA165" s="26"/>
    </row>
    <row r="166">
      <c r="A166" s="99"/>
      <c r="X166" s="26"/>
      <c r="Y166" s="27"/>
      <c r="AA166" s="26"/>
    </row>
    <row r="167">
      <c r="A167" s="99"/>
      <c r="X167" s="26"/>
      <c r="Y167" s="27"/>
      <c r="AA167" s="26"/>
    </row>
    <row r="168">
      <c r="A168" s="99"/>
      <c r="X168" s="26"/>
      <c r="Y168" s="27"/>
      <c r="AA168" s="26"/>
    </row>
    <row r="169">
      <c r="A169" s="99"/>
      <c r="X169" s="26"/>
      <c r="Y169" s="27"/>
      <c r="AA169" s="26"/>
    </row>
    <row r="170">
      <c r="A170" s="99"/>
      <c r="X170" s="26"/>
      <c r="Y170" s="27"/>
      <c r="AA170" s="26"/>
    </row>
    <row r="171">
      <c r="A171" s="99"/>
      <c r="X171" s="26"/>
      <c r="Y171" s="27"/>
      <c r="AA171" s="26"/>
    </row>
    <row r="172">
      <c r="A172" s="99"/>
      <c r="X172" s="26"/>
      <c r="Y172" s="27"/>
      <c r="AA172" s="26"/>
    </row>
    <row r="173">
      <c r="A173" s="99"/>
      <c r="X173" s="26"/>
      <c r="Y173" s="27"/>
      <c r="AA173" s="26"/>
    </row>
    <row r="174">
      <c r="A174" s="99"/>
      <c r="X174" s="53"/>
      <c r="Y174" s="27"/>
      <c r="AA174" s="53"/>
    </row>
    <row r="175">
      <c r="A175" s="99"/>
      <c r="X175" s="26"/>
      <c r="Y175" s="27"/>
      <c r="AA175" s="26"/>
    </row>
    <row r="176">
      <c r="A176" s="99"/>
      <c r="X176" s="26"/>
      <c r="Y176" s="27"/>
      <c r="AA176" s="26"/>
    </row>
    <row r="177">
      <c r="A177" s="99"/>
      <c r="X177" s="26"/>
      <c r="Y177" s="27"/>
      <c r="AA177" s="26"/>
    </row>
    <row r="178">
      <c r="A178" s="99"/>
      <c r="X178" s="26"/>
      <c r="Y178" s="27"/>
      <c r="AA178" s="26"/>
    </row>
    <row r="179">
      <c r="A179" s="99"/>
      <c r="X179" s="26"/>
      <c r="Y179" s="27"/>
      <c r="AA179" s="26"/>
    </row>
    <row r="180">
      <c r="A180" s="99"/>
      <c r="X180" s="26"/>
      <c r="Y180" s="27"/>
      <c r="AA180" s="26"/>
    </row>
    <row r="181">
      <c r="A181" s="99"/>
      <c r="X181" s="26"/>
      <c r="Y181" s="27"/>
      <c r="AA181" s="26"/>
    </row>
    <row r="182">
      <c r="A182" s="99"/>
      <c r="X182" s="26"/>
      <c r="Y182" s="27"/>
      <c r="AA182" s="26"/>
    </row>
    <row r="183">
      <c r="A183" s="99"/>
      <c r="X183" s="26"/>
      <c r="Y183" s="27"/>
      <c r="AA183" s="26"/>
    </row>
    <row r="184">
      <c r="A184" s="99"/>
      <c r="X184" s="53"/>
      <c r="Y184" s="27"/>
      <c r="AA184" s="53"/>
    </row>
    <row r="185">
      <c r="A185" s="99"/>
      <c r="X185" s="26"/>
      <c r="Y185" s="27"/>
      <c r="AA185" s="26"/>
    </row>
    <row r="186">
      <c r="A186" s="99"/>
      <c r="X186" s="26"/>
      <c r="Y186" s="27"/>
      <c r="AA186" s="26"/>
    </row>
    <row r="187">
      <c r="A187" s="99"/>
      <c r="X187" s="26"/>
      <c r="Y187" s="27"/>
      <c r="AA187" s="26"/>
    </row>
    <row r="188">
      <c r="A188" s="99"/>
      <c r="X188" s="26"/>
      <c r="Y188" s="27"/>
      <c r="AA188" s="26"/>
    </row>
    <row r="189">
      <c r="A189" s="99"/>
      <c r="X189" s="26"/>
      <c r="Y189" s="27"/>
      <c r="AA189" s="26"/>
    </row>
    <row r="190">
      <c r="A190" s="99"/>
      <c r="X190" s="26"/>
      <c r="Y190" s="27"/>
      <c r="AA190" s="26"/>
    </row>
    <row r="191">
      <c r="A191" s="99"/>
      <c r="X191" s="26"/>
      <c r="Y191" s="27"/>
      <c r="AA191" s="26"/>
    </row>
    <row r="192">
      <c r="A192" s="99"/>
      <c r="X192" s="26"/>
      <c r="Y192" s="27"/>
      <c r="AA192" s="26"/>
    </row>
    <row r="193">
      <c r="A193" s="99"/>
      <c r="X193" s="53"/>
      <c r="Y193" s="27"/>
      <c r="AA193" s="53"/>
    </row>
    <row r="194">
      <c r="A194" s="99"/>
      <c r="X194" s="26"/>
      <c r="Y194" s="27"/>
      <c r="AA194" s="26"/>
    </row>
    <row r="195">
      <c r="A195" s="99"/>
      <c r="X195" s="26"/>
      <c r="Y195" s="27"/>
      <c r="AA195" s="26"/>
    </row>
    <row r="196">
      <c r="A196" s="99"/>
      <c r="X196" s="26"/>
      <c r="Y196" s="27"/>
      <c r="AA196" s="26"/>
    </row>
    <row r="197">
      <c r="A197" s="99"/>
      <c r="X197" s="26"/>
      <c r="Y197" s="27"/>
      <c r="AA197" s="26"/>
    </row>
    <row r="198">
      <c r="A198" s="99"/>
      <c r="X198" s="26"/>
      <c r="Y198" s="27"/>
      <c r="AA198" s="26"/>
    </row>
    <row r="199">
      <c r="A199" s="99"/>
      <c r="X199" s="26"/>
      <c r="Y199" s="27"/>
      <c r="AA199" s="26"/>
    </row>
    <row r="200">
      <c r="A200" s="99"/>
      <c r="X200" s="26"/>
      <c r="Y200" s="27"/>
      <c r="AA200" s="26"/>
    </row>
    <row r="201">
      <c r="A201" s="99"/>
      <c r="X201" s="26"/>
      <c r="Y201" s="27"/>
      <c r="AA201" s="26"/>
    </row>
    <row r="202">
      <c r="A202" s="99"/>
      <c r="X202" s="26"/>
      <c r="Y202" s="27"/>
      <c r="AA202" s="26"/>
    </row>
    <row r="203">
      <c r="A203" s="99"/>
      <c r="X203" s="53"/>
      <c r="Y203" s="27"/>
      <c r="AA203" s="53"/>
    </row>
    <row r="204">
      <c r="A204" s="99"/>
      <c r="X204" s="26"/>
      <c r="Y204" s="27"/>
      <c r="AA204" s="26"/>
    </row>
    <row r="205">
      <c r="A205" s="99"/>
      <c r="X205" s="74"/>
      <c r="Y205" s="27"/>
      <c r="AA205" s="74"/>
    </row>
    <row r="206">
      <c r="A206" s="99"/>
    </row>
    <row r="207">
      <c r="A207" s="99"/>
      <c r="X207" s="12"/>
      <c r="Y207" s="9"/>
      <c r="AA207" s="12"/>
    </row>
    <row r="208">
      <c r="A208" s="99"/>
      <c r="X208" s="26"/>
      <c r="Y208" s="27"/>
      <c r="AA208" s="26"/>
    </row>
    <row r="209">
      <c r="A209" s="99"/>
      <c r="X209" s="26"/>
      <c r="Y209" s="27"/>
      <c r="AA209" s="26"/>
    </row>
    <row r="210">
      <c r="A210" s="99"/>
      <c r="X210" s="26"/>
      <c r="Y210" s="27"/>
      <c r="AA210" s="26"/>
    </row>
    <row r="211">
      <c r="A211" s="99"/>
      <c r="X211" s="26"/>
      <c r="Y211" s="27"/>
      <c r="AA211" s="26"/>
    </row>
    <row r="212">
      <c r="A212" s="99"/>
      <c r="X212" s="26"/>
      <c r="Y212" s="27"/>
      <c r="AA212" s="26"/>
    </row>
    <row r="213">
      <c r="A213" s="99"/>
      <c r="X213" s="26"/>
      <c r="Y213" s="27"/>
      <c r="AA213" s="26"/>
    </row>
    <row r="214">
      <c r="A214" s="99"/>
      <c r="X214" s="26"/>
      <c r="Y214" s="27"/>
      <c r="AA214" s="26"/>
    </row>
    <row r="215">
      <c r="A215" s="99"/>
      <c r="X215" s="26"/>
      <c r="Y215" s="27"/>
      <c r="AA215" s="26"/>
    </row>
    <row r="216">
      <c r="A216" s="99"/>
      <c r="X216" s="26"/>
      <c r="Y216" s="27"/>
      <c r="AA216" s="26"/>
    </row>
    <row r="217">
      <c r="A217" s="99"/>
      <c r="X217" s="53"/>
      <c r="Y217" s="27"/>
      <c r="AA217" s="53"/>
    </row>
    <row r="218">
      <c r="A218" s="99"/>
      <c r="X218" s="26"/>
      <c r="Y218" s="27"/>
      <c r="AA218" s="26"/>
    </row>
    <row r="219">
      <c r="A219" s="99"/>
      <c r="X219" s="26"/>
      <c r="Y219" s="27"/>
      <c r="AA219" s="26"/>
    </row>
    <row r="220">
      <c r="A220" s="99"/>
      <c r="X220" s="26"/>
      <c r="Y220" s="27"/>
      <c r="AA220" s="26"/>
    </row>
    <row r="221">
      <c r="A221" s="99"/>
      <c r="X221" s="26"/>
      <c r="Y221" s="27"/>
      <c r="AA221" s="26"/>
    </row>
    <row r="222">
      <c r="A222" s="99"/>
      <c r="X222" s="26"/>
      <c r="Y222" s="27"/>
      <c r="AA222" s="26"/>
    </row>
    <row r="223">
      <c r="A223" s="99"/>
      <c r="X223" s="26"/>
      <c r="Y223" s="27"/>
      <c r="AA223" s="26"/>
    </row>
    <row r="224">
      <c r="A224" s="99"/>
      <c r="X224" s="26"/>
      <c r="Y224" s="27"/>
      <c r="AA224" s="26"/>
    </row>
    <row r="225">
      <c r="A225" s="99"/>
      <c r="X225" s="26"/>
      <c r="Y225" s="27"/>
      <c r="AA225" s="26"/>
    </row>
    <row r="226">
      <c r="A226" s="99"/>
      <c r="X226" s="26"/>
      <c r="Y226" s="27"/>
      <c r="AA226" s="26"/>
    </row>
    <row r="227">
      <c r="A227" s="99"/>
      <c r="X227" s="26"/>
      <c r="Y227" s="27"/>
      <c r="AA227" s="26"/>
    </row>
    <row r="228">
      <c r="A228" s="99"/>
      <c r="X228" s="53"/>
      <c r="Y228" s="27"/>
      <c r="AA228" s="53"/>
    </row>
    <row r="229">
      <c r="A229" s="99"/>
      <c r="X229" s="26"/>
      <c r="Y229" s="27"/>
      <c r="AA229" s="26"/>
    </row>
    <row r="230">
      <c r="A230" s="99"/>
      <c r="X230" s="26"/>
      <c r="Y230" s="27"/>
      <c r="AA230" s="26"/>
    </row>
    <row r="231">
      <c r="A231" s="99"/>
      <c r="X231" s="26"/>
      <c r="Y231" s="27"/>
      <c r="AA231" s="26"/>
    </row>
    <row r="232">
      <c r="A232" s="99"/>
      <c r="X232" s="26"/>
      <c r="Y232" s="27"/>
      <c r="AA232" s="26"/>
    </row>
    <row r="233">
      <c r="A233" s="99"/>
      <c r="X233" s="26"/>
      <c r="Y233" s="27"/>
      <c r="AA233" s="26"/>
    </row>
    <row r="234">
      <c r="A234" s="99"/>
      <c r="X234" s="26"/>
      <c r="Y234" s="27"/>
      <c r="AA234" s="26"/>
    </row>
    <row r="235">
      <c r="A235" s="99"/>
      <c r="X235" s="26"/>
      <c r="Y235" s="27"/>
      <c r="AA235" s="26"/>
    </row>
    <row r="236">
      <c r="A236" s="99"/>
      <c r="X236" s="26"/>
      <c r="Y236" s="27"/>
      <c r="AA236" s="26"/>
    </row>
    <row r="237">
      <c r="A237" s="99"/>
      <c r="X237" s="26"/>
      <c r="Y237" s="27"/>
      <c r="AA237" s="26"/>
    </row>
    <row r="238">
      <c r="A238" s="99"/>
      <c r="X238" s="53"/>
      <c r="Y238" s="27"/>
      <c r="AA238" s="53"/>
    </row>
    <row r="239">
      <c r="A239" s="99"/>
      <c r="X239" s="26"/>
      <c r="Y239" s="27"/>
      <c r="AA239" s="26"/>
    </row>
    <row r="240">
      <c r="A240" s="99"/>
      <c r="X240" s="26"/>
      <c r="Y240" s="27"/>
      <c r="AA240" s="26"/>
    </row>
    <row r="241">
      <c r="A241" s="99"/>
      <c r="X241" s="26"/>
      <c r="Y241" s="27"/>
      <c r="AA241" s="26"/>
    </row>
    <row r="242">
      <c r="A242" s="99"/>
      <c r="X242" s="26"/>
      <c r="Y242" s="27"/>
      <c r="AA242" s="26"/>
    </row>
    <row r="243">
      <c r="A243" s="99"/>
      <c r="X243" s="26"/>
      <c r="Y243" s="27"/>
      <c r="AA243" s="26"/>
    </row>
    <row r="244">
      <c r="A244" s="99"/>
      <c r="X244" s="26"/>
      <c r="Y244" s="27"/>
      <c r="AA244" s="26"/>
    </row>
    <row r="245">
      <c r="A245" s="99"/>
      <c r="X245" s="26"/>
      <c r="Y245" s="27"/>
      <c r="AA245" s="26"/>
    </row>
    <row r="246">
      <c r="A246" s="99"/>
      <c r="X246" s="26"/>
      <c r="Y246" s="27"/>
      <c r="AA246" s="26"/>
    </row>
    <row r="247">
      <c r="A247" s="99"/>
      <c r="X247" s="53"/>
      <c r="Y247" s="27"/>
      <c r="AA247" s="53"/>
    </row>
    <row r="248">
      <c r="A248" s="99"/>
      <c r="X248" s="26"/>
      <c r="Y248" s="27"/>
      <c r="AA248" s="26"/>
    </row>
    <row r="249">
      <c r="A249" s="99"/>
      <c r="X249" s="26"/>
      <c r="Y249" s="27"/>
      <c r="AA249" s="26"/>
    </row>
    <row r="250">
      <c r="A250" s="99"/>
      <c r="X250" s="26"/>
      <c r="Y250" s="27"/>
      <c r="AA250" s="26"/>
    </row>
    <row r="251">
      <c r="A251" s="99"/>
      <c r="X251" s="26"/>
      <c r="Y251" s="27"/>
      <c r="AA251" s="26"/>
    </row>
    <row r="252">
      <c r="A252" s="99"/>
      <c r="X252" s="26"/>
      <c r="Y252" s="27"/>
      <c r="AA252" s="26"/>
    </row>
    <row r="253">
      <c r="A253" s="99"/>
      <c r="X253" s="26"/>
      <c r="Y253" s="27"/>
      <c r="AA253" s="26"/>
    </row>
    <row r="254">
      <c r="A254" s="99"/>
      <c r="X254" s="26"/>
      <c r="Y254" s="27"/>
      <c r="AA254" s="26"/>
    </row>
    <row r="255">
      <c r="A255" s="99"/>
      <c r="X255" s="26"/>
      <c r="Y255" s="27"/>
      <c r="AA255" s="26"/>
    </row>
    <row r="256">
      <c r="A256" s="99"/>
      <c r="X256" s="26"/>
      <c r="Y256" s="27"/>
      <c r="AA256" s="26"/>
    </row>
    <row r="257">
      <c r="A257" s="99"/>
      <c r="X257" s="26"/>
      <c r="Y257" s="27"/>
      <c r="AA257" s="26"/>
    </row>
    <row r="258">
      <c r="A258" s="99"/>
      <c r="X258" s="53"/>
      <c r="Y258" s="27"/>
      <c r="AA258" s="53"/>
    </row>
    <row r="259">
      <c r="A259" s="99"/>
      <c r="X259" s="26"/>
      <c r="Y259" s="27"/>
      <c r="AA259" s="26"/>
    </row>
    <row r="260">
      <c r="A260" s="99"/>
      <c r="X260" s="26"/>
      <c r="Y260" s="27"/>
      <c r="AA260" s="26"/>
    </row>
    <row r="261">
      <c r="A261" s="99"/>
      <c r="X261" s="26"/>
      <c r="Y261" s="27"/>
      <c r="AA261" s="26"/>
    </row>
    <row r="262">
      <c r="A262" s="99"/>
      <c r="X262" s="26"/>
      <c r="Y262" s="27"/>
      <c r="AA262" s="26"/>
    </row>
    <row r="263">
      <c r="A263" s="99"/>
      <c r="X263" s="26"/>
      <c r="Y263" s="27"/>
      <c r="AA263" s="26"/>
    </row>
    <row r="264">
      <c r="A264" s="99"/>
      <c r="X264" s="26"/>
      <c r="Y264" s="27"/>
      <c r="AA264" s="26"/>
    </row>
    <row r="265">
      <c r="A265" s="99"/>
      <c r="X265" s="26"/>
      <c r="Y265" s="27"/>
      <c r="AA265" s="26"/>
    </row>
    <row r="266">
      <c r="A266" s="99"/>
      <c r="X266" s="26"/>
      <c r="Y266" s="27"/>
      <c r="AA266" s="26"/>
    </row>
    <row r="267">
      <c r="A267" s="99"/>
      <c r="X267" s="53"/>
      <c r="Y267" s="27"/>
      <c r="AA267" s="53"/>
    </row>
    <row r="268">
      <c r="A268" s="99"/>
      <c r="X268" s="26"/>
      <c r="Y268" s="27"/>
      <c r="AA268" s="26"/>
    </row>
    <row r="269">
      <c r="A269" s="99"/>
      <c r="X269" s="26"/>
      <c r="Y269" s="27"/>
      <c r="AA269" s="26"/>
    </row>
    <row r="270">
      <c r="A270" s="99"/>
      <c r="X270" s="26"/>
      <c r="Y270" s="27"/>
      <c r="AA270" s="26"/>
    </row>
    <row r="271">
      <c r="A271" s="99"/>
      <c r="X271" s="26"/>
      <c r="Y271" s="27"/>
      <c r="AA271" s="26"/>
    </row>
    <row r="272">
      <c r="A272" s="99"/>
      <c r="X272" s="26"/>
      <c r="Y272" s="27"/>
      <c r="AA272" s="26"/>
    </row>
    <row r="273">
      <c r="A273" s="99"/>
      <c r="X273" s="26"/>
      <c r="Y273" s="27"/>
      <c r="AA273" s="26"/>
    </row>
    <row r="274">
      <c r="A274" s="99"/>
      <c r="X274" s="26"/>
      <c r="Y274" s="27"/>
      <c r="AA274" s="26"/>
    </row>
    <row r="275">
      <c r="A275" s="99"/>
      <c r="X275" s="26"/>
      <c r="Y275" s="27"/>
      <c r="AA275" s="26"/>
    </row>
    <row r="276">
      <c r="A276" s="99"/>
      <c r="X276" s="26"/>
      <c r="Y276" s="27"/>
      <c r="AA276" s="26"/>
    </row>
    <row r="277">
      <c r="A277" s="99"/>
      <c r="X277" s="53"/>
      <c r="Y277" s="27"/>
      <c r="AA277" s="53"/>
    </row>
    <row r="278">
      <c r="A278" s="99"/>
      <c r="X278" s="26"/>
      <c r="Y278" s="27"/>
      <c r="AA278" s="26"/>
    </row>
    <row r="279">
      <c r="A279" s="99"/>
      <c r="X279" s="26"/>
      <c r="Y279" s="27"/>
      <c r="AA279" s="26"/>
    </row>
    <row r="280">
      <c r="A280" s="99"/>
      <c r="X280" s="26"/>
      <c r="Y280" s="27"/>
      <c r="AA280" s="26"/>
    </row>
    <row r="281">
      <c r="A281" s="99"/>
      <c r="X281" s="26"/>
      <c r="Y281" s="27"/>
      <c r="AA281" s="26"/>
    </row>
    <row r="282">
      <c r="A282" s="99"/>
      <c r="X282" s="26"/>
      <c r="Y282" s="27"/>
      <c r="AA282" s="26"/>
    </row>
    <row r="283">
      <c r="A283" s="99"/>
      <c r="X283" s="26"/>
      <c r="Y283" s="27"/>
      <c r="AA283" s="26"/>
    </row>
    <row r="284">
      <c r="A284" s="99"/>
      <c r="X284" s="26"/>
      <c r="Y284" s="27"/>
      <c r="AA284" s="26"/>
    </row>
    <row r="285">
      <c r="A285" s="99"/>
      <c r="X285" s="26"/>
      <c r="Y285" s="27"/>
      <c r="AA285" s="26"/>
    </row>
    <row r="286">
      <c r="A286" s="99"/>
      <c r="X286" s="26"/>
      <c r="Y286" s="27"/>
      <c r="AA286" s="26"/>
    </row>
    <row r="287">
      <c r="A287" s="99"/>
      <c r="X287" s="53"/>
      <c r="Y287" s="27"/>
      <c r="AA287" s="53"/>
    </row>
    <row r="288">
      <c r="A288" s="99"/>
      <c r="X288" s="26"/>
      <c r="Y288" s="27"/>
      <c r="AA288" s="26"/>
    </row>
    <row r="289">
      <c r="A289" s="99"/>
      <c r="X289" s="26"/>
      <c r="Y289" s="27"/>
      <c r="AA289" s="26"/>
    </row>
    <row r="290">
      <c r="A290" s="99"/>
      <c r="X290" s="26"/>
      <c r="Y290" s="27"/>
      <c r="AA290" s="26"/>
    </row>
    <row r="291">
      <c r="A291" s="99"/>
      <c r="X291" s="26"/>
      <c r="Y291" s="27"/>
      <c r="AA291" s="26"/>
    </row>
    <row r="292">
      <c r="A292" s="99"/>
      <c r="X292" s="26"/>
      <c r="Y292" s="27"/>
      <c r="AA292" s="26"/>
    </row>
    <row r="293">
      <c r="A293" s="99"/>
      <c r="X293" s="26"/>
      <c r="Y293" s="27"/>
      <c r="AA293" s="26"/>
    </row>
    <row r="294">
      <c r="A294" s="99"/>
      <c r="X294" s="26"/>
      <c r="Y294" s="27"/>
      <c r="AA294" s="26"/>
    </row>
    <row r="295">
      <c r="A295" s="99"/>
      <c r="X295" s="26"/>
      <c r="Y295" s="27"/>
      <c r="AA295" s="26"/>
    </row>
    <row r="296">
      <c r="A296" s="99"/>
      <c r="X296" s="53"/>
      <c r="Y296" s="27"/>
      <c r="AA296" s="53"/>
    </row>
    <row r="297">
      <c r="A297" s="99"/>
      <c r="X297" s="26"/>
      <c r="Y297" s="27"/>
      <c r="AA297" s="26"/>
    </row>
    <row r="298">
      <c r="A298" s="99"/>
      <c r="X298" s="26"/>
      <c r="Y298" s="27"/>
      <c r="AA298" s="26"/>
    </row>
    <row r="299">
      <c r="A299" s="99"/>
      <c r="X299" s="26"/>
      <c r="Y299" s="27"/>
      <c r="AA299" s="26"/>
    </row>
    <row r="300">
      <c r="A300" s="99"/>
      <c r="X300" s="26"/>
      <c r="Y300" s="27"/>
      <c r="AA300" s="26"/>
    </row>
    <row r="301">
      <c r="A301" s="99"/>
      <c r="X301" s="26"/>
      <c r="Y301" s="27"/>
      <c r="AA301" s="26"/>
    </row>
    <row r="302">
      <c r="A302" s="99"/>
      <c r="X302" s="26"/>
      <c r="Y302" s="27"/>
      <c r="AA302" s="26"/>
    </row>
    <row r="303">
      <c r="A303" s="99"/>
      <c r="X303" s="26"/>
      <c r="Y303" s="27"/>
      <c r="AA303" s="26"/>
    </row>
    <row r="304">
      <c r="A304" s="99"/>
      <c r="X304" s="26"/>
      <c r="Y304" s="27"/>
      <c r="AA304" s="26"/>
    </row>
    <row r="305">
      <c r="A305" s="99"/>
      <c r="X305" s="26"/>
      <c r="Y305" s="27"/>
      <c r="AA305" s="26"/>
    </row>
    <row r="306">
      <c r="A306" s="99"/>
      <c r="X306" s="53"/>
      <c r="Y306" s="27"/>
      <c r="AA306" s="53"/>
    </row>
    <row r="307">
      <c r="A307" s="99"/>
      <c r="X307" s="26"/>
      <c r="Y307" s="27"/>
      <c r="AA307" s="26"/>
    </row>
    <row r="308">
      <c r="A308" s="99"/>
      <c r="X308" s="74"/>
      <c r="Y308" s="27"/>
      <c r="AA308" s="74"/>
    </row>
    <row r="309">
      <c r="A309" s="99"/>
    </row>
    <row r="310">
      <c r="A310" s="99"/>
      <c r="X310" s="12"/>
      <c r="Y310" s="9"/>
      <c r="AA310" s="12"/>
    </row>
    <row r="311">
      <c r="A311" s="99"/>
      <c r="X311" s="26"/>
      <c r="Y311" s="27"/>
      <c r="AA311" s="26"/>
    </row>
    <row r="312">
      <c r="A312" s="99"/>
      <c r="X312" s="26"/>
      <c r="Y312" s="27"/>
      <c r="AA312" s="26"/>
    </row>
    <row r="313">
      <c r="A313" s="99"/>
      <c r="X313" s="26"/>
      <c r="Y313" s="27"/>
      <c r="AA313" s="26"/>
    </row>
    <row r="314">
      <c r="A314" s="99"/>
      <c r="X314" s="26"/>
      <c r="Y314" s="27"/>
      <c r="AA314" s="26"/>
    </row>
    <row r="315">
      <c r="A315" s="99"/>
      <c r="X315" s="26"/>
      <c r="Y315" s="27"/>
      <c r="AA315" s="26"/>
    </row>
    <row r="316">
      <c r="A316" s="99"/>
      <c r="X316" s="26"/>
      <c r="Y316" s="27"/>
      <c r="AA316" s="26"/>
    </row>
    <row r="317">
      <c r="A317" s="99"/>
      <c r="X317" s="26"/>
      <c r="Y317" s="27"/>
      <c r="AA317" s="26"/>
    </row>
    <row r="318">
      <c r="A318" s="99"/>
      <c r="X318" s="26"/>
      <c r="Y318" s="27"/>
      <c r="AA318" s="26"/>
    </row>
    <row r="319">
      <c r="A319" s="99"/>
      <c r="X319" s="26"/>
      <c r="Y319" s="27"/>
      <c r="AA319" s="26"/>
    </row>
    <row r="320">
      <c r="A320" s="99"/>
      <c r="X320" s="53"/>
      <c r="Y320" s="27"/>
      <c r="AA320" s="53"/>
    </row>
    <row r="321">
      <c r="A321" s="99"/>
      <c r="X321" s="26"/>
      <c r="Y321" s="27"/>
      <c r="AA321" s="26"/>
    </row>
    <row r="322">
      <c r="A322" s="99"/>
      <c r="X322" s="26"/>
      <c r="Y322" s="27"/>
      <c r="AA322" s="26"/>
    </row>
    <row r="323">
      <c r="A323" s="99"/>
      <c r="X323" s="26"/>
      <c r="Y323" s="27"/>
      <c r="AA323" s="26"/>
    </row>
    <row r="324">
      <c r="A324" s="99"/>
      <c r="X324" s="26"/>
      <c r="Y324" s="27"/>
      <c r="AA324" s="26"/>
    </row>
    <row r="325">
      <c r="A325" s="99"/>
      <c r="X325" s="26"/>
      <c r="Y325" s="27"/>
      <c r="AA325" s="26"/>
    </row>
    <row r="326">
      <c r="A326" s="99"/>
      <c r="X326" s="26"/>
      <c r="Y326" s="27"/>
      <c r="AA326" s="26"/>
    </row>
    <row r="327">
      <c r="A327" s="99"/>
      <c r="X327" s="26"/>
      <c r="Y327" s="27"/>
      <c r="AA327" s="26"/>
    </row>
    <row r="328">
      <c r="A328" s="99"/>
      <c r="X328" s="26"/>
      <c r="Y328" s="27"/>
      <c r="AA328" s="26"/>
    </row>
    <row r="329">
      <c r="A329" s="99"/>
      <c r="X329" s="26"/>
      <c r="Y329" s="27"/>
      <c r="AA329" s="26"/>
    </row>
    <row r="330">
      <c r="A330" s="99"/>
      <c r="X330" s="26"/>
      <c r="Y330" s="27"/>
      <c r="AA330" s="26"/>
    </row>
    <row r="331">
      <c r="A331" s="99"/>
      <c r="X331" s="53"/>
      <c r="Y331" s="27"/>
      <c r="AA331" s="53"/>
    </row>
    <row r="332">
      <c r="A332" s="99"/>
      <c r="X332" s="26"/>
      <c r="Y332" s="27"/>
      <c r="AA332" s="26"/>
    </row>
    <row r="333">
      <c r="A333" s="99"/>
      <c r="X333" s="26"/>
      <c r="Y333" s="27"/>
      <c r="AA333" s="26"/>
    </row>
    <row r="334">
      <c r="A334" s="99"/>
      <c r="X334" s="26"/>
      <c r="Y334" s="27"/>
      <c r="AA334" s="26"/>
    </row>
    <row r="335">
      <c r="A335" s="99"/>
      <c r="X335" s="26"/>
      <c r="Y335" s="27"/>
      <c r="AA335" s="26"/>
    </row>
    <row r="336">
      <c r="A336" s="99"/>
      <c r="X336" s="26"/>
      <c r="Y336" s="27"/>
      <c r="AA336" s="26"/>
    </row>
    <row r="337">
      <c r="A337" s="99"/>
      <c r="X337" s="26"/>
      <c r="Y337" s="27"/>
      <c r="AA337" s="26"/>
    </row>
    <row r="338">
      <c r="A338" s="99"/>
      <c r="X338" s="26"/>
      <c r="Y338" s="27"/>
      <c r="AA338" s="26"/>
    </row>
    <row r="339">
      <c r="A339" s="99"/>
      <c r="X339" s="26"/>
      <c r="Y339" s="27"/>
      <c r="AA339" s="26"/>
    </row>
    <row r="340">
      <c r="A340" s="99"/>
      <c r="X340" s="26"/>
      <c r="Y340" s="27"/>
      <c r="AA340" s="26"/>
    </row>
    <row r="341">
      <c r="A341" s="99"/>
      <c r="X341" s="53"/>
      <c r="Y341" s="27"/>
      <c r="AA341" s="53"/>
    </row>
    <row r="342">
      <c r="A342" s="99"/>
      <c r="X342" s="26"/>
      <c r="Y342" s="27"/>
      <c r="AA342" s="26"/>
    </row>
    <row r="343">
      <c r="A343" s="99"/>
      <c r="X343" s="26"/>
      <c r="Y343" s="27"/>
      <c r="AA343" s="26"/>
    </row>
    <row r="344">
      <c r="A344" s="99"/>
      <c r="X344" s="26"/>
      <c r="Y344" s="27"/>
      <c r="AA344" s="26"/>
    </row>
    <row r="345">
      <c r="A345" s="99"/>
      <c r="X345" s="26"/>
      <c r="Y345" s="27"/>
      <c r="AA345" s="26"/>
    </row>
    <row r="346">
      <c r="A346" s="99"/>
      <c r="X346" s="26"/>
      <c r="Y346" s="27"/>
      <c r="AA346" s="26"/>
    </row>
    <row r="347">
      <c r="A347" s="99"/>
      <c r="X347" s="26"/>
      <c r="Y347" s="27"/>
      <c r="AA347" s="26"/>
    </row>
    <row r="348">
      <c r="A348" s="99"/>
      <c r="X348" s="26"/>
      <c r="Y348" s="27"/>
      <c r="AA348" s="26"/>
    </row>
    <row r="349">
      <c r="A349" s="99"/>
      <c r="X349" s="26"/>
      <c r="Y349" s="27"/>
      <c r="AA349" s="26"/>
    </row>
    <row r="350">
      <c r="A350" s="99"/>
      <c r="X350" s="53"/>
      <c r="Y350" s="27"/>
      <c r="AA350" s="53"/>
    </row>
    <row r="351">
      <c r="A351" s="99"/>
      <c r="X351" s="26"/>
      <c r="Y351" s="27"/>
      <c r="AA351" s="26"/>
    </row>
    <row r="352">
      <c r="A352" s="99"/>
      <c r="X352" s="26"/>
      <c r="Y352" s="27"/>
      <c r="AA352" s="26"/>
    </row>
    <row r="353">
      <c r="A353" s="99"/>
      <c r="X353" s="26"/>
      <c r="Y353" s="27"/>
      <c r="AA353" s="26"/>
    </row>
    <row r="354">
      <c r="A354" s="99"/>
      <c r="X354" s="26"/>
      <c r="Y354" s="27"/>
      <c r="AA354" s="26"/>
    </row>
    <row r="355">
      <c r="A355" s="99"/>
      <c r="X355" s="26"/>
      <c r="Y355" s="27"/>
      <c r="AA355" s="26"/>
    </row>
    <row r="356">
      <c r="A356" s="99"/>
      <c r="X356" s="26"/>
      <c r="Y356" s="27"/>
      <c r="AA356" s="26"/>
    </row>
    <row r="357">
      <c r="A357" s="99"/>
      <c r="X357" s="26"/>
      <c r="Y357" s="27"/>
      <c r="AA357" s="26"/>
    </row>
    <row r="358">
      <c r="A358" s="99"/>
      <c r="X358" s="26"/>
      <c r="Y358" s="27"/>
      <c r="AA358" s="26"/>
    </row>
    <row r="359">
      <c r="A359" s="99"/>
      <c r="X359" s="26"/>
      <c r="Y359" s="27"/>
      <c r="AA359" s="26"/>
    </row>
    <row r="360">
      <c r="A360" s="99"/>
      <c r="X360" s="26"/>
      <c r="Y360" s="27"/>
      <c r="AA360" s="26"/>
    </row>
    <row r="361">
      <c r="A361" s="99"/>
      <c r="X361" s="53"/>
      <c r="Y361" s="27"/>
      <c r="AA361" s="53"/>
    </row>
    <row r="362">
      <c r="A362" s="99"/>
      <c r="X362" s="26"/>
      <c r="Y362" s="27"/>
      <c r="AA362" s="26"/>
    </row>
    <row r="363">
      <c r="A363" s="99"/>
      <c r="X363" s="26"/>
      <c r="Y363" s="27"/>
      <c r="AA363" s="26"/>
    </row>
    <row r="364">
      <c r="A364" s="99"/>
      <c r="X364" s="26"/>
      <c r="Y364" s="27"/>
      <c r="AA364" s="26"/>
    </row>
    <row r="365">
      <c r="A365" s="99"/>
      <c r="X365" s="26"/>
      <c r="Y365" s="27"/>
      <c r="AA365" s="26"/>
    </row>
    <row r="366">
      <c r="A366" s="99"/>
      <c r="X366" s="26"/>
      <c r="Y366" s="27"/>
      <c r="AA366" s="26"/>
    </row>
    <row r="367">
      <c r="A367" s="99"/>
      <c r="X367" s="26"/>
      <c r="Y367" s="27"/>
      <c r="AA367" s="26"/>
    </row>
    <row r="368">
      <c r="A368" s="99"/>
      <c r="X368" s="26"/>
      <c r="Y368" s="27"/>
      <c r="AA368" s="26"/>
    </row>
    <row r="369">
      <c r="A369" s="99"/>
      <c r="X369" s="26"/>
      <c r="Y369" s="27"/>
      <c r="AA369" s="26"/>
    </row>
    <row r="370">
      <c r="A370" s="99"/>
      <c r="X370" s="53"/>
      <c r="Y370" s="27"/>
      <c r="AA370" s="53"/>
    </row>
    <row r="371">
      <c r="A371" s="99"/>
      <c r="X371" s="26"/>
      <c r="Y371" s="27"/>
      <c r="AA371" s="26"/>
    </row>
    <row r="372">
      <c r="A372" s="99"/>
      <c r="X372" s="26"/>
      <c r="Y372" s="27"/>
      <c r="AA372" s="26"/>
    </row>
    <row r="373">
      <c r="A373" s="99"/>
      <c r="X373" s="26"/>
      <c r="Y373" s="27"/>
      <c r="AA373" s="26"/>
    </row>
    <row r="374">
      <c r="A374" s="99"/>
      <c r="X374" s="26"/>
      <c r="Y374" s="27"/>
      <c r="AA374" s="26"/>
    </row>
    <row r="375">
      <c r="A375" s="99"/>
      <c r="X375" s="26"/>
      <c r="Y375" s="27"/>
      <c r="AA375" s="26"/>
    </row>
    <row r="376">
      <c r="A376" s="99"/>
      <c r="X376" s="26"/>
      <c r="Y376" s="27"/>
      <c r="AA376" s="26"/>
    </row>
    <row r="377">
      <c r="A377" s="99"/>
      <c r="X377" s="26"/>
      <c r="Y377" s="27"/>
      <c r="AA377" s="26"/>
    </row>
    <row r="378">
      <c r="A378" s="99"/>
      <c r="X378" s="26"/>
      <c r="Y378" s="27"/>
      <c r="AA378" s="26"/>
    </row>
    <row r="379">
      <c r="A379" s="99"/>
      <c r="X379" s="26"/>
      <c r="Y379" s="27"/>
      <c r="AA379" s="26"/>
    </row>
    <row r="380">
      <c r="A380" s="99"/>
      <c r="X380" s="53"/>
      <c r="Y380" s="27"/>
      <c r="AA380" s="53"/>
    </row>
    <row r="381">
      <c r="A381" s="99"/>
      <c r="X381" s="26"/>
      <c r="Y381" s="27"/>
      <c r="AA381" s="26"/>
    </row>
    <row r="382">
      <c r="A382" s="99"/>
      <c r="X382" s="26"/>
      <c r="Y382" s="27"/>
      <c r="AA382" s="26"/>
    </row>
    <row r="383">
      <c r="A383" s="99"/>
      <c r="X383" s="26"/>
      <c r="Y383" s="27"/>
      <c r="AA383" s="26"/>
    </row>
    <row r="384">
      <c r="A384" s="99"/>
      <c r="X384" s="26"/>
      <c r="Y384" s="27"/>
      <c r="AA384" s="26"/>
    </row>
    <row r="385">
      <c r="A385" s="99"/>
      <c r="X385" s="26"/>
      <c r="Y385" s="27"/>
      <c r="AA385" s="26"/>
    </row>
    <row r="386">
      <c r="A386" s="99"/>
      <c r="X386" s="26"/>
      <c r="Y386" s="27"/>
      <c r="AA386" s="26"/>
    </row>
    <row r="387">
      <c r="A387" s="99"/>
      <c r="X387" s="26"/>
      <c r="Y387" s="27"/>
      <c r="AA387" s="26"/>
    </row>
    <row r="388">
      <c r="A388" s="99"/>
      <c r="X388" s="26"/>
      <c r="Y388" s="27"/>
      <c r="AA388" s="26"/>
    </row>
    <row r="389">
      <c r="A389" s="99"/>
      <c r="X389" s="26"/>
      <c r="Y389" s="27"/>
      <c r="AA389" s="26"/>
    </row>
    <row r="390">
      <c r="A390" s="99"/>
      <c r="X390" s="53"/>
      <c r="Y390" s="27"/>
      <c r="AA390" s="53"/>
    </row>
    <row r="391">
      <c r="A391" s="99"/>
      <c r="X391" s="26"/>
      <c r="Y391" s="27"/>
      <c r="AA391" s="26"/>
    </row>
    <row r="392">
      <c r="A392" s="99"/>
      <c r="X392" s="26"/>
      <c r="Y392" s="27"/>
      <c r="AA392" s="26"/>
    </row>
    <row r="393">
      <c r="A393" s="99"/>
      <c r="X393" s="26"/>
      <c r="Y393" s="27"/>
      <c r="AA393" s="26"/>
    </row>
    <row r="394">
      <c r="A394" s="99"/>
      <c r="X394" s="26"/>
      <c r="Y394" s="27"/>
      <c r="AA394" s="26"/>
    </row>
    <row r="395">
      <c r="A395" s="99"/>
      <c r="X395" s="26"/>
      <c r="Y395" s="27"/>
      <c r="AA395" s="26"/>
    </row>
    <row r="396">
      <c r="A396" s="99"/>
      <c r="X396" s="26"/>
      <c r="Y396" s="27"/>
      <c r="AA396" s="26"/>
    </row>
    <row r="397">
      <c r="A397" s="99"/>
      <c r="X397" s="26"/>
      <c r="Y397" s="27"/>
      <c r="AA397" s="26"/>
    </row>
    <row r="398">
      <c r="A398" s="99"/>
      <c r="X398" s="26"/>
      <c r="Y398" s="27"/>
      <c r="AA398" s="26"/>
    </row>
    <row r="399">
      <c r="A399" s="99"/>
      <c r="X399" s="53"/>
      <c r="Y399" s="27"/>
      <c r="AA399" s="53"/>
    </row>
    <row r="400">
      <c r="A400" s="99"/>
      <c r="X400" s="26"/>
      <c r="Y400" s="27"/>
      <c r="AA400" s="26"/>
    </row>
    <row r="401">
      <c r="A401" s="99"/>
      <c r="X401" s="26"/>
      <c r="Y401" s="27"/>
      <c r="AA401" s="26"/>
    </row>
    <row r="402">
      <c r="A402" s="99"/>
      <c r="X402" s="26"/>
      <c r="Y402" s="27"/>
      <c r="AA402" s="26"/>
    </row>
    <row r="403">
      <c r="A403" s="99"/>
      <c r="X403" s="26"/>
      <c r="Y403" s="27"/>
      <c r="AA403" s="26"/>
    </row>
    <row r="404">
      <c r="A404" s="99"/>
      <c r="X404" s="26"/>
      <c r="Y404" s="27"/>
      <c r="AA404" s="26"/>
    </row>
    <row r="405">
      <c r="A405" s="99"/>
      <c r="X405" s="26"/>
      <c r="Y405" s="27"/>
      <c r="AA405" s="26"/>
    </row>
    <row r="406">
      <c r="A406" s="99"/>
      <c r="X406" s="26"/>
      <c r="Y406" s="27"/>
      <c r="AA406" s="26"/>
    </row>
    <row r="407">
      <c r="A407" s="99"/>
      <c r="X407" s="26"/>
      <c r="Y407" s="27"/>
      <c r="AA407" s="26"/>
    </row>
    <row r="408">
      <c r="A408" s="99"/>
      <c r="X408" s="26"/>
      <c r="Y408" s="27"/>
      <c r="AA408" s="26"/>
    </row>
    <row r="409">
      <c r="A409" s="99"/>
      <c r="X409" s="53"/>
      <c r="Y409" s="27"/>
      <c r="AA409" s="53"/>
    </row>
    <row r="410">
      <c r="A410" s="99"/>
      <c r="X410" s="26"/>
      <c r="Y410" s="27"/>
      <c r="AA410" s="26"/>
    </row>
    <row r="411">
      <c r="A411" s="99"/>
      <c r="X411" s="74"/>
      <c r="Y411" s="27"/>
      <c r="AA411" s="74"/>
    </row>
    <row r="412">
      <c r="A412" s="99"/>
    </row>
    <row r="413">
      <c r="A413" s="99"/>
      <c r="X413" s="12"/>
      <c r="Y413" s="9"/>
      <c r="AA413" s="12"/>
    </row>
    <row r="414">
      <c r="A414" s="99"/>
      <c r="X414" s="26"/>
      <c r="Y414" s="27"/>
      <c r="AA414" s="26"/>
    </row>
    <row r="415">
      <c r="A415" s="99"/>
      <c r="X415" s="26"/>
      <c r="Y415" s="27"/>
      <c r="AA415" s="26"/>
    </row>
    <row r="416">
      <c r="A416" s="99"/>
      <c r="X416" s="26"/>
      <c r="Y416" s="27"/>
      <c r="AA416" s="26"/>
    </row>
    <row r="417">
      <c r="A417" s="99"/>
      <c r="X417" s="26"/>
      <c r="Y417" s="27"/>
      <c r="AA417" s="26"/>
    </row>
    <row r="418">
      <c r="A418" s="99"/>
      <c r="X418" s="26"/>
      <c r="Y418" s="27"/>
      <c r="AA418" s="26"/>
    </row>
    <row r="419">
      <c r="A419" s="99"/>
      <c r="X419" s="26"/>
      <c r="Y419" s="27"/>
      <c r="AA419" s="26"/>
    </row>
    <row r="420">
      <c r="A420" s="99"/>
      <c r="X420" s="26"/>
      <c r="Y420" s="27"/>
      <c r="AA420" s="26"/>
    </row>
    <row r="421">
      <c r="A421" s="99"/>
      <c r="X421" s="26"/>
      <c r="Y421" s="27"/>
      <c r="AA421" s="26"/>
    </row>
    <row r="422">
      <c r="A422" s="99"/>
      <c r="X422" s="26"/>
      <c r="Y422" s="27"/>
      <c r="AA422" s="26"/>
    </row>
    <row r="423">
      <c r="A423" s="99"/>
      <c r="X423" s="53"/>
      <c r="Y423" s="27"/>
      <c r="AA423" s="53"/>
    </row>
    <row r="424">
      <c r="A424" s="99"/>
      <c r="X424" s="26"/>
      <c r="Y424" s="27"/>
      <c r="AA424" s="26"/>
    </row>
    <row r="425">
      <c r="A425" s="99"/>
      <c r="X425" s="26"/>
      <c r="Y425" s="27"/>
      <c r="AA425" s="26"/>
    </row>
    <row r="426">
      <c r="A426" s="99"/>
      <c r="X426" s="26"/>
      <c r="Y426" s="27"/>
      <c r="AA426" s="26"/>
    </row>
    <row r="427">
      <c r="A427" s="99"/>
      <c r="X427" s="26"/>
      <c r="Y427" s="27"/>
      <c r="AA427" s="26"/>
    </row>
    <row r="428">
      <c r="A428" s="99"/>
      <c r="X428" s="26"/>
      <c r="Y428" s="27"/>
      <c r="AA428" s="26"/>
    </row>
    <row r="429">
      <c r="A429" s="99"/>
      <c r="X429" s="26"/>
      <c r="Y429" s="27"/>
      <c r="AA429" s="26"/>
    </row>
    <row r="430">
      <c r="A430" s="99"/>
      <c r="X430" s="26"/>
      <c r="Y430" s="27"/>
      <c r="AA430" s="26"/>
    </row>
    <row r="431">
      <c r="A431" s="99"/>
      <c r="X431" s="26"/>
      <c r="Y431" s="27"/>
      <c r="AA431" s="26"/>
    </row>
    <row r="432">
      <c r="A432" s="99"/>
      <c r="X432" s="26"/>
      <c r="Y432" s="27"/>
      <c r="AA432" s="26"/>
    </row>
    <row r="433">
      <c r="A433" s="99"/>
      <c r="X433" s="26"/>
      <c r="Y433" s="27"/>
      <c r="AA433" s="26"/>
    </row>
    <row r="434">
      <c r="A434" s="99"/>
      <c r="X434" s="53"/>
      <c r="Y434" s="27"/>
      <c r="AA434" s="53"/>
    </row>
    <row r="435">
      <c r="A435" s="99"/>
      <c r="X435" s="26"/>
      <c r="Y435" s="27"/>
      <c r="AA435" s="26"/>
    </row>
    <row r="436">
      <c r="A436" s="99"/>
      <c r="X436" s="26"/>
      <c r="Y436" s="27"/>
      <c r="AA436" s="26"/>
    </row>
    <row r="437">
      <c r="A437" s="99"/>
      <c r="X437" s="26"/>
      <c r="Y437" s="27"/>
      <c r="AA437" s="26"/>
    </row>
    <row r="438">
      <c r="A438" s="99"/>
      <c r="X438" s="26"/>
      <c r="Y438" s="27"/>
      <c r="AA438" s="26"/>
    </row>
    <row r="439">
      <c r="A439" s="99"/>
      <c r="X439" s="26"/>
      <c r="Y439" s="27"/>
      <c r="AA439" s="26"/>
    </row>
    <row r="440">
      <c r="A440" s="99"/>
      <c r="X440" s="26"/>
      <c r="Y440" s="27"/>
      <c r="AA440" s="26"/>
    </row>
    <row r="441">
      <c r="A441" s="99"/>
      <c r="X441" s="26"/>
      <c r="Y441" s="27"/>
      <c r="AA441" s="26"/>
    </row>
    <row r="442">
      <c r="A442" s="99"/>
      <c r="X442" s="26"/>
      <c r="Y442" s="27"/>
      <c r="AA442" s="26"/>
    </row>
    <row r="443">
      <c r="A443" s="99"/>
      <c r="X443" s="26"/>
      <c r="Y443" s="27"/>
      <c r="AA443" s="26"/>
    </row>
    <row r="444">
      <c r="A444" s="99"/>
      <c r="X444" s="53"/>
      <c r="Y444" s="27"/>
      <c r="AA444" s="53"/>
    </row>
    <row r="445">
      <c r="A445" s="99"/>
      <c r="X445" s="26"/>
      <c r="Y445" s="27"/>
      <c r="AA445" s="26"/>
    </row>
    <row r="446">
      <c r="A446" s="99"/>
      <c r="X446" s="26"/>
      <c r="Y446" s="27"/>
      <c r="AA446" s="26"/>
    </row>
    <row r="447">
      <c r="A447" s="99"/>
      <c r="X447" s="26"/>
      <c r="Y447" s="27"/>
      <c r="AA447" s="26"/>
    </row>
    <row r="448">
      <c r="A448" s="99"/>
      <c r="X448" s="26"/>
      <c r="Y448" s="27"/>
      <c r="AA448" s="26"/>
    </row>
    <row r="449">
      <c r="A449" s="99"/>
      <c r="X449" s="26"/>
      <c r="Y449" s="27"/>
      <c r="AA449" s="26"/>
    </row>
    <row r="450">
      <c r="A450" s="99"/>
      <c r="X450" s="26"/>
      <c r="Y450" s="27"/>
      <c r="AA450" s="26"/>
    </row>
    <row r="451">
      <c r="A451" s="99"/>
      <c r="X451" s="26"/>
      <c r="Y451" s="27"/>
      <c r="AA451" s="26"/>
    </row>
    <row r="452">
      <c r="A452" s="99"/>
      <c r="X452" s="26"/>
      <c r="Y452" s="27"/>
      <c r="AA452" s="26"/>
    </row>
    <row r="453">
      <c r="A453" s="99"/>
      <c r="X453" s="53"/>
      <c r="Y453" s="27"/>
      <c r="AA453" s="53"/>
    </row>
    <row r="454">
      <c r="A454" s="99"/>
      <c r="X454" s="26"/>
      <c r="Y454" s="27"/>
      <c r="AA454" s="26"/>
    </row>
    <row r="455">
      <c r="A455" s="99"/>
      <c r="X455" s="26"/>
      <c r="Y455" s="27"/>
      <c r="AA455" s="26"/>
    </row>
    <row r="456">
      <c r="A456" s="99"/>
      <c r="X456" s="26"/>
      <c r="Y456" s="27"/>
      <c r="AA456" s="26"/>
    </row>
    <row r="457">
      <c r="A457" s="99"/>
      <c r="X457" s="26"/>
      <c r="Y457" s="27"/>
      <c r="AA457" s="26"/>
    </row>
    <row r="458">
      <c r="A458" s="99"/>
      <c r="X458" s="26"/>
      <c r="Y458" s="27"/>
      <c r="AA458" s="26"/>
    </row>
    <row r="459">
      <c r="A459" s="99"/>
      <c r="X459" s="26"/>
      <c r="Y459" s="27"/>
      <c r="AA459" s="26"/>
    </row>
    <row r="460">
      <c r="A460" s="99"/>
      <c r="X460" s="26"/>
      <c r="Y460" s="27"/>
      <c r="AA460" s="26"/>
    </row>
    <row r="461">
      <c r="A461" s="99"/>
      <c r="X461" s="26"/>
      <c r="Y461" s="27"/>
      <c r="AA461" s="26"/>
    </row>
    <row r="462">
      <c r="A462" s="99"/>
      <c r="X462" s="26"/>
      <c r="Y462" s="27"/>
      <c r="AA462" s="26"/>
    </row>
    <row r="463">
      <c r="A463" s="99"/>
      <c r="X463" s="26"/>
      <c r="Y463" s="27"/>
      <c r="AA463" s="26"/>
    </row>
    <row r="464">
      <c r="A464" s="99"/>
      <c r="X464" s="53"/>
      <c r="Y464" s="27"/>
      <c r="AA464" s="53"/>
    </row>
    <row r="465">
      <c r="A465" s="99"/>
      <c r="X465" s="26"/>
      <c r="Y465" s="27"/>
      <c r="AA465" s="26"/>
    </row>
    <row r="466">
      <c r="A466" s="99"/>
      <c r="X466" s="26"/>
      <c r="Y466" s="27"/>
      <c r="AA466" s="26"/>
    </row>
    <row r="467">
      <c r="A467" s="99"/>
      <c r="X467" s="26"/>
      <c r="Y467" s="27"/>
      <c r="AA467" s="26"/>
    </row>
    <row r="468">
      <c r="A468" s="99"/>
      <c r="X468" s="26"/>
      <c r="Y468" s="27"/>
      <c r="AA468" s="26"/>
    </row>
    <row r="469">
      <c r="A469" s="99"/>
      <c r="X469" s="26"/>
      <c r="Y469" s="27"/>
      <c r="AA469" s="26"/>
    </row>
    <row r="470">
      <c r="A470" s="99"/>
      <c r="X470" s="26"/>
      <c r="Y470" s="27"/>
      <c r="AA470" s="26"/>
    </row>
    <row r="471">
      <c r="A471" s="99"/>
      <c r="X471" s="26"/>
      <c r="Y471" s="27"/>
      <c r="AA471" s="26"/>
    </row>
    <row r="472">
      <c r="A472" s="99"/>
      <c r="X472" s="26"/>
      <c r="Y472" s="27"/>
      <c r="AA472" s="26"/>
    </row>
    <row r="473">
      <c r="A473" s="99"/>
      <c r="X473" s="53"/>
      <c r="Y473" s="27"/>
      <c r="AA473" s="53"/>
    </row>
    <row r="474">
      <c r="A474" s="99"/>
      <c r="X474" s="26"/>
      <c r="Y474" s="27"/>
      <c r="AA474" s="26"/>
    </row>
    <row r="475">
      <c r="A475" s="99"/>
      <c r="X475" s="26"/>
      <c r="Y475" s="27"/>
      <c r="AA475" s="26"/>
    </row>
    <row r="476">
      <c r="A476" s="99"/>
      <c r="X476" s="26"/>
      <c r="Y476" s="27"/>
      <c r="AA476" s="26"/>
    </row>
    <row r="477">
      <c r="A477" s="99"/>
      <c r="X477" s="26"/>
      <c r="Y477" s="27"/>
      <c r="AA477" s="26"/>
    </row>
    <row r="478">
      <c r="A478" s="99"/>
      <c r="X478" s="26"/>
      <c r="Y478" s="27"/>
      <c r="AA478" s="26"/>
    </row>
    <row r="479">
      <c r="A479" s="99"/>
      <c r="X479" s="26"/>
      <c r="Y479" s="27"/>
      <c r="AA479" s="26"/>
    </row>
    <row r="480">
      <c r="A480" s="99"/>
      <c r="X480" s="26"/>
      <c r="Y480" s="27"/>
      <c r="AA480" s="26"/>
    </row>
    <row r="481">
      <c r="A481" s="99"/>
      <c r="X481" s="26"/>
      <c r="Y481" s="27"/>
      <c r="AA481" s="26"/>
    </row>
    <row r="482">
      <c r="A482" s="99"/>
      <c r="X482" s="26"/>
      <c r="Y482" s="27"/>
      <c r="AA482" s="26"/>
    </row>
    <row r="483">
      <c r="A483" s="99"/>
      <c r="X483" s="53"/>
      <c r="Y483" s="27"/>
      <c r="AA483" s="53"/>
    </row>
    <row r="484">
      <c r="A484" s="99"/>
      <c r="X484" s="26"/>
      <c r="Y484" s="27"/>
      <c r="AA484" s="26"/>
    </row>
    <row r="485">
      <c r="A485" s="99"/>
      <c r="X485" s="26"/>
      <c r="Y485" s="27"/>
      <c r="AA485" s="26"/>
    </row>
    <row r="486">
      <c r="A486" s="99"/>
      <c r="X486" s="26"/>
      <c r="Y486" s="27"/>
      <c r="AA486" s="26"/>
    </row>
    <row r="487">
      <c r="A487" s="99"/>
      <c r="X487" s="26"/>
      <c r="Y487" s="27"/>
      <c r="AA487" s="26"/>
    </row>
    <row r="488">
      <c r="A488" s="99"/>
      <c r="X488" s="26"/>
      <c r="Y488" s="27"/>
      <c r="AA488" s="26"/>
    </row>
    <row r="489">
      <c r="A489" s="99"/>
      <c r="X489" s="26"/>
      <c r="Y489" s="27"/>
      <c r="AA489" s="26"/>
    </row>
    <row r="490">
      <c r="A490" s="99"/>
      <c r="X490" s="26"/>
      <c r="Y490" s="27"/>
      <c r="AA490" s="26"/>
    </row>
    <row r="491">
      <c r="A491" s="99"/>
      <c r="X491" s="26"/>
      <c r="Y491" s="27"/>
      <c r="AA491" s="26"/>
    </row>
    <row r="492">
      <c r="A492" s="99"/>
      <c r="X492" s="26"/>
      <c r="Y492" s="27"/>
      <c r="AA492" s="26"/>
    </row>
    <row r="493">
      <c r="A493" s="99"/>
      <c r="X493" s="53"/>
      <c r="Y493" s="27"/>
      <c r="AA493" s="53"/>
    </row>
    <row r="494">
      <c r="A494" s="99"/>
      <c r="X494" s="26"/>
      <c r="Y494" s="27"/>
      <c r="AA494" s="26"/>
    </row>
    <row r="495">
      <c r="A495" s="99"/>
      <c r="X495" s="26"/>
      <c r="Y495" s="27"/>
      <c r="AA495" s="26"/>
    </row>
    <row r="496">
      <c r="A496" s="99"/>
      <c r="X496" s="26"/>
      <c r="Y496" s="27"/>
      <c r="AA496" s="26"/>
    </row>
    <row r="497">
      <c r="A497" s="99"/>
      <c r="X497" s="26"/>
      <c r="Y497" s="27"/>
      <c r="AA497" s="26"/>
    </row>
    <row r="498">
      <c r="A498" s="99"/>
      <c r="X498" s="26"/>
      <c r="Y498" s="27"/>
      <c r="AA498" s="26"/>
    </row>
    <row r="499">
      <c r="A499" s="99"/>
      <c r="X499" s="26"/>
      <c r="Y499" s="27"/>
      <c r="AA499" s="26"/>
    </row>
    <row r="500">
      <c r="A500" s="99"/>
      <c r="X500" s="26"/>
      <c r="Y500" s="27"/>
      <c r="AA500" s="26"/>
    </row>
    <row r="501">
      <c r="A501" s="99"/>
      <c r="X501" s="26"/>
      <c r="Y501" s="27"/>
      <c r="AA501" s="26"/>
    </row>
    <row r="502">
      <c r="A502" s="99"/>
      <c r="X502" s="53"/>
      <c r="Y502" s="27"/>
      <c r="AA502" s="53"/>
    </row>
    <row r="503">
      <c r="A503" s="99"/>
      <c r="X503" s="26"/>
      <c r="Y503" s="27"/>
      <c r="AA503" s="26"/>
    </row>
    <row r="504">
      <c r="A504" s="99"/>
      <c r="X504" s="26"/>
      <c r="Y504" s="27"/>
      <c r="AA504" s="26"/>
    </row>
    <row r="505">
      <c r="A505" s="99"/>
      <c r="X505" s="26"/>
      <c r="Y505" s="27"/>
      <c r="AA505" s="26"/>
    </row>
    <row r="506">
      <c r="A506" s="99"/>
      <c r="X506" s="26"/>
      <c r="Y506" s="27"/>
      <c r="AA506" s="26"/>
    </row>
    <row r="507">
      <c r="A507" s="99"/>
      <c r="X507" s="26"/>
      <c r="Y507" s="27"/>
      <c r="AA507" s="26"/>
    </row>
    <row r="508">
      <c r="A508" s="99"/>
      <c r="X508" s="26"/>
      <c r="Y508" s="27"/>
      <c r="AA508" s="26"/>
    </row>
    <row r="509">
      <c r="A509" s="99"/>
      <c r="X509" s="26"/>
      <c r="Y509" s="27"/>
      <c r="AA509" s="26"/>
    </row>
    <row r="510">
      <c r="A510" s="99"/>
      <c r="X510" s="26"/>
      <c r="Y510" s="27"/>
      <c r="AA510" s="26"/>
    </row>
    <row r="511">
      <c r="A511" s="99"/>
      <c r="X511" s="26"/>
      <c r="Y511" s="27"/>
      <c r="AA511" s="26"/>
    </row>
    <row r="512">
      <c r="A512" s="99"/>
      <c r="X512" s="53"/>
      <c r="Y512" s="27"/>
      <c r="AA512" s="53"/>
    </row>
    <row r="513">
      <c r="A513" s="99"/>
      <c r="X513" s="26"/>
      <c r="Y513" s="27"/>
      <c r="AA513" s="26"/>
    </row>
    <row r="514">
      <c r="A514" s="99"/>
      <c r="X514" s="74"/>
      <c r="Y514" s="27"/>
      <c r="AA514" s="74"/>
    </row>
    <row r="515">
      <c r="A515" s="99"/>
    </row>
    <row r="516">
      <c r="A516" s="99"/>
      <c r="X516" s="12"/>
      <c r="Y516" s="9"/>
      <c r="AA516" s="12"/>
    </row>
    <row r="517">
      <c r="A517" s="99"/>
      <c r="X517" s="26"/>
      <c r="Y517" s="27"/>
      <c r="AA517" s="26"/>
    </row>
    <row r="518">
      <c r="A518" s="99"/>
      <c r="X518" s="26"/>
      <c r="Y518" s="27"/>
      <c r="AA518" s="26"/>
    </row>
    <row r="519">
      <c r="A519" s="99"/>
      <c r="X519" s="26"/>
      <c r="Y519" s="27"/>
      <c r="AA519" s="26"/>
    </row>
    <row r="520">
      <c r="A520" s="99"/>
      <c r="X520" s="26"/>
      <c r="Y520" s="27"/>
      <c r="AA520" s="26"/>
    </row>
    <row r="521">
      <c r="A521" s="99"/>
      <c r="X521" s="26"/>
      <c r="Y521" s="27"/>
      <c r="AA521" s="26"/>
    </row>
    <row r="522">
      <c r="A522" s="99"/>
      <c r="X522" s="26"/>
      <c r="Y522" s="27"/>
      <c r="AA522" s="26"/>
    </row>
    <row r="523">
      <c r="A523" s="99"/>
      <c r="X523" s="26"/>
      <c r="Y523" s="27"/>
      <c r="AA523" s="26"/>
    </row>
    <row r="524">
      <c r="A524" s="99"/>
      <c r="X524" s="26"/>
      <c r="Y524" s="27"/>
      <c r="AA524" s="26"/>
    </row>
    <row r="525">
      <c r="A525" s="99"/>
      <c r="X525" s="26"/>
      <c r="Y525" s="27"/>
      <c r="AA525" s="26"/>
    </row>
    <row r="526">
      <c r="A526" s="99"/>
      <c r="X526" s="53"/>
      <c r="Y526" s="27"/>
      <c r="AA526" s="53"/>
    </row>
    <row r="527">
      <c r="A527" s="99"/>
      <c r="X527" s="26"/>
      <c r="Y527" s="27"/>
      <c r="AA527" s="26"/>
    </row>
    <row r="528">
      <c r="A528" s="99"/>
      <c r="X528" s="26"/>
      <c r="Y528" s="27"/>
      <c r="AA528" s="26"/>
    </row>
    <row r="529">
      <c r="A529" s="99"/>
      <c r="X529" s="26"/>
      <c r="Y529" s="27"/>
      <c r="AA529" s="26"/>
    </row>
    <row r="530">
      <c r="A530" s="99"/>
      <c r="X530" s="26"/>
      <c r="Y530" s="27"/>
      <c r="AA530" s="26"/>
    </row>
    <row r="531">
      <c r="A531" s="99"/>
      <c r="X531" s="26"/>
      <c r="Y531" s="27"/>
      <c r="AA531" s="26"/>
    </row>
    <row r="532">
      <c r="A532" s="99"/>
      <c r="X532" s="26"/>
      <c r="Y532" s="27"/>
      <c r="AA532" s="26"/>
    </row>
    <row r="533">
      <c r="A533" s="99"/>
      <c r="X533" s="26"/>
      <c r="Y533" s="27"/>
      <c r="AA533" s="26"/>
    </row>
    <row r="534">
      <c r="A534" s="99"/>
      <c r="X534" s="26"/>
      <c r="Y534" s="27"/>
      <c r="AA534" s="26"/>
    </row>
    <row r="535">
      <c r="A535" s="99"/>
      <c r="X535" s="26"/>
      <c r="Y535" s="27"/>
      <c r="AA535" s="26"/>
    </row>
    <row r="536">
      <c r="A536" s="99"/>
      <c r="X536" s="26"/>
      <c r="Y536" s="27"/>
      <c r="AA536" s="26"/>
    </row>
    <row r="537">
      <c r="A537" s="99"/>
      <c r="X537" s="53"/>
      <c r="Y537" s="27"/>
      <c r="AA537" s="53"/>
    </row>
    <row r="538">
      <c r="A538" s="99"/>
      <c r="X538" s="26"/>
      <c r="Y538" s="27"/>
      <c r="AA538" s="26"/>
    </row>
    <row r="539">
      <c r="A539" s="99"/>
      <c r="X539" s="26"/>
      <c r="Y539" s="27"/>
      <c r="AA539" s="26"/>
    </row>
    <row r="540">
      <c r="A540" s="99"/>
      <c r="X540" s="26"/>
      <c r="Y540" s="27"/>
      <c r="AA540" s="26"/>
    </row>
    <row r="541">
      <c r="A541" s="99"/>
      <c r="X541" s="26"/>
      <c r="Y541" s="27"/>
      <c r="AA541" s="26"/>
    </row>
    <row r="542">
      <c r="A542" s="99"/>
      <c r="X542" s="26"/>
      <c r="Y542" s="27"/>
      <c r="AA542" s="26"/>
    </row>
    <row r="543">
      <c r="A543" s="99"/>
      <c r="X543" s="26"/>
      <c r="Y543" s="27"/>
      <c r="AA543" s="26"/>
    </row>
    <row r="544">
      <c r="A544" s="99"/>
      <c r="X544" s="26"/>
      <c r="Y544" s="27"/>
      <c r="AA544" s="26"/>
    </row>
    <row r="545">
      <c r="A545" s="99"/>
      <c r="X545" s="26"/>
      <c r="Y545" s="27"/>
      <c r="AA545" s="26"/>
    </row>
    <row r="546">
      <c r="A546" s="99"/>
      <c r="X546" s="26"/>
      <c r="Y546" s="27"/>
      <c r="AA546" s="26"/>
    </row>
    <row r="547">
      <c r="A547" s="99"/>
      <c r="X547" s="53"/>
      <c r="Y547" s="27"/>
      <c r="AA547" s="53"/>
    </row>
    <row r="548">
      <c r="A548" s="99"/>
      <c r="X548" s="26"/>
      <c r="Y548" s="27"/>
      <c r="AA548" s="26"/>
    </row>
    <row r="549">
      <c r="A549" s="99"/>
      <c r="X549" s="26"/>
      <c r="Y549" s="27"/>
      <c r="AA549" s="26"/>
    </row>
    <row r="550">
      <c r="A550" s="99"/>
      <c r="X550" s="26"/>
      <c r="Y550" s="27"/>
      <c r="AA550" s="26"/>
    </row>
    <row r="551">
      <c r="A551" s="99"/>
      <c r="X551" s="26"/>
      <c r="Y551" s="27"/>
      <c r="AA551" s="26"/>
    </row>
    <row r="552">
      <c r="A552" s="99"/>
      <c r="X552" s="26"/>
      <c r="Y552" s="27"/>
      <c r="AA552" s="26"/>
    </row>
    <row r="553">
      <c r="A553" s="99"/>
      <c r="X553" s="26"/>
      <c r="Y553" s="27"/>
      <c r="AA553" s="26"/>
    </row>
    <row r="554">
      <c r="A554" s="99"/>
      <c r="X554" s="26"/>
      <c r="Y554" s="27"/>
      <c r="AA554" s="26"/>
    </row>
    <row r="555">
      <c r="A555" s="99"/>
      <c r="X555" s="26"/>
      <c r="Y555" s="27"/>
      <c r="AA555" s="26"/>
    </row>
    <row r="556">
      <c r="A556" s="99"/>
      <c r="X556" s="53"/>
      <c r="Y556" s="27"/>
      <c r="AA556" s="53"/>
    </row>
    <row r="557">
      <c r="A557" s="99"/>
      <c r="X557" s="26"/>
      <c r="Y557" s="27"/>
      <c r="AA557" s="26"/>
    </row>
    <row r="558">
      <c r="A558" s="99"/>
      <c r="X558" s="26"/>
      <c r="Y558" s="27"/>
      <c r="AA558" s="26"/>
    </row>
    <row r="559">
      <c r="A559" s="99"/>
      <c r="X559" s="26"/>
      <c r="Y559" s="27"/>
      <c r="AA559" s="26"/>
    </row>
    <row r="560">
      <c r="A560" s="99"/>
      <c r="X560" s="26"/>
      <c r="Y560" s="27"/>
      <c r="AA560" s="26"/>
    </row>
    <row r="561">
      <c r="A561" s="99"/>
      <c r="X561" s="26"/>
      <c r="Y561" s="27"/>
      <c r="AA561" s="26"/>
    </row>
    <row r="562">
      <c r="A562" s="99"/>
      <c r="X562" s="26"/>
      <c r="Y562" s="27"/>
      <c r="AA562" s="26"/>
    </row>
    <row r="563">
      <c r="A563" s="99"/>
      <c r="X563" s="26"/>
      <c r="Y563" s="27"/>
      <c r="AA563" s="26"/>
    </row>
    <row r="564">
      <c r="A564" s="99"/>
      <c r="X564" s="26"/>
      <c r="Y564" s="27"/>
      <c r="AA564" s="26"/>
    </row>
    <row r="565">
      <c r="A565" s="99"/>
      <c r="X565" s="26"/>
      <c r="Y565" s="27"/>
      <c r="AA565" s="26"/>
    </row>
    <row r="566">
      <c r="A566" s="99"/>
      <c r="X566" s="26"/>
      <c r="Y566" s="27"/>
      <c r="AA566" s="26"/>
    </row>
    <row r="567">
      <c r="A567" s="99"/>
      <c r="X567" s="53"/>
      <c r="Y567" s="27"/>
      <c r="AA567" s="53"/>
    </row>
    <row r="568">
      <c r="A568" s="99"/>
      <c r="X568" s="26"/>
      <c r="Y568" s="27"/>
      <c r="AA568" s="26"/>
    </row>
    <row r="569">
      <c r="A569" s="99"/>
      <c r="X569" s="26"/>
      <c r="Y569" s="27"/>
      <c r="AA569" s="26"/>
    </row>
    <row r="570">
      <c r="A570" s="99"/>
      <c r="X570" s="26"/>
      <c r="Y570" s="27"/>
      <c r="AA570" s="26"/>
    </row>
    <row r="571">
      <c r="A571" s="99"/>
      <c r="X571" s="26"/>
      <c r="Y571" s="27"/>
      <c r="AA571" s="26"/>
    </row>
    <row r="572">
      <c r="A572" s="99"/>
      <c r="X572" s="26"/>
      <c r="Y572" s="27"/>
      <c r="AA572" s="26"/>
    </row>
    <row r="573">
      <c r="A573" s="99"/>
      <c r="X573" s="26"/>
      <c r="Y573" s="27"/>
      <c r="AA573" s="26"/>
    </row>
    <row r="574">
      <c r="A574" s="99"/>
      <c r="X574" s="26"/>
      <c r="Y574" s="27"/>
      <c r="AA574" s="26"/>
    </row>
    <row r="575">
      <c r="A575" s="99"/>
      <c r="X575" s="26"/>
      <c r="Y575" s="27"/>
      <c r="AA575" s="26"/>
    </row>
    <row r="576">
      <c r="A576" s="99"/>
      <c r="X576" s="53"/>
      <c r="Y576" s="27"/>
      <c r="AA576" s="53"/>
    </row>
    <row r="577">
      <c r="A577" s="99"/>
      <c r="X577" s="26"/>
      <c r="Y577" s="27"/>
      <c r="AA577" s="26"/>
    </row>
    <row r="578">
      <c r="A578" s="99"/>
      <c r="X578" s="26"/>
      <c r="Y578" s="27"/>
      <c r="AA578" s="26"/>
    </row>
    <row r="579">
      <c r="A579" s="99"/>
      <c r="X579" s="26"/>
      <c r="Y579" s="27"/>
      <c r="AA579" s="26"/>
    </row>
    <row r="580">
      <c r="A580" s="99"/>
      <c r="X580" s="26"/>
      <c r="Y580" s="27"/>
      <c r="AA580" s="26"/>
    </row>
    <row r="581">
      <c r="A581" s="99"/>
      <c r="X581" s="26"/>
      <c r="Y581" s="27"/>
      <c r="AA581" s="26"/>
    </row>
    <row r="582">
      <c r="A582" s="99"/>
      <c r="X582" s="26"/>
      <c r="Y582" s="27"/>
      <c r="AA582" s="26"/>
    </row>
    <row r="583">
      <c r="A583" s="99"/>
      <c r="X583" s="26"/>
      <c r="Y583" s="27"/>
      <c r="AA583" s="26"/>
    </row>
    <row r="584">
      <c r="A584" s="99"/>
      <c r="X584" s="26"/>
      <c r="Y584" s="27"/>
      <c r="AA584" s="26"/>
    </row>
    <row r="585">
      <c r="A585" s="99"/>
      <c r="X585" s="26"/>
      <c r="Y585" s="27"/>
      <c r="AA585" s="26"/>
    </row>
    <row r="586">
      <c r="A586" s="99"/>
      <c r="X586" s="53"/>
      <c r="Y586" s="27"/>
      <c r="AA586" s="53"/>
    </row>
    <row r="587">
      <c r="A587" s="99"/>
      <c r="X587" s="26"/>
      <c r="Y587" s="27"/>
      <c r="AA587" s="26"/>
    </row>
    <row r="588">
      <c r="A588" s="99"/>
      <c r="X588" s="26"/>
      <c r="Y588" s="27"/>
      <c r="AA588" s="26"/>
    </row>
    <row r="589">
      <c r="A589" s="99"/>
      <c r="X589" s="26"/>
      <c r="Y589" s="27"/>
      <c r="AA589" s="26"/>
    </row>
    <row r="590">
      <c r="A590" s="99"/>
      <c r="X590" s="26"/>
      <c r="Y590" s="27"/>
      <c r="AA590" s="26"/>
    </row>
    <row r="591">
      <c r="A591" s="99"/>
      <c r="X591" s="26"/>
      <c r="Y591" s="27"/>
      <c r="AA591" s="26"/>
    </row>
    <row r="592">
      <c r="A592" s="99"/>
      <c r="X592" s="26"/>
      <c r="Y592" s="27"/>
      <c r="AA592" s="26"/>
    </row>
    <row r="593">
      <c r="A593" s="99"/>
      <c r="X593" s="26"/>
      <c r="Y593" s="27"/>
      <c r="AA593" s="26"/>
    </row>
    <row r="594">
      <c r="A594" s="99"/>
      <c r="X594" s="26"/>
      <c r="Y594" s="27"/>
      <c r="AA594" s="26"/>
    </row>
    <row r="595">
      <c r="A595" s="99"/>
      <c r="X595" s="26"/>
      <c r="Y595" s="27"/>
      <c r="AA595" s="26"/>
    </row>
    <row r="596">
      <c r="A596" s="99"/>
      <c r="X596" s="53"/>
      <c r="Y596" s="27"/>
      <c r="AA596" s="53"/>
    </row>
    <row r="597">
      <c r="A597" s="99"/>
      <c r="X597" s="26"/>
      <c r="Y597" s="27"/>
      <c r="AA597" s="26"/>
    </row>
    <row r="598">
      <c r="A598" s="99"/>
      <c r="X598" s="26"/>
      <c r="Y598" s="27"/>
      <c r="AA598" s="26"/>
    </row>
    <row r="599">
      <c r="A599" s="99"/>
      <c r="X599" s="26"/>
      <c r="Y599" s="27"/>
      <c r="AA599" s="26"/>
    </row>
    <row r="600">
      <c r="A600" s="99"/>
      <c r="X600" s="26"/>
      <c r="Y600" s="27"/>
      <c r="AA600" s="26"/>
    </row>
    <row r="601">
      <c r="A601" s="99"/>
      <c r="X601" s="26"/>
      <c r="Y601" s="27"/>
      <c r="AA601" s="26"/>
    </row>
    <row r="602">
      <c r="A602" s="99"/>
      <c r="X602" s="26"/>
      <c r="Y602" s="27"/>
      <c r="AA602" s="26"/>
    </row>
    <row r="603">
      <c r="A603" s="99"/>
      <c r="X603" s="26"/>
      <c r="Y603" s="27"/>
      <c r="AA603" s="26"/>
    </row>
    <row r="604">
      <c r="A604" s="99"/>
      <c r="X604" s="26"/>
      <c r="Y604" s="27"/>
      <c r="AA604" s="26"/>
    </row>
    <row r="605">
      <c r="A605" s="99"/>
      <c r="X605" s="53"/>
      <c r="Y605" s="27"/>
      <c r="AA605" s="53"/>
    </row>
    <row r="606">
      <c r="A606" s="99"/>
      <c r="X606" s="26"/>
      <c r="Y606" s="27"/>
      <c r="AA606" s="26"/>
    </row>
    <row r="607">
      <c r="A607" s="99"/>
      <c r="X607" s="26"/>
      <c r="Y607" s="27"/>
      <c r="AA607" s="26"/>
    </row>
    <row r="608">
      <c r="A608" s="99"/>
      <c r="X608" s="26"/>
      <c r="Y608" s="27"/>
      <c r="AA608" s="26"/>
    </row>
    <row r="609">
      <c r="A609" s="99"/>
      <c r="X609" s="26"/>
      <c r="Y609" s="27"/>
      <c r="AA609" s="26"/>
    </row>
    <row r="610">
      <c r="A610" s="99"/>
      <c r="X610" s="26"/>
      <c r="Y610" s="27"/>
      <c r="AA610" s="26"/>
    </row>
    <row r="611">
      <c r="A611" s="99"/>
      <c r="X611" s="26"/>
      <c r="Y611" s="27"/>
      <c r="AA611" s="26"/>
    </row>
    <row r="612">
      <c r="A612" s="99"/>
      <c r="X612" s="26"/>
      <c r="Y612" s="27"/>
      <c r="AA612" s="26"/>
    </row>
    <row r="613">
      <c r="A613" s="99"/>
      <c r="X613" s="26"/>
      <c r="Y613" s="27"/>
      <c r="AA613" s="26"/>
    </row>
    <row r="614">
      <c r="A614" s="99"/>
      <c r="X614" s="26"/>
      <c r="Y614" s="27"/>
      <c r="AA614" s="26"/>
    </row>
    <row r="615">
      <c r="A615" s="99"/>
      <c r="X615" s="53"/>
      <c r="Y615" s="27"/>
      <c r="AA615" s="53"/>
    </row>
    <row r="616">
      <c r="A616" s="99"/>
      <c r="X616" s="26"/>
      <c r="Y616" s="27"/>
      <c r="AA616" s="26"/>
    </row>
    <row r="617">
      <c r="A617" s="99"/>
      <c r="X617" s="74"/>
      <c r="Y617" s="27"/>
      <c r="AA617" s="74"/>
    </row>
    <row r="618">
      <c r="A618" s="99"/>
    </row>
    <row r="619">
      <c r="A619" s="99"/>
      <c r="X619" s="12"/>
      <c r="Y619" s="9"/>
      <c r="AA619" s="12"/>
    </row>
    <row r="620">
      <c r="A620" s="99"/>
      <c r="X620" s="26"/>
      <c r="Y620" s="27"/>
      <c r="AA620" s="26"/>
    </row>
    <row r="621">
      <c r="A621" s="99"/>
      <c r="X621" s="26"/>
      <c r="Y621" s="27"/>
      <c r="AA621" s="26"/>
    </row>
    <row r="622">
      <c r="A622" s="99"/>
      <c r="X622" s="26"/>
      <c r="Y622" s="27"/>
      <c r="AA622" s="26"/>
    </row>
    <row r="623">
      <c r="A623" s="99"/>
      <c r="X623" s="26"/>
      <c r="Y623" s="27"/>
      <c r="AA623" s="26"/>
    </row>
    <row r="624">
      <c r="A624" s="99"/>
      <c r="X624" s="26"/>
      <c r="Y624" s="27"/>
      <c r="AA624" s="26"/>
    </row>
    <row r="625">
      <c r="A625" s="99"/>
      <c r="X625" s="26"/>
      <c r="Y625" s="27"/>
      <c r="AA625" s="26"/>
    </row>
    <row r="626">
      <c r="A626" s="99"/>
      <c r="X626" s="26"/>
      <c r="Y626" s="27"/>
      <c r="AA626" s="26"/>
    </row>
    <row r="627">
      <c r="A627" s="99"/>
      <c r="X627" s="26"/>
      <c r="Y627" s="27"/>
      <c r="AA627" s="26"/>
    </row>
    <row r="628">
      <c r="A628" s="99"/>
      <c r="X628" s="26"/>
      <c r="Y628" s="27"/>
      <c r="AA628" s="26"/>
    </row>
    <row r="629">
      <c r="A629" s="99"/>
      <c r="X629" s="53"/>
      <c r="Y629" s="27"/>
      <c r="AA629" s="53"/>
    </row>
    <row r="630">
      <c r="A630" s="99"/>
      <c r="X630" s="26"/>
      <c r="Y630" s="27"/>
      <c r="AA630" s="26"/>
    </row>
    <row r="631">
      <c r="A631" s="99"/>
      <c r="X631" s="26"/>
      <c r="Y631" s="27"/>
      <c r="AA631" s="26"/>
    </row>
    <row r="632">
      <c r="A632" s="99"/>
      <c r="X632" s="26"/>
      <c r="Y632" s="27"/>
      <c r="AA632" s="26"/>
    </row>
    <row r="633">
      <c r="A633" s="99"/>
      <c r="X633" s="26"/>
      <c r="Y633" s="27"/>
      <c r="AA633" s="26"/>
    </row>
    <row r="634">
      <c r="A634" s="99"/>
      <c r="X634" s="26"/>
      <c r="Y634" s="27"/>
      <c r="AA634" s="26"/>
    </row>
    <row r="635">
      <c r="A635" s="99"/>
      <c r="X635" s="26"/>
      <c r="Y635" s="27"/>
      <c r="AA635" s="26"/>
    </row>
    <row r="636">
      <c r="A636" s="99"/>
      <c r="X636" s="26"/>
      <c r="Y636" s="27"/>
      <c r="AA636" s="26"/>
    </row>
    <row r="637">
      <c r="A637" s="99"/>
      <c r="X637" s="26"/>
      <c r="Y637" s="27"/>
      <c r="AA637" s="26"/>
    </row>
    <row r="638">
      <c r="A638" s="99"/>
      <c r="X638" s="26"/>
      <c r="Y638" s="27"/>
      <c r="AA638" s="26"/>
    </row>
    <row r="639">
      <c r="A639" s="99"/>
      <c r="X639" s="26"/>
      <c r="Y639" s="27"/>
      <c r="AA639" s="26"/>
    </row>
    <row r="640">
      <c r="A640" s="99"/>
      <c r="X640" s="53"/>
      <c r="Y640" s="27"/>
      <c r="AA640" s="53"/>
    </row>
    <row r="641">
      <c r="A641" s="99"/>
      <c r="X641" s="26"/>
      <c r="Y641" s="27"/>
      <c r="AA641" s="26"/>
    </row>
    <row r="642">
      <c r="A642" s="99"/>
      <c r="X642" s="26"/>
      <c r="Y642" s="27"/>
      <c r="AA642" s="26"/>
    </row>
    <row r="643">
      <c r="A643" s="99"/>
      <c r="X643" s="26"/>
      <c r="Y643" s="27"/>
      <c r="AA643" s="26"/>
    </row>
    <row r="644">
      <c r="A644" s="99"/>
      <c r="X644" s="26"/>
      <c r="Y644" s="27"/>
      <c r="AA644" s="26"/>
    </row>
    <row r="645">
      <c r="A645" s="99"/>
      <c r="X645" s="26"/>
      <c r="Y645" s="27"/>
      <c r="AA645" s="26"/>
    </row>
    <row r="646">
      <c r="A646" s="99"/>
      <c r="X646" s="26"/>
      <c r="Y646" s="27"/>
      <c r="AA646" s="26"/>
    </row>
    <row r="647">
      <c r="A647" s="99"/>
      <c r="X647" s="26"/>
      <c r="Y647" s="27"/>
      <c r="AA647" s="26"/>
    </row>
    <row r="648">
      <c r="A648" s="99"/>
      <c r="X648" s="26"/>
      <c r="Y648" s="27"/>
      <c r="AA648" s="26"/>
    </row>
    <row r="649">
      <c r="A649" s="99"/>
      <c r="X649" s="26"/>
      <c r="Y649" s="27"/>
      <c r="AA649" s="26"/>
    </row>
    <row r="650">
      <c r="A650" s="99"/>
      <c r="X650" s="53"/>
      <c r="Y650" s="27"/>
      <c r="AA650" s="53"/>
    </row>
    <row r="651">
      <c r="A651" s="99"/>
      <c r="X651" s="26"/>
      <c r="Y651" s="27"/>
      <c r="AA651" s="26"/>
    </row>
    <row r="652">
      <c r="A652" s="99"/>
      <c r="X652" s="26"/>
      <c r="Y652" s="27"/>
      <c r="AA652" s="26"/>
    </row>
    <row r="653">
      <c r="A653" s="99"/>
      <c r="X653" s="26"/>
      <c r="Y653" s="27"/>
      <c r="AA653" s="26"/>
    </row>
    <row r="654">
      <c r="A654" s="99"/>
      <c r="X654" s="26"/>
      <c r="Y654" s="27"/>
      <c r="AA654" s="26"/>
    </row>
    <row r="655">
      <c r="A655" s="99"/>
      <c r="X655" s="26"/>
      <c r="Y655" s="27"/>
      <c r="AA655" s="26"/>
    </row>
    <row r="656">
      <c r="A656" s="99"/>
      <c r="X656" s="26"/>
      <c r="Y656" s="27"/>
      <c r="AA656" s="26"/>
    </row>
    <row r="657">
      <c r="A657" s="99"/>
      <c r="X657" s="26"/>
      <c r="Y657" s="27"/>
      <c r="AA657" s="26"/>
    </row>
    <row r="658">
      <c r="A658" s="99"/>
      <c r="X658" s="26"/>
      <c r="Y658" s="27"/>
      <c r="AA658" s="26"/>
    </row>
    <row r="659">
      <c r="A659" s="99"/>
      <c r="X659" s="53"/>
      <c r="Y659" s="27"/>
      <c r="AA659" s="53"/>
    </row>
    <row r="660">
      <c r="A660" s="99"/>
      <c r="X660" s="26"/>
      <c r="Y660" s="27"/>
      <c r="AA660" s="26"/>
    </row>
    <row r="661">
      <c r="A661" s="99"/>
      <c r="X661" s="26"/>
      <c r="Y661" s="27"/>
      <c r="AA661" s="26"/>
    </row>
    <row r="662">
      <c r="A662" s="99"/>
      <c r="X662" s="26"/>
      <c r="Y662" s="27"/>
      <c r="AA662" s="26"/>
    </row>
    <row r="663">
      <c r="A663" s="99"/>
      <c r="X663" s="26"/>
      <c r="Y663" s="27"/>
      <c r="AA663" s="26"/>
    </row>
    <row r="664">
      <c r="A664" s="99"/>
      <c r="X664" s="26"/>
      <c r="Y664" s="27"/>
      <c r="AA664" s="26"/>
    </row>
    <row r="665">
      <c r="A665" s="99"/>
      <c r="X665" s="26"/>
      <c r="Y665" s="27"/>
      <c r="AA665" s="26"/>
    </row>
    <row r="666">
      <c r="A666" s="99"/>
      <c r="X666" s="26"/>
      <c r="Y666" s="27"/>
      <c r="AA666" s="26"/>
    </row>
    <row r="667">
      <c r="A667" s="99"/>
      <c r="X667" s="26"/>
      <c r="Y667" s="27"/>
      <c r="AA667" s="26"/>
    </row>
    <row r="668">
      <c r="A668" s="99"/>
      <c r="X668" s="26"/>
      <c r="Y668" s="27"/>
      <c r="AA668" s="26"/>
    </row>
    <row r="669">
      <c r="A669" s="99"/>
      <c r="X669" s="26"/>
      <c r="Y669" s="27"/>
      <c r="AA669" s="26"/>
    </row>
    <row r="670">
      <c r="A670" s="99"/>
      <c r="X670" s="53"/>
      <c r="Y670" s="27"/>
      <c r="AA670" s="53"/>
    </row>
    <row r="671">
      <c r="A671" s="99"/>
      <c r="X671" s="26"/>
      <c r="Y671" s="27"/>
      <c r="AA671" s="26"/>
    </row>
    <row r="672">
      <c r="A672" s="99"/>
      <c r="X672" s="26"/>
      <c r="Y672" s="27"/>
      <c r="AA672" s="26"/>
    </row>
    <row r="673">
      <c r="A673" s="99"/>
      <c r="X673" s="26"/>
      <c r="Y673" s="27"/>
      <c r="AA673" s="26"/>
    </row>
    <row r="674">
      <c r="A674" s="99"/>
      <c r="X674" s="26"/>
      <c r="Y674" s="27"/>
      <c r="AA674" s="26"/>
    </row>
    <row r="675">
      <c r="A675" s="99"/>
      <c r="X675" s="26"/>
      <c r="Y675" s="27"/>
      <c r="AA675" s="26"/>
    </row>
    <row r="676">
      <c r="A676" s="99"/>
      <c r="X676" s="26"/>
      <c r="Y676" s="27"/>
      <c r="AA676" s="26"/>
    </row>
    <row r="677">
      <c r="A677" s="99"/>
      <c r="X677" s="26"/>
      <c r="Y677" s="27"/>
      <c r="AA677" s="26"/>
    </row>
    <row r="678">
      <c r="A678" s="99"/>
      <c r="X678" s="26"/>
      <c r="Y678" s="27"/>
      <c r="AA678" s="26"/>
    </row>
    <row r="679">
      <c r="A679" s="99"/>
      <c r="X679" s="53"/>
      <c r="Y679" s="27"/>
      <c r="AA679" s="53"/>
    </row>
    <row r="680">
      <c r="A680" s="99"/>
      <c r="X680" s="26"/>
      <c r="Y680" s="27"/>
      <c r="AA680" s="26"/>
    </row>
    <row r="681">
      <c r="A681" s="99"/>
      <c r="X681" s="26"/>
      <c r="Y681" s="27"/>
      <c r="AA681" s="26"/>
    </row>
    <row r="682">
      <c r="A682" s="99"/>
      <c r="X682" s="26"/>
      <c r="Y682" s="27"/>
      <c r="AA682" s="26"/>
    </row>
    <row r="683">
      <c r="A683" s="99"/>
      <c r="X683" s="26"/>
      <c r="Y683" s="27"/>
      <c r="AA683" s="26"/>
    </row>
    <row r="684">
      <c r="A684" s="99"/>
      <c r="X684" s="26"/>
      <c r="Y684" s="27"/>
      <c r="AA684" s="26"/>
    </row>
    <row r="685">
      <c r="A685" s="99"/>
      <c r="X685" s="26"/>
      <c r="Y685" s="27"/>
      <c r="AA685" s="26"/>
    </row>
    <row r="686">
      <c r="A686" s="99"/>
      <c r="X686" s="26"/>
      <c r="Y686" s="27"/>
      <c r="AA686" s="26"/>
    </row>
    <row r="687">
      <c r="A687" s="99"/>
      <c r="X687" s="26"/>
      <c r="Y687" s="27"/>
      <c r="AA687" s="26"/>
    </row>
    <row r="688">
      <c r="A688" s="99"/>
      <c r="X688" s="26"/>
      <c r="Y688" s="27"/>
      <c r="AA688" s="26"/>
    </row>
    <row r="689">
      <c r="A689" s="99"/>
      <c r="X689" s="53"/>
      <c r="Y689" s="27"/>
      <c r="AA689" s="53"/>
    </row>
    <row r="690">
      <c r="A690" s="99"/>
      <c r="X690" s="26"/>
      <c r="Y690" s="27"/>
      <c r="AA690" s="26"/>
    </row>
    <row r="691">
      <c r="A691" s="99"/>
      <c r="X691" s="26"/>
      <c r="Y691" s="27"/>
      <c r="AA691" s="26"/>
    </row>
    <row r="692">
      <c r="A692" s="99"/>
      <c r="X692" s="26"/>
      <c r="Y692" s="27"/>
      <c r="AA692" s="26"/>
    </row>
    <row r="693">
      <c r="A693" s="99"/>
      <c r="X693" s="26"/>
      <c r="Y693" s="27"/>
      <c r="AA693" s="26"/>
    </row>
    <row r="694">
      <c r="A694" s="99"/>
      <c r="X694" s="26"/>
      <c r="Y694" s="27"/>
      <c r="AA694" s="26"/>
    </row>
    <row r="695">
      <c r="A695" s="99"/>
      <c r="X695" s="26"/>
      <c r="Y695" s="27"/>
      <c r="AA695" s="26"/>
    </row>
    <row r="696">
      <c r="A696" s="99"/>
      <c r="X696" s="26"/>
      <c r="Y696" s="27"/>
      <c r="AA696" s="26"/>
    </row>
    <row r="697">
      <c r="A697" s="99"/>
      <c r="X697" s="26"/>
      <c r="Y697" s="27"/>
      <c r="AA697" s="26"/>
    </row>
    <row r="698">
      <c r="A698" s="99"/>
      <c r="X698" s="26"/>
      <c r="Y698" s="27"/>
      <c r="AA698" s="26"/>
    </row>
    <row r="699">
      <c r="A699" s="99"/>
      <c r="X699" s="53"/>
      <c r="Y699" s="27"/>
      <c r="AA699" s="53"/>
    </row>
    <row r="700">
      <c r="A700" s="99"/>
      <c r="X700" s="26"/>
      <c r="Y700" s="27"/>
      <c r="AA700" s="26"/>
    </row>
    <row r="701">
      <c r="A701" s="99"/>
      <c r="X701" s="26"/>
      <c r="Y701" s="27"/>
      <c r="AA701" s="26"/>
    </row>
    <row r="702">
      <c r="A702" s="99"/>
      <c r="X702" s="26"/>
      <c r="Y702" s="27"/>
      <c r="AA702" s="26"/>
    </row>
    <row r="703">
      <c r="A703" s="99"/>
      <c r="X703" s="26"/>
      <c r="Y703" s="27"/>
      <c r="AA703" s="26"/>
    </row>
    <row r="704">
      <c r="A704" s="99"/>
      <c r="X704" s="26"/>
      <c r="Y704" s="27"/>
      <c r="AA704" s="26"/>
    </row>
    <row r="705">
      <c r="A705" s="99"/>
      <c r="X705" s="26"/>
      <c r="Y705" s="27"/>
      <c r="AA705" s="26"/>
    </row>
    <row r="706">
      <c r="A706" s="99"/>
      <c r="X706" s="26"/>
      <c r="Y706" s="27"/>
      <c r="AA706" s="26"/>
    </row>
    <row r="707">
      <c r="A707" s="99"/>
      <c r="X707" s="26"/>
      <c r="Y707" s="27"/>
      <c r="AA707" s="26"/>
    </row>
    <row r="708">
      <c r="A708" s="99"/>
      <c r="X708" s="53"/>
      <c r="Y708" s="27"/>
      <c r="AA708" s="53"/>
    </row>
    <row r="709">
      <c r="A709" s="99"/>
      <c r="X709" s="26"/>
      <c r="Y709" s="27"/>
      <c r="AA709" s="26"/>
    </row>
    <row r="710">
      <c r="A710" s="99"/>
      <c r="X710" s="26"/>
      <c r="Y710" s="27"/>
      <c r="AA710" s="26"/>
    </row>
    <row r="711">
      <c r="A711" s="99"/>
      <c r="X711" s="26"/>
      <c r="Y711" s="27"/>
      <c r="AA711" s="26"/>
    </row>
    <row r="712">
      <c r="A712" s="99"/>
      <c r="X712" s="26"/>
      <c r="Y712" s="27"/>
      <c r="AA712" s="26"/>
    </row>
    <row r="713">
      <c r="A713" s="99"/>
      <c r="X713" s="26"/>
      <c r="Y713" s="27"/>
      <c r="AA713" s="26"/>
    </row>
    <row r="714">
      <c r="A714" s="99"/>
      <c r="X714" s="26"/>
      <c r="Y714" s="27"/>
      <c r="AA714" s="26"/>
    </row>
    <row r="715">
      <c r="A715" s="99"/>
      <c r="X715" s="26"/>
      <c r="Y715" s="27"/>
      <c r="AA715" s="26"/>
    </row>
    <row r="716">
      <c r="A716" s="99"/>
      <c r="X716" s="26"/>
      <c r="Y716" s="27"/>
      <c r="AA716" s="26"/>
    </row>
    <row r="717">
      <c r="A717" s="99"/>
      <c r="X717" s="26"/>
      <c r="Y717" s="27"/>
      <c r="AA717" s="26"/>
    </row>
    <row r="718">
      <c r="A718" s="99"/>
      <c r="X718" s="53"/>
      <c r="Y718" s="27"/>
      <c r="AA718" s="53"/>
    </row>
    <row r="719">
      <c r="A719" s="99"/>
      <c r="X719" s="26"/>
      <c r="Y719" s="27"/>
      <c r="AA719" s="26"/>
    </row>
    <row r="720">
      <c r="A720" s="99"/>
      <c r="X720" s="74"/>
      <c r="Y720" s="27"/>
      <c r="AA720" s="74"/>
    </row>
    <row r="721">
      <c r="A721" s="99"/>
    </row>
    <row r="722">
      <c r="A722" s="99"/>
      <c r="X722" s="12"/>
      <c r="Y722" s="9"/>
      <c r="AA722" s="12"/>
    </row>
    <row r="723">
      <c r="A723" s="99"/>
      <c r="X723" s="26"/>
      <c r="Y723" s="27"/>
      <c r="AA723" s="26"/>
    </row>
    <row r="724">
      <c r="A724" s="99"/>
      <c r="X724" s="26"/>
      <c r="Y724" s="27"/>
      <c r="AA724" s="26"/>
    </row>
    <row r="725">
      <c r="A725" s="99"/>
      <c r="X725" s="26"/>
      <c r="Y725" s="27"/>
      <c r="AA725" s="26"/>
    </row>
    <row r="726">
      <c r="A726" s="99"/>
      <c r="X726" s="26"/>
      <c r="Y726" s="27"/>
      <c r="AA726" s="26"/>
    </row>
    <row r="727">
      <c r="A727" s="99"/>
      <c r="X727" s="26"/>
      <c r="Y727" s="27"/>
      <c r="AA727" s="26"/>
    </row>
    <row r="728">
      <c r="A728" s="99"/>
      <c r="X728" s="26"/>
      <c r="Y728" s="27"/>
      <c r="AA728" s="26"/>
    </row>
    <row r="729">
      <c r="A729" s="99"/>
      <c r="X729" s="26"/>
      <c r="Y729" s="27"/>
      <c r="AA729" s="26"/>
    </row>
    <row r="730">
      <c r="A730" s="99"/>
      <c r="X730" s="26"/>
      <c r="Y730" s="27"/>
      <c r="AA730" s="26"/>
    </row>
    <row r="731">
      <c r="A731" s="99"/>
      <c r="X731" s="26"/>
      <c r="Y731" s="27"/>
      <c r="AA731" s="26"/>
    </row>
    <row r="732">
      <c r="A732" s="99"/>
      <c r="X732" s="53"/>
      <c r="Y732" s="27"/>
      <c r="AA732" s="53"/>
    </row>
    <row r="733">
      <c r="A733" s="99"/>
      <c r="X733" s="26"/>
      <c r="Y733" s="27"/>
      <c r="AA733" s="26"/>
    </row>
    <row r="734">
      <c r="A734" s="99"/>
      <c r="X734" s="26"/>
      <c r="Y734" s="27"/>
      <c r="AA734" s="26"/>
    </row>
    <row r="735">
      <c r="A735" s="99"/>
      <c r="X735" s="26"/>
      <c r="Y735" s="27"/>
      <c r="AA735" s="26"/>
    </row>
    <row r="736">
      <c r="A736" s="99"/>
      <c r="X736" s="26"/>
      <c r="Y736" s="27"/>
      <c r="AA736" s="26"/>
    </row>
    <row r="737">
      <c r="A737" s="99"/>
      <c r="X737" s="26"/>
      <c r="Y737" s="27"/>
      <c r="AA737" s="26"/>
    </row>
    <row r="738">
      <c r="A738" s="99"/>
      <c r="X738" s="26"/>
      <c r="Y738" s="27"/>
      <c r="AA738" s="26"/>
    </row>
    <row r="739">
      <c r="A739" s="99"/>
      <c r="X739" s="26"/>
      <c r="Y739" s="27"/>
      <c r="AA739" s="26"/>
    </row>
    <row r="740">
      <c r="A740" s="99"/>
      <c r="X740" s="26"/>
      <c r="Y740" s="27"/>
      <c r="AA740" s="26"/>
    </row>
    <row r="741">
      <c r="A741" s="99"/>
      <c r="X741" s="26"/>
      <c r="Y741" s="27"/>
      <c r="AA741" s="26"/>
    </row>
    <row r="742">
      <c r="A742" s="99"/>
      <c r="X742" s="26"/>
      <c r="Y742" s="27"/>
      <c r="AA742" s="26"/>
    </row>
    <row r="743">
      <c r="A743" s="99"/>
      <c r="X743" s="53"/>
      <c r="Y743" s="27"/>
      <c r="AA743" s="53"/>
    </row>
    <row r="744">
      <c r="A744" s="99"/>
      <c r="X744" s="26"/>
      <c r="Y744" s="27"/>
      <c r="AA744" s="26"/>
    </row>
    <row r="745">
      <c r="A745" s="99"/>
      <c r="X745" s="26"/>
      <c r="Y745" s="27"/>
      <c r="AA745" s="26"/>
    </row>
    <row r="746">
      <c r="A746" s="99"/>
      <c r="X746" s="26"/>
      <c r="Y746" s="27"/>
      <c r="AA746" s="26"/>
    </row>
    <row r="747">
      <c r="A747" s="99"/>
      <c r="X747" s="26"/>
      <c r="Y747" s="27"/>
      <c r="AA747" s="26"/>
    </row>
    <row r="748">
      <c r="A748" s="99"/>
      <c r="X748" s="26"/>
      <c r="Y748" s="27"/>
      <c r="AA748" s="26"/>
    </row>
    <row r="749">
      <c r="A749" s="99"/>
      <c r="X749" s="26"/>
      <c r="Y749" s="27"/>
      <c r="AA749" s="26"/>
    </row>
    <row r="750">
      <c r="A750" s="99"/>
      <c r="X750" s="26"/>
      <c r="Y750" s="27"/>
      <c r="AA750" s="26"/>
    </row>
    <row r="751">
      <c r="A751" s="99"/>
      <c r="X751" s="26"/>
      <c r="Y751" s="27"/>
      <c r="AA751" s="26"/>
    </row>
    <row r="752">
      <c r="A752" s="99"/>
      <c r="X752" s="26"/>
      <c r="Y752" s="27"/>
      <c r="AA752" s="26"/>
    </row>
    <row r="753">
      <c r="A753" s="99"/>
      <c r="X753" s="53"/>
      <c r="Y753" s="27"/>
      <c r="AA753" s="53"/>
    </row>
    <row r="754">
      <c r="A754" s="99"/>
      <c r="X754" s="26"/>
      <c r="Y754" s="27"/>
      <c r="AA754" s="26"/>
    </row>
    <row r="755">
      <c r="A755" s="99"/>
      <c r="X755" s="26"/>
      <c r="Y755" s="27"/>
      <c r="AA755" s="26"/>
    </row>
    <row r="756">
      <c r="A756" s="99"/>
      <c r="X756" s="26"/>
      <c r="Y756" s="27"/>
      <c r="AA756" s="26"/>
    </row>
    <row r="757">
      <c r="A757" s="99"/>
      <c r="X757" s="26"/>
      <c r="Y757" s="27"/>
      <c r="AA757" s="26"/>
    </row>
    <row r="758">
      <c r="A758" s="99"/>
      <c r="X758" s="26"/>
      <c r="Y758" s="27"/>
      <c r="AA758" s="26"/>
    </row>
    <row r="759">
      <c r="A759" s="99"/>
      <c r="X759" s="26"/>
      <c r="Y759" s="27"/>
      <c r="AA759" s="26"/>
    </row>
    <row r="760">
      <c r="A760" s="99"/>
      <c r="X760" s="26"/>
      <c r="Y760" s="27"/>
      <c r="AA760" s="26"/>
    </row>
    <row r="761">
      <c r="A761" s="99"/>
      <c r="X761" s="26"/>
      <c r="Y761" s="27"/>
      <c r="AA761" s="26"/>
    </row>
    <row r="762">
      <c r="A762" s="99"/>
      <c r="X762" s="53"/>
      <c r="Y762" s="27"/>
      <c r="AA762" s="53"/>
    </row>
    <row r="763">
      <c r="A763" s="99"/>
      <c r="X763" s="26"/>
      <c r="Y763" s="27"/>
      <c r="AA763" s="26"/>
    </row>
    <row r="764">
      <c r="A764" s="99"/>
      <c r="X764" s="26"/>
      <c r="Y764" s="27"/>
      <c r="AA764" s="26"/>
    </row>
    <row r="765">
      <c r="A765" s="99"/>
      <c r="X765" s="26"/>
      <c r="Y765" s="27"/>
      <c r="AA765" s="26"/>
    </row>
    <row r="766">
      <c r="A766" s="99"/>
      <c r="X766" s="26"/>
      <c r="Y766" s="27"/>
      <c r="AA766" s="26"/>
    </row>
    <row r="767">
      <c r="A767" s="99"/>
      <c r="X767" s="26"/>
      <c r="Y767" s="27"/>
      <c r="AA767" s="26"/>
    </row>
    <row r="768">
      <c r="A768" s="99"/>
      <c r="X768" s="26"/>
      <c r="Y768" s="27"/>
      <c r="AA768" s="26"/>
    </row>
    <row r="769">
      <c r="A769" s="99"/>
      <c r="X769" s="26"/>
      <c r="Y769" s="27"/>
      <c r="AA769" s="26"/>
    </row>
    <row r="770">
      <c r="A770" s="99"/>
      <c r="X770" s="26"/>
      <c r="Y770" s="27"/>
      <c r="AA770" s="26"/>
    </row>
    <row r="771">
      <c r="A771" s="99"/>
      <c r="X771" s="26"/>
      <c r="Y771" s="27"/>
      <c r="AA771" s="26"/>
    </row>
    <row r="772">
      <c r="A772" s="99"/>
      <c r="X772" s="26"/>
      <c r="Y772" s="27"/>
      <c r="AA772" s="26"/>
    </row>
    <row r="773">
      <c r="A773" s="99"/>
      <c r="X773" s="53"/>
      <c r="Y773" s="27"/>
      <c r="AA773" s="53"/>
    </row>
    <row r="774">
      <c r="A774" s="99"/>
      <c r="X774" s="26"/>
      <c r="Y774" s="27"/>
      <c r="AA774" s="26"/>
    </row>
    <row r="775">
      <c r="A775" s="99"/>
      <c r="X775" s="26"/>
      <c r="Y775" s="27"/>
      <c r="AA775" s="26"/>
    </row>
    <row r="776">
      <c r="A776" s="99"/>
      <c r="X776" s="26"/>
      <c r="Y776" s="27"/>
      <c r="AA776" s="26"/>
    </row>
    <row r="777">
      <c r="A777" s="99"/>
      <c r="X777" s="26"/>
      <c r="Y777" s="27"/>
      <c r="AA777" s="26"/>
    </row>
    <row r="778">
      <c r="A778" s="99"/>
      <c r="X778" s="26"/>
      <c r="Y778" s="27"/>
      <c r="AA778" s="26"/>
    </row>
    <row r="779">
      <c r="A779" s="99"/>
      <c r="X779" s="26"/>
      <c r="Y779" s="27"/>
      <c r="AA779" s="26"/>
    </row>
    <row r="780">
      <c r="A780" s="99"/>
      <c r="X780" s="26"/>
      <c r="Y780" s="27"/>
      <c r="AA780" s="26"/>
    </row>
    <row r="781">
      <c r="A781" s="99"/>
      <c r="X781" s="26"/>
      <c r="Y781" s="27"/>
      <c r="AA781" s="26"/>
    </row>
    <row r="782">
      <c r="A782" s="99"/>
      <c r="X782" s="53"/>
      <c r="Y782" s="27"/>
      <c r="AA782" s="53"/>
    </row>
    <row r="783">
      <c r="A783" s="99"/>
      <c r="X783" s="26"/>
      <c r="Y783" s="27"/>
      <c r="AA783" s="26"/>
    </row>
    <row r="784">
      <c r="A784" s="99"/>
      <c r="X784" s="26"/>
      <c r="Y784" s="27"/>
      <c r="AA784" s="26"/>
    </row>
    <row r="785">
      <c r="A785" s="99"/>
      <c r="X785" s="26"/>
      <c r="Y785" s="27"/>
      <c r="AA785" s="26"/>
    </row>
    <row r="786">
      <c r="A786" s="99"/>
      <c r="X786" s="26"/>
      <c r="Y786" s="27"/>
      <c r="AA786" s="26"/>
    </row>
    <row r="787">
      <c r="A787" s="99"/>
      <c r="X787" s="26"/>
      <c r="Y787" s="27"/>
      <c r="AA787" s="26"/>
    </row>
    <row r="788">
      <c r="A788" s="99"/>
      <c r="X788" s="26"/>
      <c r="Y788" s="27"/>
      <c r="AA788" s="26"/>
    </row>
    <row r="789">
      <c r="A789" s="99"/>
      <c r="X789" s="26"/>
      <c r="Y789" s="27"/>
      <c r="AA789" s="26"/>
    </row>
    <row r="790">
      <c r="A790" s="99"/>
      <c r="X790" s="26"/>
      <c r="Y790" s="27"/>
      <c r="AA790" s="26"/>
    </row>
    <row r="791">
      <c r="A791" s="99"/>
      <c r="X791" s="26"/>
      <c r="Y791" s="27"/>
      <c r="AA791" s="26"/>
    </row>
    <row r="792">
      <c r="A792" s="99"/>
      <c r="X792" s="53"/>
      <c r="Y792" s="27"/>
      <c r="AA792" s="53"/>
    </row>
    <row r="793">
      <c r="A793" s="99"/>
      <c r="X793" s="26"/>
      <c r="Y793" s="27"/>
      <c r="AA793" s="26"/>
    </row>
    <row r="794">
      <c r="A794" s="99"/>
      <c r="X794" s="26"/>
      <c r="Y794" s="27"/>
      <c r="AA794" s="26"/>
    </row>
    <row r="795">
      <c r="A795" s="99"/>
      <c r="X795" s="26"/>
      <c r="Y795" s="27"/>
      <c r="AA795" s="26"/>
    </row>
    <row r="796">
      <c r="A796" s="99"/>
      <c r="X796" s="26"/>
      <c r="Y796" s="27"/>
      <c r="AA796" s="26"/>
    </row>
    <row r="797">
      <c r="A797" s="99"/>
      <c r="X797" s="26"/>
      <c r="Y797" s="27"/>
      <c r="AA797" s="26"/>
    </row>
    <row r="798">
      <c r="A798" s="99"/>
      <c r="X798" s="26"/>
      <c r="Y798" s="27"/>
      <c r="AA798" s="26"/>
    </row>
    <row r="799">
      <c r="A799" s="99"/>
      <c r="X799" s="26"/>
      <c r="Y799" s="27"/>
      <c r="AA799" s="26"/>
    </row>
    <row r="800">
      <c r="A800" s="99"/>
      <c r="X800" s="26"/>
      <c r="Y800" s="27"/>
      <c r="AA800" s="26"/>
    </row>
    <row r="801">
      <c r="A801" s="99"/>
      <c r="X801" s="26"/>
      <c r="Y801" s="27"/>
      <c r="AA801" s="26"/>
    </row>
    <row r="802">
      <c r="A802" s="99"/>
      <c r="X802" s="53"/>
      <c r="Y802" s="27"/>
      <c r="AA802" s="53"/>
    </row>
    <row r="803">
      <c r="A803" s="99"/>
      <c r="X803" s="26"/>
      <c r="Y803" s="27"/>
      <c r="AA803" s="26"/>
    </row>
    <row r="804">
      <c r="A804" s="99"/>
      <c r="X804" s="26"/>
      <c r="Y804" s="27"/>
      <c r="AA804" s="26"/>
    </row>
    <row r="805">
      <c r="A805" s="99"/>
      <c r="X805" s="26"/>
      <c r="Y805" s="27"/>
      <c r="AA805" s="26"/>
    </row>
    <row r="806">
      <c r="A806" s="99"/>
      <c r="X806" s="26"/>
      <c r="Y806" s="27"/>
      <c r="AA806" s="26"/>
    </row>
    <row r="807">
      <c r="A807" s="99"/>
      <c r="X807" s="26"/>
      <c r="Y807" s="27"/>
      <c r="AA807" s="26"/>
    </row>
    <row r="808">
      <c r="A808" s="99"/>
      <c r="X808" s="26"/>
      <c r="Y808" s="27"/>
      <c r="AA808" s="26"/>
    </row>
    <row r="809">
      <c r="A809" s="99"/>
      <c r="X809" s="26"/>
      <c r="Y809" s="27"/>
      <c r="AA809" s="26"/>
    </row>
    <row r="810">
      <c r="A810" s="99"/>
      <c r="X810" s="26"/>
      <c r="Y810" s="27"/>
      <c r="AA810" s="26"/>
    </row>
    <row r="811">
      <c r="A811" s="99"/>
      <c r="X811" s="53"/>
      <c r="Y811" s="27"/>
      <c r="AA811" s="53"/>
    </row>
    <row r="812">
      <c r="A812" s="99"/>
      <c r="X812" s="26"/>
      <c r="Y812" s="27"/>
      <c r="AA812" s="26"/>
    </row>
    <row r="813">
      <c r="A813" s="99"/>
      <c r="X813" s="26"/>
      <c r="Y813" s="27"/>
      <c r="AA813" s="26"/>
    </row>
    <row r="814">
      <c r="A814" s="99"/>
      <c r="X814" s="26"/>
      <c r="Y814" s="27"/>
      <c r="AA814" s="26"/>
    </row>
    <row r="815">
      <c r="A815" s="99"/>
      <c r="X815" s="26"/>
      <c r="Y815" s="27"/>
      <c r="AA815" s="26"/>
    </row>
    <row r="816">
      <c r="A816" s="99"/>
      <c r="X816" s="26"/>
      <c r="Y816" s="27"/>
      <c r="AA816" s="26"/>
    </row>
    <row r="817">
      <c r="A817" s="99"/>
      <c r="X817" s="26"/>
      <c r="Y817" s="27"/>
      <c r="AA817" s="26"/>
    </row>
    <row r="818">
      <c r="A818" s="99"/>
      <c r="X818" s="26"/>
      <c r="Y818" s="27"/>
      <c r="AA818" s="26"/>
    </row>
    <row r="819">
      <c r="A819" s="99"/>
      <c r="X819" s="26"/>
      <c r="Y819" s="27"/>
      <c r="AA819" s="26"/>
    </row>
    <row r="820">
      <c r="A820" s="99"/>
      <c r="X820" s="26"/>
      <c r="Y820" s="27"/>
      <c r="AA820" s="26"/>
    </row>
    <row r="821">
      <c r="A821" s="99"/>
      <c r="X821" s="53"/>
      <c r="Y821" s="27"/>
      <c r="AA821" s="53"/>
    </row>
    <row r="822">
      <c r="A822" s="99"/>
      <c r="X822" s="26"/>
      <c r="Y822" s="27"/>
      <c r="AA822" s="26"/>
    </row>
    <row r="823">
      <c r="A823" s="99"/>
      <c r="X823" s="74"/>
      <c r="Y823" s="27"/>
      <c r="AA823" s="74"/>
    </row>
    <row r="824">
      <c r="A824" s="99"/>
    </row>
    <row r="825">
      <c r="A825" s="99"/>
      <c r="X825" s="12"/>
      <c r="Y825" s="9"/>
      <c r="AA825" s="12"/>
    </row>
    <row r="826">
      <c r="A826" s="99"/>
      <c r="X826" s="26"/>
      <c r="Y826" s="27"/>
      <c r="AA826" s="26"/>
    </row>
    <row r="827">
      <c r="A827" s="99"/>
      <c r="X827" s="26"/>
      <c r="Y827" s="27"/>
      <c r="AA827" s="26"/>
    </row>
    <row r="828">
      <c r="A828" s="99"/>
      <c r="X828" s="26"/>
      <c r="Y828" s="27"/>
      <c r="AA828" s="26"/>
    </row>
    <row r="829">
      <c r="A829" s="99"/>
      <c r="X829" s="26"/>
      <c r="Y829" s="27"/>
      <c r="AA829" s="26"/>
    </row>
    <row r="830">
      <c r="A830" s="99"/>
      <c r="X830" s="26"/>
      <c r="Y830" s="27"/>
      <c r="AA830" s="26"/>
    </row>
    <row r="831">
      <c r="A831" s="99"/>
      <c r="X831" s="26"/>
      <c r="Y831" s="27"/>
      <c r="AA831" s="26"/>
    </row>
    <row r="832">
      <c r="A832" s="99"/>
      <c r="X832" s="26"/>
      <c r="Y832" s="27"/>
      <c r="AA832" s="26"/>
    </row>
    <row r="833">
      <c r="A833" s="99"/>
      <c r="X833" s="26"/>
      <c r="Y833" s="27"/>
      <c r="AA833" s="26"/>
    </row>
    <row r="834">
      <c r="A834" s="99"/>
      <c r="X834" s="26"/>
      <c r="Y834" s="27"/>
      <c r="AA834" s="26"/>
    </row>
    <row r="835">
      <c r="A835" s="99"/>
      <c r="X835" s="53"/>
      <c r="Y835" s="27"/>
      <c r="AA835" s="53"/>
    </row>
    <row r="836">
      <c r="A836" s="99"/>
      <c r="X836" s="26"/>
      <c r="Y836" s="27"/>
      <c r="AA836" s="26"/>
    </row>
    <row r="837">
      <c r="A837" s="99"/>
      <c r="X837" s="26"/>
      <c r="Y837" s="27"/>
      <c r="AA837" s="26"/>
    </row>
    <row r="838">
      <c r="A838" s="99"/>
      <c r="X838" s="26"/>
      <c r="Y838" s="27"/>
      <c r="AA838" s="26"/>
    </row>
    <row r="839">
      <c r="A839" s="99"/>
      <c r="X839" s="26"/>
      <c r="Y839" s="27"/>
      <c r="AA839" s="26"/>
    </row>
    <row r="840">
      <c r="A840" s="99"/>
      <c r="X840" s="26"/>
      <c r="Y840" s="27"/>
      <c r="AA840" s="26"/>
    </row>
    <row r="841">
      <c r="A841" s="99"/>
      <c r="X841" s="26"/>
      <c r="Y841" s="27"/>
      <c r="AA841" s="26"/>
    </row>
    <row r="842">
      <c r="A842" s="99"/>
      <c r="X842" s="26"/>
      <c r="Y842" s="27"/>
      <c r="AA842" s="26"/>
    </row>
    <row r="843">
      <c r="A843" s="99"/>
      <c r="X843" s="26"/>
      <c r="Y843" s="27"/>
      <c r="AA843" s="26"/>
    </row>
    <row r="844">
      <c r="A844" s="99"/>
      <c r="X844" s="26"/>
      <c r="Y844" s="27"/>
      <c r="AA844" s="26"/>
    </row>
    <row r="845">
      <c r="A845" s="99"/>
      <c r="X845" s="26"/>
      <c r="Y845" s="27"/>
      <c r="AA845" s="26"/>
    </row>
    <row r="846">
      <c r="A846" s="99"/>
      <c r="X846" s="53"/>
      <c r="Y846" s="27"/>
      <c r="AA846" s="53"/>
    </row>
    <row r="847">
      <c r="A847" s="99"/>
      <c r="X847" s="26"/>
      <c r="Y847" s="27"/>
      <c r="AA847" s="26"/>
    </row>
    <row r="848">
      <c r="A848" s="99"/>
      <c r="X848" s="26"/>
      <c r="Y848" s="27"/>
      <c r="AA848" s="26"/>
    </row>
    <row r="849">
      <c r="A849" s="99"/>
      <c r="X849" s="26"/>
      <c r="Y849" s="27"/>
      <c r="AA849" s="26"/>
    </row>
    <row r="850">
      <c r="A850" s="99"/>
      <c r="X850" s="26"/>
      <c r="Y850" s="27"/>
      <c r="AA850" s="26"/>
    </row>
    <row r="851">
      <c r="A851" s="99"/>
      <c r="X851" s="26"/>
      <c r="Y851" s="27"/>
      <c r="AA851" s="26"/>
    </row>
    <row r="852">
      <c r="A852" s="99"/>
      <c r="X852" s="26"/>
      <c r="Y852" s="27"/>
      <c r="AA852" s="26"/>
    </row>
    <row r="853">
      <c r="A853" s="99"/>
      <c r="X853" s="26"/>
      <c r="Y853" s="27"/>
      <c r="AA853" s="26"/>
    </row>
    <row r="854">
      <c r="A854" s="99"/>
      <c r="X854" s="26"/>
      <c r="Y854" s="27"/>
      <c r="AA854" s="26"/>
    </row>
    <row r="855">
      <c r="A855" s="99"/>
      <c r="X855" s="26"/>
      <c r="Y855" s="27"/>
      <c r="AA855" s="26"/>
    </row>
    <row r="856">
      <c r="A856" s="99"/>
      <c r="X856" s="53"/>
      <c r="Y856" s="27"/>
      <c r="AA856" s="53"/>
    </row>
    <row r="857">
      <c r="A857" s="99"/>
      <c r="X857" s="26"/>
      <c r="Y857" s="27"/>
      <c r="AA857" s="26"/>
    </row>
    <row r="858">
      <c r="A858" s="99"/>
      <c r="X858" s="26"/>
      <c r="Y858" s="27"/>
      <c r="AA858" s="26"/>
    </row>
    <row r="859">
      <c r="A859" s="99"/>
      <c r="X859" s="26"/>
      <c r="Y859" s="27"/>
      <c r="AA859" s="26"/>
    </row>
    <row r="860">
      <c r="A860" s="99"/>
      <c r="X860" s="26"/>
      <c r="Y860" s="27"/>
      <c r="AA860" s="26"/>
    </row>
    <row r="861">
      <c r="A861" s="99"/>
      <c r="X861" s="26"/>
      <c r="Y861" s="27"/>
      <c r="AA861" s="26"/>
    </row>
    <row r="862">
      <c r="A862" s="99"/>
      <c r="X862" s="26"/>
      <c r="Y862" s="27"/>
      <c r="AA862" s="26"/>
    </row>
    <row r="863">
      <c r="A863" s="99"/>
      <c r="X863" s="26"/>
      <c r="Y863" s="27"/>
      <c r="AA863" s="26"/>
    </row>
    <row r="864">
      <c r="A864" s="99"/>
      <c r="X864" s="26"/>
      <c r="Y864" s="27"/>
      <c r="AA864" s="26"/>
    </row>
    <row r="865">
      <c r="A865" s="99"/>
      <c r="X865" s="53"/>
      <c r="Y865" s="27"/>
      <c r="AA865" s="53"/>
    </row>
    <row r="866">
      <c r="A866" s="99"/>
      <c r="X866" s="26"/>
      <c r="Y866" s="27"/>
      <c r="AA866" s="26"/>
    </row>
    <row r="867">
      <c r="A867" s="99"/>
      <c r="X867" s="26"/>
      <c r="Y867" s="27"/>
      <c r="AA867" s="26"/>
    </row>
    <row r="868">
      <c r="A868" s="99"/>
      <c r="X868" s="26"/>
      <c r="Y868" s="27"/>
      <c r="AA868" s="26"/>
    </row>
    <row r="869">
      <c r="A869" s="99"/>
      <c r="X869" s="26"/>
      <c r="Y869" s="27"/>
      <c r="AA869" s="26"/>
    </row>
    <row r="870">
      <c r="A870" s="99"/>
      <c r="X870" s="26"/>
      <c r="Y870" s="27"/>
      <c r="AA870" s="26"/>
    </row>
    <row r="871">
      <c r="A871" s="99"/>
      <c r="X871" s="26"/>
      <c r="Y871" s="27"/>
      <c r="AA871" s="26"/>
    </row>
    <row r="872">
      <c r="A872" s="99"/>
      <c r="X872" s="26"/>
      <c r="Y872" s="27"/>
      <c r="AA872" s="26"/>
    </row>
    <row r="873">
      <c r="A873" s="99"/>
      <c r="X873" s="26"/>
      <c r="Y873" s="27"/>
      <c r="AA873" s="26"/>
    </row>
    <row r="874">
      <c r="A874" s="99"/>
      <c r="X874" s="26"/>
      <c r="Y874" s="27"/>
      <c r="AA874" s="26"/>
    </row>
    <row r="875">
      <c r="A875" s="99"/>
      <c r="X875" s="26"/>
      <c r="Y875" s="27"/>
      <c r="AA875" s="26"/>
    </row>
    <row r="876">
      <c r="A876" s="99"/>
      <c r="X876" s="53"/>
      <c r="Y876" s="27"/>
      <c r="AA876" s="53"/>
    </row>
    <row r="877">
      <c r="A877" s="99"/>
      <c r="X877" s="26"/>
      <c r="Y877" s="27"/>
      <c r="AA877" s="26"/>
    </row>
    <row r="878">
      <c r="A878" s="99"/>
      <c r="X878" s="26"/>
      <c r="Y878" s="27"/>
      <c r="AA878" s="26"/>
    </row>
    <row r="879">
      <c r="A879" s="99"/>
      <c r="X879" s="26"/>
      <c r="Y879" s="27"/>
      <c r="AA879" s="26"/>
    </row>
    <row r="880">
      <c r="A880" s="99"/>
      <c r="X880" s="26"/>
      <c r="Y880" s="27"/>
      <c r="AA880" s="26"/>
    </row>
    <row r="881">
      <c r="A881" s="99"/>
      <c r="X881" s="26"/>
      <c r="Y881" s="27"/>
      <c r="AA881" s="26"/>
    </row>
    <row r="882">
      <c r="A882" s="99"/>
      <c r="X882" s="26"/>
      <c r="Y882" s="27"/>
      <c r="AA882" s="26"/>
    </row>
    <row r="883">
      <c r="A883" s="99"/>
      <c r="X883" s="26"/>
      <c r="Y883" s="27"/>
      <c r="AA883" s="26"/>
    </row>
    <row r="884">
      <c r="A884" s="99"/>
      <c r="X884" s="26"/>
      <c r="Y884" s="27"/>
      <c r="AA884" s="26"/>
    </row>
    <row r="885">
      <c r="A885" s="99"/>
      <c r="X885" s="53"/>
      <c r="Y885" s="27"/>
      <c r="AA885" s="53"/>
    </row>
    <row r="886">
      <c r="A886" s="99"/>
      <c r="X886" s="26"/>
      <c r="Y886" s="27"/>
      <c r="AA886" s="26"/>
    </row>
    <row r="887">
      <c r="A887" s="99"/>
      <c r="X887" s="26"/>
      <c r="Y887" s="27"/>
      <c r="AA887" s="26"/>
    </row>
    <row r="888">
      <c r="A888" s="99"/>
      <c r="X888" s="26"/>
      <c r="Y888" s="27"/>
      <c r="AA888" s="26"/>
    </row>
    <row r="889">
      <c r="A889" s="99"/>
      <c r="X889" s="26"/>
      <c r="Y889" s="27"/>
      <c r="AA889" s="26"/>
    </row>
    <row r="890">
      <c r="A890" s="99"/>
      <c r="X890" s="26"/>
      <c r="Y890" s="27"/>
      <c r="AA890" s="26"/>
    </row>
    <row r="891">
      <c r="A891" s="99"/>
      <c r="X891" s="26"/>
      <c r="Y891" s="27"/>
      <c r="AA891" s="26"/>
    </row>
    <row r="892">
      <c r="A892" s="99"/>
      <c r="X892" s="26"/>
      <c r="Y892" s="27"/>
      <c r="AA892" s="26"/>
    </row>
    <row r="893">
      <c r="A893" s="99"/>
      <c r="X893" s="26"/>
      <c r="Y893" s="27"/>
      <c r="AA893" s="26"/>
    </row>
    <row r="894">
      <c r="A894" s="99"/>
      <c r="X894" s="26"/>
      <c r="Y894" s="27"/>
      <c r="AA894" s="26"/>
    </row>
    <row r="895">
      <c r="A895" s="99"/>
      <c r="X895" s="53"/>
      <c r="Y895" s="27"/>
      <c r="AA895" s="53"/>
    </row>
    <row r="896">
      <c r="A896" s="99"/>
      <c r="X896" s="26"/>
      <c r="Y896" s="27"/>
      <c r="AA896" s="26"/>
    </row>
    <row r="897">
      <c r="A897" s="99"/>
      <c r="X897" s="26"/>
      <c r="Y897" s="27"/>
      <c r="AA897" s="26"/>
    </row>
    <row r="898">
      <c r="A898" s="99"/>
      <c r="X898" s="26"/>
      <c r="Y898" s="27"/>
      <c r="AA898" s="26"/>
    </row>
    <row r="899">
      <c r="A899" s="99"/>
      <c r="X899" s="26"/>
      <c r="Y899" s="27"/>
      <c r="AA899" s="26"/>
    </row>
    <row r="900">
      <c r="A900" s="99"/>
      <c r="X900" s="26"/>
      <c r="Y900" s="27"/>
      <c r="AA900" s="26"/>
    </row>
    <row r="901">
      <c r="A901" s="99"/>
      <c r="X901" s="26"/>
      <c r="Y901" s="27"/>
      <c r="AA901" s="26"/>
    </row>
    <row r="902">
      <c r="A902" s="99"/>
      <c r="X902" s="26"/>
      <c r="Y902" s="27"/>
      <c r="AA902" s="26"/>
    </row>
    <row r="903">
      <c r="A903" s="99"/>
      <c r="X903" s="26"/>
      <c r="Y903" s="27"/>
      <c r="AA903" s="26"/>
    </row>
    <row r="904">
      <c r="A904" s="99"/>
      <c r="X904" s="26"/>
      <c r="Y904" s="27"/>
      <c r="AA904" s="26"/>
    </row>
    <row r="905">
      <c r="A905" s="99"/>
      <c r="X905" s="53"/>
      <c r="Y905" s="27"/>
      <c r="AA905" s="53"/>
    </row>
    <row r="906">
      <c r="A906" s="99"/>
      <c r="X906" s="26"/>
      <c r="Y906" s="27"/>
      <c r="AA906" s="26"/>
    </row>
    <row r="907">
      <c r="A907" s="99"/>
      <c r="X907" s="26"/>
      <c r="Y907" s="27"/>
      <c r="AA907" s="26"/>
    </row>
    <row r="908">
      <c r="A908" s="99"/>
      <c r="X908" s="26"/>
      <c r="Y908" s="27"/>
      <c r="AA908" s="26"/>
    </row>
    <row r="909">
      <c r="A909" s="99"/>
      <c r="X909" s="26"/>
      <c r="Y909" s="27"/>
      <c r="AA909" s="26"/>
    </row>
    <row r="910">
      <c r="A910" s="99"/>
      <c r="X910" s="26"/>
      <c r="Y910" s="27"/>
      <c r="AA910" s="26"/>
    </row>
    <row r="911">
      <c r="A911" s="99"/>
      <c r="X911" s="26"/>
      <c r="Y911" s="27"/>
      <c r="AA911" s="26"/>
    </row>
    <row r="912">
      <c r="A912" s="99"/>
      <c r="X912" s="26"/>
      <c r="Y912" s="27"/>
      <c r="AA912" s="26"/>
    </row>
    <row r="913">
      <c r="A913" s="99"/>
      <c r="X913" s="26"/>
      <c r="Y913" s="27"/>
      <c r="AA913" s="26"/>
    </row>
    <row r="914">
      <c r="A914" s="99"/>
      <c r="X914" s="53"/>
      <c r="Y914" s="27"/>
      <c r="AA914" s="53"/>
    </row>
    <row r="915">
      <c r="A915" s="99"/>
      <c r="X915" s="26"/>
      <c r="Y915" s="27"/>
      <c r="AA915" s="26"/>
    </row>
    <row r="916">
      <c r="A916" s="99"/>
      <c r="X916" s="26"/>
      <c r="Y916" s="27"/>
      <c r="AA916" s="26"/>
    </row>
    <row r="917">
      <c r="A917" s="99"/>
      <c r="X917" s="26"/>
      <c r="Y917" s="27"/>
      <c r="AA917" s="26"/>
    </row>
    <row r="918">
      <c r="A918" s="99"/>
      <c r="X918" s="26"/>
      <c r="Y918" s="27"/>
      <c r="AA918" s="26"/>
    </row>
    <row r="919">
      <c r="A919" s="99"/>
      <c r="X919" s="26"/>
      <c r="Y919" s="27"/>
      <c r="AA919" s="26"/>
    </row>
    <row r="920">
      <c r="A920" s="99"/>
      <c r="X920" s="26"/>
      <c r="Y920" s="27"/>
      <c r="AA920" s="26"/>
    </row>
    <row r="921">
      <c r="A921" s="99"/>
      <c r="X921" s="26"/>
      <c r="Y921" s="27"/>
      <c r="AA921" s="26"/>
    </row>
    <row r="922">
      <c r="A922" s="99"/>
      <c r="X922" s="26"/>
      <c r="Y922" s="27"/>
      <c r="AA922" s="26"/>
    </row>
    <row r="923">
      <c r="A923" s="99"/>
      <c r="X923" s="26"/>
      <c r="Y923" s="27"/>
      <c r="AA923" s="26"/>
    </row>
    <row r="924">
      <c r="A924" s="99"/>
      <c r="X924" s="53"/>
      <c r="Y924" s="27"/>
      <c r="AA924" s="53"/>
    </row>
    <row r="925">
      <c r="A925" s="99"/>
      <c r="X925" s="26"/>
      <c r="Y925" s="27"/>
      <c r="AA925" s="26"/>
    </row>
    <row r="926">
      <c r="A926" s="99"/>
      <c r="X926" s="74"/>
      <c r="Y926" s="27"/>
      <c r="AA926" s="74"/>
    </row>
    <row r="927">
      <c r="A927" s="99"/>
    </row>
    <row r="928">
      <c r="A928" s="99"/>
      <c r="X928" s="12"/>
      <c r="Y928" s="9"/>
      <c r="AA928" s="12"/>
    </row>
    <row r="929">
      <c r="A929" s="99"/>
      <c r="X929" s="26"/>
      <c r="Y929" s="27"/>
      <c r="AA929" s="26"/>
    </row>
    <row r="930">
      <c r="A930" s="99"/>
      <c r="X930" s="26"/>
      <c r="Y930" s="27"/>
      <c r="AA930" s="26"/>
    </row>
    <row r="931">
      <c r="A931" s="99"/>
      <c r="X931" s="26"/>
      <c r="Y931" s="27"/>
      <c r="AA931" s="26"/>
    </row>
    <row r="932">
      <c r="A932" s="99"/>
      <c r="X932" s="26"/>
      <c r="Y932" s="27"/>
      <c r="AA932" s="26"/>
    </row>
    <row r="933">
      <c r="A933" s="99"/>
      <c r="X933" s="26"/>
      <c r="Y933" s="27"/>
      <c r="AA933" s="26"/>
    </row>
    <row r="934">
      <c r="A934" s="99"/>
      <c r="X934" s="26"/>
      <c r="Y934" s="27"/>
      <c r="AA934" s="26"/>
    </row>
    <row r="935">
      <c r="A935" s="99"/>
      <c r="X935" s="26"/>
      <c r="Y935" s="27"/>
      <c r="AA935" s="26"/>
    </row>
    <row r="936">
      <c r="A936" s="99"/>
      <c r="X936" s="26"/>
      <c r="Y936" s="27"/>
      <c r="AA936" s="26"/>
    </row>
    <row r="937">
      <c r="A937" s="99"/>
      <c r="X937" s="26"/>
      <c r="Y937" s="27"/>
      <c r="AA937" s="26"/>
    </row>
    <row r="938">
      <c r="A938" s="99"/>
      <c r="X938" s="53"/>
      <c r="Y938" s="27"/>
      <c r="AA938" s="53"/>
    </row>
    <row r="939">
      <c r="A939" s="99"/>
      <c r="X939" s="26"/>
      <c r="Y939" s="27"/>
      <c r="AA939" s="26"/>
    </row>
    <row r="940">
      <c r="A940" s="99"/>
      <c r="X940" s="26"/>
      <c r="Y940" s="27"/>
      <c r="AA940" s="26"/>
    </row>
    <row r="941">
      <c r="A941" s="99"/>
      <c r="X941" s="26"/>
      <c r="Y941" s="27"/>
      <c r="AA941" s="26"/>
    </row>
    <row r="942">
      <c r="A942" s="99"/>
      <c r="X942" s="26"/>
      <c r="Y942" s="27"/>
      <c r="AA942" s="26"/>
    </row>
    <row r="943">
      <c r="A943" s="99"/>
      <c r="X943" s="26"/>
      <c r="Y943" s="27"/>
      <c r="AA943" s="26"/>
    </row>
    <row r="944">
      <c r="A944" s="99"/>
      <c r="X944" s="26"/>
      <c r="Y944" s="27"/>
      <c r="AA944" s="26"/>
    </row>
    <row r="945">
      <c r="A945" s="99"/>
      <c r="X945" s="26"/>
      <c r="Y945" s="27"/>
      <c r="AA945" s="26"/>
    </row>
    <row r="946">
      <c r="A946" s="99"/>
      <c r="X946" s="26"/>
      <c r="Y946" s="27"/>
      <c r="AA946" s="26"/>
    </row>
    <row r="947">
      <c r="A947" s="99"/>
      <c r="X947" s="26"/>
      <c r="Y947" s="27"/>
      <c r="AA947" s="26"/>
    </row>
    <row r="948">
      <c r="A948" s="99"/>
      <c r="X948" s="26"/>
      <c r="Y948" s="27"/>
      <c r="AA948" s="26"/>
    </row>
    <row r="949">
      <c r="A949" s="99"/>
      <c r="X949" s="53"/>
      <c r="Y949" s="27"/>
      <c r="AA949" s="53"/>
    </row>
    <row r="950">
      <c r="A950" s="99"/>
      <c r="X950" s="26"/>
      <c r="Y950" s="27"/>
      <c r="AA950" s="26"/>
    </row>
    <row r="951">
      <c r="A951" s="99"/>
      <c r="X951" s="26"/>
      <c r="Y951" s="27"/>
      <c r="AA951" s="26"/>
    </row>
    <row r="952">
      <c r="A952" s="99"/>
      <c r="X952" s="26"/>
      <c r="Y952" s="27"/>
      <c r="AA952" s="26"/>
    </row>
    <row r="953">
      <c r="A953" s="99"/>
      <c r="X953" s="26"/>
      <c r="Y953" s="27"/>
      <c r="AA953" s="26"/>
    </row>
    <row r="954">
      <c r="A954" s="99"/>
      <c r="X954" s="26"/>
      <c r="Y954" s="27"/>
      <c r="AA954" s="26"/>
    </row>
    <row r="955">
      <c r="A955" s="99"/>
      <c r="X955" s="26"/>
      <c r="Y955" s="27"/>
      <c r="AA955" s="26"/>
    </row>
    <row r="956">
      <c r="A956" s="99"/>
      <c r="X956" s="26"/>
      <c r="Y956" s="27"/>
      <c r="AA956" s="26"/>
    </row>
    <row r="957">
      <c r="A957" s="99"/>
      <c r="X957" s="26"/>
      <c r="Y957" s="27"/>
      <c r="AA957" s="26"/>
    </row>
    <row r="958">
      <c r="A958" s="99"/>
      <c r="X958" s="26"/>
      <c r="Y958" s="27"/>
      <c r="AA958" s="26"/>
    </row>
    <row r="959">
      <c r="A959" s="99"/>
      <c r="X959" s="53"/>
      <c r="Y959" s="27"/>
      <c r="AA959" s="53"/>
    </row>
    <row r="960">
      <c r="A960" s="99"/>
      <c r="X960" s="26"/>
      <c r="Y960" s="27"/>
      <c r="AA960" s="26"/>
    </row>
    <row r="961">
      <c r="A961" s="99"/>
      <c r="X961" s="26"/>
      <c r="Y961" s="27"/>
      <c r="AA961" s="26"/>
    </row>
    <row r="962">
      <c r="A962" s="99"/>
      <c r="X962" s="26"/>
      <c r="Y962" s="27"/>
      <c r="AA962" s="26"/>
    </row>
    <row r="963">
      <c r="A963" s="99"/>
      <c r="X963" s="26"/>
      <c r="Y963" s="27"/>
      <c r="AA963" s="26"/>
    </row>
    <row r="964">
      <c r="A964" s="99"/>
      <c r="X964" s="26"/>
      <c r="Y964" s="27"/>
      <c r="AA964" s="26"/>
    </row>
    <row r="965">
      <c r="A965" s="99"/>
      <c r="X965" s="26"/>
      <c r="Y965" s="27"/>
      <c r="AA965" s="26"/>
    </row>
    <row r="966">
      <c r="A966" s="99"/>
      <c r="X966" s="26"/>
      <c r="Y966" s="27"/>
      <c r="AA966" s="26"/>
    </row>
    <row r="967">
      <c r="A967" s="99"/>
      <c r="X967" s="26"/>
      <c r="Y967" s="27"/>
      <c r="AA967" s="26"/>
    </row>
    <row r="968">
      <c r="A968" s="99"/>
      <c r="X968" s="53"/>
      <c r="Y968" s="27"/>
      <c r="AA968" s="53"/>
    </row>
    <row r="969">
      <c r="A969" s="99"/>
      <c r="X969" s="26"/>
      <c r="Y969" s="27"/>
      <c r="AA969" s="26"/>
    </row>
    <row r="970">
      <c r="A970" s="99"/>
      <c r="X970" s="26"/>
      <c r="Y970" s="27"/>
      <c r="AA970" s="26"/>
    </row>
    <row r="971">
      <c r="A971" s="99"/>
      <c r="X971" s="26"/>
      <c r="Y971" s="27"/>
      <c r="AA971" s="26"/>
    </row>
    <row r="972">
      <c r="A972" s="99"/>
      <c r="X972" s="26"/>
      <c r="Y972" s="27"/>
      <c r="AA972" s="26"/>
    </row>
    <row r="973">
      <c r="A973" s="99"/>
      <c r="X973" s="26"/>
      <c r="Y973" s="27"/>
      <c r="AA973" s="26"/>
    </row>
    <row r="974">
      <c r="A974" s="99"/>
      <c r="X974" s="26"/>
      <c r="Y974" s="27"/>
      <c r="AA974" s="26"/>
    </row>
    <row r="975">
      <c r="A975" s="99"/>
      <c r="X975" s="26"/>
      <c r="Y975" s="27"/>
      <c r="AA975" s="26"/>
    </row>
    <row r="976">
      <c r="A976" s="99"/>
      <c r="X976" s="26"/>
      <c r="Y976" s="27"/>
      <c r="AA976" s="26"/>
    </row>
    <row r="977">
      <c r="A977" s="99"/>
      <c r="X977" s="26"/>
      <c r="Y977" s="27"/>
      <c r="AA977" s="26"/>
    </row>
    <row r="978">
      <c r="A978" s="99"/>
      <c r="X978" s="26"/>
      <c r="Y978" s="27"/>
      <c r="AA978" s="26"/>
    </row>
    <row r="979">
      <c r="A979" s="99"/>
      <c r="X979" s="53"/>
      <c r="Y979" s="27"/>
      <c r="AA979" s="53"/>
    </row>
    <row r="980">
      <c r="A980" s="99"/>
      <c r="X980" s="26"/>
      <c r="Y980" s="27"/>
      <c r="AA980" s="26"/>
    </row>
    <row r="981">
      <c r="A981" s="99"/>
      <c r="X981" s="26"/>
      <c r="Y981" s="27"/>
      <c r="AA981" s="26"/>
    </row>
    <row r="982">
      <c r="A982" s="99"/>
      <c r="X982" s="26"/>
      <c r="Y982" s="27"/>
      <c r="AA982" s="26"/>
    </row>
    <row r="983">
      <c r="A983" s="99"/>
      <c r="X983" s="26"/>
      <c r="Y983" s="27"/>
      <c r="AA983" s="26"/>
    </row>
    <row r="984">
      <c r="A984" s="99"/>
      <c r="X984" s="26"/>
      <c r="Y984" s="27"/>
      <c r="AA984" s="26"/>
    </row>
    <row r="985">
      <c r="A985" s="99"/>
      <c r="X985" s="26"/>
      <c r="Y985" s="27"/>
      <c r="AA985" s="26"/>
    </row>
    <row r="986">
      <c r="A986" s="99"/>
      <c r="X986" s="26"/>
      <c r="Y986" s="27"/>
      <c r="AA986" s="26"/>
    </row>
    <row r="987">
      <c r="A987" s="99"/>
      <c r="X987" s="26"/>
      <c r="Y987" s="27"/>
      <c r="AA987" s="26"/>
    </row>
    <row r="988">
      <c r="A988" s="99"/>
      <c r="X988" s="53"/>
      <c r="Y988" s="27"/>
      <c r="AA988" s="53"/>
    </row>
    <row r="989">
      <c r="A989" s="99"/>
      <c r="X989" s="26"/>
      <c r="Y989" s="27"/>
      <c r="AA989" s="26"/>
    </row>
    <row r="990">
      <c r="A990" s="99"/>
      <c r="X990" s="26"/>
      <c r="Y990" s="27"/>
      <c r="AA990" s="26"/>
    </row>
    <row r="991">
      <c r="A991" s="99"/>
      <c r="X991" s="26"/>
      <c r="Y991" s="27"/>
      <c r="AA991" s="26"/>
    </row>
    <row r="992">
      <c r="A992" s="99"/>
      <c r="X992" s="26"/>
      <c r="Y992" s="27"/>
      <c r="AA992" s="26"/>
    </row>
    <row r="993">
      <c r="A993" s="99"/>
      <c r="X993" s="26"/>
      <c r="Y993" s="27"/>
      <c r="AA993" s="26"/>
    </row>
    <row r="994">
      <c r="A994" s="99"/>
      <c r="X994" s="26"/>
      <c r="Y994" s="27"/>
      <c r="AA994" s="26"/>
    </row>
    <row r="995">
      <c r="A995" s="99"/>
      <c r="X995" s="26"/>
      <c r="Y995" s="27"/>
      <c r="AA995" s="26"/>
    </row>
    <row r="996">
      <c r="A996" s="99"/>
      <c r="X996" s="26"/>
      <c r="Y996" s="27"/>
      <c r="AA996" s="26"/>
    </row>
    <row r="997">
      <c r="A997" s="99"/>
      <c r="X997" s="26"/>
      <c r="Y997" s="27"/>
      <c r="AA997" s="26"/>
    </row>
    <row r="998">
      <c r="A998" s="99"/>
      <c r="X998" s="53"/>
      <c r="Y998" s="27"/>
      <c r="AA998" s="53"/>
    </row>
    <row r="999">
      <c r="A999" s="99"/>
      <c r="X999" s="26"/>
      <c r="Y999" s="27"/>
      <c r="AA999" s="26"/>
    </row>
    <row r="1000">
      <c r="A1000" s="99"/>
      <c r="X1000" s="26"/>
      <c r="Y1000" s="27"/>
      <c r="AA1000" s="26"/>
    </row>
    <row r="1001">
      <c r="A1001" s="99"/>
      <c r="X1001" s="26"/>
      <c r="Y1001" s="27"/>
      <c r="AA1001" s="26"/>
    </row>
    <row r="1002">
      <c r="A1002" s="99"/>
      <c r="X1002" s="26"/>
      <c r="Y1002" s="27"/>
      <c r="AA1002" s="26"/>
    </row>
    <row r="1003">
      <c r="A1003" s="99"/>
      <c r="X1003" s="26"/>
      <c r="Y1003" s="27"/>
      <c r="AA1003" s="26"/>
    </row>
    <row r="1004">
      <c r="A1004" s="99"/>
      <c r="X1004" s="26"/>
      <c r="Y1004" s="27"/>
      <c r="AA1004" s="26"/>
    </row>
    <row r="1005">
      <c r="A1005" s="99"/>
      <c r="X1005" s="26"/>
      <c r="Y1005" s="27"/>
      <c r="AA1005" s="26"/>
    </row>
    <row r="1006">
      <c r="A1006" s="99"/>
      <c r="X1006" s="26"/>
      <c r="Y1006" s="27"/>
      <c r="AA1006" s="26"/>
    </row>
    <row r="1007">
      <c r="A1007" s="99"/>
      <c r="X1007" s="26"/>
      <c r="Y1007" s="27"/>
      <c r="AA1007" s="26"/>
    </row>
    <row r="1008">
      <c r="A1008" s="99"/>
      <c r="X1008" s="53"/>
      <c r="Y1008" s="27"/>
      <c r="AA1008" s="53"/>
    </row>
    <row r="1009">
      <c r="A1009" s="99"/>
      <c r="X1009" s="26"/>
      <c r="Y1009" s="27"/>
      <c r="AA1009" s="26"/>
    </row>
    <row r="1010">
      <c r="A1010" s="99"/>
      <c r="X1010" s="26"/>
      <c r="Y1010" s="27"/>
      <c r="AA1010" s="26"/>
    </row>
    <row r="1011">
      <c r="A1011" s="99"/>
      <c r="X1011" s="26"/>
      <c r="Y1011" s="27"/>
      <c r="AA1011" s="26"/>
    </row>
    <row r="1012">
      <c r="A1012" s="99"/>
      <c r="X1012" s="26"/>
      <c r="Y1012" s="27"/>
      <c r="AA1012" s="26"/>
    </row>
    <row r="1013">
      <c r="A1013" s="99"/>
      <c r="X1013" s="26"/>
      <c r="Y1013" s="27"/>
      <c r="AA1013" s="26"/>
    </row>
    <row r="1014">
      <c r="A1014" s="99"/>
      <c r="X1014" s="26"/>
      <c r="Y1014" s="27"/>
      <c r="AA1014" s="26"/>
    </row>
    <row r="1015">
      <c r="A1015" s="99"/>
      <c r="X1015" s="26"/>
      <c r="Y1015" s="27"/>
      <c r="AA1015" s="26"/>
    </row>
    <row r="1016">
      <c r="A1016" s="99"/>
      <c r="X1016" s="26"/>
      <c r="Y1016" s="27"/>
      <c r="AA1016" s="26"/>
    </row>
    <row r="1017">
      <c r="A1017" s="99"/>
      <c r="X1017" s="53"/>
      <c r="Y1017" s="27"/>
      <c r="AA1017" s="53"/>
    </row>
    <row r="1018">
      <c r="A1018" s="99"/>
      <c r="X1018" s="26"/>
      <c r="Y1018" s="27"/>
      <c r="AA1018" s="26"/>
    </row>
    <row r="1019">
      <c r="A1019" s="99"/>
      <c r="X1019" s="26"/>
      <c r="Y1019" s="27"/>
      <c r="AA1019" s="26"/>
    </row>
    <row r="1020">
      <c r="A1020" s="99"/>
      <c r="X1020" s="26"/>
      <c r="Y1020" s="27"/>
      <c r="AA1020" s="26"/>
    </row>
    <row r="1021">
      <c r="A1021" s="99"/>
      <c r="X1021" s="26"/>
      <c r="Y1021" s="27"/>
      <c r="AA1021" s="26"/>
    </row>
    <row r="1022">
      <c r="A1022" s="99"/>
      <c r="X1022" s="26"/>
      <c r="Y1022" s="27"/>
      <c r="AA1022" s="26"/>
    </row>
    <row r="1023">
      <c r="A1023" s="99"/>
      <c r="X1023" s="26"/>
      <c r="Y1023" s="27"/>
      <c r="AA1023" s="26"/>
    </row>
    <row r="1024">
      <c r="A1024" s="99"/>
      <c r="X1024" s="26"/>
      <c r="Y1024" s="27"/>
      <c r="AA1024" s="26"/>
    </row>
    <row r="1025">
      <c r="A1025" s="99"/>
      <c r="X1025" s="26"/>
      <c r="Y1025" s="27"/>
      <c r="AA1025" s="26"/>
    </row>
    <row r="1026">
      <c r="A1026" s="99"/>
      <c r="X1026" s="26"/>
      <c r="Y1026" s="27"/>
      <c r="AA1026" s="26"/>
    </row>
    <row r="1027">
      <c r="A1027" s="99"/>
      <c r="X1027" s="53"/>
      <c r="Y1027" s="27"/>
      <c r="AA1027" s="53"/>
    </row>
    <row r="1028">
      <c r="A1028" s="99"/>
      <c r="X1028" s="26"/>
      <c r="Y1028" s="27"/>
      <c r="AA1028" s="26"/>
    </row>
    <row r="1029">
      <c r="A1029" s="99"/>
      <c r="X1029" s="74"/>
      <c r="Y1029" s="27"/>
      <c r="AA1029" s="74"/>
    </row>
    <row r="1030">
      <c r="A1030" s="99"/>
    </row>
  </sheetData>
  <mergeCells count="10">
    <mergeCell ref="A68:A74"/>
    <mergeCell ref="A78:A84"/>
    <mergeCell ref="A88:A93"/>
    <mergeCell ref="A3:A8"/>
    <mergeCell ref="A12:A19"/>
    <mergeCell ref="A23:A29"/>
    <mergeCell ref="A33:A35"/>
    <mergeCell ref="A39:A45"/>
    <mergeCell ref="A49:A54"/>
    <mergeCell ref="A58:A6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5.5"/>
  </cols>
  <sheetData>
    <row r="1" ht="90.0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25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75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>
      <c r="A2" s="76"/>
      <c r="B2" s="15"/>
      <c r="C2" s="16"/>
      <c r="D2" s="16"/>
      <c r="E2" s="17"/>
      <c r="F2" s="18"/>
      <c r="G2" s="19"/>
      <c r="H2" s="18"/>
      <c r="I2" s="20"/>
      <c r="J2" s="20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19"/>
      <c r="W2" s="23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>
      <c r="A3" s="78">
        <v>2010.0</v>
      </c>
      <c r="B3" s="30">
        <v>76.0</v>
      </c>
      <c r="C3" s="31" t="s">
        <v>31</v>
      </c>
      <c r="D3" s="31" t="s">
        <v>22</v>
      </c>
      <c r="E3" s="32">
        <v>40260.0</v>
      </c>
      <c r="F3" s="33">
        <v>8.220000267028809</v>
      </c>
      <c r="G3" s="34">
        <v>3.299999952316284</v>
      </c>
      <c r="H3" s="33">
        <v>10.029999732971191</v>
      </c>
      <c r="I3" s="20"/>
      <c r="J3" s="35">
        <v>0.37470725178718567</v>
      </c>
      <c r="K3" s="45">
        <v>103.93499755859375</v>
      </c>
      <c r="L3" s="37">
        <v>0.08835449814796448</v>
      </c>
      <c r="M3" s="80">
        <v>0.07550644874572754</v>
      </c>
      <c r="N3" s="42">
        <v>0.005280000157654285</v>
      </c>
      <c r="O3" s="39">
        <v>1.9029006958007812</v>
      </c>
      <c r="P3" s="37">
        <v>6.965400218963623</v>
      </c>
      <c r="Q3" s="39">
        <v>29.19244384765625</v>
      </c>
      <c r="R3" s="39">
        <v>4.768476963043213</v>
      </c>
      <c r="S3" s="39">
        <v>8.568861961364746</v>
      </c>
      <c r="T3" s="37">
        <f t="shared" ref="T3:T9" si="1"> M3 + N3 + I3</f>
        <v>0.0807864489</v>
      </c>
      <c r="U3" s="23"/>
      <c r="V3" s="19"/>
      <c r="W3" s="23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>
      <c r="A4" s="40"/>
      <c r="B4" s="30">
        <v>76.0</v>
      </c>
      <c r="C4" s="31" t="s">
        <v>31</v>
      </c>
      <c r="D4" s="31" t="s">
        <v>22</v>
      </c>
      <c r="E4" s="32">
        <v>40297.0</v>
      </c>
      <c r="F4" s="33">
        <v>7.949999809265137</v>
      </c>
      <c r="G4" s="34">
        <v>3.5</v>
      </c>
      <c r="H4" s="33">
        <v>11.210000038146973</v>
      </c>
      <c r="I4" s="20"/>
      <c r="J4" s="35">
        <v>0.3161592483520508</v>
      </c>
      <c r="K4" s="21"/>
      <c r="L4" s="37">
        <v>0.09164710342884064</v>
      </c>
      <c r="M4" s="37">
        <v>0.10620012134313583</v>
      </c>
      <c r="N4" s="42">
        <v>0.012000000104308128</v>
      </c>
      <c r="O4" s="39">
        <v>2.9328513145446777</v>
      </c>
      <c r="P4" s="37">
        <v>6.433700084686279</v>
      </c>
      <c r="Q4" s="39">
        <v>9.204659461975098</v>
      </c>
      <c r="R4" s="39">
        <v>9.642720222473145</v>
      </c>
      <c r="S4" s="39">
        <v>13.351995468139648</v>
      </c>
      <c r="T4" s="37">
        <f t="shared" si="1"/>
        <v>0.1182001214</v>
      </c>
      <c r="U4" s="23"/>
      <c r="V4" s="19"/>
      <c r="W4" s="23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>
      <c r="A5" s="40"/>
      <c r="B5" s="30">
        <v>76.0</v>
      </c>
      <c r="C5" s="31" t="s">
        <v>31</v>
      </c>
      <c r="D5" s="31" t="s">
        <v>22</v>
      </c>
      <c r="E5" s="32">
        <v>40343.0</v>
      </c>
      <c r="F5" s="33">
        <v>8.15999984741211</v>
      </c>
      <c r="G5" s="43">
        <v>1.399999976158142</v>
      </c>
      <c r="H5" s="33">
        <v>8.029999732971191</v>
      </c>
      <c r="I5" s="41">
        <v>1.3963861465454102</v>
      </c>
      <c r="J5" s="35">
        <v>0.23419204354286194</v>
      </c>
      <c r="K5" s="21"/>
      <c r="L5" s="37">
        <v>0.03788381069898605</v>
      </c>
      <c r="M5" s="37">
        <v>0.11931817978620529</v>
      </c>
      <c r="N5" s="42">
        <v>0.012833168730139732</v>
      </c>
      <c r="O5" s="39">
        <v>3.6185786724090576</v>
      </c>
      <c r="P5" s="37">
        <v>5.174600124359131</v>
      </c>
      <c r="Q5" s="39">
        <v>16.657291412353516</v>
      </c>
      <c r="R5" s="39">
        <v>9.936284065246582</v>
      </c>
      <c r="S5" s="39">
        <v>18.345247268676758</v>
      </c>
      <c r="T5" s="37">
        <f t="shared" si="1"/>
        <v>1.528537495</v>
      </c>
      <c r="U5" s="23"/>
      <c r="V5" s="19"/>
      <c r="W5" s="23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>
      <c r="A6" s="40"/>
      <c r="B6" s="30">
        <v>76.0</v>
      </c>
      <c r="C6" s="31" t="s">
        <v>31</v>
      </c>
      <c r="D6" s="31" t="s">
        <v>22</v>
      </c>
      <c r="E6" s="32">
        <v>40388.0</v>
      </c>
      <c r="F6" s="33">
        <v>8.40999984741211</v>
      </c>
      <c r="G6" s="43">
        <v>1.7999999523162842</v>
      </c>
      <c r="H6" s="33">
        <v>10.460000038146973</v>
      </c>
      <c r="I6" s="59">
        <v>0.10007280111312866</v>
      </c>
      <c r="J6" s="35">
        <v>0.38641685247421265</v>
      </c>
      <c r="K6" s="36">
        <v>61.42499923706055</v>
      </c>
      <c r="L6" s="37">
        <v>0.1286773979663849</v>
      </c>
      <c r="M6" s="37">
        <v>0.14204545319080353</v>
      </c>
      <c r="N6" s="42">
        <v>0.021717669442296028</v>
      </c>
      <c r="O6" s="39">
        <v>3.2725331783294678</v>
      </c>
      <c r="P6" s="37">
        <v>1.594099998474121</v>
      </c>
      <c r="Q6" s="39">
        <v>18.062692642211914</v>
      </c>
      <c r="R6" s="39">
        <v>12.08499813079834</v>
      </c>
      <c r="S6" s="39">
        <v>17.70845603942871</v>
      </c>
      <c r="T6" s="37">
        <f t="shared" si="1"/>
        <v>0.2638359237</v>
      </c>
      <c r="U6" s="23"/>
      <c r="V6" s="19"/>
      <c r="W6" s="23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A7" s="40"/>
      <c r="B7" s="30">
        <v>76.0</v>
      </c>
      <c r="C7" s="31" t="s">
        <v>31</v>
      </c>
      <c r="D7" s="31" t="s">
        <v>22</v>
      </c>
      <c r="E7" s="32">
        <v>40421.0</v>
      </c>
      <c r="F7" s="33">
        <v>8.399999618530273</v>
      </c>
      <c r="G7" s="43">
        <v>1.600000023841858</v>
      </c>
      <c r="H7" s="33">
        <v>7.960000038146973</v>
      </c>
      <c r="I7" s="41">
        <v>2.2833683490753174</v>
      </c>
      <c r="J7" s="35">
        <v>0.3629976511001587</v>
      </c>
      <c r="K7" s="100">
        <v>208.0</v>
      </c>
      <c r="L7" s="37">
        <v>0.044721972197294235</v>
      </c>
      <c r="M7" s="37">
        <v>0.1306818127632141</v>
      </c>
      <c r="N7" s="42">
        <v>0.009378084912896156</v>
      </c>
      <c r="O7" s="39">
        <v>5.4698333740234375</v>
      </c>
      <c r="P7" s="37">
        <v>5.382599830627441</v>
      </c>
      <c r="Q7" s="39">
        <v>19.851215362548828</v>
      </c>
      <c r="R7" s="39">
        <v>18.04683494567871</v>
      </c>
      <c r="S7" s="39">
        <v>23.067726135253906</v>
      </c>
      <c r="T7" s="37">
        <f t="shared" si="1"/>
        <v>2.423428247</v>
      </c>
      <c r="U7" s="23"/>
      <c r="V7" s="19"/>
      <c r="W7" s="23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>
      <c r="A8" s="40"/>
      <c r="B8" s="30">
        <v>76.0</v>
      </c>
      <c r="C8" s="31" t="s">
        <v>31</v>
      </c>
      <c r="D8" s="31" t="s">
        <v>22</v>
      </c>
      <c r="E8" s="32">
        <v>40444.0</v>
      </c>
      <c r="F8" s="33">
        <v>8.020000457763672</v>
      </c>
      <c r="G8" s="43">
        <v>1.2000000476837158</v>
      </c>
      <c r="H8" s="33">
        <v>10.75</v>
      </c>
      <c r="I8" s="41">
        <v>2.08878231048584</v>
      </c>
      <c r="J8" s="35">
        <v>0.3629976511001587</v>
      </c>
      <c r="K8" s="100">
        <v>202.8000030517578</v>
      </c>
      <c r="L8" s="37">
        <v>0.05638059973716736</v>
      </c>
      <c r="M8" s="37">
        <v>0.06818182021379471</v>
      </c>
      <c r="N8" s="42">
        <v>0.0024679170455783606</v>
      </c>
      <c r="O8" s="39">
        <v>3.761995792388916</v>
      </c>
      <c r="P8" s="37">
        <v>4.773399829864502</v>
      </c>
      <c r="Q8" s="39">
        <v>19.977937698364258</v>
      </c>
      <c r="R8" s="39">
        <v>13.524962425231934</v>
      </c>
      <c r="S8" s="39">
        <v>17.756010055541992</v>
      </c>
      <c r="T8" s="37">
        <f t="shared" si="1"/>
        <v>2.159432048</v>
      </c>
      <c r="U8" s="23"/>
      <c r="V8" s="19"/>
      <c r="W8" s="23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>
      <c r="A9" s="46"/>
      <c r="B9" s="30">
        <v>76.0</v>
      </c>
      <c r="C9" s="31" t="s">
        <v>31</v>
      </c>
      <c r="D9" s="31" t="s">
        <v>22</v>
      </c>
      <c r="E9" s="32">
        <v>40479.0</v>
      </c>
      <c r="F9" s="33">
        <v>8.279999732971191</v>
      </c>
      <c r="G9" s="43">
        <v>2.5999999046325684</v>
      </c>
      <c r="H9" s="33">
        <v>10.020000457763672</v>
      </c>
      <c r="I9" s="20"/>
      <c r="J9" s="35">
        <v>0.3629976511001587</v>
      </c>
      <c r="K9" s="100">
        <v>159.89999389648438</v>
      </c>
      <c r="L9" s="37">
        <v>0.022244267165660858</v>
      </c>
      <c r="M9" s="37">
        <v>0.15340909361839294</v>
      </c>
      <c r="N9" s="42">
        <v>0.012833168730139732</v>
      </c>
      <c r="O9" s="39">
        <v>3.635974645614624</v>
      </c>
      <c r="P9" s="37">
        <v>4.500199794769287</v>
      </c>
      <c r="Q9" s="39">
        <v>17.26375961303711</v>
      </c>
      <c r="R9" s="39">
        <v>12.604182243347168</v>
      </c>
      <c r="S9" s="39">
        <v>15.714635848999023</v>
      </c>
      <c r="T9" s="37">
        <f t="shared" si="1"/>
        <v>0.1662422623</v>
      </c>
      <c r="U9" s="23"/>
      <c r="V9" s="19"/>
      <c r="W9" s="23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>
      <c r="A10" s="76"/>
      <c r="B10" s="15"/>
      <c r="C10" s="16"/>
      <c r="D10" s="16"/>
      <c r="E10" s="17"/>
      <c r="F10" s="18"/>
      <c r="G10" s="19"/>
      <c r="H10" s="18"/>
      <c r="I10" s="20"/>
      <c r="J10" s="20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9"/>
      <c r="W10" s="23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>
      <c r="A11" s="101" t="s">
        <v>28</v>
      </c>
      <c r="B11" s="15"/>
      <c r="C11" s="16"/>
      <c r="D11" s="16"/>
      <c r="E11" s="17"/>
      <c r="F11" s="48">
        <f t="shared" ref="F11:H11" si="2"> (sum(F3:F9)/7)</f>
        <v>8.205714226</v>
      </c>
      <c r="G11" s="48">
        <f t="shared" si="2"/>
        <v>2.19999998</v>
      </c>
      <c r="H11" s="48">
        <f t="shared" si="2"/>
        <v>9.780000005</v>
      </c>
      <c r="I11" s="49">
        <f> (sum(I5:I8)/4)</f>
        <v>1.467152402</v>
      </c>
      <c r="J11" s="55">
        <f> (sum(J3:J9)/7)</f>
        <v>0.3429240499</v>
      </c>
      <c r="K11" s="55">
        <f> (sum(K6:K9,K3)/5)</f>
        <v>147.2119987</v>
      </c>
      <c r="L11" s="50">
        <f t="shared" ref="L11:S11" si="3"> (sum(L3:L9)/7)</f>
        <v>0.06712994991</v>
      </c>
      <c r="M11" s="50">
        <f t="shared" si="3"/>
        <v>0.1136204185</v>
      </c>
      <c r="N11" s="50">
        <f t="shared" si="3"/>
        <v>0.0109300013</v>
      </c>
      <c r="O11" s="50">
        <f t="shared" si="3"/>
        <v>3.513523953</v>
      </c>
      <c r="P11" s="50">
        <f t="shared" si="3"/>
        <v>4.974857126</v>
      </c>
      <c r="Q11" s="50">
        <f t="shared" si="3"/>
        <v>18.60142858</v>
      </c>
      <c r="R11" s="50">
        <f t="shared" si="3"/>
        <v>11.51549414</v>
      </c>
      <c r="S11" s="50">
        <f t="shared" si="3"/>
        <v>16.3589904</v>
      </c>
      <c r="T11" s="37">
        <f> M11 + N11 + I11</f>
        <v>1.591702822</v>
      </c>
      <c r="U11" s="23"/>
      <c r="V11" s="83"/>
      <c r="W11" s="23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>
      <c r="A12" s="76"/>
      <c r="B12" s="15"/>
      <c r="C12" s="16"/>
      <c r="D12" s="16"/>
      <c r="E12" s="17"/>
      <c r="F12" s="18"/>
      <c r="G12" s="19"/>
      <c r="H12" s="18"/>
      <c r="I12" s="20"/>
      <c r="J12" s="20"/>
      <c r="K12" s="2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9"/>
      <c r="W12" s="23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>
      <c r="A13" s="78">
        <v>2011.0</v>
      </c>
      <c r="B13" s="30">
        <v>76.0</v>
      </c>
      <c r="C13" s="31" t="s">
        <v>31</v>
      </c>
      <c r="D13" s="31" t="s">
        <v>22</v>
      </c>
      <c r="E13" s="32">
        <v>40631.0</v>
      </c>
      <c r="F13" s="33">
        <v>8.09000015258789</v>
      </c>
      <c r="G13" s="43">
        <v>2.200000047683716</v>
      </c>
      <c r="H13" s="33">
        <v>11.25</v>
      </c>
      <c r="I13" s="41">
        <v>1.8195710182189941</v>
      </c>
      <c r="J13" s="35">
        <v>0.3629976511001587</v>
      </c>
      <c r="K13" s="100">
        <v>170.3000030517578</v>
      </c>
      <c r="L13" s="37">
        <v>0.03173503279685974</v>
      </c>
      <c r="M13" s="80">
        <v>0.05113636329770088</v>
      </c>
      <c r="N13" s="42">
        <v>0.003948667552322149</v>
      </c>
      <c r="O13" s="39">
        <v>6.805405616760254</v>
      </c>
      <c r="P13" s="37">
        <v>4.638299942016602</v>
      </c>
      <c r="Q13" s="39">
        <v>31.359651565551758</v>
      </c>
      <c r="R13" s="39">
        <v>17.000282287597656</v>
      </c>
      <c r="S13" s="39">
        <v>35.50840759277344</v>
      </c>
      <c r="T13" s="37">
        <f t="shared" ref="T13:T20" si="4"> M13 + N13 + I13</f>
        <v>1.874656049</v>
      </c>
      <c r="U13" s="23"/>
      <c r="V13" s="19"/>
      <c r="W13" s="23"/>
      <c r="X13" s="26"/>
      <c r="Y13" s="27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>
      <c r="A14" s="40"/>
      <c r="B14" s="30">
        <v>76.0</v>
      </c>
      <c r="C14" s="31" t="s">
        <v>31</v>
      </c>
      <c r="D14" s="31" t="s">
        <v>22</v>
      </c>
      <c r="E14" s="32">
        <v>40660.0</v>
      </c>
      <c r="F14" s="33">
        <v>7.230000019073486</v>
      </c>
      <c r="G14" s="43">
        <v>2.200000047683716</v>
      </c>
      <c r="H14" s="33">
        <v>8.010000228881836</v>
      </c>
      <c r="I14" s="41">
        <v>1.4591161012649536</v>
      </c>
      <c r="J14" s="41">
        <v>0.08196721225976944</v>
      </c>
      <c r="K14" s="45">
        <v>89.05000305175781</v>
      </c>
      <c r="L14" s="37">
        <v>0.08546920120716095</v>
      </c>
      <c r="M14" s="37">
        <v>0.1868319809436798</v>
      </c>
      <c r="N14" s="42">
        <v>0.001480750273913145</v>
      </c>
      <c r="O14" s="39">
        <v>2.532594919204712</v>
      </c>
      <c r="P14" s="37">
        <v>4.576399803161621</v>
      </c>
      <c r="Q14" s="39">
        <v>9.637666702270508</v>
      </c>
      <c r="R14" s="39">
        <v>4.919358253479004</v>
      </c>
      <c r="S14" s="39">
        <v>11.253761291503906</v>
      </c>
      <c r="T14" s="37">
        <f t="shared" si="4"/>
        <v>1.647428832</v>
      </c>
      <c r="U14" s="23"/>
      <c r="V14" s="19"/>
      <c r="W14" s="23"/>
      <c r="X14" s="26"/>
      <c r="Y14" s="27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>
      <c r="A15" s="40"/>
      <c r="B15" s="30">
        <v>76.0</v>
      </c>
      <c r="C15" s="31" t="s">
        <v>31</v>
      </c>
      <c r="D15" s="31" t="s">
        <v>22</v>
      </c>
      <c r="E15" s="32">
        <v>40687.0</v>
      </c>
      <c r="F15" s="33">
        <v>7.800000190734863</v>
      </c>
      <c r="G15" s="34">
        <v>3.0999999046325684</v>
      </c>
      <c r="H15" s="33">
        <v>11.359999656677246</v>
      </c>
      <c r="I15" s="41">
        <v>0.8991386890411377</v>
      </c>
      <c r="J15" s="35">
        <v>0.2576112449169159</v>
      </c>
      <c r="K15" s="45">
        <v>68.25</v>
      </c>
      <c r="L15" s="37">
        <v>0.024469321593642235</v>
      </c>
      <c r="M15" s="37">
        <v>0.16973064839839935</v>
      </c>
      <c r="N15" s="42">
        <v>0.005308880470693111</v>
      </c>
      <c r="O15" s="39">
        <v>1.9876221418380737</v>
      </c>
      <c r="P15" s="37">
        <v>3.855799913406372</v>
      </c>
      <c r="Q15" s="39">
        <v>8.82778549194336</v>
      </c>
      <c r="R15" s="39">
        <v>6.4984941482543945</v>
      </c>
      <c r="S15" s="39">
        <v>9.362467765808105</v>
      </c>
      <c r="T15" s="37">
        <f t="shared" si="4"/>
        <v>1.074178218</v>
      </c>
      <c r="U15" s="23"/>
      <c r="V15" s="19"/>
      <c r="W15" s="23"/>
      <c r="X15" s="26"/>
      <c r="Y15" s="27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>
      <c r="A16" s="40"/>
      <c r="B16" s="30">
        <v>76.0</v>
      </c>
      <c r="C16" s="31" t="s">
        <v>31</v>
      </c>
      <c r="D16" s="31" t="s">
        <v>22</v>
      </c>
      <c r="E16" s="32">
        <v>40722.0</v>
      </c>
      <c r="F16" s="33">
        <v>8.399999618530273</v>
      </c>
      <c r="G16" s="43">
        <v>2.700000047683716</v>
      </c>
      <c r="H16" s="33">
        <v>10.779999732971191</v>
      </c>
      <c r="I16" s="41">
        <v>1.7104160785675049</v>
      </c>
      <c r="J16" s="35">
        <v>0.2927400469779968</v>
      </c>
      <c r="K16" s="100">
        <v>191.75</v>
      </c>
      <c r="L16" s="37">
        <v>0.16476641595363617</v>
      </c>
      <c r="M16" s="37">
        <v>0.08849935978651047</v>
      </c>
      <c r="N16" s="42">
        <v>0.009652509354054928</v>
      </c>
      <c r="O16" s="39">
        <v>3.7612130641937256</v>
      </c>
      <c r="P16" s="37">
        <v>5.130199909210205</v>
      </c>
      <c r="Q16" s="39">
        <v>17.38149642944336</v>
      </c>
      <c r="R16" s="39">
        <v>9.542116165161133</v>
      </c>
      <c r="S16" s="39">
        <v>18.163341522216797</v>
      </c>
      <c r="T16" s="37">
        <f t="shared" si="4"/>
        <v>1.808567948</v>
      </c>
      <c r="U16" s="23"/>
      <c r="V16" s="19"/>
      <c r="W16" s="23"/>
      <c r="X16" s="26"/>
      <c r="Y16" s="27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>
      <c r="A17" s="40"/>
      <c r="B17" s="30">
        <v>76.0</v>
      </c>
      <c r="C17" s="31" t="s">
        <v>31</v>
      </c>
      <c r="D17" s="31" t="s">
        <v>22</v>
      </c>
      <c r="E17" s="32">
        <v>40745.0</v>
      </c>
      <c r="F17" s="33">
        <v>8.449999809265137</v>
      </c>
      <c r="G17" s="43">
        <v>1.2000000476837158</v>
      </c>
      <c r="H17" s="33">
        <v>9.729999542236328</v>
      </c>
      <c r="I17" s="20"/>
      <c r="J17" s="35">
        <v>0.3629976511001587</v>
      </c>
      <c r="K17" s="100">
        <v>353.6000061035156</v>
      </c>
      <c r="L17" s="37">
        <v>0.03228500485420227</v>
      </c>
      <c r="M17" s="37">
        <v>0.10132535547018051</v>
      </c>
      <c r="N17" s="42">
        <v>0.01882239431142807</v>
      </c>
      <c r="O17" s="39">
        <v>4.596796989440918</v>
      </c>
      <c r="P17" s="54"/>
      <c r="Q17" s="39">
        <v>22.59638214111328</v>
      </c>
      <c r="R17" s="39">
        <v>10.611016273498535</v>
      </c>
      <c r="S17" s="39">
        <v>19.20781135559082</v>
      </c>
      <c r="T17" s="37">
        <f t="shared" si="4"/>
        <v>0.1201477498</v>
      </c>
      <c r="U17" s="23"/>
      <c r="V17" s="19"/>
      <c r="W17" s="23"/>
      <c r="X17" s="26"/>
      <c r="Y17" s="27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>
      <c r="A18" s="40"/>
      <c r="B18" s="30">
        <v>76.0</v>
      </c>
      <c r="C18" s="31" t="s">
        <v>31</v>
      </c>
      <c r="D18" s="31" t="s">
        <v>22</v>
      </c>
      <c r="E18" s="32">
        <v>40779.0</v>
      </c>
      <c r="F18" s="33">
        <v>7.820000171661377</v>
      </c>
      <c r="G18" s="43">
        <v>1.7000000476837158</v>
      </c>
      <c r="H18" s="33">
        <v>9.970000267028809</v>
      </c>
      <c r="I18" s="41">
        <v>2.03501296043396</v>
      </c>
      <c r="J18" s="35">
        <v>0.3629976511001587</v>
      </c>
      <c r="K18" s="100">
        <v>136.30999755859375</v>
      </c>
      <c r="L18" s="37">
        <v>0.04846670851111412</v>
      </c>
      <c r="M18" s="37">
        <v>0.16973064839839935</v>
      </c>
      <c r="N18" s="42">
        <v>0.01978764496743679</v>
      </c>
      <c r="O18" s="39">
        <v>3.7743513584136963</v>
      </c>
      <c r="P18" s="37">
        <v>5.308800220489502</v>
      </c>
      <c r="Q18" s="39">
        <v>12.871301651000977</v>
      </c>
      <c r="R18" s="39">
        <v>9.836662292480469</v>
      </c>
      <c r="S18" s="39">
        <v>19.424633026123047</v>
      </c>
      <c r="T18" s="37">
        <f t="shared" si="4"/>
        <v>2.224531254</v>
      </c>
      <c r="U18" s="23"/>
      <c r="V18" s="19"/>
      <c r="W18" s="23"/>
      <c r="X18" s="26"/>
      <c r="Y18" s="27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>
      <c r="A19" s="40"/>
      <c r="B19" s="30">
        <v>76.0</v>
      </c>
      <c r="C19" s="31" t="s">
        <v>31</v>
      </c>
      <c r="D19" s="31" t="s">
        <v>22</v>
      </c>
      <c r="E19" s="32">
        <v>40799.0</v>
      </c>
      <c r="F19" s="33">
        <v>7.929999828338623</v>
      </c>
      <c r="G19" s="43">
        <v>1.7999999523162842</v>
      </c>
      <c r="H19" s="44">
        <v>6.699999809265137</v>
      </c>
      <c r="I19" s="41">
        <v>2.1257646083831787</v>
      </c>
      <c r="J19" s="35">
        <v>0.3629976511001587</v>
      </c>
      <c r="K19" s="100">
        <v>135.02000427246094</v>
      </c>
      <c r="L19" s="37">
        <v>0.1049230545759201</v>
      </c>
      <c r="M19" s="37">
        <v>0.08422403037548065</v>
      </c>
      <c r="N19" s="42">
        <v>0.011100386269390583</v>
      </c>
      <c r="O19" s="39">
        <v>2.8664350509643555</v>
      </c>
      <c r="P19" s="37">
        <v>5.342700004577637</v>
      </c>
      <c r="Q19" s="39">
        <v>19.72081184387207</v>
      </c>
      <c r="R19" s="39">
        <v>10.179831504821777</v>
      </c>
      <c r="S19" s="39">
        <v>16.409826278686523</v>
      </c>
      <c r="T19" s="37">
        <f t="shared" si="4"/>
        <v>2.221089025</v>
      </c>
      <c r="U19" s="23"/>
      <c r="V19" s="19"/>
      <c r="W19" s="23"/>
      <c r="X19" s="26"/>
      <c r="Y19" s="27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>
      <c r="A20" s="46"/>
      <c r="B20" s="30">
        <v>76.0</v>
      </c>
      <c r="C20" s="31" t="s">
        <v>31</v>
      </c>
      <c r="D20" s="31" t="s">
        <v>22</v>
      </c>
      <c r="E20" s="32">
        <v>40833.0</v>
      </c>
      <c r="F20" s="33">
        <v>7.079999923706055</v>
      </c>
      <c r="G20" s="43">
        <v>2.0</v>
      </c>
      <c r="H20" s="33">
        <v>8.779999732971191</v>
      </c>
      <c r="I20" s="41">
        <v>1.863783836364746</v>
      </c>
      <c r="J20" s="41">
        <v>0.18735362589359283</v>
      </c>
      <c r="K20" s="100">
        <v>182.0</v>
      </c>
      <c r="L20" s="37">
        <v>0.08709009736776352</v>
      </c>
      <c r="M20" s="37">
        <v>0.06284736841917038</v>
      </c>
      <c r="N20" s="42">
        <v>0.0038610037881881</v>
      </c>
      <c r="O20" s="39">
        <v>3.1054446697235107</v>
      </c>
      <c r="P20" s="37">
        <v>5.0655999183654785</v>
      </c>
      <c r="Q20" s="39">
        <v>18.970359802246094</v>
      </c>
      <c r="R20" s="39">
        <v>9.224696159362793</v>
      </c>
      <c r="S20" s="39">
        <v>15.053486824035645</v>
      </c>
      <c r="T20" s="37">
        <f t="shared" si="4"/>
        <v>1.930492209</v>
      </c>
      <c r="U20" s="23"/>
      <c r="V20" s="19"/>
      <c r="W20" s="23"/>
      <c r="X20" s="26"/>
      <c r="Y20" s="27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>
      <c r="A21" s="76"/>
      <c r="B21" s="15"/>
      <c r="C21" s="16"/>
      <c r="D21" s="16"/>
      <c r="E21" s="17"/>
      <c r="F21" s="18"/>
      <c r="G21" s="19"/>
      <c r="H21" s="18"/>
      <c r="I21" s="20"/>
      <c r="J21" s="20"/>
      <c r="K21" s="2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9"/>
      <c r="W21" s="23"/>
      <c r="X21" s="26"/>
      <c r="Y21" s="27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>
      <c r="A22" s="101" t="s">
        <v>28</v>
      </c>
      <c r="B22" s="15"/>
      <c r="C22" s="16"/>
      <c r="D22" s="16"/>
      <c r="E22" s="17"/>
      <c r="F22" s="48">
        <f t="shared" ref="F22:H22" si="5"> (sum(F13:F20)/8)</f>
        <v>7.849999964</v>
      </c>
      <c r="G22" s="48">
        <f t="shared" si="5"/>
        <v>2.112500012</v>
      </c>
      <c r="H22" s="48">
        <f t="shared" si="5"/>
        <v>9.572499871</v>
      </c>
      <c r="I22" s="49">
        <f> (sum(I18:I20,I13:I16)/7)</f>
        <v>1.701829042</v>
      </c>
      <c r="J22" s="55">
        <f t="shared" ref="J22:O22" si="6"> (sum(J13:J20)/8)</f>
        <v>0.2839578418</v>
      </c>
      <c r="K22" s="55">
        <f t="shared" si="6"/>
        <v>165.7850018</v>
      </c>
      <c r="L22" s="50">
        <f t="shared" si="6"/>
        <v>0.07240060461</v>
      </c>
      <c r="M22" s="50">
        <f t="shared" si="6"/>
        <v>0.1142907194</v>
      </c>
      <c r="N22" s="50">
        <f t="shared" si="6"/>
        <v>0.009245279623</v>
      </c>
      <c r="O22" s="50">
        <f t="shared" si="6"/>
        <v>3.678732976</v>
      </c>
      <c r="P22" s="50">
        <f> (sum(P18:P20,P13:P16)/7)</f>
        <v>4.845399959</v>
      </c>
      <c r="Q22" s="50">
        <f t="shared" ref="Q22:S22" si="7"> (sum(Q13:Q20)/8)</f>
        <v>17.67068195</v>
      </c>
      <c r="R22" s="50">
        <f t="shared" si="7"/>
        <v>9.726557136</v>
      </c>
      <c r="S22" s="50">
        <f t="shared" si="7"/>
        <v>18.04796696</v>
      </c>
      <c r="T22" s="37">
        <f> M22 + N22 + I22</f>
        <v>1.825365041</v>
      </c>
      <c r="U22" s="23"/>
      <c r="V22" s="83"/>
      <c r="W22" s="23"/>
      <c r="X22" s="53"/>
      <c r="Y22" s="27"/>
      <c r="Z22" s="53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>
      <c r="A23" s="76"/>
      <c r="B23" s="15"/>
      <c r="C23" s="16"/>
      <c r="D23" s="16"/>
      <c r="E23" s="17"/>
      <c r="F23" s="18"/>
      <c r="G23" s="19"/>
      <c r="H23" s="18"/>
      <c r="I23" s="20"/>
      <c r="J23" s="20"/>
      <c r="K23" s="21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9"/>
      <c r="W23" s="23"/>
      <c r="X23" s="26"/>
      <c r="Y23" s="27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>
      <c r="A24" s="78">
        <v>2012.0</v>
      </c>
      <c r="B24" s="30">
        <v>76.0</v>
      </c>
      <c r="C24" s="31" t="s">
        <v>31</v>
      </c>
      <c r="D24" s="31" t="s">
        <v>22</v>
      </c>
      <c r="E24" s="32">
        <v>40991.0</v>
      </c>
      <c r="F24" s="33">
        <v>9.479999542236328</v>
      </c>
      <c r="G24" s="43">
        <v>2.9000000953674316</v>
      </c>
      <c r="H24" s="33">
        <v>9.479999542236328</v>
      </c>
      <c r="I24" s="41">
        <v>1.7809128761291504</v>
      </c>
      <c r="J24" s="35">
        <v>0.3512880504131317</v>
      </c>
      <c r="K24" s="100">
        <v>170.9499969482422</v>
      </c>
      <c r="L24" s="37">
        <v>0.018910400569438934</v>
      </c>
      <c r="M24" s="80">
        <v>0.09277468919754028</v>
      </c>
      <c r="N24" s="42">
        <v>0.00592300109565258</v>
      </c>
      <c r="O24" s="39">
        <v>3.660759210586548</v>
      </c>
      <c r="P24" s="37">
        <v>4.4527997970581055</v>
      </c>
      <c r="Q24" s="39">
        <v>18.661582946777344</v>
      </c>
      <c r="R24" s="39">
        <v>11.325748443603516</v>
      </c>
      <c r="S24" s="39">
        <v>14.678720474243164</v>
      </c>
      <c r="T24" s="37">
        <f t="shared" ref="T24:T30" si="8"> M24 + N24 + I24</f>
        <v>1.879610566</v>
      </c>
      <c r="U24" s="23"/>
      <c r="V24" s="19"/>
      <c r="W24" s="23"/>
      <c r="X24" s="26"/>
      <c r="Y24" s="27"/>
      <c r="Z24" s="26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>
      <c r="A25" s="40"/>
      <c r="B25" s="30">
        <v>76.0</v>
      </c>
      <c r="C25" s="31" t="s">
        <v>31</v>
      </c>
      <c r="D25" s="31" t="s">
        <v>22</v>
      </c>
      <c r="E25" s="32">
        <v>41017.0</v>
      </c>
      <c r="F25" s="33">
        <v>8.0600004196167</v>
      </c>
      <c r="G25" s="34">
        <v>3.299999952316284</v>
      </c>
      <c r="H25" s="33">
        <v>8.890000343322754</v>
      </c>
      <c r="I25" s="41">
        <v>1.3808741569519043</v>
      </c>
      <c r="J25" s="35">
        <v>0.3161592483520508</v>
      </c>
      <c r="K25" s="45">
        <v>131.3000030517578</v>
      </c>
      <c r="L25" s="37">
        <v>0.16871538758277893</v>
      </c>
      <c r="M25" s="37">
        <v>0.19538263976573944</v>
      </c>
      <c r="N25" s="42">
        <v>0.00592300109565258</v>
      </c>
      <c r="O25" s="39">
        <v>13.740533828735352</v>
      </c>
      <c r="P25" s="37">
        <v>4.202000141143799</v>
      </c>
      <c r="Q25" s="39">
        <v>11.028966903686523</v>
      </c>
      <c r="R25" s="39">
        <v>6.943700790405273</v>
      </c>
      <c r="S25" s="39">
        <v>10.142390251159668</v>
      </c>
      <c r="T25" s="37">
        <f t="shared" si="8"/>
        <v>1.582179798</v>
      </c>
      <c r="U25" s="23"/>
      <c r="V25" s="19"/>
      <c r="W25" s="23"/>
      <c r="X25" s="26"/>
      <c r="Y25" s="27"/>
      <c r="Z25" s="26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>
      <c r="A26" s="40"/>
      <c r="B26" s="30">
        <v>76.0</v>
      </c>
      <c r="C26" s="31" t="s">
        <v>31</v>
      </c>
      <c r="D26" s="31" t="s">
        <v>22</v>
      </c>
      <c r="E26" s="32">
        <v>41051.0</v>
      </c>
      <c r="F26" s="33">
        <v>7.739999771118164</v>
      </c>
      <c r="G26" s="43">
        <v>1.7000000476837158</v>
      </c>
      <c r="H26" s="33">
        <v>9.239999771118164</v>
      </c>
      <c r="I26" s="59">
        <v>0.2761612832546234</v>
      </c>
      <c r="J26" s="35">
        <v>0.24590164422988892</v>
      </c>
      <c r="K26" s="45">
        <v>105.94999694824219</v>
      </c>
      <c r="L26" s="37">
        <v>0.07583962380886078</v>
      </c>
      <c r="M26" s="37">
        <v>0.14407867193222046</v>
      </c>
      <c r="N26" s="42">
        <v>0.004935834091156721</v>
      </c>
      <c r="O26" s="58"/>
      <c r="P26" s="37">
        <v>2.996999979019165</v>
      </c>
      <c r="Q26" s="39">
        <v>10.272138595581055</v>
      </c>
      <c r="R26" s="39">
        <v>6.2081499099731445</v>
      </c>
      <c r="S26" s="39">
        <v>11.129972457885742</v>
      </c>
      <c r="T26" s="37">
        <f t="shared" si="8"/>
        <v>0.4251757893</v>
      </c>
      <c r="U26" s="23"/>
      <c r="V26" s="19"/>
      <c r="W26" s="23"/>
      <c r="X26" s="26"/>
      <c r="Y26" s="27"/>
      <c r="Z26" s="26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>
      <c r="A27" s="40"/>
      <c r="B27" s="30">
        <v>76.0</v>
      </c>
      <c r="C27" s="31" t="s">
        <v>31</v>
      </c>
      <c r="D27" s="31" t="s">
        <v>22</v>
      </c>
      <c r="E27" s="32">
        <v>41090.0</v>
      </c>
      <c r="F27" s="33">
        <v>7.840000152587891</v>
      </c>
      <c r="G27" s="43">
        <v>2.200000047683716</v>
      </c>
      <c r="H27" s="33">
        <v>9.359999656677246</v>
      </c>
      <c r="I27" s="41">
        <v>1.691945195198059</v>
      </c>
      <c r="J27" s="35">
        <v>0.37470725178718567</v>
      </c>
      <c r="K27" s="100">
        <v>171.60000610351562</v>
      </c>
      <c r="L27" s="37">
        <v>0.10925678163766861</v>
      </c>
      <c r="M27" s="37">
        <v>0.17400598526000977</v>
      </c>
      <c r="N27" s="42">
        <v>0.01678183674812317</v>
      </c>
      <c r="O27" s="58"/>
      <c r="P27" s="37">
        <v>5.325099945068359</v>
      </c>
      <c r="Q27" s="39">
        <v>13.85832405090332</v>
      </c>
      <c r="R27" s="39">
        <v>8.711091995239258</v>
      </c>
      <c r="S27" s="58"/>
      <c r="T27" s="37">
        <f t="shared" si="8"/>
        <v>1.882733017</v>
      </c>
      <c r="U27" s="23"/>
      <c r="V27" s="19"/>
      <c r="W27" s="23"/>
      <c r="X27" s="26"/>
      <c r="Y27" s="27"/>
      <c r="Z27" s="26"/>
      <c r="AA27" s="2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>
      <c r="A28" s="40"/>
      <c r="B28" s="30">
        <v>76.0</v>
      </c>
      <c r="C28" s="31" t="s">
        <v>31</v>
      </c>
      <c r="D28" s="31" t="s">
        <v>22</v>
      </c>
      <c r="E28" s="32">
        <v>41144.0</v>
      </c>
      <c r="F28" s="33">
        <v>8.239999771118164</v>
      </c>
      <c r="G28" s="43">
        <v>2.299999952316284</v>
      </c>
      <c r="H28" s="33">
        <v>13.770000457763672</v>
      </c>
      <c r="I28" s="41">
        <v>2.209538698196411</v>
      </c>
      <c r="J28" s="35">
        <v>0.3512880504131317</v>
      </c>
      <c r="K28" s="100">
        <v>196.3000030517578</v>
      </c>
      <c r="L28" s="37">
        <v>0.2437148094177246</v>
      </c>
      <c r="M28" s="37">
        <v>0.11415134370326996</v>
      </c>
      <c r="N28" s="42">
        <v>0.009871668182313442</v>
      </c>
      <c r="O28" s="39">
        <v>4.023466110229492</v>
      </c>
      <c r="P28" s="37">
        <v>6.0817999839782715</v>
      </c>
      <c r="Q28" s="39">
        <v>27.307292938232422</v>
      </c>
      <c r="R28" s="39">
        <v>10.137181282043457</v>
      </c>
      <c r="S28" s="39">
        <v>20.24797248840332</v>
      </c>
      <c r="T28" s="37">
        <f t="shared" si="8"/>
        <v>2.33356171</v>
      </c>
      <c r="U28" s="23"/>
      <c r="V28" s="19"/>
      <c r="W28" s="23"/>
      <c r="X28" s="26"/>
      <c r="Y28" s="27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>
      <c r="A29" s="40"/>
      <c r="B29" s="30">
        <v>76.0</v>
      </c>
      <c r="C29" s="31" t="s">
        <v>31</v>
      </c>
      <c r="D29" s="31" t="s">
        <v>22</v>
      </c>
      <c r="E29" s="32">
        <v>41180.0</v>
      </c>
      <c r="F29" s="33">
        <v>7.619999885559082</v>
      </c>
      <c r="G29" s="43">
        <v>2.5</v>
      </c>
      <c r="H29" s="33">
        <v>8.510000228881836</v>
      </c>
      <c r="I29" s="41">
        <v>2.0288710594177246</v>
      </c>
      <c r="J29" s="35">
        <v>0.3981264531612396</v>
      </c>
      <c r="K29" s="100">
        <v>187.1999969482422</v>
      </c>
      <c r="L29" s="37">
        <v>0.095264732837677</v>
      </c>
      <c r="M29" s="37">
        <v>0.07139803469181061</v>
      </c>
      <c r="N29" s="42">
        <v>0.012339585460722446</v>
      </c>
      <c r="O29" s="39">
        <v>4.311493873596191</v>
      </c>
      <c r="P29" s="37">
        <v>5.0756001472473145</v>
      </c>
      <c r="Q29" s="39">
        <v>9.677339553833008</v>
      </c>
      <c r="R29" s="39">
        <v>10.731080055236816</v>
      </c>
      <c r="S29" s="39">
        <v>18.2653865814209</v>
      </c>
      <c r="T29" s="37">
        <f t="shared" si="8"/>
        <v>2.11260868</v>
      </c>
      <c r="U29" s="23"/>
      <c r="V29" s="19"/>
      <c r="W29" s="23"/>
      <c r="X29" s="26"/>
      <c r="Y29" s="27"/>
      <c r="Z29" s="26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>
      <c r="A30" s="46"/>
      <c r="B30" s="30">
        <v>76.0</v>
      </c>
      <c r="C30" s="31" t="s">
        <v>31</v>
      </c>
      <c r="D30" s="31" t="s">
        <v>22</v>
      </c>
      <c r="E30" s="32">
        <v>41206.0</v>
      </c>
      <c r="F30" s="33">
        <v>7.809999942779541</v>
      </c>
      <c r="G30" s="102">
        <v>5.0</v>
      </c>
      <c r="H30" s="33">
        <v>12.270000457763672</v>
      </c>
      <c r="I30" s="41">
        <v>1.9257451295852661</v>
      </c>
      <c r="J30" s="41">
        <v>0.12880562245845795</v>
      </c>
      <c r="K30" s="100">
        <v>183.3000030517578</v>
      </c>
      <c r="L30" s="37">
        <v>0.061400335282087326</v>
      </c>
      <c r="M30" s="37">
        <v>0.0970500186085701</v>
      </c>
      <c r="N30" s="42">
        <v>0.008390918374061584</v>
      </c>
      <c r="O30" s="39">
        <v>4.671380519866943</v>
      </c>
      <c r="P30" s="37">
        <v>5.081699848175049</v>
      </c>
      <c r="Q30" s="39">
        <v>22.21668815612793</v>
      </c>
      <c r="R30" s="39">
        <v>13.551338195800781</v>
      </c>
      <c r="S30" s="39">
        <v>20.261993408203125</v>
      </c>
      <c r="T30" s="37">
        <f t="shared" si="8"/>
        <v>2.031186067</v>
      </c>
      <c r="U30" s="23"/>
      <c r="V30" s="19"/>
      <c r="W30" s="23"/>
      <c r="X30" s="26"/>
      <c r="Y30" s="27"/>
      <c r="Z30" s="26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>
      <c r="A31" s="76"/>
      <c r="B31" s="15"/>
      <c r="C31" s="16"/>
      <c r="D31" s="16"/>
      <c r="E31" s="17"/>
      <c r="F31" s="18"/>
      <c r="G31" s="19"/>
      <c r="H31" s="18"/>
      <c r="I31" s="20"/>
      <c r="J31" s="20"/>
      <c r="K31" s="21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19"/>
      <c r="W31" s="23"/>
      <c r="X31" s="26"/>
      <c r="Y31" s="27"/>
      <c r="Z31" s="26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>
      <c r="A32" s="101" t="s">
        <v>28</v>
      </c>
      <c r="B32" s="15"/>
      <c r="C32" s="16"/>
      <c r="D32" s="16"/>
      <c r="E32" s="17"/>
      <c r="F32" s="48">
        <f t="shared" ref="F32:N32" si="9"> (sum(F24:F30)/7)</f>
        <v>8.112857069</v>
      </c>
      <c r="G32" s="48">
        <f t="shared" si="9"/>
        <v>2.842857156</v>
      </c>
      <c r="H32" s="48">
        <f t="shared" si="9"/>
        <v>10.21714292</v>
      </c>
      <c r="I32" s="49">
        <f t="shared" si="9"/>
        <v>1.613435486</v>
      </c>
      <c r="J32" s="55">
        <f t="shared" si="9"/>
        <v>0.3094680458</v>
      </c>
      <c r="K32" s="55">
        <f t="shared" si="9"/>
        <v>163.8000009</v>
      </c>
      <c r="L32" s="50">
        <f t="shared" si="9"/>
        <v>0.110443153</v>
      </c>
      <c r="M32" s="50">
        <f t="shared" si="9"/>
        <v>0.1269773405</v>
      </c>
      <c r="N32" s="50">
        <f t="shared" si="9"/>
        <v>0.009166549293</v>
      </c>
      <c r="O32" s="50">
        <f> (sum(O28:O30,O24:O25)/5)</f>
        <v>6.081526709</v>
      </c>
      <c r="P32" s="50">
        <f t="shared" ref="P32:R32" si="10"> (sum(P24:P30)/7)</f>
        <v>4.745142835</v>
      </c>
      <c r="Q32" s="50">
        <f t="shared" si="10"/>
        <v>16.14604759</v>
      </c>
      <c r="R32" s="50">
        <f t="shared" si="10"/>
        <v>9.658327239</v>
      </c>
      <c r="S32" s="50">
        <f> (sum(S28:S30,S24:S26)/6)</f>
        <v>15.78773928</v>
      </c>
      <c r="T32" s="37">
        <f> M32 + N32 + I32</f>
        <v>1.749579375</v>
      </c>
      <c r="U32" s="23"/>
      <c r="V32" s="83"/>
      <c r="W32" s="23"/>
      <c r="X32" s="53"/>
      <c r="Y32" s="27"/>
      <c r="Z32" s="53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>
      <c r="A33" s="76"/>
      <c r="B33" s="15"/>
      <c r="C33" s="16"/>
      <c r="D33" s="16"/>
      <c r="E33" s="17"/>
      <c r="F33" s="18"/>
      <c r="G33" s="19"/>
      <c r="H33" s="18"/>
      <c r="I33" s="20"/>
      <c r="J33" s="20"/>
      <c r="K33" s="2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9"/>
      <c r="W33" s="23"/>
      <c r="X33" s="26"/>
      <c r="Y33" s="27"/>
      <c r="Z33" s="26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>
      <c r="A34" s="78">
        <v>2013.0</v>
      </c>
      <c r="B34" s="30">
        <v>76.0</v>
      </c>
      <c r="C34" s="31" t="s">
        <v>31</v>
      </c>
      <c r="D34" s="31" t="s">
        <v>22</v>
      </c>
      <c r="E34" s="32">
        <v>41347.0</v>
      </c>
      <c r="F34" s="33">
        <v>7.610000133514404</v>
      </c>
      <c r="G34" s="43">
        <v>1.2000000476837158</v>
      </c>
      <c r="H34" s="33">
        <v>8.25</v>
      </c>
      <c r="I34" s="41">
        <v>2.2434773445129395</v>
      </c>
      <c r="J34" s="84">
        <v>0.41339999437332153</v>
      </c>
      <c r="K34" s="100">
        <v>169.64999389648438</v>
      </c>
      <c r="L34" s="37">
        <v>0.13368849456310272</v>
      </c>
      <c r="M34" s="80">
        <v>0.14764699339866638</v>
      </c>
      <c r="N34" s="42">
        <v>0.013132000342011452</v>
      </c>
      <c r="O34" s="39">
        <v>4.955827236175537</v>
      </c>
      <c r="P34" s="37">
        <v>6.469699859619141</v>
      </c>
      <c r="Q34" s="39">
        <v>19.535072326660156</v>
      </c>
      <c r="R34" s="39">
        <v>13.766453742980957</v>
      </c>
      <c r="S34" s="39">
        <v>20.631710052490234</v>
      </c>
      <c r="T34" s="37">
        <f t="shared" ref="T34:T39" si="11"> M34 + N34 + I34</f>
        <v>2.404256338</v>
      </c>
      <c r="U34" s="23"/>
      <c r="V34" s="19"/>
      <c r="W34" s="23"/>
      <c r="X34" s="26"/>
      <c r="Y34" s="27"/>
      <c r="Z34" s="26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>
      <c r="A35" s="40"/>
      <c r="B35" s="30">
        <v>76.0</v>
      </c>
      <c r="C35" s="31" t="s">
        <v>31</v>
      </c>
      <c r="D35" s="31" t="s">
        <v>22</v>
      </c>
      <c r="E35" s="32">
        <v>41367.0</v>
      </c>
      <c r="F35" s="33">
        <v>8.079999923706055</v>
      </c>
      <c r="G35" s="34">
        <v>3.200000047683716</v>
      </c>
      <c r="H35" s="33">
        <v>12.640000343322754</v>
      </c>
      <c r="I35" s="41">
        <v>1.601509690284729</v>
      </c>
      <c r="J35" s="35">
        <v>0.3869999945163727</v>
      </c>
      <c r="K35" s="100">
        <v>156.0</v>
      </c>
      <c r="L35" s="37">
        <v>0.1585773527622223</v>
      </c>
      <c r="M35" s="37">
        <v>0.07845199853181839</v>
      </c>
      <c r="N35" s="42">
        <v>0.004220999777317047</v>
      </c>
      <c r="O35" s="39">
        <v>5.318504810333252</v>
      </c>
      <c r="P35" s="37">
        <v>4.823400020599365</v>
      </c>
      <c r="Q35" s="39">
        <v>21.345327377319336</v>
      </c>
      <c r="R35" s="39">
        <v>16.523351669311523</v>
      </c>
      <c r="S35" s="39">
        <v>22.664474487304688</v>
      </c>
      <c r="T35" s="37">
        <f t="shared" si="11"/>
        <v>1.684182689</v>
      </c>
      <c r="U35" s="23"/>
      <c r="V35" s="19"/>
      <c r="W35" s="23"/>
      <c r="X35" s="26"/>
      <c r="Y35" s="27"/>
      <c r="Z35" s="26"/>
      <c r="AA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>
      <c r="A36" s="40"/>
      <c r="B36" s="30">
        <v>76.0</v>
      </c>
      <c r="C36" s="31" t="s">
        <v>31</v>
      </c>
      <c r="D36" s="31" t="s">
        <v>22</v>
      </c>
      <c r="E36" s="32">
        <v>41426.0</v>
      </c>
      <c r="F36" s="33">
        <v>7.75</v>
      </c>
      <c r="G36" s="43">
        <v>1.899999976158142</v>
      </c>
      <c r="H36" s="33">
        <v>8.449999809265137</v>
      </c>
      <c r="I36" s="41">
        <v>1.1960515975952148</v>
      </c>
      <c r="J36" s="35">
        <v>0.2946000099182129</v>
      </c>
      <c r="K36" s="100">
        <v>143.64999389648438</v>
      </c>
      <c r="L36" s="37">
        <v>0.13242219388484955</v>
      </c>
      <c r="M36" s="37">
        <v>0.19839000701904297</v>
      </c>
      <c r="N36" s="42">
        <v>0.010317999869585037</v>
      </c>
      <c r="O36" s="39">
        <v>3.353267192840576</v>
      </c>
      <c r="P36" s="37">
        <v>4.415599822998047</v>
      </c>
      <c r="Q36" s="39">
        <v>13.448668479919434</v>
      </c>
      <c r="R36" s="39">
        <v>9.541226387023926</v>
      </c>
      <c r="S36" s="39">
        <v>15.013742446899414</v>
      </c>
      <c r="T36" s="37">
        <f t="shared" si="11"/>
        <v>1.404759604</v>
      </c>
      <c r="U36" s="23"/>
      <c r="V36" s="19"/>
      <c r="W36" s="23"/>
      <c r="X36" s="26"/>
      <c r="Y36" s="27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>
      <c r="A37" s="40"/>
      <c r="B37" s="30">
        <v>76.0</v>
      </c>
      <c r="C37" s="31" t="s">
        <v>31</v>
      </c>
      <c r="D37" s="31" t="s">
        <v>22</v>
      </c>
      <c r="E37" s="32">
        <v>41472.0</v>
      </c>
      <c r="F37" s="33">
        <v>7.840000152587891</v>
      </c>
      <c r="G37" s="43">
        <v>1.899999976158142</v>
      </c>
      <c r="H37" s="33">
        <v>9.600000381469727</v>
      </c>
      <c r="I37" s="41">
        <v>1.1370031833648682</v>
      </c>
      <c r="J37" s="35">
        <v>0.26820001006126404</v>
      </c>
      <c r="K37" s="100">
        <v>139.0</v>
      </c>
      <c r="L37" s="37">
        <v>0.09138239175081253</v>
      </c>
      <c r="M37" s="37">
        <v>0.13516399264335632</v>
      </c>
      <c r="N37" s="42">
        <v>0.002814000006765127</v>
      </c>
      <c r="O37" s="39">
        <v>2.1718060970306396</v>
      </c>
      <c r="P37" s="37">
        <v>4.757599830627441</v>
      </c>
      <c r="Q37" s="39">
        <v>4.278528213500977</v>
      </c>
      <c r="R37" s="39">
        <v>3.9584715366363525</v>
      </c>
      <c r="S37" s="39">
        <v>14.256738662719727</v>
      </c>
      <c r="T37" s="37">
        <f t="shared" si="11"/>
        <v>1.274981176</v>
      </c>
      <c r="U37" s="23"/>
      <c r="V37" s="19"/>
      <c r="W37" s="23"/>
      <c r="X37" s="26"/>
      <c r="Y37" s="27"/>
      <c r="Z37" s="26"/>
      <c r="AA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>
      <c r="A38" s="40"/>
      <c r="B38" s="30">
        <v>76.0</v>
      </c>
      <c r="C38" s="31" t="s">
        <v>31</v>
      </c>
      <c r="D38" s="31" t="s">
        <v>22</v>
      </c>
      <c r="E38" s="32">
        <v>41487.0</v>
      </c>
      <c r="F38" s="33">
        <v>7.889999866485596</v>
      </c>
      <c r="G38" s="34">
        <v>3.4000000953674316</v>
      </c>
      <c r="H38" s="33">
        <v>13.609999656677246</v>
      </c>
      <c r="I38" s="41">
        <v>1.5483548641204834</v>
      </c>
      <c r="J38" s="35">
        <v>0.22859999537467957</v>
      </c>
      <c r="K38" s="100">
        <v>160.0</v>
      </c>
      <c r="L38" s="37">
        <v>0.0763147845864296</v>
      </c>
      <c r="M38" s="37">
        <v>0.09364700317382812</v>
      </c>
      <c r="N38" s="42">
        <v>0.007973000407218933</v>
      </c>
      <c r="O38" s="39">
        <v>2.646177053451538</v>
      </c>
      <c r="P38" s="37">
        <v>5.725399971008301</v>
      </c>
      <c r="Q38" s="39">
        <v>15.563006401062012</v>
      </c>
      <c r="R38" s="39">
        <v>5.705934047698975</v>
      </c>
      <c r="S38" s="39">
        <v>19.107128143310547</v>
      </c>
      <c r="T38" s="37">
        <f t="shared" si="11"/>
        <v>1.649974868</v>
      </c>
      <c r="U38" s="23"/>
      <c r="V38" s="19"/>
      <c r="W38" s="23"/>
      <c r="X38" s="26"/>
      <c r="Y38" s="27"/>
      <c r="Z38" s="26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>
      <c r="A39" s="46"/>
      <c r="B39" s="30">
        <v>76.0</v>
      </c>
      <c r="C39" s="31" t="s">
        <v>31</v>
      </c>
      <c r="D39" s="31" t="s">
        <v>22</v>
      </c>
      <c r="E39" s="32">
        <v>41522.0</v>
      </c>
      <c r="F39" s="33">
        <v>8.380000114440918</v>
      </c>
      <c r="G39" s="43">
        <v>2.200000047683716</v>
      </c>
      <c r="H39" s="33">
        <v>7.210000038146973</v>
      </c>
      <c r="I39" s="41">
        <v>2.1914515495300293</v>
      </c>
      <c r="J39" s="35">
        <v>0.37380000948905945</v>
      </c>
      <c r="K39" s="100">
        <v>189.0</v>
      </c>
      <c r="L39" s="37">
        <v>0.024364499375224113</v>
      </c>
      <c r="M39" s="37">
        <v>0.10748600214719772</v>
      </c>
      <c r="N39" s="42">
        <v>0.010786999948322773</v>
      </c>
      <c r="O39" s="39">
        <v>4.1446309089660645</v>
      </c>
      <c r="P39" s="37">
        <v>5.61329984664917</v>
      </c>
      <c r="Q39" s="39">
        <v>9.19021987915039</v>
      </c>
      <c r="R39" s="39">
        <v>3.5447399616241455</v>
      </c>
      <c r="S39" s="39">
        <v>21.547073364257812</v>
      </c>
      <c r="T39" s="37">
        <f t="shared" si="11"/>
        <v>2.309724552</v>
      </c>
      <c r="U39" s="23"/>
      <c r="V39" s="19"/>
      <c r="W39" s="23"/>
      <c r="X39" s="26"/>
      <c r="Y39" s="27"/>
      <c r="Z39" s="26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>
      <c r="A40" s="76"/>
      <c r="B40" s="15"/>
      <c r="C40" s="16"/>
      <c r="D40" s="16"/>
      <c r="E40" s="17"/>
      <c r="F40" s="18"/>
      <c r="G40" s="19"/>
      <c r="H40" s="18"/>
      <c r="I40" s="20"/>
      <c r="J40" s="20"/>
      <c r="K40" s="21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9"/>
      <c r="W40" s="23"/>
      <c r="X40" s="26"/>
      <c r="Y40" s="27"/>
      <c r="Z40" s="26"/>
      <c r="AA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>
      <c r="A41" s="101" t="s">
        <v>28</v>
      </c>
      <c r="B41" s="15"/>
      <c r="C41" s="16"/>
      <c r="D41" s="16"/>
      <c r="E41" s="17"/>
      <c r="F41" s="48">
        <f t="shared" ref="F41:S41" si="12"> (sum(F34:F39)/6)</f>
        <v>7.925000032</v>
      </c>
      <c r="G41" s="48">
        <f t="shared" si="12"/>
        <v>2.300000032</v>
      </c>
      <c r="H41" s="48">
        <f t="shared" si="12"/>
        <v>9.960000038</v>
      </c>
      <c r="I41" s="49">
        <f t="shared" si="12"/>
        <v>1.652974705</v>
      </c>
      <c r="J41" s="55">
        <f t="shared" si="12"/>
        <v>0.3276000023</v>
      </c>
      <c r="K41" s="55">
        <f t="shared" si="12"/>
        <v>159.549998</v>
      </c>
      <c r="L41" s="50">
        <f t="shared" si="12"/>
        <v>0.1027916195</v>
      </c>
      <c r="M41" s="50">
        <f t="shared" si="12"/>
        <v>0.1267976662</v>
      </c>
      <c r="N41" s="50">
        <f t="shared" si="12"/>
        <v>0.008207500059</v>
      </c>
      <c r="O41" s="50">
        <f t="shared" si="12"/>
        <v>3.76503555</v>
      </c>
      <c r="P41" s="50">
        <f t="shared" si="12"/>
        <v>5.300833225</v>
      </c>
      <c r="Q41" s="50">
        <f t="shared" si="12"/>
        <v>13.89347045</v>
      </c>
      <c r="R41" s="50">
        <f t="shared" si="12"/>
        <v>8.840029558</v>
      </c>
      <c r="S41" s="50">
        <f t="shared" si="12"/>
        <v>18.87014453</v>
      </c>
      <c r="T41" s="37">
        <f> M41 + N41 + I41</f>
        <v>1.787979871</v>
      </c>
      <c r="U41" s="23"/>
      <c r="V41" s="83"/>
      <c r="W41" s="23"/>
      <c r="X41" s="53"/>
      <c r="Y41" s="27"/>
      <c r="Z41" s="53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>
      <c r="A42" s="76"/>
      <c r="B42" s="15"/>
      <c r="C42" s="16"/>
      <c r="D42" s="16"/>
      <c r="E42" s="17"/>
      <c r="F42" s="18"/>
      <c r="G42" s="19"/>
      <c r="H42" s="18"/>
      <c r="I42" s="20"/>
      <c r="J42" s="20"/>
      <c r="K42" s="2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9"/>
      <c r="W42" s="23"/>
      <c r="X42" s="26"/>
      <c r="Y42" s="27"/>
      <c r="Z42" s="26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>
      <c r="A43" s="78">
        <v>2014.0</v>
      </c>
      <c r="B43" s="30">
        <v>76.0</v>
      </c>
      <c r="C43" s="31" t="s">
        <v>31</v>
      </c>
      <c r="D43" s="31" t="s">
        <v>22</v>
      </c>
      <c r="E43" s="32">
        <v>41647.0</v>
      </c>
      <c r="F43" s="33">
        <v>8.739999771118164</v>
      </c>
      <c r="G43" s="43">
        <v>2.430000066757202</v>
      </c>
      <c r="H43" s="33">
        <v>14.6899995803833</v>
      </c>
      <c r="I43" s="41">
        <v>2.125922679901123</v>
      </c>
      <c r="J43" s="35">
        <v>0.25099998712539673</v>
      </c>
      <c r="K43" s="100">
        <v>213.0</v>
      </c>
      <c r="L43" s="37">
        <v>0.010181807912886143</v>
      </c>
      <c r="M43" s="80">
        <v>0.39969000220298767</v>
      </c>
      <c r="N43" s="42">
        <v>0.013944000005722046</v>
      </c>
      <c r="O43" s="39">
        <v>5.312024116516113</v>
      </c>
      <c r="P43" s="37">
        <v>7.564300060272217</v>
      </c>
      <c r="Q43" s="39">
        <v>11.930612564086914</v>
      </c>
      <c r="R43" s="39">
        <v>12.1716890335083</v>
      </c>
      <c r="S43" s="39">
        <v>33.84147262573242</v>
      </c>
      <c r="T43" s="37">
        <f t="shared" ref="T43:T50" si="13"> M43 + N43 + I43</f>
        <v>2.539556682</v>
      </c>
      <c r="U43" s="23"/>
      <c r="V43" s="19"/>
      <c r="W43" s="23"/>
      <c r="X43" s="26"/>
      <c r="Y43" s="27"/>
      <c r="Z43" s="26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>
      <c r="A44" s="40"/>
      <c r="B44" s="30">
        <v>76.0</v>
      </c>
      <c r="C44" s="31" t="s">
        <v>31</v>
      </c>
      <c r="D44" s="31" t="s">
        <v>22</v>
      </c>
      <c r="E44" s="32">
        <v>41679.0</v>
      </c>
      <c r="F44" s="33">
        <v>8.199999809265137</v>
      </c>
      <c r="G44" s="43">
        <v>2.7699999809265137</v>
      </c>
      <c r="H44" s="33">
        <v>9.319999694824219</v>
      </c>
      <c r="I44" s="41">
        <v>2.355816125869751</v>
      </c>
      <c r="J44" s="35">
        <v>0.23120999336242676</v>
      </c>
      <c r="K44" s="100">
        <v>229.0</v>
      </c>
      <c r="L44" s="37">
        <v>0.1420104056596756</v>
      </c>
      <c r="M44" s="37">
        <v>0.050068799406290054</v>
      </c>
      <c r="N44" s="42">
        <v>0.021269600838422775</v>
      </c>
      <c r="O44" s="39">
        <v>6.8561692237854</v>
      </c>
      <c r="P44" s="37">
        <v>7.499800205230713</v>
      </c>
      <c r="Q44" s="39">
        <v>15.673771858215332</v>
      </c>
      <c r="R44" s="39">
        <v>16.00157928466797</v>
      </c>
      <c r="S44" s="39">
        <v>44.541465759277344</v>
      </c>
      <c r="T44" s="37">
        <f t="shared" si="13"/>
        <v>2.427154526</v>
      </c>
      <c r="U44" s="23"/>
      <c r="V44" s="19"/>
      <c r="W44" s="23"/>
      <c r="X44" s="26"/>
      <c r="Y44" s="27"/>
      <c r="Z44" s="26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>
      <c r="A45" s="40"/>
      <c r="B45" s="30">
        <v>76.0</v>
      </c>
      <c r="C45" s="31" t="s">
        <v>31</v>
      </c>
      <c r="D45" s="31" t="s">
        <v>22</v>
      </c>
      <c r="E45" s="32">
        <v>41709.0</v>
      </c>
      <c r="F45" s="57">
        <v>6.170000076293945</v>
      </c>
      <c r="G45" s="34">
        <v>3.7100000381469727</v>
      </c>
      <c r="H45" s="33">
        <v>10.899999618530273</v>
      </c>
      <c r="I45" s="41">
        <v>1.6228258609771729</v>
      </c>
      <c r="J45" s="41">
        <v>0.16710199415683746</v>
      </c>
      <c r="K45" s="100">
        <v>171.0</v>
      </c>
      <c r="L45" s="37">
        <v>0.04370810091495514</v>
      </c>
      <c r="M45" s="37">
        <v>0.11110059916973114</v>
      </c>
      <c r="N45" s="42">
        <v>0.0019336000550538301</v>
      </c>
      <c r="O45" s="39">
        <v>3.471565008163452</v>
      </c>
      <c r="P45" s="37">
        <v>5.768799781799316</v>
      </c>
      <c r="Q45" s="39">
        <v>9.984277725219727</v>
      </c>
      <c r="R45" s="39">
        <v>8.20762825012207</v>
      </c>
      <c r="S45" s="39">
        <v>23.410470962524414</v>
      </c>
      <c r="T45" s="37">
        <f t="shared" si="13"/>
        <v>1.73586006</v>
      </c>
      <c r="U45" s="23"/>
      <c r="V45" s="19"/>
      <c r="W45" s="23"/>
      <c r="X45" s="26"/>
      <c r="Y45" s="27"/>
      <c r="Z45" s="26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>
      <c r="A46" s="40"/>
      <c r="B46" s="30">
        <v>76.0</v>
      </c>
      <c r="C46" s="31" t="s">
        <v>31</v>
      </c>
      <c r="D46" s="31" t="s">
        <v>22</v>
      </c>
      <c r="E46" s="32">
        <v>41793.0</v>
      </c>
      <c r="F46" s="33">
        <v>8.0</v>
      </c>
      <c r="G46" s="34">
        <v>3.799999952316284</v>
      </c>
      <c r="H46" s="33">
        <v>10.960000038146973</v>
      </c>
      <c r="I46" s="41">
        <v>1.7810709476470947</v>
      </c>
      <c r="J46" s="35">
        <v>0.21396000683307648</v>
      </c>
      <c r="K46" s="100">
        <v>144.0</v>
      </c>
      <c r="L46" s="37">
        <v>0.05931039899587631</v>
      </c>
      <c r="M46" s="37">
        <v>0.00912499986588955</v>
      </c>
      <c r="N46" s="42">
        <v>0.0072189997881650925</v>
      </c>
      <c r="O46" s="39">
        <v>3.4538631439208984</v>
      </c>
      <c r="P46" s="37">
        <v>5.601099967956543</v>
      </c>
      <c r="Q46" s="39">
        <v>10.84831714630127</v>
      </c>
      <c r="R46" s="39">
        <v>7.950712203979492</v>
      </c>
      <c r="S46" s="39">
        <v>22.870447158813477</v>
      </c>
      <c r="T46" s="37">
        <f t="shared" si="13"/>
        <v>1.797414947</v>
      </c>
      <c r="U46" s="23"/>
      <c r="V46" s="19"/>
      <c r="W46" s="23"/>
      <c r="X46" s="26"/>
      <c r="Y46" s="27"/>
      <c r="Z46" s="26"/>
      <c r="AA46" s="27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>
      <c r="A47" s="40"/>
      <c r="B47" s="30">
        <v>76.0</v>
      </c>
      <c r="C47" s="31" t="s">
        <v>31</v>
      </c>
      <c r="D47" s="31" t="s">
        <v>22</v>
      </c>
      <c r="E47" s="32">
        <v>41820.0</v>
      </c>
      <c r="F47" s="33">
        <v>8.260000228881836</v>
      </c>
      <c r="G47" s="43">
        <v>3.0399999618530273</v>
      </c>
      <c r="H47" s="33">
        <v>9.010000228881836</v>
      </c>
      <c r="I47" s="41">
        <v>1.024709701538086</v>
      </c>
      <c r="J47" s="35">
        <v>0.3639500141143799</v>
      </c>
      <c r="K47" s="45">
        <v>123.0</v>
      </c>
      <c r="L47" s="37">
        <v>0.09844029694795609</v>
      </c>
      <c r="M47" s="37">
        <v>0.2797830104827881</v>
      </c>
      <c r="N47" s="42">
        <v>0.021414000540971756</v>
      </c>
      <c r="O47" s="39">
        <v>3.3518776893615723</v>
      </c>
      <c r="P47" s="37">
        <v>4.019199848175049</v>
      </c>
      <c r="Q47" s="39">
        <v>6.5547261238098145</v>
      </c>
      <c r="R47" s="39">
        <v>5.457936763763428</v>
      </c>
      <c r="S47" s="39">
        <v>15.91858196258545</v>
      </c>
      <c r="T47" s="37">
        <f t="shared" si="13"/>
        <v>1.325906713</v>
      </c>
      <c r="U47" s="23"/>
      <c r="V47" s="19"/>
      <c r="W47" s="23"/>
      <c r="X47" s="26"/>
      <c r="Y47" s="27"/>
      <c r="Z47" s="26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>
      <c r="A48" s="40"/>
      <c r="B48" s="30">
        <v>76.0</v>
      </c>
      <c r="C48" s="31" t="s">
        <v>31</v>
      </c>
      <c r="D48" s="31" t="s">
        <v>22</v>
      </c>
      <c r="E48" s="32">
        <v>41855.0</v>
      </c>
      <c r="F48" s="33">
        <v>8.800000190734863</v>
      </c>
      <c r="G48" s="34">
        <v>4.099999904632568</v>
      </c>
      <c r="H48" s="33">
        <v>9.90999984741211</v>
      </c>
      <c r="I48" s="41">
        <v>0.9930967688560486</v>
      </c>
      <c r="J48" s="35">
        <v>0.21396000683307648</v>
      </c>
      <c r="K48" s="45">
        <v>128.0</v>
      </c>
      <c r="L48" s="37">
        <v>0.05901921167969704</v>
      </c>
      <c r="M48" s="37">
        <v>0.05037499964237213</v>
      </c>
      <c r="N48" s="42">
        <v>0.0</v>
      </c>
      <c r="O48" s="39">
        <v>2.942514181137085</v>
      </c>
      <c r="P48" s="37">
        <v>5.280799865722656</v>
      </c>
      <c r="Q48" s="39">
        <v>8.28328800201416</v>
      </c>
      <c r="R48" s="39">
        <v>6.432610988616943</v>
      </c>
      <c r="S48" s="39">
        <v>16.530942916870117</v>
      </c>
      <c r="T48" s="37">
        <f t="shared" si="13"/>
        <v>1.043471768</v>
      </c>
      <c r="U48" s="23"/>
      <c r="V48" s="19"/>
      <c r="W48" s="23"/>
      <c r="X48" s="26"/>
      <c r="Y48" s="27"/>
      <c r="Z48" s="26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>
      <c r="A49" s="40"/>
      <c r="B49" s="30">
        <v>76.0</v>
      </c>
      <c r="C49" s="31" t="s">
        <v>31</v>
      </c>
      <c r="D49" s="31" t="s">
        <v>22</v>
      </c>
      <c r="E49" s="32">
        <v>41912.0</v>
      </c>
      <c r="F49" s="33">
        <v>6.840000152587891</v>
      </c>
      <c r="G49" s="43">
        <v>2.819999933242798</v>
      </c>
      <c r="H49" s="33">
        <v>8.119999885559082</v>
      </c>
      <c r="I49" s="41">
        <v>2.0867226123809814</v>
      </c>
      <c r="J49" s="35">
        <v>0.25690001249313354</v>
      </c>
      <c r="K49" s="100">
        <v>199.0</v>
      </c>
      <c r="L49" s="37">
        <v>0.026962200179696083</v>
      </c>
      <c r="M49" s="37">
        <v>0.037551600486040115</v>
      </c>
      <c r="N49" s="42">
        <v>0.0029003999661654234</v>
      </c>
      <c r="O49" s="39">
        <v>5.29204797744751</v>
      </c>
      <c r="P49" s="37">
        <v>7.17110013961792</v>
      </c>
      <c r="Q49" s="39">
        <v>12.53585433959961</v>
      </c>
      <c r="R49" s="39">
        <v>12.17374324798584</v>
      </c>
      <c r="S49" s="39">
        <v>33.81107711791992</v>
      </c>
      <c r="T49" s="37">
        <f t="shared" si="13"/>
        <v>2.127174613</v>
      </c>
      <c r="U49" s="23"/>
      <c r="V49" s="19"/>
      <c r="W49" s="23"/>
      <c r="X49" s="26"/>
      <c r="Y49" s="27"/>
      <c r="Z49" s="26"/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>
      <c r="A50" s="46"/>
      <c r="B50" s="30">
        <v>76.0</v>
      </c>
      <c r="C50" s="31" t="s">
        <v>31</v>
      </c>
      <c r="D50" s="31" t="s">
        <v>22</v>
      </c>
      <c r="E50" s="32">
        <v>41978.0</v>
      </c>
      <c r="F50" s="33">
        <v>7.550000190734863</v>
      </c>
      <c r="G50" s="43">
        <v>2.799999952316284</v>
      </c>
      <c r="H50" s="33">
        <v>8.800000190734863</v>
      </c>
      <c r="I50" s="59">
        <v>0.2564709782600403</v>
      </c>
      <c r="J50" s="41">
        <v>0.08784999698400497</v>
      </c>
      <c r="K50" s="36">
        <v>35.0</v>
      </c>
      <c r="L50" s="37">
        <v>0.06521572172641754</v>
      </c>
      <c r="M50" s="37">
        <v>0.13323000073432922</v>
      </c>
      <c r="N50" s="42">
        <v>0.007968000136315823</v>
      </c>
      <c r="O50" s="39">
        <v>1.1461036205291748</v>
      </c>
      <c r="P50" s="37">
        <v>2.058799982070923</v>
      </c>
      <c r="Q50" s="39">
        <v>2.1962730884552</v>
      </c>
      <c r="R50" s="39">
        <v>2.063990831375122</v>
      </c>
      <c r="S50" s="39">
        <v>5.684390068054199</v>
      </c>
      <c r="T50" s="37">
        <f t="shared" si="13"/>
        <v>0.3976689791</v>
      </c>
      <c r="U50" s="23"/>
      <c r="V50" s="19"/>
      <c r="W50" s="23"/>
      <c r="X50" s="26"/>
      <c r="Y50" s="27"/>
      <c r="Z50" s="26"/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>
      <c r="A51" s="76"/>
      <c r="B51" s="15"/>
      <c r="C51" s="16"/>
      <c r="D51" s="16"/>
      <c r="E51" s="17"/>
      <c r="F51" s="18"/>
      <c r="G51" s="19"/>
      <c r="H51" s="18"/>
      <c r="I51" s="20"/>
      <c r="J51" s="20"/>
      <c r="K51" s="21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9"/>
      <c r="W51" s="23"/>
      <c r="X51" s="26"/>
      <c r="Y51" s="27"/>
      <c r="Z51" s="26"/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>
      <c r="A52" s="101" t="s">
        <v>28</v>
      </c>
      <c r="B52" s="15"/>
      <c r="C52" s="16"/>
      <c r="D52" s="16"/>
      <c r="E52" s="17"/>
      <c r="F52" s="48">
        <f t="shared" ref="F52:S52" si="14"> (sum(F43:F50)/8)</f>
        <v>7.820000052</v>
      </c>
      <c r="G52" s="49">
        <f t="shared" si="14"/>
        <v>3.183749974</v>
      </c>
      <c r="H52" s="48">
        <f t="shared" si="14"/>
        <v>10.21374989</v>
      </c>
      <c r="I52" s="49">
        <f t="shared" si="14"/>
        <v>1.530829459</v>
      </c>
      <c r="J52" s="55">
        <f t="shared" si="14"/>
        <v>0.2232415015</v>
      </c>
      <c r="K52" s="55">
        <f t="shared" si="14"/>
        <v>155.25</v>
      </c>
      <c r="L52" s="50">
        <f t="shared" si="14"/>
        <v>0.063106018</v>
      </c>
      <c r="M52" s="50">
        <f t="shared" si="14"/>
        <v>0.1338655015</v>
      </c>
      <c r="N52" s="50">
        <f t="shared" si="14"/>
        <v>0.009581075166</v>
      </c>
      <c r="O52" s="50">
        <f t="shared" si="14"/>
        <v>3.97827062</v>
      </c>
      <c r="P52" s="50">
        <f t="shared" si="14"/>
        <v>5.620487481</v>
      </c>
      <c r="Q52" s="50">
        <f t="shared" si="14"/>
        <v>9.750890106</v>
      </c>
      <c r="R52" s="50">
        <f t="shared" si="14"/>
        <v>8.807486326</v>
      </c>
      <c r="S52" s="50">
        <f t="shared" si="14"/>
        <v>24.57610607</v>
      </c>
      <c r="T52" s="37">
        <f> M52 + N52 + I52</f>
        <v>1.674276036</v>
      </c>
      <c r="U52" s="23"/>
      <c r="V52" s="83"/>
      <c r="W52" s="23"/>
      <c r="X52" s="53"/>
      <c r="Y52" s="27"/>
      <c r="Z52" s="53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>
      <c r="A53" s="76"/>
      <c r="B53" s="15"/>
      <c r="C53" s="16"/>
      <c r="D53" s="16"/>
      <c r="E53" s="17"/>
      <c r="F53" s="18"/>
      <c r="G53" s="19"/>
      <c r="H53" s="18"/>
      <c r="I53" s="20"/>
      <c r="J53" s="20"/>
      <c r="K53" s="21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9"/>
      <c r="W53" s="23"/>
      <c r="X53" s="26"/>
      <c r="Y53" s="27"/>
      <c r="Z53" s="26"/>
      <c r="AA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>
      <c r="A54" s="78">
        <v>2015.0</v>
      </c>
      <c r="B54" s="30">
        <v>76.0</v>
      </c>
      <c r="C54" s="31" t="s">
        <v>31</v>
      </c>
      <c r="D54" s="31" t="s">
        <v>22</v>
      </c>
      <c r="E54" s="32">
        <v>42114.0</v>
      </c>
      <c r="F54" s="33">
        <v>7.840000152587891</v>
      </c>
      <c r="G54" s="34">
        <v>3.0999999046325684</v>
      </c>
      <c r="H54" s="33">
        <v>9.949999809265137</v>
      </c>
      <c r="I54" s="41">
        <v>1.6279290914535522</v>
      </c>
      <c r="J54" s="35">
        <v>0.3342039883136749</v>
      </c>
      <c r="K54" s="45">
        <v>132.0</v>
      </c>
      <c r="L54" s="37">
        <v>0.11138249933719635</v>
      </c>
      <c r="M54" s="80">
        <v>0.08118890225887299</v>
      </c>
      <c r="N54" s="42">
        <v>0.00725100003182888</v>
      </c>
      <c r="O54" s="39">
        <v>4.2515411376953125</v>
      </c>
      <c r="P54" s="37">
        <v>5.024199962615967</v>
      </c>
      <c r="Q54" s="39">
        <v>22.685710906982422</v>
      </c>
      <c r="R54" s="39">
        <v>14.809645652770996</v>
      </c>
      <c r="S54" s="39">
        <v>9.96426773071289</v>
      </c>
      <c r="T54" s="37">
        <f t="shared" ref="T54:T60" si="15"> M54 + N54 + I54</f>
        <v>1.716368994</v>
      </c>
      <c r="U54" s="23"/>
      <c r="V54" s="19"/>
      <c r="W54" s="23"/>
      <c r="X54" s="26"/>
      <c r="Y54" s="27"/>
      <c r="Z54" s="26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>
      <c r="A55" s="40"/>
      <c r="B55" s="30">
        <v>76.0</v>
      </c>
      <c r="C55" s="31" t="s">
        <v>31</v>
      </c>
      <c r="D55" s="31" t="s">
        <v>22</v>
      </c>
      <c r="E55" s="32">
        <v>42132.0</v>
      </c>
      <c r="F55" s="33">
        <v>8.130000114440918</v>
      </c>
      <c r="G55" s="43">
        <v>1.7799999713897705</v>
      </c>
      <c r="H55" s="33">
        <v>11.569999694824219</v>
      </c>
      <c r="I55" s="41">
        <v>1.5551742315292358</v>
      </c>
      <c r="J55" s="35">
        <v>0.2716200053691864</v>
      </c>
      <c r="K55" s="100">
        <v>262.0</v>
      </c>
      <c r="L55" s="37">
        <v>0.014012729749083519</v>
      </c>
      <c r="M55" s="37">
        <v>0.11917079985141754</v>
      </c>
      <c r="N55" s="42">
        <v>0.019878599792718887</v>
      </c>
      <c r="O55" s="39">
        <v>6.612751007080078</v>
      </c>
      <c r="P55" s="37">
        <v>4.144599914550781</v>
      </c>
      <c r="Q55" s="39">
        <v>17.605194091796875</v>
      </c>
      <c r="R55" s="39">
        <v>15.178963661193848</v>
      </c>
      <c r="S55" s="39">
        <v>37.39460754394531</v>
      </c>
      <c r="T55" s="37">
        <f t="shared" si="15"/>
        <v>1.694223631</v>
      </c>
      <c r="U55" s="23"/>
      <c r="V55" s="19"/>
      <c r="W55" s="23"/>
      <c r="X55" s="26"/>
      <c r="Y55" s="27"/>
      <c r="Z55" s="26"/>
      <c r="AA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>
      <c r="A56" s="40"/>
      <c r="B56" s="30">
        <v>76.0</v>
      </c>
      <c r="C56" s="31" t="s">
        <v>31</v>
      </c>
      <c r="D56" s="31" t="s">
        <v>22</v>
      </c>
      <c r="E56" s="32">
        <v>42134.0</v>
      </c>
      <c r="F56" s="33">
        <v>7.980000019073486</v>
      </c>
      <c r="G56" s="43">
        <v>2.140000104904175</v>
      </c>
      <c r="H56" s="33">
        <v>9.300000190734863</v>
      </c>
      <c r="I56" s="41">
        <v>0.870258092880249</v>
      </c>
      <c r="J56" s="35">
        <v>0.2519569993019104</v>
      </c>
      <c r="K56" s="100">
        <v>192.0</v>
      </c>
      <c r="L56" s="37">
        <v>0.1007910966873169</v>
      </c>
      <c r="M56" s="37">
        <v>0.08570200204849243</v>
      </c>
      <c r="N56" s="42">
        <v>0.0036239998880773783</v>
      </c>
      <c r="O56" s="39">
        <v>6.56423282623291</v>
      </c>
      <c r="P56" s="37">
        <v>3.047800064086914</v>
      </c>
      <c r="Q56" s="39">
        <v>14.52595043182373</v>
      </c>
      <c r="R56" s="39">
        <v>12.459646224975586</v>
      </c>
      <c r="S56" s="39">
        <v>33.22285461425781</v>
      </c>
      <c r="T56" s="37">
        <f t="shared" si="15"/>
        <v>0.9595840948</v>
      </c>
      <c r="U56" s="23"/>
      <c r="V56" s="19"/>
      <c r="W56" s="23"/>
      <c r="X56" s="26"/>
      <c r="Y56" s="27"/>
      <c r="Z56" s="26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>
      <c r="A57" s="40"/>
      <c r="B57" s="30">
        <v>76.0</v>
      </c>
      <c r="C57" s="31" t="s">
        <v>31</v>
      </c>
      <c r="D57" s="31" t="s">
        <v>22</v>
      </c>
      <c r="E57" s="32">
        <v>42149.0</v>
      </c>
      <c r="F57" s="33">
        <v>6.900000095367432</v>
      </c>
      <c r="G57" s="34">
        <v>3.0799999237060547</v>
      </c>
      <c r="H57" s="33">
        <v>9.800000190734863</v>
      </c>
      <c r="I57" s="59">
        <v>0.37635162472724915</v>
      </c>
      <c r="J57" s="41">
        <v>0.0679050013422966</v>
      </c>
      <c r="K57" s="36">
        <v>27.0</v>
      </c>
      <c r="L57" s="37">
        <v>0.15512169897556305</v>
      </c>
      <c r="M57" s="37">
        <v>0.13619519770145416</v>
      </c>
      <c r="N57" s="42">
        <v>0.005679599940776825</v>
      </c>
      <c r="O57" s="39">
        <v>1.4952950477600098</v>
      </c>
      <c r="P57" s="37">
        <v>2.2753000259399414</v>
      </c>
      <c r="Q57" s="39">
        <v>2.778163433074951</v>
      </c>
      <c r="R57" s="39">
        <v>1.9683172702789307</v>
      </c>
      <c r="S57" s="39">
        <v>8.12432861328125</v>
      </c>
      <c r="T57" s="37">
        <f t="shared" si="15"/>
        <v>0.5182264224</v>
      </c>
      <c r="U57" s="23"/>
      <c r="V57" s="19"/>
      <c r="W57" s="23"/>
      <c r="X57" s="26"/>
      <c r="Y57" s="27"/>
      <c r="Z57" s="26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>
      <c r="A58" s="40"/>
      <c r="B58" s="30">
        <v>76.0</v>
      </c>
      <c r="C58" s="31" t="s">
        <v>31</v>
      </c>
      <c r="D58" s="31" t="s">
        <v>22</v>
      </c>
      <c r="E58" s="32">
        <v>42162.0</v>
      </c>
      <c r="F58" s="33">
        <v>8.079999923706055</v>
      </c>
      <c r="G58" s="43">
        <v>2.069999933242798</v>
      </c>
      <c r="H58" s="44">
        <v>6.820000171661377</v>
      </c>
      <c r="I58" s="41">
        <v>1.5679322481155396</v>
      </c>
      <c r="J58" s="84">
        <v>0.5568209886550903</v>
      </c>
      <c r="K58" s="100">
        <v>213.0</v>
      </c>
      <c r="L58" s="37">
        <v>0.0612962506711483</v>
      </c>
      <c r="M58" s="37">
        <v>0.19152450561523438</v>
      </c>
      <c r="N58" s="42">
        <v>0.039757199585437775</v>
      </c>
      <c r="O58" s="39">
        <v>4.19905948638916</v>
      </c>
      <c r="P58" s="37">
        <v>4.816400051116943</v>
      </c>
      <c r="Q58" s="39">
        <v>20.72128677368164</v>
      </c>
      <c r="R58" s="39">
        <v>12.609601020812988</v>
      </c>
      <c r="S58" s="39">
        <v>25.24899673461914</v>
      </c>
      <c r="T58" s="37">
        <f t="shared" si="15"/>
        <v>1.799213953</v>
      </c>
      <c r="U58" s="23"/>
      <c r="V58" s="19"/>
      <c r="W58" s="23"/>
      <c r="X58" s="26"/>
      <c r="Y58" s="27"/>
      <c r="Z58" s="26"/>
      <c r="AA58" s="27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>
      <c r="A59" s="40"/>
      <c r="B59" s="30">
        <v>76.0</v>
      </c>
      <c r="C59" s="31" t="s">
        <v>31</v>
      </c>
      <c r="D59" s="31" t="s">
        <v>22</v>
      </c>
      <c r="E59" s="32">
        <v>42250.0</v>
      </c>
      <c r="F59" s="33">
        <v>6.96999979019165</v>
      </c>
      <c r="G59" s="102">
        <v>5.53000020980835</v>
      </c>
      <c r="H59" s="33">
        <v>13.880000114440918</v>
      </c>
      <c r="I59" s="41">
        <v>1.3519258499145508</v>
      </c>
      <c r="J59" s="41">
        <v>0.12853999435901642</v>
      </c>
      <c r="K59" s="45">
        <v>130.0</v>
      </c>
      <c r="L59" s="37">
        <v>0.06802540272474289</v>
      </c>
      <c r="M59" s="37">
        <v>0.08118890225887299</v>
      </c>
      <c r="N59" s="42">
        <v>0.0014501999830827117</v>
      </c>
      <c r="O59" s="39">
        <v>3.435922384262085</v>
      </c>
      <c r="P59" s="37">
        <v>5.388400077819824</v>
      </c>
      <c r="Q59" s="39">
        <v>9.225546836853027</v>
      </c>
      <c r="R59" s="39">
        <v>8.460783004760742</v>
      </c>
      <c r="S59" s="39">
        <v>20.09745216369629</v>
      </c>
      <c r="T59" s="37">
        <f t="shared" si="15"/>
        <v>1.434564952</v>
      </c>
      <c r="U59" s="23"/>
      <c r="V59" s="19"/>
      <c r="W59" s="23"/>
      <c r="X59" s="26"/>
      <c r="Y59" s="27"/>
      <c r="Z59" s="26"/>
      <c r="AA59" s="27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>
      <c r="A60" s="46"/>
      <c r="B60" s="30">
        <v>76.0</v>
      </c>
      <c r="C60" s="31" t="s">
        <v>31</v>
      </c>
      <c r="D60" s="31" t="s">
        <v>22</v>
      </c>
      <c r="E60" s="32">
        <v>42262.0</v>
      </c>
      <c r="F60" s="33">
        <v>7.949999809265137</v>
      </c>
      <c r="G60" s="43">
        <v>2.630000114440918</v>
      </c>
      <c r="H60" s="33">
        <v>8.260000228881836</v>
      </c>
      <c r="I60" s="41">
        <v>1.418109655380249</v>
      </c>
      <c r="J60" s="41">
        <v>0.16297200322151184</v>
      </c>
      <c r="K60" s="100">
        <v>202.0</v>
      </c>
      <c r="L60" s="37">
        <v>0.048537980765104294</v>
      </c>
      <c r="M60" s="37">
        <v>0.14896349608898163</v>
      </c>
      <c r="N60" s="42">
        <v>0.008046099916100502</v>
      </c>
      <c r="O60" s="39">
        <v>4.893188953399658</v>
      </c>
      <c r="P60" s="37">
        <v>4.184700012207031</v>
      </c>
      <c r="Q60" s="39">
        <v>13.6937894821167</v>
      </c>
      <c r="R60" s="39">
        <v>10.496742248535156</v>
      </c>
      <c r="S60" s="39">
        <v>32.42837142944336</v>
      </c>
      <c r="T60" s="37">
        <f t="shared" si="15"/>
        <v>1.575119251</v>
      </c>
      <c r="U60" s="23"/>
      <c r="V60" s="19"/>
      <c r="W60" s="23"/>
      <c r="X60" s="26"/>
      <c r="Y60" s="27"/>
      <c r="Z60" s="26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>
      <c r="A61" s="76"/>
      <c r="B61" s="15"/>
      <c r="C61" s="16"/>
      <c r="D61" s="16"/>
      <c r="E61" s="17"/>
      <c r="F61" s="18"/>
      <c r="G61" s="19"/>
      <c r="H61" s="18"/>
      <c r="I61" s="20"/>
      <c r="J61" s="20"/>
      <c r="K61" s="21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19"/>
      <c r="W61" s="23"/>
      <c r="X61" s="53"/>
      <c r="Y61" s="27"/>
      <c r="Z61" s="53"/>
      <c r="AA61" s="27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>
      <c r="A62" s="101" t="s">
        <v>28</v>
      </c>
      <c r="B62" s="15"/>
      <c r="C62" s="16"/>
      <c r="D62" s="16"/>
      <c r="E62" s="17"/>
      <c r="F62" s="48">
        <f t="shared" ref="F62:S62" si="16"> (sum(F54:F60)/7)</f>
        <v>7.692857129</v>
      </c>
      <c r="G62" s="48">
        <f t="shared" si="16"/>
        <v>2.904285737</v>
      </c>
      <c r="H62" s="48">
        <f t="shared" si="16"/>
        <v>9.940000057</v>
      </c>
      <c r="I62" s="49">
        <f t="shared" si="16"/>
        <v>1.252525828</v>
      </c>
      <c r="J62" s="55">
        <f t="shared" si="16"/>
        <v>0.2534312829</v>
      </c>
      <c r="K62" s="55">
        <f t="shared" si="16"/>
        <v>165.4285714</v>
      </c>
      <c r="L62" s="50">
        <f t="shared" si="16"/>
        <v>0.07988109413</v>
      </c>
      <c r="M62" s="50">
        <f t="shared" si="16"/>
        <v>0.1205619723</v>
      </c>
      <c r="N62" s="50">
        <f t="shared" si="16"/>
        <v>0.01224095702</v>
      </c>
      <c r="O62" s="50">
        <f t="shared" si="16"/>
        <v>4.493141549</v>
      </c>
      <c r="P62" s="50">
        <f t="shared" si="16"/>
        <v>4.125914301</v>
      </c>
      <c r="Q62" s="50">
        <f t="shared" si="16"/>
        <v>14.46223457</v>
      </c>
      <c r="R62" s="50">
        <f t="shared" si="16"/>
        <v>10.85481415</v>
      </c>
      <c r="S62" s="50">
        <f t="shared" si="16"/>
        <v>23.78298269</v>
      </c>
      <c r="T62" s="37">
        <f> M62 + N62 + I62</f>
        <v>1.385328757</v>
      </c>
      <c r="U62" s="23"/>
      <c r="V62" s="83"/>
      <c r="W62" s="23"/>
      <c r="X62" s="26"/>
      <c r="Y62" s="27"/>
      <c r="Z62" s="26"/>
      <c r="AA62" s="27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>
      <c r="A63" s="76"/>
      <c r="B63" s="15"/>
      <c r="C63" s="16"/>
      <c r="D63" s="16"/>
      <c r="E63" s="17"/>
      <c r="F63" s="18"/>
      <c r="G63" s="19"/>
      <c r="H63" s="18"/>
      <c r="I63" s="20"/>
      <c r="J63" s="20"/>
      <c r="K63" s="21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19"/>
      <c r="W63" s="23"/>
      <c r="X63" s="26"/>
      <c r="Y63" s="27"/>
      <c r="Z63" s="26"/>
      <c r="AA63" s="27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>
      <c r="A64" s="78">
        <v>2016.0</v>
      </c>
      <c r="B64" s="30">
        <v>76.0</v>
      </c>
      <c r="C64" s="31" t="s">
        <v>31</v>
      </c>
      <c r="D64" s="31" t="s">
        <v>22</v>
      </c>
      <c r="E64" s="32">
        <v>42446.0</v>
      </c>
      <c r="F64" s="33">
        <v>8.069999694824219</v>
      </c>
      <c r="G64" s="34">
        <v>4.769999980926514</v>
      </c>
      <c r="H64" s="33">
        <v>9.899999618530273</v>
      </c>
      <c r="I64" s="41">
        <v>1.7159258127212524</v>
      </c>
      <c r="J64" s="41">
        <v>0.17785200476646423</v>
      </c>
      <c r="K64" s="100">
        <v>139.0</v>
      </c>
      <c r="L64" s="37">
        <v>0.02945920079946518</v>
      </c>
      <c r="M64" s="80">
        <v>0.04283875972032547</v>
      </c>
      <c r="N64" s="42">
        <v>0.00725629273802042</v>
      </c>
      <c r="O64" s="39">
        <v>3.6457982063293457</v>
      </c>
      <c r="P64" s="37">
        <v>5.448599815368652</v>
      </c>
      <c r="Q64" s="39">
        <v>9.339871406555176</v>
      </c>
      <c r="R64" s="39">
        <v>8.947686195373535</v>
      </c>
      <c r="S64" s="39">
        <v>22.031696319580078</v>
      </c>
      <c r="T64" s="37">
        <f t="shared" ref="T64:T70" si="17"> M64 + N64 + I64</f>
        <v>1.766020865</v>
      </c>
      <c r="U64" s="23"/>
      <c r="V64" s="19"/>
      <c r="W64" s="23"/>
      <c r="X64" s="26"/>
      <c r="Y64" s="27"/>
      <c r="Z64" s="26"/>
      <c r="AA64" s="27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>
      <c r="A65" s="40"/>
      <c r="B65" s="30">
        <v>76.0</v>
      </c>
      <c r="C65" s="31" t="s">
        <v>31</v>
      </c>
      <c r="D65" s="31" t="s">
        <v>22</v>
      </c>
      <c r="E65" s="32">
        <v>42494.0</v>
      </c>
      <c r="F65" s="33">
        <v>8.130000114440918</v>
      </c>
      <c r="G65" s="34">
        <v>4.909999847412109</v>
      </c>
      <c r="H65" s="33">
        <v>11.369999885559082</v>
      </c>
      <c r="I65" s="41">
        <v>1.140954852104187</v>
      </c>
      <c r="J65" s="41">
        <v>0.14821000397205353</v>
      </c>
      <c r="K65" s="45">
        <v>126.0</v>
      </c>
      <c r="L65" s="37">
        <v>0.03172589838504791</v>
      </c>
      <c r="M65" s="37">
        <v>0.0985291451215744</v>
      </c>
      <c r="N65" s="42">
        <v>0.004535182844847441</v>
      </c>
      <c r="O65" s="39">
        <v>2.59525990486145</v>
      </c>
      <c r="P65" s="37">
        <v>4.797500133514404</v>
      </c>
      <c r="Q65" s="39">
        <v>7.331079483032227</v>
      </c>
      <c r="R65" s="39">
        <v>5.9805192947387695</v>
      </c>
      <c r="S65" s="39">
        <v>19.07186508178711</v>
      </c>
      <c r="T65" s="37">
        <f t="shared" si="17"/>
        <v>1.24401918</v>
      </c>
      <c r="U65" s="23"/>
      <c r="V65" s="19"/>
      <c r="W65" s="23"/>
      <c r="X65" s="26"/>
      <c r="Y65" s="27"/>
      <c r="Z65" s="26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>
      <c r="A66" s="40"/>
      <c r="B66" s="30">
        <v>76.0</v>
      </c>
      <c r="C66" s="31" t="s">
        <v>31</v>
      </c>
      <c r="D66" s="31" t="s">
        <v>22</v>
      </c>
      <c r="E66" s="32">
        <v>42564.0</v>
      </c>
      <c r="F66" s="33">
        <v>8.300000190734863</v>
      </c>
      <c r="G66" s="43">
        <v>3.0199999809265137</v>
      </c>
      <c r="H66" s="33">
        <v>9.140000343322754</v>
      </c>
      <c r="I66" s="41">
        <v>2.462013006210327</v>
      </c>
      <c r="J66" s="35">
        <v>0.22247999906539917</v>
      </c>
      <c r="K66" s="100">
        <v>149.0</v>
      </c>
      <c r="L66" s="37">
        <v>0.11446892470121384</v>
      </c>
      <c r="M66" s="37">
        <v>0.12360908091068268</v>
      </c>
      <c r="N66" s="42">
        <v>0.0085578802973032</v>
      </c>
      <c r="O66" s="39">
        <v>3.5168120861053467</v>
      </c>
      <c r="P66" s="37">
        <v>5.634399890899658</v>
      </c>
      <c r="Q66" s="39">
        <v>9.014689445495605</v>
      </c>
      <c r="R66" s="39">
        <v>7.912604808807373</v>
      </c>
      <c r="S66" s="39">
        <v>24.816205978393555</v>
      </c>
      <c r="T66" s="37">
        <f t="shared" si="17"/>
        <v>2.594179967</v>
      </c>
      <c r="U66" s="23"/>
      <c r="V66" s="19"/>
      <c r="W66" s="23"/>
      <c r="X66" s="26"/>
      <c r="Y66" s="27"/>
      <c r="Z66" s="26"/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>
      <c r="A67" s="40"/>
      <c r="B67" s="30">
        <v>76.0</v>
      </c>
      <c r="C67" s="31" t="s">
        <v>31</v>
      </c>
      <c r="D67" s="31" t="s">
        <v>22</v>
      </c>
      <c r="E67" s="32">
        <v>42588.0</v>
      </c>
      <c r="F67" s="33">
        <v>8.109999656677246</v>
      </c>
      <c r="G67" s="43">
        <v>2.5899999141693115</v>
      </c>
      <c r="H67" s="33">
        <v>10.329999923706055</v>
      </c>
      <c r="I67" s="35">
        <v>2.7295708656311035</v>
      </c>
      <c r="J67" s="35">
        <v>0.31147199869155884</v>
      </c>
      <c r="K67" s="100">
        <v>161.0</v>
      </c>
      <c r="L67" s="37">
        <v>0.06682563573122025</v>
      </c>
      <c r="M67" s="37">
        <v>0.13639622926712036</v>
      </c>
      <c r="N67" s="42">
        <v>0.012611613608896732</v>
      </c>
      <c r="O67" s="39">
        <v>3.4241764545440674</v>
      </c>
      <c r="P67" s="37">
        <v>4.5725998878479</v>
      </c>
      <c r="Q67" s="39">
        <v>14.233376502990723</v>
      </c>
      <c r="R67" s="39">
        <v>9.365221977233887</v>
      </c>
      <c r="S67" s="39">
        <v>15.867265701293945</v>
      </c>
      <c r="T67" s="37">
        <f t="shared" si="17"/>
        <v>2.878578709</v>
      </c>
      <c r="U67" s="23"/>
      <c r="V67" s="19"/>
      <c r="W67" s="23"/>
      <c r="X67" s="26"/>
      <c r="Y67" s="27"/>
      <c r="Z67" s="26"/>
      <c r="AA67" s="2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>
      <c r="A68" s="40"/>
      <c r="B68" s="30">
        <v>76.0</v>
      </c>
      <c r="C68" s="31" t="s">
        <v>31</v>
      </c>
      <c r="D68" s="31" t="s">
        <v>22</v>
      </c>
      <c r="E68" s="32">
        <v>42597.0</v>
      </c>
      <c r="F68" s="33">
        <v>7.860000133514404</v>
      </c>
      <c r="G68" s="43">
        <v>1.190000057220459</v>
      </c>
      <c r="H68" s="33">
        <v>8.0</v>
      </c>
      <c r="I68" s="35">
        <v>2.6976871490478516</v>
      </c>
      <c r="J68" s="35">
        <v>0.3707999885082245</v>
      </c>
      <c r="K68" s="100">
        <v>195.0</v>
      </c>
      <c r="L68" s="37">
        <v>0.027769094333052635</v>
      </c>
      <c r="M68" s="37">
        <v>0.18328243494033813</v>
      </c>
      <c r="N68" s="42">
        <v>0.009458709508180618</v>
      </c>
      <c r="O68" s="39">
        <v>3.388270139694214</v>
      </c>
      <c r="P68" s="37">
        <v>4.74399995803833</v>
      </c>
      <c r="Q68" s="39">
        <v>13.595317840576172</v>
      </c>
      <c r="R68" s="39">
        <v>9.775554656982422</v>
      </c>
      <c r="S68" s="39">
        <v>17.16753578186035</v>
      </c>
      <c r="T68" s="37">
        <f t="shared" si="17"/>
        <v>2.890428293</v>
      </c>
      <c r="U68" s="23"/>
      <c r="V68" s="19"/>
      <c r="W68" s="23"/>
      <c r="X68" s="26"/>
      <c r="Y68" s="27"/>
      <c r="Z68" s="26"/>
      <c r="AA68" s="27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>
      <c r="A69" s="40"/>
      <c r="B69" s="30">
        <v>76.0</v>
      </c>
      <c r="C69" s="31" t="s">
        <v>31</v>
      </c>
      <c r="D69" s="31" t="s">
        <v>22</v>
      </c>
      <c r="E69" s="32">
        <v>42632.0</v>
      </c>
      <c r="F69" s="33">
        <v>8.079999923706055</v>
      </c>
      <c r="G69" s="43">
        <v>2.680000066757202</v>
      </c>
      <c r="H69" s="33">
        <v>9.84000015258789</v>
      </c>
      <c r="I69" s="35">
        <v>2.8430612087249756</v>
      </c>
      <c r="J69" s="84">
        <v>0.44495999813079834</v>
      </c>
      <c r="K69" s="100">
        <v>210.0</v>
      </c>
      <c r="L69" s="37">
        <v>0.07635000348091125</v>
      </c>
      <c r="M69" s="37">
        <v>0.08524764329195023</v>
      </c>
      <c r="N69" s="42">
        <v>0.009008294902741909</v>
      </c>
      <c r="O69" s="39">
        <v>4.382315158843994</v>
      </c>
      <c r="P69" s="37">
        <v>5.0609002113342285</v>
      </c>
      <c r="Q69" s="39">
        <v>21.26888084411621</v>
      </c>
      <c r="R69" s="39">
        <v>13.98110580444336</v>
      </c>
      <c r="S69" s="39">
        <v>19.738855361938477</v>
      </c>
      <c r="T69" s="37">
        <f t="shared" si="17"/>
        <v>2.937317147</v>
      </c>
      <c r="U69" s="23"/>
      <c r="V69" s="19"/>
      <c r="W69" s="23"/>
      <c r="X69" s="26"/>
      <c r="Y69" s="27"/>
      <c r="Z69" s="26"/>
      <c r="AA69" s="27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>
      <c r="A70" s="46"/>
      <c r="B70" s="30">
        <v>76.0</v>
      </c>
      <c r="C70" s="31" t="s">
        <v>31</v>
      </c>
      <c r="D70" s="31" t="s">
        <v>22</v>
      </c>
      <c r="E70" s="32">
        <v>42662.0</v>
      </c>
      <c r="F70" s="33">
        <v>8.029999732971191</v>
      </c>
      <c r="G70" s="43">
        <v>2.5</v>
      </c>
      <c r="H70" s="33">
        <v>9.869999885559082</v>
      </c>
      <c r="I70" s="41">
        <v>1.8009419441223145</v>
      </c>
      <c r="J70" s="84">
        <v>0.505050003528595</v>
      </c>
      <c r="K70" s="100">
        <v>190.0</v>
      </c>
      <c r="L70" s="37">
        <v>0.07328342646360397</v>
      </c>
      <c r="M70" s="37">
        <v>0.1035064235329628</v>
      </c>
      <c r="N70" s="42">
        <v>0.0040366132743656635</v>
      </c>
      <c r="O70" s="39">
        <v>4.027103424072266</v>
      </c>
      <c r="P70" s="37">
        <v>4.462699890136719</v>
      </c>
      <c r="Q70" s="39">
        <v>16.86907196044922</v>
      </c>
      <c r="R70" s="39">
        <v>12.427766799926758</v>
      </c>
      <c r="S70" s="39">
        <v>19.21494483947754</v>
      </c>
      <c r="T70" s="37">
        <f t="shared" si="17"/>
        <v>1.908484981</v>
      </c>
      <c r="U70" s="23"/>
      <c r="V70" s="19"/>
      <c r="W70" s="23"/>
      <c r="X70" s="26"/>
      <c r="Y70" s="27"/>
      <c r="Z70" s="26"/>
      <c r="AA70" s="27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>
      <c r="A71" s="76"/>
      <c r="B71" s="15"/>
      <c r="C71" s="16"/>
      <c r="D71" s="16"/>
      <c r="E71" s="17"/>
      <c r="F71" s="18"/>
      <c r="G71" s="19"/>
      <c r="H71" s="18"/>
      <c r="I71" s="20"/>
      <c r="J71" s="20"/>
      <c r="K71" s="21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19"/>
      <c r="W71" s="108"/>
      <c r="X71" s="53"/>
      <c r="Y71" s="27"/>
      <c r="Z71" s="53"/>
      <c r="AA71" s="27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>
      <c r="A72" s="101" t="s">
        <v>28</v>
      </c>
      <c r="B72" s="15"/>
      <c r="C72" s="16"/>
      <c r="D72" s="16"/>
      <c r="E72" s="17"/>
      <c r="F72" s="48">
        <f t="shared" ref="F72:S72" si="18"> (sum(F64:F70)/7)</f>
        <v>8.082857064</v>
      </c>
      <c r="G72" s="49">
        <f t="shared" si="18"/>
        <v>3.094285692</v>
      </c>
      <c r="H72" s="48">
        <f t="shared" si="18"/>
        <v>9.778571401</v>
      </c>
      <c r="I72" s="49">
        <f t="shared" si="18"/>
        <v>2.198593548</v>
      </c>
      <c r="J72" s="55">
        <f t="shared" si="18"/>
        <v>0.3115462852</v>
      </c>
      <c r="K72" s="55">
        <f t="shared" si="18"/>
        <v>167.1428571</v>
      </c>
      <c r="L72" s="50">
        <f t="shared" si="18"/>
        <v>0.05998316913</v>
      </c>
      <c r="M72" s="50">
        <f t="shared" si="18"/>
        <v>0.1104871024</v>
      </c>
      <c r="N72" s="50">
        <f t="shared" si="18"/>
        <v>0.007923512453</v>
      </c>
      <c r="O72" s="50">
        <f t="shared" si="18"/>
        <v>3.568533625</v>
      </c>
      <c r="P72" s="50">
        <f t="shared" si="18"/>
        <v>4.96009997</v>
      </c>
      <c r="Q72" s="50">
        <f t="shared" si="18"/>
        <v>13.09318393</v>
      </c>
      <c r="R72" s="50">
        <f t="shared" si="18"/>
        <v>9.770065648</v>
      </c>
      <c r="S72" s="50">
        <f t="shared" si="18"/>
        <v>19.70119558</v>
      </c>
      <c r="T72" s="37">
        <f> M72 + N72 + I72</f>
        <v>2.317004163</v>
      </c>
      <c r="U72" s="23"/>
      <c r="V72" s="83"/>
      <c r="W72" s="108"/>
      <c r="X72" s="26"/>
      <c r="Y72" s="27"/>
      <c r="Z72" s="26"/>
      <c r="AA72" s="27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>
      <c r="A73" s="76"/>
      <c r="B73" s="15"/>
      <c r="C73" s="16"/>
      <c r="D73" s="16"/>
      <c r="E73" s="17"/>
      <c r="F73" s="18"/>
      <c r="G73" s="19"/>
      <c r="H73" s="18"/>
      <c r="I73" s="20"/>
      <c r="J73" s="20"/>
      <c r="K73" s="2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19"/>
      <c r="W73" s="108"/>
      <c r="X73" s="26"/>
      <c r="Y73" s="27"/>
      <c r="Z73" s="26"/>
      <c r="AA73" s="27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>
      <c r="A74" s="78">
        <v>2017.0</v>
      </c>
      <c r="B74" s="30">
        <v>76.0</v>
      </c>
      <c r="C74" s="31" t="s">
        <v>31</v>
      </c>
      <c r="D74" s="31" t="s">
        <v>22</v>
      </c>
      <c r="E74" s="32">
        <v>42814.0</v>
      </c>
      <c r="F74" s="33">
        <v>8.1899995803833</v>
      </c>
      <c r="G74" s="34">
        <v>4.989999771118164</v>
      </c>
      <c r="H74" s="33">
        <v>12.130000114440918</v>
      </c>
      <c r="I74" s="41">
        <v>1.9468355178833008</v>
      </c>
      <c r="J74" s="35">
        <v>0.230880007147789</v>
      </c>
      <c r="K74" s="100">
        <v>158.0</v>
      </c>
      <c r="L74" s="37">
        <v>0.06829000264406204</v>
      </c>
      <c r="M74" s="80">
        <v>0.0258766058832407</v>
      </c>
      <c r="N74" s="42">
        <v>0.017043478786945343</v>
      </c>
      <c r="O74" s="39">
        <v>4.370320796966553</v>
      </c>
      <c r="P74" s="37">
        <v>5.530300140380859</v>
      </c>
      <c r="Q74" s="39">
        <v>12.926794052124023</v>
      </c>
      <c r="R74" s="39">
        <v>11.23858642578125</v>
      </c>
      <c r="S74" s="39">
        <v>28.383472442626953</v>
      </c>
      <c r="T74" s="37">
        <f t="shared" ref="T74:T80" si="19"> M74 + N74 + I74</f>
        <v>1.989755603</v>
      </c>
      <c r="U74" s="23"/>
      <c r="V74" s="19"/>
      <c r="W74" s="108"/>
      <c r="X74" s="26"/>
      <c r="Y74" s="27"/>
      <c r="Z74" s="26"/>
      <c r="AA74" s="27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>
      <c r="A75" s="40"/>
      <c r="B75" s="30">
        <v>76.0</v>
      </c>
      <c r="C75" s="31" t="s">
        <v>31</v>
      </c>
      <c r="D75" s="31" t="s">
        <v>22</v>
      </c>
      <c r="E75" s="32">
        <v>42850.0</v>
      </c>
      <c r="F75" s="33">
        <v>7.920000076293945</v>
      </c>
      <c r="G75" s="43">
        <v>2.2799999713897705</v>
      </c>
      <c r="H75" s="33">
        <v>10.680000305175781</v>
      </c>
      <c r="I75" s="41">
        <v>0.8639128804206848</v>
      </c>
      <c r="J75" s="35">
        <v>0.230880007147789</v>
      </c>
      <c r="K75" s="45">
        <v>82.0</v>
      </c>
      <c r="L75" s="37">
        <v>0.20396779477596283</v>
      </c>
      <c r="M75" s="37">
        <v>0.2070128470659256</v>
      </c>
      <c r="N75" s="42">
        <v>0.013006865046918392</v>
      </c>
      <c r="O75" s="39">
        <v>2.1703579425811768</v>
      </c>
      <c r="P75" s="37">
        <v>3.6145999431610107</v>
      </c>
      <c r="Q75" s="39">
        <v>7.916324615478516</v>
      </c>
      <c r="R75" s="39">
        <v>5.32180118560791</v>
      </c>
      <c r="S75" s="39">
        <v>9.248550415039062</v>
      </c>
      <c r="T75" s="37">
        <f t="shared" si="19"/>
        <v>1.083932593</v>
      </c>
      <c r="U75" s="23"/>
      <c r="V75" s="19"/>
      <c r="W75" s="108"/>
      <c r="X75" s="26"/>
      <c r="Y75" s="27"/>
      <c r="Z75" s="26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>
      <c r="A76" s="40"/>
      <c r="B76" s="30">
        <v>76.0</v>
      </c>
      <c r="C76" s="31" t="s">
        <v>31</v>
      </c>
      <c r="D76" s="31" t="s">
        <v>22</v>
      </c>
      <c r="E76" s="32">
        <v>42865.0</v>
      </c>
      <c r="F76" s="33">
        <v>8.050000190734863</v>
      </c>
      <c r="G76" s="34">
        <v>3.2899999618530273</v>
      </c>
      <c r="H76" s="33">
        <v>7.599999904632568</v>
      </c>
      <c r="I76" s="41">
        <v>1.824854850769043</v>
      </c>
      <c r="J76" s="84">
        <v>0.4781700074672699</v>
      </c>
      <c r="K76" s="100">
        <v>205.0</v>
      </c>
      <c r="L76" s="37">
        <v>0.06797981262207031</v>
      </c>
      <c r="M76" s="37">
        <v>0.03619665652513504</v>
      </c>
      <c r="N76" s="42">
        <v>0.00588272325694561</v>
      </c>
      <c r="O76" s="39">
        <v>4.401644229888916</v>
      </c>
      <c r="P76" s="37">
        <v>5.573599815368652</v>
      </c>
      <c r="Q76" s="39">
        <v>19.984573364257812</v>
      </c>
      <c r="R76" s="39">
        <v>12.160271644592285</v>
      </c>
      <c r="S76" s="39">
        <v>19.381689071655273</v>
      </c>
      <c r="T76" s="37">
        <f t="shared" si="19"/>
        <v>1.866934231</v>
      </c>
      <c r="U76" s="23"/>
      <c r="V76" s="19"/>
      <c r="W76" s="108"/>
      <c r="X76" s="26"/>
      <c r="Y76" s="27"/>
      <c r="Z76" s="26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>
      <c r="A77" s="40"/>
      <c r="B77" s="30">
        <v>76.0</v>
      </c>
      <c r="C77" s="31" t="s">
        <v>31</v>
      </c>
      <c r="D77" s="31" t="s">
        <v>22</v>
      </c>
      <c r="E77" s="32">
        <v>42940.0</v>
      </c>
      <c r="F77" s="33">
        <v>8.569999694824219</v>
      </c>
      <c r="G77" s="43">
        <v>2.5199999809265137</v>
      </c>
      <c r="H77" s="33">
        <v>11.829999923706055</v>
      </c>
      <c r="I77" s="41">
        <v>2.1382064819335938</v>
      </c>
      <c r="J77" s="35">
        <v>0.2753100097179413</v>
      </c>
      <c r="K77" s="100">
        <v>228.0</v>
      </c>
      <c r="L77" s="37">
        <v>0.04374539852142334</v>
      </c>
      <c r="M77" s="37">
        <v>0.11261182278394699</v>
      </c>
      <c r="N77" s="42">
        <v>0.02126830630004406</v>
      </c>
      <c r="O77" s="39">
        <v>6.166567802429199</v>
      </c>
      <c r="P77" s="37">
        <v>7.236299991607666</v>
      </c>
      <c r="Q77" s="39">
        <v>19.04121208190918</v>
      </c>
      <c r="R77" s="39">
        <v>14.37648868560791</v>
      </c>
      <c r="S77" s="39">
        <v>39.59756088256836</v>
      </c>
      <c r="T77" s="37">
        <f t="shared" si="19"/>
        <v>2.272086611</v>
      </c>
      <c r="U77" s="23"/>
      <c r="V77" s="19"/>
      <c r="W77" s="108"/>
      <c r="X77" s="26"/>
      <c r="Y77" s="27"/>
      <c r="Z77" s="26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>
      <c r="A78" s="40"/>
      <c r="B78" s="30">
        <v>76.0</v>
      </c>
      <c r="C78" s="31" t="s">
        <v>31</v>
      </c>
      <c r="D78" s="31" t="s">
        <v>22</v>
      </c>
      <c r="E78" s="32">
        <v>42964.0</v>
      </c>
      <c r="F78" s="33">
        <v>8.069999694824219</v>
      </c>
      <c r="G78" s="43">
        <v>1.399999976158142</v>
      </c>
      <c r="H78" s="33">
        <v>9.619999885559082</v>
      </c>
      <c r="I78" s="41">
        <v>1.8321032524108887</v>
      </c>
      <c r="J78" s="35">
        <v>0.3767400085926056</v>
      </c>
      <c r="K78" s="100">
        <v>212.0</v>
      </c>
      <c r="L78" s="37">
        <v>0.09275771677494049</v>
      </c>
      <c r="M78" s="37">
        <v>0.060327764600515366</v>
      </c>
      <c r="N78" s="42">
        <v>0.014028032310307026</v>
      </c>
      <c r="O78" s="39">
        <v>5.536811828613281</v>
      </c>
      <c r="P78" s="37">
        <v>6.044000148773193</v>
      </c>
      <c r="Q78" s="39">
        <v>24.170364379882812</v>
      </c>
      <c r="R78" s="39">
        <v>15.74752426147461</v>
      </c>
      <c r="S78" s="39">
        <v>25.85665512084961</v>
      </c>
      <c r="T78" s="37">
        <f t="shared" si="19"/>
        <v>1.906459049</v>
      </c>
      <c r="U78" s="23"/>
      <c r="V78" s="19"/>
      <c r="W78" s="108"/>
      <c r="X78" s="26"/>
      <c r="Y78" s="27"/>
      <c r="Z78" s="26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>
      <c r="A79" s="40"/>
      <c r="B79" s="30">
        <v>76.0</v>
      </c>
      <c r="C79" s="31" t="s">
        <v>31</v>
      </c>
      <c r="D79" s="31" t="s">
        <v>22</v>
      </c>
      <c r="E79" s="32">
        <v>42992.0</v>
      </c>
      <c r="F79" s="33">
        <v>8.350000381469727</v>
      </c>
      <c r="G79" s="43">
        <v>2.5299999713897705</v>
      </c>
      <c r="H79" s="33">
        <v>10.5</v>
      </c>
      <c r="I79" s="41">
        <v>1.6541451215744019</v>
      </c>
      <c r="J79" s="59">
        <v>0.0</v>
      </c>
      <c r="K79" s="100">
        <v>196.0</v>
      </c>
      <c r="L79" s="37">
        <v>0.07420600205659866</v>
      </c>
      <c r="M79" s="37">
        <v>0.12065552920103073</v>
      </c>
      <c r="N79" s="42">
        <v>0.010860411450266838</v>
      </c>
      <c r="O79" s="39">
        <v>4.480985164642334</v>
      </c>
      <c r="P79" s="37">
        <v>4.934000015258789</v>
      </c>
      <c r="Q79" s="39">
        <v>22.119144439697266</v>
      </c>
      <c r="R79" s="39">
        <v>15.882739067077637</v>
      </c>
      <c r="S79" s="39">
        <v>22.384952545166016</v>
      </c>
      <c r="T79" s="37">
        <f t="shared" si="19"/>
        <v>1.785661062</v>
      </c>
      <c r="U79" s="23"/>
      <c r="V79" s="19"/>
      <c r="W79" s="108"/>
      <c r="X79" s="26"/>
      <c r="Y79" s="27"/>
      <c r="Z79" s="26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>
      <c r="A80" s="46"/>
      <c r="B80" s="30">
        <v>76.0</v>
      </c>
      <c r="C80" s="31" t="s">
        <v>31</v>
      </c>
      <c r="D80" s="31" t="s">
        <v>22</v>
      </c>
      <c r="E80" s="32">
        <v>43075.0</v>
      </c>
      <c r="F80" s="33">
        <v>8.380000114440918</v>
      </c>
      <c r="G80" s="43">
        <v>2.9700000286102295</v>
      </c>
      <c r="H80" s="33">
        <v>14.140000343322754</v>
      </c>
      <c r="I80" s="41">
        <v>1.5146870613098145</v>
      </c>
      <c r="J80" s="35">
        <v>0.3767400085926056</v>
      </c>
      <c r="K80" s="100">
        <v>188.0</v>
      </c>
      <c r="L80" s="37">
        <v>0.022716699168086052</v>
      </c>
      <c r="M80" s="37">
        <v>0.09250257164239883</v>
      </c>
      <c r="N80" s="42">
        <v>0.015385583974421024</v>
      </c>
      <c r="O80" s="39">
        <v>3.9353935718536377</v>
      </c>
      <c r="P80" s="37">
        <v>4.938300132751465</v>
      </c>
      <c r="Q80" s="39">
        <v>21.26316261291504</v>
      </c>
      <c r="R80" s="39">
        <v>12.512275695800781</v>
      </c>
      <c r="S80" s="39">
        <v>18.1651611328125</v>
      </c>
      <c r="T80" s="37">
        <f t="shared" si="19"/>
        <v>1.622575217</v>
      </c>
      <c r="U80" s="23"/>
      <c r="V80" s="19"/>
      <c r="W80" s="108"/>
      <c r="X80" s="26"/>
      <c r="Y80" s="27"/>
      <c r="Z80" s="26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>
      <c r="A81" s="76"/>
      <c r="B81" s="15"/>
      <c r="C81" s="16"/>
      <c r="D81" s="16"/>
      <c r="E81" s="17"/>
      <c r="F81" s="18"/>
      <c r="G81" s="19"/>
      <c r="H81" s="18"/>
      <c r="I81" s="20"/>
      <c r="J81" s="20"/>
      <c r="K81" s="21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19"/>
      <c r="W81" s="108"/>
      <c r="X81" s="53"/>
      <c r="Y81" s="27"/>
      <c r="Z81" s="53"/>
      <c r="AA81" s="27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>
      <c r="A82" s="101" t="s">
        <v>28</v>
      </c>
      <c r="B82" s="15"/>
      <c r="C82" s="16"/>
      <c r="D82" s="16"/>
      <c r="E82" s="17"/>
      <c r="F82" s="48">
        <f t="shared" ref="F82:S82" si="20"> (sum(F74:F80)/7)</f>
        <v>8.21857139</v>
      </c>
      <c r="G82" s="48">
        <f t="shared" si="20"/>
        <v>2.854285666</v>
      </c>
      <c r="H82" s="48">
        <f t="shared" si="20"/>
        <v>10.9285715</v>
      </c>
      <c r="I82" s="49">
        <f t="shared" si="20"/>
        <v>1.682106452</v>
      </c>
      <c r="J82" s="55">
        <f t="shared" si="20"/>
        <v>0.2812457212</v>
      </c>
      <c r="K82" s="55">
        <f t="shared" si="20"/>
        <v>181.2857143</v>
      </c>
      <c r="L82" s="50">
        <f t="shared" si="20"/>
        <v>0.08195191808</v>
      </c>
      <c r="M82" s="50">
        <f t="shared" si="20"/>
        <v>0.09359768539</v>
      </c>
      <c r="N82" s="50">
        <f t="shared" si="20"/>
        <v>0.0139250573</v>
      </c>
      <c r="O82" s="50">
        <f t="shared" si="20"/>
        <v>4.437440191</v>
      </c>
      <c r="P82" s="50">
        <f t="shared" si="20"/>
        <v>5.41015717</v>
      </c>
      <c r="Q82" s="50">
        <f t="shared" si="20"/>
        <v>18.20308222</v>
      </c>
      <c r="R82" s="50">
        <f t="shared" si="20"/>
        <v>12.46281242</v>
      </c>
      <c r="S82" s="50">
        <f t="shared" si="20"/>
        <v>23.28829166</v>
      </c>
      <c r="T82" s="37">
        <f> M82 + N82 + I82</f>
        <v>1.789629195</v>
      </c>
      <c r="U82" s="23"/>
      <c r="V82" s="83"/>
      <c r="W82" s="108"/>
      <c r="X82" s="26"/>
      <c r="Y82" s="27"/>
      <c r="Z82" s="26"/>
      <c r="AA82" s="27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>
      <c r="A83" s="76"/>
      <c r="B83" s="15"/>
      <c r="C83" s="16"/>
      <c r="D83" s="16"/>
      <c r="E83" s="17"/>
      <c r="F83" s="18"/>
      <c r="G83" s="19"/>
      <c r="H83" s="18"/>
      <c r="I83" s="20"/>
      <c r="J83" s="20"/>
      <c r="K83" s="21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19"/>
      <c r="W83" s="108"/>
      <c r="X83" s="26"/>
      <c r="Y83" s="27"/>
      <c r="Z83" s="26"/>
      <c r="AA83" s="27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>
      <c r="A84" s="78">
        <v>2018.0</v>
      </c>
      <c r="B84" s="30">
        <v>76.0</v>
      </c>
      <c r="C84" s="31" t="s">
        <v>31</v>
      </c>
      <c r="D84" s="31" t="s">
        <v>22</v>
      </c>
      <c r="E84" s="32">
        <v>43174.0</v>
      </c>
      <c r="F84" s="33">
        <v>8.359999656677246</v>
      </c>
      <c r="G84" s="34">
        <v>3.4600000381469727</v>
      </c>
      <c r="H84" s="33">
        <v>10.84000015258789</v>
      </c>
      <c r="I84" s="41">
        <v>1.5449451208114624</v>
      </c>
      <c r="J84" s="84">
        <v>0.5148000121116638</v>
      </c>
      <c r="K84" s="100">
        <v>168.0</v>
      </c>
      <c r="L84" s="37">
        <v>0.017567500472068787</v>
      </c>
      <c r="M84" s="80">
        <v>0.12456440925598145</v>
      </c>
      <c r="N84" s="42">
        <v>0.013515446335077286</v>
      </c>
      <c r="O84" s="39">
        <v>3.5287601947784424</v>
      </c>
      <c r="P84" s="37">
        <v>4.376299858093262</v>
      </c>
      <c r="Q84" s="39">
        <v>16.42351531982422</v>
      </c>
      <c r="R84" s="39">
        <v>10.762834548950195</v>
      </c>
      <c r="S84" s="39">
        <v>13.953417778015137</v>
      </c>
      <c r="T84" s="37">
        <f t="shared" ref="T84:T90" si="21"> M84 + N84 + I84</f>
        <v>1.683024976</v>
      </c>
      <c r="U84" s="23"/>
      <c r="V84" s="19"/>
      <c r="W84" s="108"/>
      <c r="X84" s="26"/>
      <c r="Y84" s="27"/>
      <c r="Z84" s="26"/>
      <c r="AA84" s="27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>
      <c r="A85" s="40"/>
      <c r="B85" s="30">
        <v>76.0</v>
      </c>
      <c r="C85" s="31" t="s">
        <v>31</v>
      </c>
      <c r="D85" s="31" t="s">
        <v>22</v>
      </c>
      <c r="E85" s="32">
        <v>43271.0</v>
      </c>
      <c r="F85" s="33">
        <v>8.390000343322754</v>
      </c>
      <c r="G85" s="34">
        <v>3.4200000762939453</v>
      </c>
      <c r="H85" s="33">
        <v>9.270000457763672</v>
      </c>
      <c r="I85" s="41">
        <v>2.2261805534362793</v>
      </c>
      <c r="J85" s="84">
        <v>0.42899999022483826</v>
      </c>
      <c r="K85" s="100">
        <v>174.0</v>
      </c>
      <c r="L85" s="37">
        <v>0.08833350241184235</v>
      </c>
      <c r="M85" s="37">
        <v>0.12011568248271942</v>
      </c>
      <c r="N85" s="42">
        <v>0.0283824373036623</v>
      </c>
      <c r="O85" s="39">
        <v>3.709278106689453</v>
      </c>
      <c r="P85" s="37">
        <v>5.754799842834473</v>
      </c>
      <c r="Q85" s="39">
        <v>16.525583267211914</v>
      </c>
      <c r="R85" s="39">
        <v>10.717942237854004</v>
      </c>
      <c r="S85" s="39">
        <v>17.449899673461914</v>
      </c>
      <c r="T85" s="37">
        <f t="shared" si="21"/>
        <v>2.374678673</v>
      </c>
      <c r="U85" s="23"/>
      <c r="V85" s="19"/>
      <c r="W85" s="108"/>
      <c r="X85" s="26"/>
      <c r="Y85" s="27"/>
      <c r="Z85" s="26"/>
      <c r="AA85" s="27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>
      <c r="A86" s="40"/>
      <c r="B86" s="30">
        <v>76.0</v>
      </c>
      <c r="C86" s="31" t="s">
        <v>31</v>
      </c>
      <c r="D86" s="31" t="s">
        <v>22</v>
      </c>
      <c r="E86" s="32">
        <v>43332.0</v>
      </c>
      <c r="F86" s="33">
        <v>7.880000114440918</v>
      </c>
      <c r="G86" s="43">
        <v>2.5799999237060547</v>
      </c>
      <c r="H86" s="60">
        <v>5.309999942779541</v>
      </c>
      <c r="I86" s="41">
        <v>2.0534160137176514</v>
      </c>
      <c r="J86" s="84">
        <v>0.5291000008583069</v>
      </c>
      <c r="K86" s="100">
        <v>193.0</v>
      </c>
      <c r="L86" s="37">
        <v>0.1181882992386818</v>
      </c>
      <c r="M86" s="37">
        <v>0.07562839239835739</v>
      </c>
      <c r="N86" s="42">
        <v>0.013965961523354053</v>
      </c>
      <c r="O86" s="39">
        <v>3.9406070709228516</v>
      </c>
      <c r="P86" s="37">
        <v>4.496099948883057</v>
      </c>
      <c r="Q86" s="39">
        <v>17.99502182006836</v>
      </c>
      <c r="R86" s="39">
        <v>13.528740882873535</v>
      </c>
      <c r="S86" s="39">
        <v>18.83568000793457</v>
      </c>
      <c r="T86" s="37">
        <f t="shared" si="21"/>
        <v>2.143010368</v>
      </c>
      <c r="U86" s="23"/>
      <c r="V86" s="19"/>
      <c r="W86" s="108"/>
      <c r="X86" s="26"/>
      <c r="Y86" s="27"/>
      <c r="Z86" s="26"/>
      <c r="AA86" s="27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>
      <c r="A87" s="40"/>
      <c r="B87" s="30">
        <v>76.0</v>
      </c>
      <c r="C87" s="31" t="s">
        <v>31</v>
      </c>
      <c r="D87" s="31" t="s">
        <v>22</v>
      </c>
      <c r="E87" s="32">
        <v>43402.0</v>
      </c>
      <c r="F87" s="33">
        <v>8.130000114440918</v>
      </c>
      <c r="G87" s="34">
        <v>3.3299999237060547</v>
      </c>
      <c r="H87" s="33">
        <v>9.65999984741211</v>
      </c>
      <c r="I87" s="41">
        <v>1.9908452033996582</v>
      </c>
      <c r="J87" s="84">
        <v>0.5019000172615051</v>
      </c>
      <c r="K87" s="100">
        <v>183.0</v>
      </c>
      <c r="L87" s="37">
        <v>0.07178080081939697</v>
      </c>
      <c r="M87" s="37">
        <v>0.09987346827983856</v>
      </c>
      <c r="N87" s="42">
        <v>0.012614416889846325</v>
      </c>
      <c r="O87" s="39">
        <v>5.141947269439697</v>
      </c>
      <c r="P87" s="37">
        <v>4.921500205993652</v>
      </c>
      <c r="Q87" s="39">
        <v>20.36186408996582</v>
      </c>
      <c r="R87" s="39">
        <v>13.327096939086914</v>
      </c>
      <c r="S87" s="39">
        <v>21.42421531677246</v>
      </c>
      <c r="T87" s="37">
        <f t="shared" si="21"/>
        <v>2.103333089</v>
      </c>
      <c r="U87" s="23"/>
      <c r="V87" s="19"/>
      <c r="W87" s="108"/>
      <c r="X87" s="26"/>
      <c r="Y87" s="27"/>
      <c r="Z87" s="26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>
      <c r="A88" s="40"/>
      <c r="B88" s="30">
        <v>76.0</v>
      </c>
      <c r="C88" s="31" t="s">
        <v>31</v>
      </c>
      <c r="D88" s="31" t="s">
        <v>22</v>
      </c>
      <c r="E88" s="32">
        <v>43411.0</v>
      </c>
      <c r="F88" s="33">
        <v>8.350000381469727</v>
      </c>
      <c r="G88" s="43">
        <v>2.0</v>
      </c>
      <c r="H88" s="33">
        <v>8.550000190734863</v>
      </c>
      <c r="I88" s="41">
        <v>1.7697354555130005</v>
      </c>
      <c r="J88" s="84">
        <v>0.54339998960495</v>
      </c>
      <c r="K88" s="100">
        <v>202.0</v>
      </c>
      <c r="L88" s="37">
        <v>0.050658296793699265</v>
      </c>
      <c r="M88" s="37">
        <v>0.035589832812547684</v>
      </c>
      <c r="N88" s="42">
        <v>0.031085526570677757</v>
      </c>
      <c r="O88" s="39">
        <v>3.285281181335449</v>
      </c>
      <c r="P88" s="37">
        <v>3.8252999782562256</v>
      </c>
      <c r="Q88" s="39">
        <v>15.80758285522461</v>
      </c>
      <c r="R88" s="39">
        <v>13.083573341369629</v>
      </c>
      <c r="S88" s="39">
        <v>17.627843856811523</v>
      </c>
      <c r="T88" s="37">
        <f t="shared" si="21"/>
        <v>1.836410815</v>
      </c>
      <c r="U88" s="23"/>
      <c r="V88" s="19"/>
      <c r="W88" s="108"/>
      <c r="X88" s="26"/>
      <c r="Y88" s="27"/>
      <c r="Z88" s="26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>
      <c r="A89" s="40"/>
      <c r="B89" s="30">
        <v>76.0</v>
      </c>
      <c r="C89" s="31" t="s">
        <v>31</v>
      </c>
      <c r="D89" s="31" t="s">
        <v>22</v>
      </c>
      <c r="E89" s="32">
        <v>43438.0</v>
      </c>
      <c r="F89" s="33">
        <v>8.329999923706055</v>
      </c>
      <c r="G89" s="34">
        <v>3.6500000953674316</v>
      </c>
      <c r="H89" s="33">
        <v>11.649999618530273</v>
      </c>
      <c r="I89" s="41">
        <v>1.218000054359436</v>
      </c>
      <c r="J89" s="35">
        <v>0.328900009393692</v>
      </c>
      <c r="K89" s="45">
        <v>117.0</v>
      </c>
      <c r="L89" s="37">
        <v>0.10506722331047058</v>
      </c>
      <c r="M89" s="37">
        <v>0.12901313602924347</v>
      </c>
      <c r="N89" s="42">
        <v>0.01576802134513855</v>
      </c>
      <c r="O89" s="39">
        <v>2.8860654830932617</v>
      </c>
      <c r="P89" s="37">
        <v>4.018199920654297</v>
      </c>
      <c r="Q89" s="39">
        <v>11.669841766357422</v>
      </c>
      <c r="R89" s="39">
        <v>7.136882305145264</v>
      </c>
      <c r="S89" s="39">
        <v>12.543086051940918</v>
      </c>
      <c r="T89" s="37">
        <f t="shared" si="21"/>
        <v>1.362781212</v>
      </c>
      <c r="U89" s="23"/>
      <c r="V89" s="19"/>
      <c r="W89" s="108"/>
      <c r="X89" s="26"/>
      <c r="Y89" s="27"/>
      <c r="Z89" s="26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>
      <c r="A90" s="46"/>
      <c r="B90" s="30">
        <v>76.0</v>
      </c>
      <c r="C90" s="31" t="s">
        <v>31</v>
      </c>
      <c r="D90" s="31" t="s">
        <v>22</v>
      </c>
      <c r="E90" s="32">
        <v>43443.0</v>
      </c>
      <c r="F90" s="33">
        <v>6.78000020980835</v>
      </c>
      <c r="G90" s="43">
        <v>2.5399999618530273</v>
      </c>
      <c r="H90" s="44">
        <v>6.840000152587891</v>
      </c>
      <c r="I90" s="41">
        <v>1.5332257747650146</v>
      </c>
      <c r="J90" s="84">
        <v>0.47321999073028564</v>
      </c>
      <c r="K90" s="100">
        <v>182.0</v>
      </c>
      <c r="L90" s="37">
        <v>0.051064200699329376</v>
      </c>
      <c r="M90" s="37">
        <v>0.07717494666576385</v>
      </c>
      <c r="N90" s="42">
        <v>0.009010297246277332</v>
      </c>
      <c r="O90" s="39">
        <v>4.6339192390441895</v>
      </c>
      <c r="P90" s="37">
        <v>3.7723000049591064</v>
      </c>
      <c r="Q90" s="39">
        <v>18.14543342590332</v>
      </c>
      <c r="R90" s="39">
        <v>12.399459838867188</v>
      </c>
      <c r="S90" s="39">
        <v>20.96552848815918</v>
      </c>
      <c r="T90" s="37">
        <f t="shared" si="21"/>
        <v>1.619411019</v>
      </c>
      <c r="U90" s="23"/>
      <c r="V90" s="19"/>
      <c r="W90" s="108"/>
      <c r="X90" s="53"/>
      <c r="Y90" s="27"/>
      <c r="Z90" s="53"/>
      <c r="AA90" s="27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>
      <c r="A91" s="76"/>
      <c r="B91" s="15"/>
      <c r="C91" s="16"/>
      <c r="D91" s="16"/>
      <c r="E91" s="17"/>
      <c r="F91" s="18"/>
      <c r="G91" s="19"/>
      <c r="H91" s="18"/>
      <c r="I91" s="20"/>
      <c r="J91" s="20"/>
      <c r="K91" s="21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19"/>
      <c r="W91" s="108"/>
      <c r="X91" s="26"/>
      <c r="Y91" s="27"/>
      <c r="Z91" s="26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>
      <c r="A92" s="101" t="s">
        <v>28</v>
      </c>
      <c r="B92" s="15"/>
      <c r="C92" s="16"/>
      <c r="D92" s="16"/>
      <c r="E92" s="17"/>
      <c r="F92" s="48">
        <f t="shared" ref="F92:S92" si="22"> (sum(F84:F90)/7)</f>
        <v>8.031428678</v>
      </c>
      <c r="G92" s="48">
        <f t="shared" si="22"/>
        <v>2.99714286</v>
      </c>
      <c r="H92" s="48">
        <f t="shared" si="22"/>
        <v>8.874285766</v>
      </c>
      <c r="I92" s="49">
        <f t="shared" si="22"/>
        <v>1.762335454</v>
      </c>
      <c r="J92" s="86">
        <f t="shared" si="22"/>
        <v>0.47433143</v>
      </c>
      <c r="K92" s="55">
        <f t="shared" si="22"/>
        <v>174.1428571</v>
      </c>
      <c r="L92" s="50">
        <f t="shared" si="22"/>
        <v>0.07180854625</v>
      </c>
      <c r="M92" s="50">
        <f t="shared" si="22"/>
        <v>0.09456569542</v>
      </c>
      <c r="N92" s="50">
        <f t="shared" si="22"/>
        <v>0.01776315817</v>
      </c>
      <c r="O92" s="50">
        <f t="shared" si="22"/>
        <v>3.875122649</v>
      </c>
      <c r="P92" s="50">
        <f t="shared" si="22"/>
        <v>4.452071394</v>
      </c>
      <c r="Q92" s="50">
        <f t="shared" si="22"/>
        <v>16.70412036</v>
      </c>
      <c r="R92" s="50">
        <f t="shared" si="22"/>
        <v>11.56521858</v>
      </c>
      <c r="S92" s="50">
        <f t="shared" si="22"/>
        <v>17.54281017</v>
      </c>
      <c r="T92" s="37">
        <f> M92 + N92 + I92</f>
        <v>1.874664307</v>
      </c>
      <c r="U92" s="23"/>
      <c r="V92" s="83"/>
      <c r="W92" s="108"/>
      <c r="X92" s="26"/>
      <c r="Y92" s="27"/>
      <c r="Z92" s="26"/>
      <c r="AA92" s="27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>
      <c r="A93" s="76"/>
      <c r="B93" s="15"/>
      <c r="C93" s="16"/>
      <c r="D93" s="16"/>
      <c r="E93" s="17"/>
      <c r="F93" s="18"/>
      <c r="G93" s="19"/>
      <c r="H93" s="18"/>
      <c r="I93" s="20"/>
      <c r="J93" s="20"/>
      <c r="K93" s="21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19"/>
      <c r="W93" s="108"/>
      <c r="X93" s="26"/>
      <c r="Y93" s="27"/>
      <c r="Z93" s="26"/>
      <c r="AA93" s="27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>
      <c r="A94" s="78">
        <v>2019.0</v>
      </c>
      <c r="B94" s="30">
        <v>76.0</v>
      </c>
      <c r="C94" s="31" t="s">
        <v>31</v>
      </c>
      <c r="D94" s="31" t="s">
        <v>22</v>
      </c>
      <c r="E94" s="32">
        <v>43538.0</v>
      </c>
      <c r="F94" s="33">
        <v>8.18</v>
      </c>
      <c r="G94" s="45">
        <v>4.24</v>
      </c>
      <c r="H94" s="33">
        <v>9.31</v>
      </c>
      <c r="I94" s="41">
        <v>1.5638451612903226</v>
      </c>
      <c r="J94" s="84">
        <v>0.44361</v>
      </c>
      <c r="K94" s="100">
        <v>181.0</v>
      </c>
      <c r="L94" s="37">
        <v>0.0889163</v>
      </c>
      <c r="M94" s="80">
        <v>0.126616</v>
      </c>
      <c r="N94" s="42">
        <v>0.013857</v>
      </c>
      <c r="O94" s="39">
        <v>4.2108584</v>
      </c>
      <c r="P94" s="37">
        <v>4.3038</v>
      </c>
      <c r="Q94" s="39">
        <v>16.353628</v>
      </c>
      <c r="R94" s="39">
        <v>13.6599906</v>
      </c>
      <c r="S94" s="39">
        <v>18.0209476</v>
      </c>
      <c r="T94" s="37">
        <f t="shared" ref="T94:T99" si="23"> M94 + N94 + I94</f>
        <v>1.704318161</v>
      </c>
      <c r="U94" s="23"/>
      <c r="V94" s="19"/>
      <c r="W94" s="108"/>
      <c r="X94" s="26"/>
      <c r="Y94" s="27"/>
      <c r="Z94" s="26"/>
      <c r="AA94" s="27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>
      <c r="A95" s="40"/>
      <c r="B95" s="30">
        <v>76.0</v>
      </c>
      <c r="C95" s="31" t="s">
        <v>31</v>
      </c>
      <c r="D95" s="31" t="s">
        <v>22</v>
      </c>
      <c r="E95" s="32">
        <v>43607.0</v>
      </c>
      <c r="F95" s="33">
        <v>7.93</v>
      </c>
      <c r="G95" s="36">
        <v>2.32</v>
      </c>
      <c r="H95" s="60">
        <v>5.4</v>
      </c>
      <c r="I95" s="41">
        <v>1.1712354838709675</v>
      </c>
      <c r="J95" s="35">
        <v>0.30051000000000005</v>
      </c>
      <c r="K95" s="45">
        <v>122.0</v>
      </c>
      <c r="L95" s="37">
        <v>0.116883</v>
      </c>
      <c r="M95" s="37">
        <v>0.11033680000000001</v>
      </c>
      <c r="N95" s="42">
        <v>0.007599000000000001</v>
      </c>
      <c r="O95" s="39">
        <v>3.233868</v>
      </c>
      <c r="P95" s="37">
        <v>3.7865</v>
      </c>
      <c r="Q95" s="39">
        <v>9.962752690000002</v>
      </c>
      <c r="R95" s="39">
        <v>8.246023280000001</v>
      </c>
      <c r="S95" s="39">
        <v>14.544739770000001</v>
      </c>
      <c r="T95" s="37">
        <f t="shared" si="23"/>
        <v>1.289171284</v>
      </c>
      <c r="U95" s="23"/>
      <c r="V95" s="19"/>
      <c r="W95" s="108"/>
      <c r="X95" s="26"/>
      <c r="Y95" s="27"/>
      <c r="Z95" s="26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>
      <c r="A96" s="40"/>
      <c r="B96" s="30">
        <v>76.0</v>
      </c>
      <c r="C96" s="31" t="s">
        <v>31</v>
      </c>
      <c r="D96" s="31" t="s">
        <v>22</v>
      </c>
      <c r="E96" s="32">
        <v>43657.0</v>
      </c>
      <c r="F96" s="33">
        <v>8.15</v>
      </c>
      <c r="G96" s="36">
        <v>2.77</v>
      </c>
      <c r="H96" s="33">
        <v>7.08</v>
      </c>
      <c r="I96" s="41">
        <v>1.4278645161290324</v>
      </c>
      <c r="J96" s="84">
        <v>0.41499</v>
      </c>
      <c r="K96" s="21"/>
      <c r="L96" s="37">
        <v>0.077453334</v>
      </c>
      <c r="M96" s="37">
        <v>0.063308</v>
      </c>
      <c r="N96" s="42">
        <v>0.015198000000000001</v>
      </c>
      <c r="O96" s="39">
        <v>5.2195558</v>
      </c>
      <c r="P96" s="37">
        <v>3.859</v>
      </c>
      <c r="Q96" s="39">
        <v>22.9086886</v>
      </c>
      <c r="R96" s="39">
        <v>16.4599614</v>
      </c>
      <c r="S96" s="39">
        <v>16.441731454</v>
      </c>
      <c r="T96" s="37">
        <f t="shared" si="23"/>
        <v>1.506370516</v>
      </c>
      <c r="U96" s="23"/>
      <c r="V96" s="19"/>
      <c r="W96" s="108"/>
      <c r="X96" s="26"/>
      <c r="Y96" s="27"/>
      <c r="Z96" s="26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>
      <c r="A97" s="40"/>
      <c r="B97" s="30">
        <v>76.0</v>
      </c>
      <c r="C97" s="31" t="s">
        <v>31</v>
      </c>
      <c r="D97" s="31" t="s">
        <v>22</v>
      </c>
      <c r="E97" s="32">
        <v>43685.0</v>
      </c>
      <c r="F97" s="33">
        <v>8.2</v>
      </c>
      <c r="G97" s="36">
        <v>2.49</v>
      </c>
      <c r="H97" s="44">
        <v>6.78</v>
      </c>
      <c r="I97" s="41">
        <v>1.5593967741935484</v>
      </c>
      <c r="J97" s="35">
        <v>0.2862</v>
      </c>
      <c r="K97" s="100">
        <v>186.0</v>
      </c>
      <c r="L97" s="37">
        <v>0.0881375</v>
      </c>
      <c r="M97" s="37">
        <v>0.0</v>
      </c>
      <c r="N97" s="42">
        <v>0.010728</v>
      </c>
      <c r="O97" s="39">
        <v>4.40555264</v>
      </c>
      <c r="P97" s="37">
        <v>3.8079</v>
      </c>
      <c r="Q97" s="39">
        <v>26.141861422222224</v>
      </c>
      <c r="R97" s="39">
        <v>16.43404744</v>
      </c>
      <c r="S97" s="39">
        <v>22.33164657777778</v>
      </c>
      <c r="T97" s="37">
        <f t="shared" si="23"/>
        <v>1.570124774</v>
      </c>
      <c r="U97" s="23"/>
      <c r="V97" s="19"/>
      <c r="W97" s="108"/>
      <c r="X97" s="26"/>
      <c r="Y97" s="27"/>
      <c r="Z97" s="26"/>
      <c r="AA97" s="2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>
      <c r="A98" s="40"/>
      <c r="B98" s="30">
        <v>76.0</v>
      </c>
      <c r="C98" s="31" t="s">
        <v>31</v>
      </c>
      <c r="D98" s="31" t="s">
        <v>22</v>
      </c>
      <c r="E98" s="32">
        <v>43717.0</v>
      </c>
      <c r="F98" s="33">
        <v>7.79</v>
      </c>
      <c r="G98" s="36">
        <v>3.43</v>
      </c>
      <c r="H98" s="44">
        <v>6.73</v>
      </c>
      <c r="I98" s="41">
        <v>1.8346548387096775</v>
      </c>
      <c r="J98" s="35">
        <v>0.2862</v>
      </c>
      <c r="K98" s="100">
        <v>202.0</v>
      </c>
      <c r="L98" s="37">
        <v>0.1534575</v>
      </c>
      <c r="M98" s="37">
        <v>0.094962</v>
      </c>
      <c r="N98" s="42">
        <v>0.013857</v>
      </c>
      <c r="O98" s="39">
        <v>5.4994971</v>
      </c>
      <c r="P98" s="37">
        <v>4.7377</v>
      </c>
      <c r="Q98" s="39">
        <v>17.0967415</v>
      </c>
      <c r="R98" s="39">
        <v>14.4107024</v>
      </c>
      <c r="S98" s="39">
        <v>22.3023561</v>
      </c>
      <c r="T98" s="37">
        <f t="shared" si="23"/>
        <v>1.943473839</v>
      </c>
      <c r="U98" s="23"/>
      <c r="V98" s="19"/>
      <c r="W98" s="108"/>
      <c r="X98" s="26"/>
      <c r="Y98" s="27"/>
      <c r="Z98" s="26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>
      <c r="A99" s="46"/>
      <c r="B99" s="30">
        <v>76.0</v>
      </c>
      <c r="C99" s="31" t="s">
        <v>31</v>
      </c>
      <c r="D99" s="31" t="s">
        <v>22</v>
      </c>
      <c r="E99" s="32">
        <v>43769.0</v>
      </c>
      <c r="F99" s="33">
        <v>7.67</v>
      </c>
      <c r="G99" s="45">
        <v>4.1</v>
      </c>
      <c r="H99" s="33">
        <v>9.66</v>
      </c>
      <c r="I99" s="41">
        <v>1.6378193548387097</v>
      </c>
      <c r="J99" s="35">
        <v>0.27189</v>
      </c>
      <c r="K99" s="100">
        <v>186.0</v>
      </c>
      <c r="L99" s="37">
        <v>0.0647409</v>
      </c>
      <c r="M99" s="37">
        <v>0.04522</v>
      </c>
      <c r="N99" s="42">
        <v>0.004023</v>
      </c>
      <c r="O99" s="39">
        <v>4.1562981</v>
      </c>
      <c r="P99" s="37">
        <v>4.0878</v>
      </c>
      <c r="Q99" s="39">
        <v>16.167486</v>
      </c>
      <c r="R99" s="39">
        <v>11.1388826</v>
      </c>
      <c r="S99" s="39">
        <v>17.4508151</v>
      </c>
      <c r="T99" s="37">
        <f t="shared" si="23"/>
        <v>1.687062355</v>
      </c>
      <c r="U99" s="23"/>
      <c r="V99" s="19"/>
      <c r="W99" s="108"/>
      <c r="X99" s="26"/>
      <c r="Y99" s="27"/>
      <c r="Z99" s="26"/>
      <c r="AA99" s="27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>
      <c r="A100" s="76"/>
      <c r="B100" s="87"/>
      <c r="C100" s="88"/>
      <c r="D100" s="88"/>
      <c r="E100" s="90"/>
      <c r="F100" s="91"/>
      <c r="G100" s="92"/>
      <c r="H100" s="91"/>
      <c r="I100" s="93"/>
      <c r="J100" s="93"/>
      <c r="K100" s="92"/>
      <c r="L100" s="23"/>
      <c r="M100" s="23"/>
      <c r="N100" s="23"/>
      <c r="O100" s="23"/>
      <c r="P100" s="23"/>
      <c r="Q100" s="23"/>
      <c r="R100" s="23"/>
      <c r="S100" s="23"/>
      <c r="T100" s="23"/>
      <c r="U100" s="25"/>
      <c r="V100" s="19"/>
      <c r="W100" s="108"/>
      <c r="X100" s="53"/>
      <c r="Y100" s="27"/>
      <c r="Z100" s="53"/>
      <c r="AA100" s="27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>
      <c r="A101" s="101" t="s">
        <v>28</v>
      </c>
      <c r="B101" s="87"/>
      <c r="C101" s="88"/>
      <c r="D101" s="88"/>
      <c r="E101" s="90"/>
      <c r="F101" s="48">
        <f t="shared" ref="F101:J101" si="24"> (sum(F94:F99)/6)</f>
        <v>7.986666667</v>
      </c>
      <c r="G101" s="49">
        <f t="shared" si="24"/>
        <v>3.225</v>
      </c>
      <c r="H101" s="48">
        <f t="shared" si="24"/>
        <v>7.493333333</v>
      </c>
      <c r="I101" s="49">
        <f t="shared" si="24"/>
        <v>1.532469355</v>
      </c>
      <c r="J101" s="55">
        <f t="shared" si="24"/>
        <v>0.3339</v>
      </c>
      <c r="K101" s="55">
        <f t="shared" ref="K101:S101" si="25"> (sum(K97:K99,K94:K95)/5)</f>
        <v>175.4</v>
      </c>
      <c r="L101" s="50">
        <f t="shared" si="25"/>
        <v>0.10242704</v>
      </c>
      <c r="M101" s="50">
        <f t="shared" si="25"/>
        <v>0.07542696</v>
      </c>
      <c r="N101" s="50">
        <f t="shared" si="25"/>
        <v>0.0100128</v>
      </c>
      <c r="O101" s="50">
        <f t="shared" si="25"/>
        <v>4.301214848</v>
      </c>
      <c r="P101" s="50">
        <f t="shared" si="25"/>
        <v>4.14474</v>
      </c>
      <c r="Q101" s="50">
        <f t="shared" si="25"/>
        <v>17.14449392</v>
      </c>
      <c r="R101" s="50">
        <f t="shared" si="25"/>
        <v>12.77792926</v>
      </c>
      <c r="S101" s="50">
        <f t="shared" si="25"/>
        <v>18.93010103</v>
      </c>
      <c r="T101" s="37">
        <f> M101 + N101 + I101</f>
        <v>1.617909115</v>
      </c>
      <c r="U101" s="25"/>
      <c r="V101" s="83"/>
      <c r="W101" s="108"/>
      <c r="X101" s="26"/>
      <c r="Y101" s="27"/>
      <c r="Z101" s="26"/>
      <c r="AA101" s="27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>
      <c r="A102" s="76"/>
      <c r="B102" s="87"/>
      <c r="C102" s="88"/>
      <c r="D102" s="88"/>
      <c r="E102" s="90"/>
      <c r="F102" s="91"/>
      <c r="G102" s="92"/>
      <c r="H102" s="91"/>
      <c r="I102" s="93"/>
      <c r="J102" s="93"/>
      <c r="K102" s="92"/>
      <c r="L102" s="65"/>
      <c r="M102" s="65"/>
      <c r="N102" s="65"/>
      <c r="O102" s="65"/>
      <c r="P102" s="65"/>
      <c r="Q102" s="65"/>
      <c r="R102" s="65"/>
      <c r="S102" s="65"/>
      <c r="T102" s="65"/>
      <c r="U102" s="25"/>
      <c r="V102" s="63"/>
      <c r="W102" s="108"/>
      <c r="X102" s="74"/>
      <c r="Y102" s="27"/>
      <c r="Z102" s="74"/>
      <c r="AA102" s="27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>
      <c r="A103" s="101" t="s">
        <v>24</v>
      </c>
      <c r="B103" s="66"/>
      <c r="C103" s="66"/>
      <c r="D103" s="66"/>
      <c r="E103" s="66"/>
      <c r="F103" s="67">
        <f t="shared" ref="F103:S103" si="26"> (sum(F101,F92,F82,F72,F62,F52,F41,F32,F22,F11)/10)</f>
        <v>7.992595227</v>
      </c>
      <c r="G103" s="67">
        <f t="shared" si="26"/>
        <v>2.771410711</v>
      </c>
      <c r="H103" s="67">
        <f t="shared" si="26"/>
        <v>9.675815478</v>
      </c>
      <c r="I103" s="68">
        <f t="shared" si="26"/>
        <v>1.639425173</v>
      </c>
      <c r="J103" s="103">
        <f t="shared" si="26"/>
        <v>0.3141646161</v>
      </c>
      <c r="K103" s="103">
        <f t="shared" si="26"/>
        <v>165.4996999</v>
      </c>
      <c r="L103" s="69">
        <f t="shared" si="26"/>
        <v>0.08119231126</v>
      </c>
      <c r="M103" s="69">
        <f t="shared" si="26"/>
        <v>0.1110191061</v>
      </c>
      <c r="N103" s="69">
        <f t="shared" si="26"/>
        <v>0.01089958904</v>
      </c>
      <c r="O103" s="69">
        <f t="shared" si="26"/>
        <v>4.169254267</v>
      </c>
      <c r="P103" s="69">
        <f t="shared" si="26"/>
        <v>4.857970346</v>
      </c>
      <c r="Q103" s="69">
        <f t="shared" si="26"/>
        <v>15.56696337</v>
      </c>
      <c r="R103" s="69">
        <f t="shared" si="26"/>
        <v>10.59787345</v>
      </c>
      <c r="S103" s="69">
        <f t="shared" si="26"/>
        <v>19.68863284</v>
      </c>
      <c r="T103" s="37">
        <f> M103 + N103 + I103</f>
        <v>1.761343868</v>
      </c>
      <c r="U103" s="66"/>
      <c r="V103" s="95">
        <v>62.0</v>
      </c>
      <c r="W103" s="109"/>
    </row>
    <row r="104">
      <c r="A104" s="9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98"/>
      <c r="W104" s="110"/>
      <c r="X104" s="12"/>
      <c r="Y104" s="9"/>
      <c r="Z104" s="12"/>
      <c r="AA104" s="9"/>
    </row>
    <row r="105">
      <c r="A105" s="99"/>
      <c r="X105" s="26"/>
      <c r="Y105" s="27"/>
      <c r="Z105" s="26"/>
      <c r="AA105" s="27"/>
    </row>
    <row r="106">
      <c r="A106" s="99"/>
      <c r="X106" s="26"/>
      <c r="Y106" s="27"/>
      <c r="Z106" s="26"/>
      <c r="AA106" s="27"/>
    </row>
    <row r="107">
      <c r="A107" s="99"/>
      <c r="X107" s="26"/>
      <c r="Y107" s="27"/>
      <c r="Z107" s="26"/>
      <c r="AA107" s="27"/>
    </row>
    <row r="108">
      <c r="A108" s="99"/>
      <c r="X108" s="26"/>
      <c r="Y108" s="27"/>
      <c r="Z108" s="26"/>
      <c r="AA108" s="27"/>
    </row>
    <row r="109">
      <c r="A109" s="99"/>
      <c r="X109" s="26"/>
      <c r="Y109" s="27"/>
      <c r="Z109" s="26"/>
      <c r="AA109" s="27"/>
    </row>
    <row r="110">
      <c r="A110" s="99"/>
      <c r="X110" s="26"/>
      <c r="Y110" s="27"/>
      <c r="Z110" s="26"/>
      <c r="AA110" s="27"/>
    </row>
    <row r="111">
      <c r="A111" s="99"/>
      <c r="X111" s="26"/>
      <c r="Y111" s="27"/>
      <c r="Z111" s="26"/>
      <c r="AA111" s="27"/>
    </row>
    <row r="112">
      <c r="A112" s="99"/>
      <c r="L112" s="73"/>
      <c r="M112" s="73"/>
      <c r="N112" s="73"/>
      <c r="O112" s="73"/>
      <c r="P112" s="73"/>
      <c r="Q112" s="73"/>
      <c r="R112" s="73"/>
      <c r="S112" s="73"/>
      <c r="T112" s="73"/>
      <c r="W112" s="73"/>
      <c r="X112" s="26"/>
      <c r="Y112" s="27"/>
      <c r="Z112" s="26"/>
      <c r="AA112" s="27"/>
    </row>
    <row r="113">
      <c r="A113" s="99"/>
      <c r="X113" s="26"/>
      <c r="Y113" s="27"/>
      <c r="Z113" s="26"/>
      <c r="AA113" s="27"/>
    </row>
    <row r="114">
      <c r="A114" s="99"/>
      <c r="X114" s="53"/>
      <c r="Y114" s="27"/>
      <c r="Z114" s="53"/>
      <c r="AA114" s="27"/>
    </row>
    <row r="115">
      <c r="A115" s="99"/>
      <c r="X115" s="26"/>
      <c r="Y115" s="27"/>
      <c r="Z115" s="26"/>
      <c r="AA115" s="27"/>
    </row>
    <row r="116">
      <c r="A116" s="99"/>
      <c r="X116" s="26"/>
      <c r="Y116" s="27"/>
      <c r="Z116" s="26"/>
      <c r="AA116" s="27"/>
    </row>
    <row r="117">
      <c r="A117" s="99"/>
      <c r="X117" s="26"/>
      <c r="Y117" s="27"/>
      <c r="Z117" s="26"/>
      <c r="AA117" s="27"/>
    </row>
    <row r="118">
      <c r="A118" s="99"/>
      <c r="X118" s="26"/>
      <c r="Y118" s="27"/>
      <c r="Z118" s="26"/>
      <c r="AA118" s="27"/>
    </row>
    <row r="119">
      <c r="A119" s="99"/>
      <c r="X119" s="26"/>
      <c r="Y119" s="27"/>
      <c r="Z119" s="26"/>
      <c r="AA119" s="27"/>
    </row>
    <row r="120">
      <c r="A120" s="99"/>
      <c r="X120" s="26"/>
      <c r="Y120" s="27"/>
      <c r="Z120" s="26"/>
      <c r="AA120" s="27"/>
    </row>
    <row r="121">
      <c r="A121" s="99"/>
      <c r="X121" s="26"/>
      <c r="Y121" s="27"/>
      <c r="Z121" s="26"/>
      <c r="AA121" s="27"/>
    </row>
    <row r="122">
      <c r="A122" s="99"/>
      <c r="X122" s="26"/>
      <c r="Y122" s="27"/>
      <c r="Z122" s="26"/>
      <c r="AA122" s="27"/>
    </row>
    <row r="123">
      <c r="A123" s="99"/>
      <c r="X123" s="26"/>
      <c r="Y123" s="27"/>
      <c r="Z123" s="26"/>
      <c r="AA123" s="27"/>
    </row>
    <row r="124">
      <c r="A124" s="99"/>
      <c r="X124" s="26"/>
      <c r="Y124" s="27"/>
      <c r="Z124" s="26"/>
      <c r="AA124" s="27"/>
    </row>
    <row r="125">
      <c r="A125" s="99"/>
      <c r="X125" s="53"/>
      <c r="Y125" s="27"/>
      <c r="Z125" s="53"/>
      <c r="AA125" s="27"/>
    </row>
    <row r="126">
      <c r="A126" s="99"/>
      <c r="X126" s="26"/>
      <c r="Y126" s="27"/>
      <c r="Z126" s="26"/>
      <c r="AA126" s="27"/>
    </row>
    <row r="127">
      <c r="A127" s="99"/>
      <c r="X127" s="26"/>
      <c r="Y127" s="27"/>
      <c r="Z127" s="26"/>
      <c r="AA127" s="27"/>
    </row>
    <row r="128">
      <c r="A128" s="99"/>
      <c r="X128" s="26"/>
      <c r="Y128" s="27"/>
      <c r="Z128" s="26"/>
      <c r="AA128" s="27"/>
    </row>
    <row r="129">
      <c r="A129" s="99"/>
      <c r="X129" s="26"/>
      <c r="Y129" s="27"/>
      <c r="Z129" s="26"/>
      <c r="AA129" s="27"/>
    </row>
    <row r="130">
      <c r="A130" s="99"/>
      <c r="X130" s="26"/>
      <c r="Y130" s="27"/>
      <c r="Z130" s="26"/>
      <c r="AA130" s="27"/>
    </row>
    <row r="131">
      <c r="A131" s="99"/>
      <c r="X131" s="26"/>
      <c r="Y131" s="27"/>
      <c r="Z131" s="26"/>
      <c r="AA131" s="27"/>
    </row>
    <row r="132">
      <c r="A132" s="99"/>
      <c r="X132" s="26"/>
      <c r="Y132" s="27"/>
      <c r="Z132" s="26"/>
      <c r="AA132" s="27"/>
    </row>
    <row r="133">
      <c r="A133" s="99"/>
      <c r="X133" s="26"/>
      <c r="Y133" s="27"/>
      <c r="Z133" s="26"/>
      <c r="AA133" s="27"/>
    </row>
    <row r="134">
      <c r="A134" s="99"/>
      <c r="X134" s="26"/>
      <c r="Y134" s="27"/>
      <c r="Z134" s="26"/>
      <c r="AA134" s="27"/>
    </row>
    <row r="135">
      <c r="A135" s="99"/>
      <c r="X135" s="53"/>
      <c r="Y135" s="27"/>
      <c r="Z135" s="53"/>
      <c r="AA135" s="27"/>
    </row>
    <row r="136">
      <c r="A136" s="99"/>
      <c r="X136" s="26"/>
      <c r="Y136" s="27"/>
      <c r="Z136" s="26"/>
      <c r="AA136" s="27"/>
    </row>
    <row r="137">
      <c r="A137" s="99"/>
      <c r="X137" s="26"/>
      <c r="Y137" s="27"/>
      <c r="Z137" s="26"/>
      <c r="AA137" s="27"/>
    </row>
    <row r="138">
      <c r="A138" s="99"/>
      <c r="X138" s="26"/>
      <c r="Y138" s="27"/>
      <c r="Z138" s="26"/>
      <c r="AA138" s="27"/>
    </row>
    <row r="139">
      <c r="A139" s="99"/>
      <c r="X139" s="26"/>
      <c r="Y139" s="27"/>
      <c r="Z139" s="26"/>
      <c r="AA139" s="27"/>
    </row>
    <row r="140">
      <c r="A140" s="99"/>
      <c r="X140" s="26"/>
      <c r="Y140" s="27"/>
      <c r="Z140" s="26"/>
      <c r="AA140" s="27"/>
    </row>
    <row r="141">
      <c r="A141" s="99"/>
      <c r="X141" s="26"/>
      <c r="Y141" s="27"/>
      <c r="Z141" s="26"/>
      <c r="AA141" s="27"/>
    </row>
    <row r="142">
      <c r="A142" s="99"/>
      <c r="X142" s="26"/>
      <c r="Y142" s="27"/>
      <c r="Z142" s="26"/>
      <c r="AA142" s="27"/>
    </row>
    <row r="143">
      <c r="A143" s="99"/>
      <c r="X143" s="26"/>
      <c r="Y143" s="27"/>
      <c r="Z143" s="26"/>
      <c r="AA143" s="27"/>
    </row>
    <row r="144">
      <c r="A144" s="99"/>
      <c r="X144" s="53"/>
      <c r="Y144" s="27"/>
      <c r="Z144" s="53"/>
      <c r="AA144" s="27"/>
    </row>
    <row r="145">
      <c r="A145" s="99"/>
      <c r="X145" s="26"/>
      <c r="Y145" s="27"/>
      <c r="Z145" s="26"/>
      <c r="AA145" s="27"/>
    </row>
    <row r="146">
      <c r="A146" s="99"/>
      <c r="X146" s="26"/>
      <c r="Y146" s="27"/>
      <c r="Z146" s="26"/>
      <c r="AA146" s="27"/>
    </row>
    <row r="147">
      <c r="A147" s="99"/>
      <c r="X147" s="26"/>
      <c r="Y147" s="27"/>
      <c r="Z147" s="26"/>
      <c r="AA147" s="27"/>
    </row>
    <row r="148">
      <c r="A148" s="99"/>
      <c r="X148" s="26"/>
      <c r="Y148" s="27"/>
      <c r="Z148" s="26"/>
      <c r="AA148" s="27"/>
    </row>
    <row r="149">
      <c r="A149" s="99"/>
      <c r="X149" s="26"/>
      <c r="Y149" s="27"/>
      <c r="Z149" s="26"/>
      <c r="AA149" s="27"/>
    </row>
    <row r="150">
      <c r="A150" s="99"/>
      <c r="X150" s="26"/>
      <c r="Y150" s="27"/>
      <c r="Z150" s="26"/>
      <c r="AA150" s="27"/>
    </row>
    <row r="151">
      <c r="A151" s="99"/>
      <c r="X151" s="26"/>
      <c r="Y151" s="27"/>
      <c r="Z151" s="26"/>
      <c r="AA151" s="27"/>
    </row>
    <row r="152">
      <c r="A152" s="99"/>
      <c r="X152" s="26"/>
      <c r="Y152" s="27"/>
      <c r="Z152" s="26"/>
      <c r="AA152" s="27"/>
    </row>
    <row r="153">
      <c r="A153" s="99"/>
      <c r="X153" s="26"/>
      <c r="Y153" s="27"/>
      <c r="Z153" s="26"/>
      <c r="AA153" s="27"/>
    </row>
    <row r="154">
      <c r="A154" s="99"/>
      <c r="X154" s="26"/>
      <c r="Y154" s="27"/>
      <c r="Z154" s="26"/>
      <c r="AA154" s="27"/>
    </row>
    <row r="155">
      <c r="A155" s="99"/>
      <c r="X155" s="53"/>
      <c r="Y155" s="27"/>
      <c r="Z155" s="53"/>
      <c r="AA155" s="27"/>
    </row>
    <row r="156">
      <c r="A156" s="99"/>
      <c r="X156" s="26"/>
      <c r="Y156" s="27"/>
      <c r="Z156" s="26"/>
      <c r="AA156" s="27"/>
    </row>
    <row r="157">
      <c r="A157" s="99"/>
      <c r="X157" s="26"/>
      <c r="Y157" s="27"/>
      <c r="Z157" s="26"/>
      <c r="AA157" s="27"/>
    </row>
    <row r="158">
      <c r="A158" s="99"/>
      <c r="X158" s="26"/>
      <c r="Y158" s="27"/>
      <c r="Z158" s="26"/>
      <c r="AA158" s="27"/>
    </row>
    <row r="159">
      <c r="A159" s="99"/>
      <c r="X159" s="26"/>
      <c r="Y159" s="27"/>
      <c r="Z159" s="26"/>
      <c r="AA159" s="27"/>
    </row>
    <row r="160">
      <c r="A160" s="99"/>
      <c r="X160" s="26"/>
      <c r="Y160" s="27"/>
      <c r="Z160" s="26"/>
      <c r="AA160" s="27"/>
    </row>
    <row r="161">
      <c r="A161" s="99"/>
      <c r="X161" s="26"/>
      <c r="Y161" s="27"/>
      <c r="Z161" s="26"/>
      <c r="AA161" s="27"/>
    </row>
    <row r="162">
      <c r="A162" s="99"/>
      <c r="X162" s="26"/>
      <c r="Y162" s="27"/>
      <c r="Z162" s="26"/>
      <c r="AA162" s="27"/>
    </row>
    <row r="163">
      <c r="A163" s="99"/>
      <c r="X163" s="26"/>
      <c r="Y163" s="27"/>
      <c r="Z163" s="26"/>
      <c r="AA163" s="27"/>
    </row>
    <row r="164">
      <c r="A164" s="99"/>
      <c r="X164" s="53"/>
      <c r="Y164" s="27"/>
      <c r="Z164" s="53"/>
      <c r="AA164" s="27"/>
    </row>
    <row r="165">
      <c r="A165" s="99"/>
      <c r="X165" s="26"/>
      <c r="Y165" s="27"/>
      <c r="Z165" s="26"/>
      <c r="AA165" s="27"/>
    </row>
    <row r="166">
      <c r="A166" s="99"/>
      <c r="X166" s="26"/>
      <c r="Y166" s="27"/>
      <c r="Z166" s="26"/>
      <c r="AA166" s="27"/>
    </row>
    <row r="167">
      <c r="A167" s="99"/>
      <c r="X167" s="26"/>
      <c r="Y167" s="27"/>
      <c r="Z167" s="26"/>
      <c r="AA167" s="27"/>
    </row>
    <row r="168">
      <c r="A168" s="99"/>
      <c r="X168" s="26"/>
      <c r="Y168" s="27"/>
      <c r="Z168" s="26"/>
      <c r="AA168" s="27"/>
    </row>
    <row r="169">
      <c r="A169" s="99"/>
      <c r="X169" s="26"/>
      <c r="Y169" s="27"/>
      <c r="Z169" s="26"/>
      <c r="AA169" s="27"/>
    </row>
    <row r="170">
      <c r="A170" s="99"/>
      <c r="X170" s="26"/>
      <c r="Y170" s="27"/>
      <c r="Z170" s="26"/>
      <c r="AA170" s="27"/>
    </row>
    <row r="171">
      <c r="A171" s="99"/>
      <c r="X171" s="26"/>
      <c r="Y171" s="27"/>
      <c r="Z171" s="26"/>
      <c r="AA171" s="27"/>
    </row>
    <row r="172">
      <c r="A172" s="99"/>
      <c r="X172" s="26"/>
      <c r="Y172" s="27"/>
      <c r="Z172" s="26"/>
      <c r="AA172" s="27"/>
    </row>
    <row r="173">
      <c r="A173" s="99"/>
      <c r="X173" s="26"/>
      <c r="Y173" s="27"/>
      <c r="Z173" s="26"/>
      <c r="AA173" s="27"/>
    </row>
    <row r="174">
      <c r="A174" s="99"/>
      <c r="X174" s="53"/>
      <c r="Y174" s="27"/>
      <c r="Z174" s="53"/>
      <c r="AA174" s="27"/>
    </row>
    <row r="175">
      <c r="A175" s="99"/>
      <c r="X175" s="26"/>
      <c r="Y175" s="27"/>
      <c r="Z175" s="26"/>
      <c r="AA175" s="27"/>
    </row>
    <row r="176">
      <c r="A176" s="99"/>
      <c r="X176" s="26"/>
      <c r="Y176" s="27"/>
      <c r="Z176" s="26"/>
      <c r="AA176" s="27"/>
    </row>
    <row r="177">
      <c r="A177" s="99"/>
      <c r="X177" s="26"/>
      <c r="Y177" s="27"/>
      <c r="Z177" s="26"/>
      <c r="AA177" s="27"/>
    </row>
    <row r="178">
      <c r="A178" s="99"/>
      <c r="X178" s="26"/>
      <c r="Y178" s="27"/>
      <c r="Z178" s="26"/>
      <c r="AA178" s="27"/>
    </row>
    <row r="179">
      <c r="A179" s="99"/>
      <c r="X179" s="26"/>
      <c r="Y179" s="27"/>
      <c r="Z179" s="26"/>
      <c r="AA179" s="27"/>
    </row>
    <row r="180">
      <c r="A180" s="99"/>
      <c r="X180" s="26"/>
      <c r="Y180" s="27"/>
      <c r="Z180" s="26"/>
      <c r="AA180" s="27"/>
    </row>
    <row r="181">
      <c r="A181" s="99"/>
      <c r="X181" s="26"/>
      <c r="Y181" s="27"/>
      <c r="Z181" s="26"/>
      <c r="AA181" s="27"/>
    </row>
    <row r="182">
      <c r="A182" s="99"/>
      <c r="X182" s="26"/>
      <c r="Y182" s="27"/>
      <c r="Z182" s="26"/>
      <c r="AA182" s="27"/>
    </row>
    <row r="183">
      <c r="A183" s="99"/>
      <c r="X183" s="26"/>
      <c r="Y183" s="27"/>
      <c r="Z183" s="26"/>
      <c r="AA183" s="27"/>
    </row>
    <row r="184">
      <c r="A184" s="99"/>
      <c r="X184" s="53"/>
      <c r="Y184" s="27"/>
      <c r="Z184" s="53"/>
      <c r="AA184" s="27"/>
    </row>
    <row r="185">
      <c r="A185" s="99"/>
      <c r="X185" s="26"/>
      <c r="Y185" s="27"/>
      <c r="Z185" s="26"/>
      <c r="AA185" s="27"/>
    </row>
    <row r="186">
      <c r="A186" s="99"/>
      <c r="X186" s="26"/>
      <c r="Y186" s="27"/>
      <c r="Z186" s="26"/>
      <c r="AA186" s="27"/>
    </row>
    <row r="187">
      <c r="A187" s="99"/>
      <c r="X187" s="26"/>
      <c r="Y187" s="27"/>
      <c r="Z187" s="26"/>
      <c r="AA187" s="27"/>
    </row>
    <row r="188">
      <c r="A188" s="99"/>
      <c r="X188" s="26"/>
      <c r="Y188" s="27"/>
      <c r="Z188" s="26"/>
      <c r="AA188" s="27"/>
    </row>
    <row r="189">
      <c r="A189" s="99"/>
      <c r="X189" s="26"/>
      <c r="Y189" s="27"/>
      <c r="Z189" s="26"/>
      <c r="AA189" s="27"/>
    </row>
    <row r="190">
      <c r="A190" s="99"/>
      <c r="X190" s="26"/>
      <c r="Y190" s="27"/>
      <c r="Z190" s="26"/>
      <c r="AA190" s="27"/>
    </row>
    <row r="191">
      <c r="A191" s="99"/>
      <c r="X191" s="26"/>
      <c r="Y191" s="27"/>
      <c r="Z191" s="26"/>
      <c r="AA191" s="27"/>
    </row>
    <row r="192">
      <c r="A192" s="99"/>
      <c r="X192" s="26"/>
      <c r="Y192" s="27"/>
      <c r="Z192" s="26"/>
      <c r="AA192" s="27"/>
    </row>
    <row r="193">
      <c r="A193" s="99"/>
      <c r="X193" s="53"/>
      <c r="Y193" s="27"/>
      <c r="Z193" s="53"/>
      <c r="AA193" s="27"/>
    </row>
    <row r="194">
      <c r="A194" s="99"/>
      <c r="X194" s="26"/>
      <c r="Y194" s="27"/>
      <c r="Z194" s="26"/>
      <c r="AA194" s="27"/>
    </row>
    <row r="195">
      <c r="A195" s="99"/>
      <c r="X195" s="26"/>
      <c r="Y195" s="27"/>
      <c r="Z195" s="26"/>
      <c r="AA195" s="27"/>
    </row>
    <row r="196">
      <c r="A196" s="99"/>
      <c r="X196" s="26"/>
      <c r="Y196" s="27"/>
      <c r="Z196" s="26"/>
      <c r="AA196" s="27"/>
    </row>
    <row r="197">
      <c r="A197" s="99"/>
      <c r="X197" s="26"/>
      <c r="Y197" s="27"/>
      <c r="Z197" s="26"/>
      <c r="AA197" s="27"/>
    </row>
    <row r="198">
      <c r="A198" s="99"/>
      <c r="X198" s="26"/>
      <c r="Y198" s="27"/>
      <c r="Z198" s="26"/>
      <c r="AA198" s="27"/>
    </row>
    <row r="199">
      <c r="A199" s="99"/>
      <c r="X199" s="26"/>
      <c r="Y199" s="27"/>
      <c r="Z199" s="26"/>
      <c r="AA199" s="27"/>
    </row>
    <row r="200">
      <c r="A200" s="99"/>
      <c r="X200" s="26"/>
      <c r="Y200" s="27"/>
      <c r="Z200" s="26"/>
      <c r="AA200" s="27"/>
    </row>
    <row r="201">
      <c r="A201" s="99"/>
      <c r="X201" s="26"/>
      <c r="Y201" s="27"/>
      <c r="Z201" s="26"/>
      <c r="AA201" s="27"/>
    </row>
    <row r="202">
      <c r="A202" s="99"/>
      <c r="X202" s="26"/>
      <c r="Y202" s="27"/>
      <c r="Z202" s="26"/>
      <c r="AA202" s="27"/>
    </row>
    <row r="203">
      <c r="A203" s="99"/>
      <c r="X203" s="53"/>
      <c r="Y203" s="27"/>
      <c r="Z203" s="53"/>
      <c r="AA203" s="27"/>
    </row>
    <row r="204">
      <c r="A204" s="99"/>
      <c r="X204" s="26"/>
      <c r="Y204" s="27"/>
      <c r="Z204" s="26"/>
      <c r="AA204" s="27"/>
    </row>
    <row r="205">
      <c r="A205" s="99"/>
      <c r="X205" s="74"/>
      <c r="Y205" s="27"/>
      <c r="Z205" s="74"/>
      <c r="AA205" s="27"/>
    </row>
    <row r="206">
      <c r="A206" s="99"/>
    </row>
    <row r="207">
      <c r="A207" s="99"/>
      <c r="X207" s="12"/>
      <c r="Y207" s="9"/>
      <c r="Z207" s="12"/>
      <c r="AA207" s="9"/>
    </row>
    <row r="208">
      <c r="A208" s="99"/>
      <c r="X208" s="26"/>
      <c r="Y208" s="27"/>
      <c r="Z208" s="26"/>
      <c r="AA208" s="27"/>
    </row>
    <row r="209">
      <c r="A209" s="99"/>
      <c r="X209" s="26"/>
      <c r="Y209" s="27"/>
      <c r="Z209" s="26"/>
      <c r="AA209" s="27"/>
    </row>
    <row r="210">
      <c r="A210" s="99"/>
      <c r="X210" s="26"/>
      <c r="Y210" s="27"/>
      <c r="Z210" s="26"/>
      <c r="AA210" s="27"/>
    </row>
    <row r="211">
      <c r="A211" s="99"/>
      <c r="X211" s="26"/>
      <c r="Y211" s="27"/>
      <c r="Z211" s="26"/>
      <c r="AA211" s="27"/>
    </row>
    <row r="212">
      <c r="A212" s="99"/>
      <c r="X212" s="26"/>
      <c r="Y212" s="27"/>
      <c r="Z212" s="26"/>
      <c r="AA212" s="27"/>
    </row>
    <row r="213">
      <c r="A213" s="99"/>
      <c r="X213" s="26"/>
      <c r="Y213" s="27"/>
      <c r="Z213" s="26"/>
      <c r="AA213" s="27"/>
    </row>
    <row r="214">
      <c r="A214" s="99"/>
      <c r="X214" s="26"/>
      <c r="Y214" s="27"/>
      <c r="Z214" s="26"/>
      <c r="AA214" s="27"/>
    </row>
    <row r="215">
      <c r="A215" s="99"/>
      <c r="X215" s="26"/>
      <c r="Y215" s="27"/>
      <c r="Z215" s="26"/>
      <c r="AA215" s="27"/>
    </row>
    <row r="216">
      <c r="A216" s="99"/>
      <c r="X216" s="26"/>
      <c r="Y216" s="27"/>
      <c r="Z216" s="26"/>
      <c r="AA216" s="27"/>
    </row>
    <row r="217">
      <c r="A217" s="99"/>
      <c r="X217" s="53"/>
      <c r="Y217" s="27"/>
      <c r="Z217" s="53"/>
      <c r="AA217" s="27"/>
    </row>
    <row r="218">
      <c r="A218" s="99"/>
      <c r="X218" s="26"/>
      <c r="Y218" s="27"/>
      <c r="Z218" s="26"/>
      <c r="AA218" s="27"/>
    </row>
    <row r="219">
      <c r="A219" s="99"/>
      <c r="X219" s="26"/>
      <c r="Y219" s="27"/>
      <c r="Z219" s="26"/>
      <c r="AA219" s="27"/>
    </row>
    <row r="220">
      <c r="A220" s="99"/>
      <c r="X220" s="26"/>
      <c r="Y220" s="27"/>
      <c r="Z220" s="26"/>
      <c r="AA220" s="27"/>
    </row>
    <row r="221">
      <c r="A221" s="99"/>
      <c r="X221" s="26"/>
      <c r="Y221" s="27"/>
      <c r="Z221" s="26"/>
      <c r="AA221" s="27"/>
    </row>
    <row r="222">
      <c r="A222" s="99"/>
      <c r="X222" s="26"/>
      <c r="Y222" s="27"/>
      <c r="Z222" s="26"/>
      <c r="AA222" s="27"/>
    </row>
    <row r="223">
      <c r="A223" s="99"/>
      <c r="X223" s="26"/>
      <c r="Y223" s="27"/>
      <c r="Z223" s="26"/>
      <c r="AA223" s="27"/>
    </row>
    <row r="224">
      <c r="A224" s="99"/>
      <c r="X224" s="26"/>
      <c r="Y224" s="27"/>
      <c r="Z224" s="26"/>
      <c r="AA224" s="27"/>
    </row>
    <row r="225">
      <c r="A225" s="99"/>
      <c r="X225" s="26"/>
      <c r="Y225" s="27"/>
      <c r="Z225" s="26"/>
      <c r="AA225" s="27"/>
    </row>
    <row r="226">
      <c r="A226" s="99"/>
      <c r="X226" s="26"/>
      <c r="Y226" s="27"/>
      <c r="Z226" s="26"/>
      <c r="AA226" s="27"/>
    </row>
    <row r="227">
      <c r="A227" s="99"/>
      <c r="X227" s="26"/>
      <c r="Y227" s="27"/>
      <c r="Z227" s="26"/>
      <c r="AA227" s="27"/>
    </row>
    <row r="228">
      <c r="A228" s="99"/>
      <c r="X228" s="53"/>
      <c r="Y228" s="27"/>
      <c r="Z228" s="53"/>
      <c r="AA228" s="27"/>
    </row>
    <row r="229">
      <c r="A229" s="99"/>
      <c r="X229" s="26"/>
      <c r="Y229" s="27"/>
      <c r="Z229" s="26"/>
      <c r="AA229" s="27"/>
    </row>
    <row r="230">
      <c r="A230" s="99"/>
      <c r="X230" s="26"/>
      <c r="Y230" s="27"/>
      <c r="Z230" s="26"/>
      <c r="AA230" s="27"/>
    </row>
    <row r="231">
      <c r="A231" s="99"/>
      <c r="X231" s="26"/>
      <c r="Y231" s="27"/>
      <c r="Z231" s="26"/>
      <c r="AA231" s="27"/>
    </row>
    <row r="232">
      <c r="A232" s="99"/>
      <c r="X232" s="26"/>
      <c r="Y232" s="27"/>
      <c r="Z232" s="26"/>
      <c r="AA232" s="27"/>
    </row>
    <row r="233">
      <c r="A233" s="99"/>
      <c r="X233" s="26"/>
      <c r="Y233" s="27"/>
      <c r="Z233" s="26"/>
      <c r="AA233" s="27"/>
    </row>
    <row r="234">
      <c r="A234" s="99"/>
      <c r="X234" s="26"/>
      <c r="Y234" s="27"/>
      <c r="Z234" s="26"/>
      <c r="AA234" s="27"/>
    </row>
    <row r="235">
      <c r="A235" s="99"/>
      <c r="X235" s="26"/>
      <c r="Y235" s="27"/>
      <c r="Z235" s="26"/>
      <c r="AA235" s="27"/>
    </row>
    <row r="236">
      <c r="A236" s="99"/>
      <c r="X236" s="26"/>
      <c r="Y236" s="27"/>
      <c r="Z236" s="26"/>
      <c r="AA236" s="27"/>
    </row>
    <row r="237">
      <c r="A237" s="99"/>
      <c r="X237" s="26"/>
      <c r="Y237" s="27"/>
      <c r="Z237" s="26"/>
      <c r="AA237" s="27"/>
    </row>
    <row r="238">
      <c r="A238" s="99"/>
      <c r="X238" s="53"/>
      <c r="Y238" s="27"/>
      <c r="Z238" s="53"/>
      <c r="AA238" s="27"/>
    </row>
    <row r="239">
      <c r="A239" s="99"/>
      <c r="X239" s="26"/>
      <c r="Y239" s="27"/>
      <c r="Z239" s="26"/>
      <c r="AA239" s="27"/>
    </row>
    <row r="240">
      <c r="A240" s="99"/>
      <c r="X240" s="26"/>
      <c r="Y240" s="27"/>
      <c r="Z240" s="26"/>
      <c r="AA240" s="27"/>
    </row>
    <row r="241">
      <c r="A241" s="99"/>
      <c r="X241" s="26"/>
      <c r="Y241" s="27"/>
      <c r="Z241" s="26"/>
      <c r="AA241" s="27"/>
    </row>
    <row r="242">
      <c r="A242" s="99"/>
      <c r="X242" s="26"/>
      <c r="Y242" s="27"/>
      <c r="Z242" s="26"/>
      <c r="AA242" s="27"/>
    </row>
    <row r="243">
      <c r="A243" s="99"/>
      <c r="X243" s="26"/>
      <c r="Y243" s="27"/>
      <c r="Z243" s="26"/>
      <c r="AA243" s="27"/>
    </row>
    <row r="244">
      <c r="A244" s="99"/>
      <c r="X244" s="26"/>
      <c r="Y244" s="27"/>
      <c r="Z244" s="26"/>
      <c r="AA244" s="27"/>
    </row>
    <row r="245">
      <c r="A245" s="99"/>
      <c r="X245" s="26"/>
      <c r="Y245" s="27"/>
      <c r="Z245" s="26"/>
      <c r="AA245" s="27"/>
    </row>
    <row r="246">
      <c r="A246" s="99"/>
      <c r="X246" s="26"/>
      <c r="Y246" s="27"/>
      <c r="Z246" s="26"/>
      <c r="AA246" s="27"/>
    </row>
    <row r="247">
      <c r="A247" s="99"/>
      <c r="X247" s="53"/>
      <c r="Y247" s="27"/>
      <c r="Z247" s="53"/>
      <c r="AA247" s="27"/>
    </row>
    <row r="248">
      <c r="A248" s="99"/>
      <c r="X248" s="26"/>
      <c r="Y248" s="27"/>
      <c r="Z248" s="26"/>
      <c r="AA248" s="27"/>
    </row>
    <row r="249">
      <c r="A249" s="99"/>
      <c r="X249" s="26"/>
      <c r="Y249" s="27"/>
      <c r="Z249" s="26"/>
      <c r="AA249" s="27"/>
    </row>
    <row r="250">
      <c r="A250" s="99"/>
      <c r="X250" s="26"/>
      <c r="Y250" s="27"/>
      <c r="Z250" s="26"/>
      <c r="AA250" s="27"/>
    </row>
    <row r="251">
      <c r="A251" s="99"/>
      <c r="X251" s="26"/>
      <c r="Y251" s="27"/>
      <c r="Z251" s="26"/>
      <c r="AA251" s="27"/>
    </row>
    <row r="252">
      <c r="A252" s="99"/>
      <c r="X252" s="26"/>
      <c r="Y252" s="27"/>
      <c r="Z252" s="26"/>
      <c r="AA252" s="27"/>
    </row>
    <row r="253">
      <c r="A253" s="99"/>
      <c r="X253" s="26"/>
      <c r="Y253" s="27"/>
      <c r="Z253" s="26"/>
      <c r="AA253" s="27"/>
    </row>
    <row r="254">
      <c r="A254" s="99"/>
      <c r="X254" s="26"/>
      <c r="Y254" s="27"/>
      <c r="Z254" s="26"/>
      <c r="AA254" s="27"/>
    </row>
    <row r="255">
      <c r="A255" s="99"/>
      <c r="X255" s="26"/>
      <c r="Y255" s="27"/>
      <c r="Z255" s="26"/>
      <c r="AA255" s="27"/>
    </row>
    <row r="256">
      <c r="A256" s="99"/>
      <c r="X256" s="26"/>
      <c r="Y256" s="27"/>
      <c r="Z256" s="26"/>
      <c r="AA256" s="27"/>
    </row>
    <row r="257">
      <c r="A257" s="99"/>
      <c r="X257" s="26"/>
      <c r="Y257" s="27"/>
      <c r="Z257" s="26"/>
      <c r="AA257" s="27"/>
    </row>
    <row r="258">
      <c r="A258" s="99"/>
      <c r="X258" s="53"/>
      <c r="Y258" s="27"/>
      <c r="Z258" s="53"/>
      <c r="AA258" s="27"/>
    </row>
    <row r="259">
      <c r="A259" s="99"/>
      <c r="X259" s="26"/>
      <c r="Y259" s="27"/>
      <c r="Z259" s="26"/>
      <c r="AA259" s="27"/>
    </row>
    <row r="260">
      <c r="A260" s="99"/>
      <c r="X260" s="26"/>
      <c r="Y260" s="27"/>
      <c r="Z260" s="26"/>
      <c r="AA260" s="27"/>
    </row>
    <row r="261">
      <c r="A261" s="99"/>
      <c r="X261" s="26"/>
      <c r="Y261" s="27"/>
      <c r="Z261" s="26"/>
      <c r="AA261" s="27"/>
    </row>
    <row r="262">
      <c r="A262" s="99"/>
      <c r="X262" s="26"/>
      <c r="Y262" s="27"/>
      <c r="Z262" s="26"/>
      <c r="AA262" s="27"/>
    </row>
    <row r="263">
      <c r="A263" s="99"/>
      <c r="X263" s="26"/>
      <c r="Y263" s="27"/>
      <c r="Z263" s="26"/>
      <c r="AA263" s="27"/>
    </row>
    <row r="264">
      <c r="A264" s="99"/>
      <c r="X264" s="26"/>
      <c r="Y264" s="27"/>
      <c r="Z264" s="26"/>
      <c r="AA264" s="27"/>
    </row>
    <row r="265">
      <c r="A265" s="99"/>
      <c r="X265" s="26"/>
      <c r="Y265" s="27"/>
      <c r="Z265" s="26"/>
      <c r="AA265" s="27"/>
    </row>
    <row r="266">
      <c r="A266" s="99"/>
      <c r="X266" s="26"/>
      <c r="Y266" s="27"/>
      <c r="Z266" s="26"/>
      <c r="AA266" s="27"/>
    </row>
    <row r="267">
      <c r="A267" s="99"/>
      <c r="X267" s="53"/>
      <c r="Y267" s="27"/>
      <c r="Z267" s="53"/>
      <c r="AA267" s="27"/>
    </row>
    <row r="268">
      <c r="A268" s="99"/>
      <c r="X268" s="26"/>
      <c r="Y268" s="27"/>
      <c r="Z268" s="26"/>
      <c r="AA268" s="27"/>
    </row>
    <row r="269">
      <c r="A269" s="99"/>
      <c r="X269" s="26"/>
      <c r="Y269" s="27"/>
      <c r="Z269" s="26"/>
      <c r="AA269" s="27"/>
    </row>
    <row r="270">
      <c r="A270" s="99"/>
      <c r="X270" s="26"/>
      <c r="Y270" s="27"/>
      <c r="Z270" s="26"/>
      <c r="AA270" s="27"/>
    </row>
    <row r="271">
      <c r="A271" s="99"/>
      <c r="X271" s="26"/>
      <c r="Y271" s="27"/>
      <c r="Z271" s="26"/>
      <c r="AA271" s="27"/>
    </row>
    <row r="272">
      <c r="A272" s="99"/>
      <c r="X272" s="26"/>
      <c r="Y272" s="27"/>
      <c r="Z272" s="26"/>
      <c r="AA272" s="27"/>
    </row>
    <row r="273">
      <c r="A273" s="99"/>
      <c r="X273" s="26"/>
      <c r="Y273" s="27"/>
      <c r="Z273" s="26"/>
      <c r="AA273" s="27"/>
    </row>
    <row r="274">
      <c r="A274" s="99"/>
      <c r="X274" s="26"/>
      <c r="Y274" s="27"/>
      <c r="Z274" s="26"/>
      <c r="AA274" s="27"/>
    </row>
    <row r="275">
      <c r="A275" s="99"/>
      <c r="X275" s="26"/>
      <c r="Y275" s="27"/>
      <c r="Z275" s="26"/>
      <c r="AA275" s="27"/>
    </row>
    <row r="276">
      <c r="A276" s="99"/>
      <c r="X276" s="26"/>
      <c r="Y276" s="27"/>
      <c r="Z276" s="26"/>
      <c r="AA276" s="27"/>
    </row>
    <row r="277">
      <c r="A277" s="99"/>
      <c r="X277" s="53"/>
      <c r="Y277" s="27"/>
      <c r="Z277" s="53"/>
      <c r="AA277" s="27"/>
    </row>
    <row r="278">
      <c r="A278" s="99"/>
      <c r="X278" s="26"/>
      <c r="Y278" s="27"/>
      <c r="Z278" s="26"/>
      <c r="AA278" s="27"/>
    </row>
    <row r="279">
      <c r="A279" s="99"/>
      <c r="X279" s="26"/>
      <c r="Y279" s="27"/>
      <c r="Z279" s="26"/>
      <c r="AA279" s="27"/>
    </row>
    <row r="280">
      <c r="A280" s="99"/>
      <c r="X280" s="26"/>
      <c r="Y280" s="27"/>
      <c r="Z280" s="26"/>
      <c r="AA280" s="27"/>
    </row>
    <row r="281">
      <c r="A281" s="99"/>
      <c r="X281" s="26"/>
      <c r="Y281" s="27"/>
      <c r="Z281" s="26"/>
      <c r="AA281" s="27"/>
    </row>
    <row r="282">
      <c r="A282" s="99"/>
      <c r="X282" s="26"/>
      <c r="Y282" s="27"/>
      <c r="Z282" s="26"/>
      <c r="AA282" s="27"/>
    </row>
    <row r="283">
      <c r="A283" s="99"/>
      <c r="X283" s="26"/>
      <c r="Y283" s="27"/>
      <c r="Z283" s="26"/>
      <c r="AA283" s="27"/>
    </row>
    <row r="284">
      <c r="A284" s="99"/>
      <c r="X284" s="26"/>
      <c r="Y284" s="27"/>
      <c r="Z284" s="26"/>
      <c r="AA284" s="27"/>
    </row>
    <row r="285">
      <c r="A285" s="99"/>
      <c r="X285" s="26"/>
      <c r="Y285" s="27"/>
      <c r="Z285" s="26"/>
      <c r="AA285" s="27"/>
    </row>
    <row r="286">
      <c r="A286" s="99"/>
      <c r="X286" s="26"/>
      <c r="Y286" s="27"/>
      <c r="Z286" s="26"/>
      <c r="AA286" s="27"/>
    </row>
    <row r="287">
      <c r="A287" s="99"/>
      <c r="X287" s="53"/>
      <c r="Y287" s="27"/>
      <c r="Z287" s="53"/>
      <c r="AA287" s="27"/>
    </row>
    <row r="288">
      <c r="A288" s="99"/>
      <c r="X288" s="26"/>
      <c r="Y288" s="27"/>
      <c r="Z288" s="26"/>
      <c r="AA288" s="27"/>
    </row>
    <row r="289">
      <c r="A289" s="99"/>
      <c r="X289" s="26"/>
      <c r="Y289" s="27"/>
      <c r="Z289" s="26"/>
      <c r="AA289" s="27"/>
    </row>
    <row r="290">
      <c r="A290" s="99"/>
      <c r="X290" s="26"/>
      <c r="Y290" s="27"/>
      <c r="Z290" s="26"/>
      <c r="AA290" s="27"/>
    </row>
    <row r="291">
      <c r="A291" s="99"/>
      <c r="X291" s="26"/>
      <c r="Y291" s="27"/>
      <c r="Z291" s="26"/>
      <c r="AA291" s="27"/>
    </row>
    <row r="292">
      <c r="A292" s="99"/>
      <c r="X292" s="26"/>
      <c r="Y292" s="27"/>
      <c r="Z292" s="26"/>
      <c r="AA292" s="27"/>
    </row>
    <row r="293">
      <c r="A293" s="99"/>
      <c r="X293" s="26"/>
      <c r="Y293" s="27"/>
      <c r="Z293" s="26"/>
      <c r="AA293" s="27"/>
    </row>
    <row r="294">
      <c r="A294" s="99"/>
      <c r="X294" s="26"/>
      <c r="Y294" s="27"/>
      <c r="Z294" s="26"/>
      <c r="AA294" s="27"/>
    </row>
    <row r="295">
      <c r="A295" s="99"/>
      <c r="X295" s="26"/>
      <c r="Y295" s="27"/>
      <c r="Z295" s="26"/>
      <c r="AA295" s="27"/>
    </row>
    <row r="296">
      <c r="A296" s="99"/>
      <c r="X296" s="53"/>
      <c r="Y296" s="27"/>
      <c r="Z296" s="53"/>
      <c r="AA296" s="27"/>
    </row>
    <row r="297">
      <c r="A297" s="99"/>
      <c r="X297" s="26"/>
      <c r="Y297" s="27"/>
      <c r="Z297" s="26"/>
      <c r="AA297" s="27"/>
    </row>
    <row r="298">
      <c r="A298" s="99"/>
      <c r="X298" s="26"/>
      <c r="Y298" s="27"/>
      <c r="Z298" s="26"/>
      <c r="AA298" s="27"/>
    </row>
    <row r="299">
      <c r="A299" s="99"/>
      <c r="X299" s="26"/>
      <c r="Y299" s="27"/>
      <c r="Z299" s="26"/>
      <c r="AA299" s="27"/>
    </row>
    <row r="300">
      <c r="A300" s="99"/>
      <c r="X300" s="26"/>
      <c r="Y300" s="27"/>
      <c r="Z300" s="26"/>
      <c r="AA300" s="27"/>
    </row>
    <row r="301">
      <c r="A301" s="99"/>
      <c r="X301" s="26"/>
      <c r="Y301" s="27"/>
      <c r="Z301" s="26"/>
      <c r="AA301" s="27"/>
    </row>
    <row r="302">
      <c r="A302" s="99"/>
      <c r="X302" s="26"/>
      <c r="Y302" s="27"/>
      <c r="Z302" s="26"/>
      <c r="AA302" s="27"/>
    </row>
    <row r="303">
      <c r="A303" s="99"/>
      <c r="X303" s="26"/>
      <c r="Y303" s="27"/>
      <c r="Z303" s="26"/>
      <c r="AA303" s="27"/>
    </row>
    <row r="304">
      <c r="A304" s="99"/>
      <c r="X304" s="26"/>
      <c r="Y304" s="27"/>
      <c r="Z304" s="26"/>
      <c r="AA304" s="27"/>
    </row>
    <row r="305">
      <c r="A305" s="99"/>
      <c r="X305" s="26"/>
      <c r="Y305" s="27"/>
      <c r="Z305" s="26"/>
      <c r="AA305" s="27"/>
    </row>
    <row r="306">
      <c r="A306" s="99"/>
      <c r="X306" s="53"/>
      <c r="Y306" s="27"/>
      <c r="Z306" s="53"/>
      <c r="AA306" s="27"/>
    </row>
    <row r="307">
      <c r="A307" s="99"/>
      <c r="X307" s="26"/>
      <c r="Y307" s="27"/>
      <c r="Z307" s="26"/>
      <c r="AA307" s="27"/>
    </row>
    <row r="308">
      <c r="A308" s="99"/>
      <c r="X308" s="74"/>
      <c r="Y308" s="27"/>
      <c r="Z308" s="74"/>
      <c r="AA308" s="27"/>
    </row>
    <row r="309">
      <c r="A309" s="99"/>
    </row>
    <row r="310">
      <c r="A310" s="99"/>
      <c r="X310" s="12"/>
      <c r="Y310" s="9"/>
      <c r="Z310" s="12"/>
      <c r="AA310" s="9"/>
    </row>
    <row r="311">
      <c r="A311" s="99"/>
      <c r="X311" s="26"/>
      <c r="Y311" s="27"/>
      <c r="Z311" s="26"/>
      <c r="AA311" s="27"/>
    </row>
    <row r="312">
      <c r="A312" s="99"/>
      <c r="X312" s="26"/>
      <c r="Y312" s="27"/>
      <c r="Z312" s="26"/>
      <c r="AA312" s="27"/>
    </row>
    <row r="313">
      <c r="A313" s="99"/>
      <c r="X313" s="26"/>
      <c r="Y313" s="27"/>
      <c r="Z313" s="26"/>
      <c r="AA313" s="27"/>
    </row>
    <row r="314">
      <c r="A314" s="99"/>
      <c r="X314" s="26"/>
      <c r="Y314" s="27"/>
      <c r="Z314" s="26"/>
      <c r="AA314" s="27"/>
    </row>
    <row r="315">
      <c r="A315" s="99"/>
      <c r="X315" s="26"/>
      <c r="Y315" s="27"/>
      <c r="Z315" s="26"/>
      <c r="AA315" s="27"/>
    </row>
    <row r="316">
      <c r="A316" s="99"/>
      <c r="X316" s="26"/>
      <c r="Y316" s="27"/>
      <c r="Z316" s="26"/>
      <c r="AA316" s="27"/>
    </row>
    <row r="317">
      <c r="A317" s="99"/>
      <c r="X317" s="26"/>
      <c r="Y317" s="27"/>
      <c r="Z317" s="26"/>
      <c r="AA317" s="27"/>
    </row>
    <row r="318">
      <c r="A318" s="99"/>
      <c r="X318" s="26"/>
      <c r="Y318" s="27"/>
      <c r="Z318" s="26"/>
      <c r="AA318" s="27"/>
    </row>
    <row r="319">
      <c r="A319" s="99"/>
      <c r="X319" s="26"/>
      <c r="Y319" s="27"/>
      <c r="Z319" s="26"/>
      <c r="AA319" s="27"/>
    </row>
    <row r="320">
      <c r="A320" s="99"/>
      <c r="X320" s="53"/>
      <c r="Y320" s="27"/>
      <c r="Z320" s="53"/>
      <c r="AA320" s="27"/>
    </row>
    <row r="321">
      <c r="A321" s="99"/>
      <c r="X321" s="26"/>
      <c r="Y321" s="27"/>
      <c r="Z321" s="26"/>
      <c r="AA321" s="27"/>
    </row>
    <row r="322">
      <c r="A322" s="99"/>
      <c r="X322" s="26"/>
      <c r="Y322" s="27"/>
      <c r="Z322" s="26"/>
      <c r="AA322" s="27"/>
    </row>
    <row r="323">
      <c r="A323" s="99"/>
      <c r="X323" s="26"/>
      <c r="Y323" s="27"/>
      <c r="Z323" s="26"/>
      <c r="AA323" s="27"/>
    </row>
    <row r="324">
      <c r="A324" s="99"/>
      <c r="X324" s="26"/>
      <c r="Y324" s="27"/>
      <c r="Z324" s="26"/>
      <c r="AA324" s="27"/>
    </row>
    <row r="325">
      <c r="A325" s="99"/>
      <c r="X325" s="26"/>
      <c r="Y325" s="27"/>
      <c r="Z325" s="26"/>
      <c r="AA325" s="27"/>
    </row>
    <row r="326">
      <c r="A326" s="99"/>
      <c r="X326" s="26"/>
      <c r="Y326" s="27"/>
      <c r="Z326" s="26"/>
      <c r="AA326" s="27"/>
    </row>
    <row r="327">
      <c r="A327" s="99"/>
      <c r="X327" s="26"/>
      <c r="Y327" s="27"/>
      <c r="Z327" s="26"/>
      <c r="AA327" s="27"/>
    </row>
    <row r="328">
      <c r="A328" s="99"/>
      <c r="X328" s="26"/>
      <c r="Y328" s="27"/>
      <c r="Z328" s="26"/>
      <c r="AA328" s="27"/>
    </row>
    <row r="329">
      <c r="A329" s="99"/>
      <c r="X329" s="26"/>
      <c r="Y329" s="27"/>
      <c r="Z329" s="26"/>
      <c r="AA329" s="27"/>
    </row>
    <row r="330">
      <c r="A330" s="99"/>
      <c r="X330" s="26"/>
      <c r="Y330" s="27"/>
      <c r="Z330" s="26"/>
      <c r="AA330" s="27"/>
    </row>
    <row r="331">
      <c r="A331" s="99"/>
      <c r="X331" s="53"/>
      <c r="Y331" s="27"/>
      <c r="Z331" s="53"/>
      <c r="AA331" s="27"/>
    </row>
    <row r="332">
      <c r="A332" s="99"/>
      <c r="X332" s="26"/>
      <c r="Y332" s="27"/>
      <c r="Z332" s="26"/>
      <c r="AA332" s="27"/>
    </row>
    <row r="333">
      <c r="A333" s="99"/>
      <c r="X333" s="26"/>
      <c r="Y333" s="27"/>
      <c r="Z333" s="26"/>
      <c r="AA333" s="27"/>
    </row>
    <row r="334">
      <c r="A334" s="99"/>
      <c r="X334" s="26"/>
      <c r="Y334" s="27"/>
      <c r="Z334" s="26"/>
      <c r="AA334" s="27"/>
    </row>
    <row r="335">
      <c r="A335" s="99"/>
      <c r="X335" s="26"/>
      <c r="Y335" s="27"/>
      <c r="Z335" s="26"/>
      <c r="AA335" s="27"/>
    </row>
    <row r="336">
      <c r="A336" s="99"/>
      <c r="X336" s="26"/>
      <c r="Y336" s="27"/>
      <c r="Z336" s="26"/>
      <c r="AA336" s="27"/>
    </row>
    <row r="337">
      <c r="A337" s="99"/>
      <c r="X337" s="26"/>
      <c r="Y337" s="27"/>
      <c r="Z337" s="26"/>
      <c r="AA337" s="27"/>
    </row>
    <row r="338">
      <c r="A338" s="99"/>
      <c r="X338" s="26"/>
      <c r="Y338" s="27"/>
      <c r="Z338" s="26"/>
      <c r="AA338" s="27"/>
    </row>
    <row r="339">
      <c r="A339" s="99"/>
      <c r="X339" s="26"/>
      <c r="Y339" s="27"/>
      <c r="Z339" s="26"/>
      <c r="AA339" s="27"/>
    </row>
    <row r="340">
      <c r="A340" s="99"/>
      <c r="X340" s="26"/>
      <c r="Y340" s="27"/>
      <c r="Z340" s="26"/>
      <c r="AA340" s="27"/>
    </row>
    <row r="341">
      <c r="A341" s="99"/>
      <c r="X341" s="53"/>
      <c r="Y341" s="27"/>
      <c r="Z341" s="53"/>
      <c r="AA341" s="27"/>
    </row>
    <row r="342">
      <c r="A342" s="99"/>
      <c r="X342" s="26"/>
      <c r="Y342" s="27"/>
      <c r="Z342" s="26"/>
      <c r="AA342" s="27"/>
    </row>
    <row r="343">
      <c r="A343" s="99"/>
      <c r="X343" s="26"/>
      <c r="Y343" s="27"/>
      <c r="Z343" s="26"/>
      <c r="AA343" s="27"/>
    </row>
    <row r="344">
      <c r="A344" s="99"/>
      <c r="X344" s="26"/>
      <c r="Y344" s="27"/>
      <c r="Z344" s="26"/>
      <c r="AA344" s="27"/>
    </row>
    <row r="345">
      <c r="A345" s="99"/>
      <c r="X345" s="26"/>
      <c r="Y345" s="27"/>
      <c r="Z345" s="26"/>
      <c r="AA345" s="27"/>
    </row>
    <row r="346">
      <c r="A346" s="99"/>
      <c r="X346" s="26"/>
      <c r="Y346" s="27"/>
      <c r="Z346" s="26"/>
      <c r="AA346" s="27"/>
    </row>
    <row r="347">
      <c r="A347" s="99"/>
      <c r="X347" s="26"/>
      <c r="Y347" s="27"/>
      <c r="Z347" s="26"/>
      <c r="AA347" s="27"/>
    </row>
    <row r="348">
      <c r="A348" s="99"/>
      <c r="X348" s="26"/>
      <c r="Y348" s="27"/>
      <c r="Z348" s="26"/>
      <c r="AA348" s="27"/>
    </row>
    <row r="349">
      <c r="A349" s="99"/>
      <c r="X349" s="26"/>
      <c r="Y349" s="27"/>
      <c r="Z349" s="26"/>
      <c r="AA349" s="27"/>
    </row>
    <row r="350">
      <c r="A350" s="99"/>
      <c r="X350" s="53"/>
      <c r="Y350" s="27"/>
      <c r="Z350" s="53"/>
      <c r="AA350" s="27"/>
    </row>
    <row r="351">
      <c r="A351" s="99"/>
      <c r="X351" s="26"/>
      <c r="Y351" s="27"/>
      <c r="Z351" s="26"/>
      <c r="AA351" s="27"/>
    </row>
    <row r="352">
      <c r="A352" s="99"/>
      <c r="X352" s="26"/>
      <c r="Y352" s="27"/>
      <c r="Z352" s="26"/>
      <c r="AA352" s="27"/>
    </row>
    <row r="353">
      <c r="A353" s="99"/>
      <c r="X353" s="26"/>
      <c r="Y353" s="27"/>
      <c r="Z353" s="26"/>
      <c r="AA353" s="27"/>
    </row>
    <row r="354">
      <c r="A354" s="99"/>
      <c r="X354" s="26"/>
      <c r="Y354" s="27"/>
      <c r="Z354" s="26"/>
      <c r="AA354" s="27"/>
    </row>
    <row r="355">
      <c r="A355" s="99"/>
      <c r="X355" s="26"/>
      <c r="Y355" s="27"/>
      <c r="Z355" s="26"/>
      <c r="AA355" s="27"/>
    </row>
    <row r="356">
      <c r="A356" s="99"/>
      <c r="X356" s="26"/>
      <c r="Y356" s="27"/>
      <c r="Z356" s="26"/>
      <c r="AA356" s="27"/>
    </row>
    <row r="357">
      <c r="A357" s="99"/>
      <c r="X357" s="26"/>
      <c r="Y357" s="27"/>
      <c r="Z357" s="26"/>
      <c r="AA357" s="27"/>
    </row>
    <row r="358">
      <c r="A358" s="99"/>
      <c r="X358" s="26"/>
      <c r="Y358" s="27"/>
      <c r="Z358" s="26"/>
      <c r="AA358" s="27"/>
    </row>
    <row r="359">
      <c r="A359" s="99"/>
      <c r="X359" s="26"/>
      <c r="Y359" s="27"/>
      <c r="Z359" s="26"/>
      <c r="AA359" s="27"/>
    </row>
    <row r="360">
      <c r="A360" s="99"/>
      <c r="X360" s="26"/>
      <c r="Y360" s="27"/>
      <c r="Z360" s="26"/>
      <c r="AA360" s="27"/>
    </row>
    <row r="361">
      <c r="A361" s="99"/>
      <c r="X361" s="53"/>
      <c r="Y361" s="27"/>
      <c r="Z361" s="53"/>
      <c r="AA361" s="27"/>
    </row>
    <row r="362">
      <c r="A362" s="99"/>
      <c r="X362" s="26"/>
      <c r="Y362" s="27"/>
      <c r="Z362" s="26"/>
      <c r="AA362" s="27"/>
    </row>
    <row r="363">
      <c r="A363" s="99"/>
      <c r="X363" s="26"/>
      <c r="Y363" s="27"/>
      <c r="Z363" s="26"/>
      <c r="AA363" s="27"/>
    </row>
    <row r="364">
      <c r="A364" s="99"/>
      <c r="X364" s="26"/>
      <c r="Y364" s="27"/>
      <c r="Z364" s="26"/>
      <c r="AA364" s="27"/>
    </row>
    <row r="365">
      <c r="A365" s="99"/>
      <c r="X365" s="26"/>
      <c r="Y365" s="27"/>
      <c r="Z365" s="26"/>
      <c r="AA365" s="27"/>
    </row>
    <row r="366">
      <c r="A366" s="99"/>
      <c r="X366" s="26"/>
      <c r="Y366" s="27"/>
      <c r="Z366" s="26"/>
      <c r="AA366" s="27"/>
    </row>
    <row r="367">
      <c r="A367" s="99"/>
      <c r="X367" s="26"/>
      <c r="Y367" s="27"/>
      <c r="Z367" s="26"/>
      <c r="AA367" s="27"/>
    </row>
    <row r="368">
      <c r="A368" s="99"/>
      <c r="X368" s="26"/>
      <c r="Y368" s="27"/>
      <c r="Z368" s="26"/>
      <c r="AA368" s="27"/>
    </row>
    <row r="369">
      <c r="A369" s="99"/>
      <c r="X369" s="26"/>
      <c r="Y369" s="27"/>
      <c r="Z369" s="26"/>
      <c r="AA369" s="27"/>
    </row>
    <row r="370">
      <c r="A370" s="99"/>
      <c r="X370" s="53"/>
      <c r="Y370" s="27"/>
      <c r="Z370" s="53"/>
      <c r="AA370" s="27"/>
    </row>
    <row r="371">
      <c r="A371" s="99"/>
      <c r="X371" s="26"/>
      <c r="Y371" s="27"/>
      <c r="Z371" s="26"/>
      <c r="AA371" s="27"/>
    </row>
    <row r="372">
      <c r="A372" s="99"/>
      <c r="X372" s="26"/>
      <c r="Y372" s="27"/>
      <c r="Z372" s="26"/>
      <c r="AA372" s="27"/>
    </row>
    <row r="373">
      <c r="A373" s="99"/>
      <c r="X373" s="26"/>
      <c r="Y373" s="27"/>
      <c r="Z373" s="26"/>
      <c r="AA373" s="27"/>
    </row>
    <row r="374">
      <c r="A374" s="99"/>
      <c r="X374" s="26"/>
      <c r="Y374" s="27"/>
      <c r="Z374" s="26"/>
      <c r="AA374" s="27"/>
    </row>
    <row r="375">
      <c r="A375" s="99"/>
      <c r="X375" s="26"/>
      <c r="Y375" s="27"/>
      <c r="Z375" s="26"/>
      <c r="AA375" s="27"/>
    </row>
    <row r="376">
      <c r="A376" s="99"/>
      <c r="X376" s="26"/>
      <c r="Y376" s="27"/>
      <c r="Z376" s="26"/>
      <c r="AA376" s="27"/>
    </row>
    <row r="377">
      <c r="A377" s="99"/>
      <c r="X377" s="26"/>
      <c r="Y377" s="27"/>
      <c r="Z377" s="26"/>
      <c r="AA377" s="27"/>
    </row>
    <row r="378">
      <c r="A378" s="99"/>
      <c r="X378" s="26"/>
      <c r="Y378" s="27"/>
      <c r="Z378" s="26"/>
      <c r="AA378" s="27"/>
    </row>
    <row r="379">
      <c r="A379" s="99"/>
      <c r="X379" s="26"/>
      <c r="Y379" s="27"/>
      <c r="Z379" s="26"/>
      <c r="AA379" s="27"/>
    </row>
    <row r="380">
      <c r="A380" s="99"/>
      <c r="X380" s="53"/>
      <c r="Y380" s="27"/>
      <c r="Z380" s="53"/>
      <c r="AA380" s="27"/>
    </row>
    <row r="381">
      <c r="A381" s="99"/>
      <c r="X381" s="26"/>
      <c r="Y381" s="27"/>
      <c r="Z381" s="26"/>
      <c r="AA381" s="27"/>
    </row>
    <row r="382">
      <c r="A382" s="99"/>
      <c r="X382" s="26"/>
      <c r="Y382" s="27"/>
      <c r="Z382" s="26"/>
      <c r="AA382" s="27"/>
    </row>
    <row r="383">
      <c r="A383" s="99"/>
      <c r="X383" s="26"/>
      <c r="Y383" s="27"/>
      <c r="Z383" s="26"/>
      <c r="AA383" s="27"/>
    </row>
    <row r="384">
      <c r="A384" s="99"/>
      <c r="X384" s="26"/>
      <c r="Y384" s="27"/>
      <c r="Z384" s="26"/>
      <c r="AA384" s="27"/>
    </row>
    <row r="385">
      <c r="A385" s="99"/>
      <c r="X385" s="26"/>
      <c r="Y385" s="27"/>
      <c r="Z385" s="26"/>
      <c r="AA385" s="27"/>
    </row>
    <row r="386">
      <c r="A386" s="99"/>
      <c r="X386" s="26"/>
      <c r="Y386" s="27"/>
      <c r="Z386" s="26"/>
      <c r="AA386" s="27"/>
    </row>
    <row r="387">
      <c r="A387" s="99"/>
      <c r="X387" s="26"/>
      <c r="Y387" s="27"/>
      <c r="Z387" s="26"/>
      <c r="AA387" s="27"/>
    </row>
    <row r="388">
      <c r="A388" s="99"/>
      <c r="X388" s="26"/>
      <c r="Y388" s="27"/>
      <c r="Z388" s="26"/>
      <c r="AA388" s="27"/>
    </row>
    <row r="389">
      <c r="A389" s="99"/>
      <c r="X389" s="26"/>
      <c r="Y389" s="27"/>
      <c r="Z389" s="26"/>
      <c r="AA389" s="27"/>
    </row>
    <row r="390">
      <c r="A390" s="99"/>
      <c r="X390" s="53"/>
      <c r="Y390" s="27"/>
      <c r="Z390" s="53"/>
      <c r="AA390" s="27"/>
    </row>
    <row r="391">
      <c r="A391" s="99"/>
      <c r="X391" s="26"/>
      <c r="Y391" s="27"/>
      <c r="Z391" s="26"/>
      <c r="AA391" s="27"/>
    </row>
    <row r="392">
      <c r="A392" s="99"/>
      <c r="X392" s="26"/>
      <c r="Y392" s="27"/>
      <c r="Z392" s="26"/>
      <c r="AA392" s="27"/>
    </row>
    <row r="393">
      <c r="A393" s="99"/>
      <c r="X393" s="26"/>
      <c r="Y393" s="27"/>
      <c r="Z393" s="26"/>
      <c r="AA393" s="27"/>
    </row>
    <row r="394">
      <c r="A394" s="99"/>
      <c r="X394" s="26"/>
      <c r="Y394" s="27"/>
      <c r="Z394" s="26"/>
      <c r="AA394" s="27"/>
    </row>
    <row r="395">
      <c r="A395" s="99"/>
      <c r="X395" s="26"/>
      <c r="Y395" s="27"/>
      <c r="Z395" s="26"/>
      <c r="AA395" s="27"/>
    </row>
    <row r="396">
      <c r="A396" s="99"/>
      <c r="X396" s="26"/>
      <c r="Y396" s="27"/>
      <c r="Z396" s="26"/>
      <c r="AA396" s="27"/>
    </row>
    <row r="397">
      <c r="A397" s="99"/>
      <c r="X397" s="26"/>
      <c r="Y397" s="27"/>
      <c r="Z397" s="26"/>
      <c r="AA397" s="27"/>
    </row>
    <row r="398">
      <c r="A398" s="99"/>
      <c r="X398" s="26"/>
      <c r="Y398" s="27"/>
      <c r="Z398" s="26"/>
      <c r="AA398" s="27"/>
    </row>
    <row r="399">
      <c r="A399" s="99"/>
      <c r="X399" s="53"/>
      <c r="Y399" s="27"/>
      <c r="Z399" s="53"/>
      <c r="AA399" s="27"/>
    </row>
    <row r="400">
      <c r="A400" s="99"/>
      <c r="X400" s="26"/>
      <c r="Y400" s="27"/>
      <c r="Z400" s="26"/>
      <c r="AA400" s="27"/>
    </row>
    <row r="401">
      <c r="A401" s="99"/>
      <c r="X401" s="26"/>
      <c r="Y401" s="27"/>
      <c r="Z401" s="26"/>
      <c r="AA401" s="27"/>
    </row>
    <row r="402">
      <c r="A402" s="99"/>
      <c r="X402" s="26"/>
      <c r="Y402" s="27"/>
      <c r="Z402" s="26"/>
      <c r="AA402" s="27"/>
    </row>
    <row r="403">
      <c r="A403" s="99"/>
      <c r="X403" s="26"/>
      <c r="Y403" s="27"/>
      <c r="Z403" s="26"/>
      <c r="AA403" s="27"/>
    </row>
    <row r="404">
      <c r="A404" s="99"/>
      <c r="X404" s="26"/>
      <c r="Y404" s="27"/>
      <c r="Z404" s="26"/>
      <c r="AA404" s="27"/>
    </row>
    <row r="405">
      <c r="A405" s="99"/>
      <c r="X405" s="26"/>
      <c r="Y405" s="27"/>
      <c r="Z405" s="26"/>
      <c r="AA405" s="27"/>
    </row>
    <row r="406">
      <c r="A406" s="99"/>
      <c r="X406" s="26"/>
      <c r="Y406" s="27"/>
      <c r="Z406" s="26"/>
      <c r="AA406" s="27"/>
    </row>
    <row r="407">
      <c r="A407" s="99"/>
      <c r="X407" s="26"/>
      <c r="Y407" s="27"/>
      <c r="Z407" s="26"/>
      <c r="AA407" s="27"/>
    </row>
    <row r="408">
      <c r="A408" s="99"/>
      <c r="X408" s="26"/>
      <c r="Y408" s="27"/>
      <c r="Z408" s="26"/>
      <c r="AA408" s="27"/>
    </row>
    <row r="409">
      <c r="A409" s="99"/>
      <c r="X409" s="53"/>
      <c r="Y409" s="27"/>
      <c r="Z409" s="53"/>
      <c r="AA409" s="27"/>
    </row>
    <row r="410">
      <c r="A410" s="99"/>
      <c r="X410" s="26"/>
      <c r="Y410" s="27"/>
      <c r="Z410" s="26"/>
      <c r="AA410" s="27"/>
    </row>
    <row r="411">
      <c r="A411" s="99"/>
      <c r="X411" s="74"/>
      <c r="Y411" s="27"/>
      <c r="Z411" s="74"/>
      <c r="AA411" s="27"/>
    </row>
    <row r="412">
      <c r="A412" s="99"/>
    </row>
    <row r="413">
      <c r="A413" s="99"/>
      <c r="X413" s="12"/>
      <c r="Y413" s="9"/>
      <c r="Z413" s="12"/>
      <c r="AA413" s="9"/>
    </row>
    <row r="414">
      <c r="A414" s="99"/>
      <c r="X414" s="26"/>
      <c r="Y414" s="27"/>
      <c r="Z414" s="26"/>
      <c r="AA414" s="27"/>
    </row>
    <row r="415">
      <c r="A415" s="99"/>
      <c r="X415" s="26"/>
      <c r="Y415" s="27"/>
      <c r="Z415" s="26"/>
      <c r="AA415" s="27"/>
    </row>
    <row r="416">
      <c r="A416" s="99"/>
      <c r="X416" s="26"/>
      <c r="Y416" s="27"/>
      <c r="Z416" s="26"/>
      <c r="AA416" s="27"/>
    </row>
    <row r="417">
      <c r="A417" s="99"/>
      <c r="X417" s="26"/>
      <c r="Y417" s="27"/>
      <c r="Z417" s="26"/>
      <c r="AA417" s="27"/>
    </row>
    <row r="418">
      <c r="A418" s="99"/>
      <c r="X418" s="26"/>
      <c r="Y418" s="27"/>
      <c r="Z418" s="26"/>
      <c r="AA418" s="27"/>
    </row>
    <row r="419">
      <c r="A419" s="99"/>
      <c r="X419" s="26"/>
      <c r="Y419" s="27"/>
      <c r="Z419" s="26"/>
      <c r="AA419" s="27"/>
    </row>
    <row r="420">
      <c r="A420" s="99"/>
      <c r="X420" s="26"/>
      <c r="Y420" s="27"/>
      <c r="Z420" s="26"/>
      <c r="AA420" s="27"/>
    </row>
    <row r="421">
      <c r="A421" s="99"/>
      <c r="X421" s="26"/>
      <c r="Y421" s="27"/>
      <c r="Z421" s="26"/>
      <c r="AA421" s="27"/>
    </row>
    <row r="422">
      <c r="A422" s="99"/>
      <c r="X422" s="26"/>
      <c r="Y422" s="27"/>
      <c r="Z422" s="26"/>
      <c r="AA422" s="27"/>
    </row>
    <row r="423">
      <c r="A423" s="99"/>
      <c r="X423" s="53"/>
      <c r="Y423" s="27"/>
      <c r="Z423" s="53"/>
      <c r="AA423" s="27"/>
    </row>
    <row r="424">
      <c r="A424" s="99"/>
      <c r="X424" s="26"/>
      <c r="Y424" s="27"/>
      <c r="Z424" s="26"/>
      <c r="AA424" s="27"/>
    </row>
    <row r="425">
      <c r="A425" s="99"/>
      <c r="X425" s="26"/>
      <c r="Y425" s="27"/>
      <c r="Z425" s="26"/>
      <c r="AA425" s="27"/>
    </row>
    <row r="426">
      <c r="A426" s="99"/>
      <c r="X426" s="26"/>
      <c r="Y426" s="27"/>
      <c r="Z426" s="26"/>
      <c r="AA426" s="27"/>
    </row>
    <row r="427">
      <c r="A427" s="99"/>
      <c r="X427" s="26"/>
      <c r="Y427" s="27"/>
      <c r="Z427" s="26"/>
      <c r="AA427" s="27"/>
    </row>
    <row r="428">
      <c r="A428" s="99"/>
      <c r="X428" s="26"/>
      <c r="Y428" s="27"/>
      <c r="Z428" s="26"/>
      <c r="AA428" s="27"/>
    </row>
    <row r="429">
      <c r="A429" s="99"/>
      <c r="X429" s="26"/>
      <c r="Y429" s="27"/>
      <c r="Z429" s="26"/>
      <c r="AA429" s="27"/>
    </row>
    <row r="430">
      <c r="A430" s="99"/>
      <c r="X430" s="26"/>
      <c r="Y430" s="27"/>
      <c r="Z430" s="26"/>
      <c r="AA430" s="27"/>
    </row>
    <row r="431">
      <c r="A431" s="99"/>
      <c r="X431" s="26"/>
      <c r="Y431" s="27"/>
      <c r="Z431" s="26"/>
      <c r="AA431" s="27"/>
    </row>
    <row r="432">
      <c r="A432" s="99"/>
      <c r="X432" s="26"/>
      <c r="Y432" s="27"/>
      <c r="Z432" s="26"/>
      <c r="AA432" s="27"/>
    </row>
    <row r="433">
      <c r="A433" s="99"/>
      <c r="X433" s="26"/>
      <c r="Y433" s="27"/>
      <c r="Z433" s="26"/>
      <c r="AA433" s="27"/>
    </row>
    <row r="434">
      <c r="A434" s="99"/>
      <c r="X434" s="53"/>
      <c r="Y434" s="27"/>
      <c r="Z434" s="53"/>
      <c r="AA434" s="27"/>
    </row>
    <row r="435">
      <c r="A435" s="99"/>
      <c r="X435" s="26"/>
      <c r="Y435" s="27"/>
      <c r="Z435" s="26"/>
      <c r="AA435" s="27"/>
    </row>
    <row r="436">
      <c r="A436" s="99"/>
      <c r="X436" s="26"/>
      <c r="Y436" s="27"/>
      <c r="Z436" s="26"/>
      <c r="AA436" s="27"/>
    </row>
    <row r="437">
      <c r="A437" s="99"/>
      <c r="X437" s="26"/>
      <c r="Y437" s="27"/>
      <c r="Z437" s="26"/>
      <c r="AA437" s="27"/>
    </row>
    <row r="438">
      <c r="A438" s="99"/>
      <c r="X438" s="26"/>
      <c r="Y438" s="27"/>
      <c r="Z438" s="26"/>
      <c r="AA438" s="27"/>
    </row>
    <row r="439">
      <c r="A439" s="99"/>
      <c r="X439" s="26"/>
      <c r="Y439" s="27"/>
      <c r="Z439" s="26"/>
      <c r="AA439" s="27"/>
    </row>
    <row r="440">
      <c r="A440" s="99"/>
      <c r="X440" s="26"/>
      <c r="Y440" s="27"/>
      <c r="Z440" s="26"/>
      <c r="AA440" s="27"/>
    </row>
    <row r="441">
      <c r="A441" s="99"/>
      <c r="X441" s="26"/>
      <c r="Y441" s="27"/>
      <c r="Z441" s="26"/>
      <c r="AA441" s="27"/>
    </row>
    <row r="442">
      <c r="A442" s="99"/>
      <c r="X442" s="26"/>
      <c r="Y442" s="27"/>
      <c r="Z442" s="26"/>
      <c r="AA442" s="27"/>
    </row>
    <row r="443">
      <c r="A443" s="99"/>
      <c r="X443" s="26"/>
      <c r="Y443" s="27"/>
      <c r="Z443" s="26"/>
      <c r="AA443" s="27"/>
    </row>
    <row r="444">
      <c r="A444" s="99"/>
      <c r="X444" s="53"/>
      <c r="Y444" s="27"/>
      <c r="Z444" s="53"/>
      <c r="AA444" s="27"/>
    </row>
    <row r="445">
      <c r="A445" s="99"/>
      <c r="X445" s="26"/>
      <c r="Y445" s="27"/>
      <c r="Z445" s="26"/>
      <c r="AA445" s="27"/>
    </row>
    <row r="446">
      <c r="A446" s="99"/>
      <c r="X446" s="26"/>
      <c r="Y446" s="27"/>
      <c r="Z446" s="26"/>
      <c r="AA446" s="27"/>
    </row>
    <row r="447">
      <c r="A447" s="99"/>
      <c r="X447" s="26"/>
      <c r="Y447" s="27"/>
      <c r="Z447" s="26"/>
      <c r="AA447" s="27"/>
    </row>
    <row r="448">
      <c r="A448" s="99"/>
      <c r="X448" s="26"/>
      <c r="Y448" s="27"/>
      <c r="Z448" s="26"/>
      <c r="AA448" s="27"/>
    </row>
    <row r="449">
      <c r="A449" s="99"/>
      <c r="X449" s="26"/>
      <c r="Y449" s="27"/>
      <c r="Z449" s="26"/>
      <c r="AA449" s="27"/>
    </row>
    <row r="450">
      <c r="A450" s="99"/>
      <c r="X450" s="26"/>
      <c r="Y450" s="27"/>
      <c r="Z450" s="26"/>
      <c r="AA450" s="27"/>
    </row>
    <row r="451">
      <c r="A451" s="99"/>
      <c r="X451" s="26"/>
      <c r="Y451" s="27"/>
      <c r="Z451" s="26"/>
      <c r="AA451" s="27"/>
    </row>
    <row r="452">
      <c r="A452" s="99"/>
      <c r="X452" s="26"/>
      <c r="Y452" s="27"/>
      <c r="Z452" s="26"/>
      <c r="AA452" s="27"/>
    </row>
    <row r="453">
      <c r="A453" s="99"/>
      <c r="X453" s="53"/>
      <c r="Y453" s="27"/>
      <c r="Z453" s="53"/>
      <c r="AA453" s="27"/>
    </row>
    <row r="454">
      <c r="A454" s="99"/>
      <c r="X454" s="26"/>
      <c r="Y454" s="27"/>
      <c r="Z454" s="26"/>
      <c r="AA454" s="27"/>
    </row>
    <row r="455">
      <c r="A455" s="99"/>
      <c r="X455" s="26"/>
      <c r="Y455" s="27"/>
      <c r="Z455" s="26"/>
      <c r="AA455" s="27"/>
    </row>
    <row r="456">
      <c r="A456" s="99"/>
      <c r="X456" s="26"/>
      <c r="Y456" s="27"/>
      <c r="Z456" s="26"/>
      <c r="AA456" s="27"/>
    </row>
    <row r="457">
      <c r="A457" s="99"/>
      <c r="X457" s="26"/>
      <c r="Y457" s="27"/>
      <c r="Z457" s="26"/>
      <c r="AA457" s="27"/>
    </row>
    <row r="458">
      <c r="A458" s="99"/>
      <c r="X458" s="26"/>
      <c r="Y458" s="27"/>
      <c r="Z458" s="26"/>
      <c r="AA458" s="27"/>
    </row>
    <row r="459">
      <c r="A459" s="99"/>
      <c r="X459" s="26"/>
      <c r="Y459" s="27"/>
      <c r="Z459" s="26"/>
      <c r="AA459" s="27"/>
    </row>
    <row r="460">
      <c r="A460" s="99"/>
      <c r="X460" s="26"/>
      <c r="Y460" s="27"/>
      <c r="Z460" s="26"/>
      <c r="AA460" s="27"/>
    </row>
    <row r="461">
      <c r="A461" s="99"/>
      <c r="X461" s="26"/>
      <c r="Y461" s="27"/>
      <c r="Z461" s="26"/>
      <c r="AA461" s="27"/>
    </row>
    <row r="462">
      <c r="A462" s="99"/>
      <c r="X462" s="26"/>
      <c r="Y462" s="27"/>
      <c r="Z462" s="26"/>
      <c r="AA462" s="27"/>
    </row>
    <row r="463">
      <c r="A463" s="99"/>
      <c r="X463" s="26"/>
      <c r="Y463" s="27"/>
      <c r="Z463" s="26"/>
      <c r="AA463" s="27"/>
    </row>
    <row r="464">
      <c r="A464" s="99"/>
      <c r="X464" s="53"/>
      <c r="Y464" s="27"/>
      <c r="Z464" s="53"/>
      <c r="AA464" s="27"/>
    </row>
    <row r="465">
      <c r="A465" s="99"/>
      <c r="X465" s="26"/>
      <c r="Y465" s="27"/>
      <c r="Z465" s="26"/>
      <c r="AA465" s="27"/>
    </row>
    <row r="466">
      <c r="A466" s="99"/>
      <c r="X466" s="26"/>
      <c r="Y466" s="27"/>
      <c r="Z466" s="26"/>
      <c r="AA466" s="27"/>
    </row>
    <row r="467">
      <c r="A467" s="99"/>
      <c r="X467" s="26"/>
      <c r="Y467" s="27"/>
      <c r="Z467" s="26"/>
      <c r="AA467" s="27"/>
    </row>
    <row r="468">
      <c r="A468" s="99"/>
      <c r="X468" s="26"/>
      <c r="Y468" s="27"/>
      <c r="Z468" s="26"/>
      <c r="AA468" s="27"/>
    </row>
    <row r="469">
      <c r="A469" s="99"/>
      <c r="X469" s="26"/>
      <c r="Y469" s="27"/>
      <c r="Z469" s="26"/>
      <c r="AA469" s="27"/>
    </row>
    <row r="470">
      <c r="A470" s="99"/>
      <c r="X470" s="26"/>
      <c r="Y470" s="27"/>
      <c r="Z470" s="26"/>
      <c r="AA470" s="27"/>
    </row>
    <row r="471">
      <c r="A471" s="99"/>
      <c r="X471" s="26"/>
      <c r="Y471" s="27"/>
      <c r="Z471" s="26"/>
      <c r="AA471" s="27"/>
    </row>
    <row r="472">
      <c r="A472" s="99"/>
      <c r="X472" s="26"/>
      <c r="Y472" s="27"/>
      <c r="Z472" s="26"/>
      <c r="AA472" s="27"/>
    </row>
    <row r="473">
      <c r="A473" s="99"/>
      <c r="X473" s="53"/>
      <c r="Y473" s="27"/>
      <c r="Z473" s="53"/>
      <c r="AA473" s="27"/>
    </row>
    <row r="474">
      <c r="A474" s="99"/>
      <c r="X474" s="26"/>
      <c r="Y474" s="27"/>
      <c r="Z474" s="26"/>
      <c r="AA474" s="27"/>
    </row>
    <row r="475">
      <c r="A475" s="99"/>
      <c r="X475" s="26"/>
      <c r="Y475" s="27"/>
      <c r="Z475" s="26"/>
      <c r="AA475" s="27"/>
    </row>
    <row r="476">
      <c r="A476" s="99"/>
      <c r="X476" s="26"/>
      <c r="Y476" s="27"/>
      <c r="Z476" s="26"/>
      <c r="AA476" s="27"/>
    </row>
    <row r="477">
      <c r="A477" s="99"/>
      <c r="X477" s="26"/>
      <c r="Y477" s="27"/>
      <c r="Z477" s="26"/>
      <c r="AA477" s="27"/>
    </row>
    <row r="478">
      <c r="A478" s="99"/>
      <c r="X478" s="26"/>
      <c r="Y478" s="27"/>
      <c r="Z478" s="26"/>
      <c r="AA478" s="27"/>
    </row>
    <row r="479">
      <c r="A479" s="99"/>
      <c r="X479" s="26"/>
      <c r="Y479" s="27"/>
      <c r="Z479" s="26"/>
      <c r="AA479" s="27"/>
    </row>
    <row r="480">
      <c r="A480" s="99"/>
      <c r="X480" s="26"/>
      <c r="Y480" s="27"/>
      <c r="Z480" s="26"/>
      <c r="AA480" s="27"/>
    </row>
    <row r="481">
      <c r="A481" s="99"/>
      <c r="X481" s="26"/>
      <c r="Y481" s="27"/>
      <c r="Z481" s="26"/>
      <c r="AA481" s="27"/>
    </row>
    <row r="482">
      <c r="A482" s="99"/>
      <c r="X482" s="26"/>
      <c r="Y482" s="27"/>
      <c r="Z482" s="26"/>
      <c r="AA482" s="27"/>
    </row>
    <row r="483">
      <c r="A483" s="99"/>
      <c r="X483" s="53"/>
      <c r="Y483" s="27"/>
      <c r="Z483" s="53"/>
      <c r="AA483" s="27"/>
    </row>
    <row r="484">
      <c r="A484" s="99"/>
      <c r="X484" s="26"/>
      <c r="Y484" s="27"/>
      <c r="Z484" s="26"/>
      <c r="AA484" s="27"/>
    </row>
    <row r="485">
      <c r="A485" s="99"/>
      <c r="X485" s="26"/>
      <c r="Y485" s="27"/>
      <c r="Z485" s="26"/>
      <c r="AA485" s="27"/>
    </row>
    <row r="486">
      <c r="A486" s="99"/>
      <c r="X486" s="26"/>
      <c r="Y486" s="27"/>
      <c r="Z486" s="26"/>
      <c r="AA486" s="27"/>
    </row>
    <row r="487">
      <c r="A487" s="99"/>
      <c r="X487" s="26"/>
      <c r="Y487" s="27"/>
      <c r="Z487" s="26"/>
      <c r="AA487" s="27"/>
    </row>
    <row r="488">
      <c r="A488" s="99"/>
      <c r="X488" s="26"/>
      <c r="Y488" s="27"/>
      <c r="Z488" s="26"/>
      <c r="AA488" s="27"/>
    </row>
    <row r="489">
      <c r="A489" s="99"/>
      <c r="X489" s="26"/>
      <c r="Y489" s="27"/>
      <c r="Z489" s="26"/>
      <c r="AA489" s="27"/>
    </row>
    <row r="490">
      <c r="A490" s="99"/>
      <c r="X490" s="26"/>
      <c r="Y490" s="27"/>
      <c r="Z490" s="26"/>
      <c r="AA490" s="27"/>
    </row>
    <row r="491">
      <c r="A491" s="99"/>
      <c r="X491" s="26"/>
      <c r="Y491" s="27"/>
      <c r="Z491" s="26"/>
      <c r="AA491" s="27"/>
    </row>
    <row r="492">
      <c r="A492" s="99"/>
      <c r="X492" s="26"/>
      <c r="Y492" s="27"/>
      <c r="Z492" s="26"/>
      <c r="AA492" s="27"/>
    </row>
    <row r="493">
      <c r="A493" s="99"/>
      <c r="X493" s="53"/>
      <c r="Y493" s="27"/>
      <c r="Z493" s="53"/>
      <c r="AA493" s="27"/>
    </row>
    <row r="494">
      <c r="A494" s="99"/>
      <c r="X494" s="26"/>
      <c r="Y494" s="27"/>
      <c r="Z494" s="26"/>
      <c r="AA494" s="27"/>
    </row>
    <row r="495">
      <c r="A495" s="99"/>
      <c r="X495" s="26"/>
      <c r="Y495" s="27"/>
      <c r="Z495" s="26"/>
      <c r="AA495" s="27"/>
    </row>
    <row r="496">
      <c r="A496" s="99"/>
      <c r="X496" s="26"/>
      <c r="Y496" s="27"/>
      <c r="Z496" s="26"/>
      <c r="AA496" s="27"/>
    </row>
    <row r="497">
      <c r="A497" s="99"/>
      <c r="X497" s="26"/>
      <c r="Y497" s="27"/>
      <c r="Z497" s="26"/>
      <c r="AA497" s="27"/>
    </row>
    <row r="498">
      <c r="A498" s="99"/>
      <c r="X498" s="26"/>
      <c r="Y498" s="27"/>
      <c r="Z498" s="26"/>
      <c r="AA498" s="27"/>
    </row>
    <row r="499">
      <c r="A499" s="99"/>
      <c r="X499" s="26"/>
      <c r="Y499" s="27"/>
      <c r="Z499" s="26"/>
      <c r="AA499" s="27"/>
    </row>
    <row r="500">
      <c r="A500" s="99"/>
      <c r="X500" s="26"/>
      <c r="Y500" s="27"/>
      <c r="Z500" s="26"/>
      <c r="AA500" s="27"/>
    </row>
    <row r="501">
      <c r="A501" s="99"/>
      <c r="X501" s="26"/>
      <c r="Y501" s="27"/>
      <c r="Z501" s="26"/>
      <c r="AA501" s="27"/>
    </row>
    <row r="502">
      <c r="A502" s="99"/>
      <c r="X502" s="53"/>
      <c r="Y502" s="27"/>
      <c r="Z502" s="53"/>
      <c r="AA502" s="27"/>
    </row>
    <row r="503">
      <c r="A503" s="99"/>
      <c r="X503" s="26"/>
      <c r="Y503" s="27"/>
      <c r="Z503" s="26"/>
      <c r="AA503" s="27"/>
    </row>
    <row r="504">
      <c r="A504" s="99"/>
      <c r="X504" s="26"/>
      <c r="Y504" s="27"/>
      <c r="Z504" s="26"/>
      <c r="AA504" s="27"/>
    </row>
    <row r="505">
      <c r="A505" s="99"/>
      <c r="X505" s="26"/>
      <c r="Y505" s="27"/>
      <c r="Z505" s="26"/>
      <c r="AA505" s="27"/>
    </row>
    <row r="506">
      <c r="A506" s="99"/>
      <c r="X506" s="26"/>
      <c r="Y506" s="27"/>
      <c r="Z506" s="26"/>
      <c r="AA506" s="27"/>
    </row>
    <row r="507">
      <c r="A507" s="99"/>
      <c r="X507" s="26"/>
      <c r="Y507" s="27"/>
      <c r="Z507" s="26"/>
      <c r="AA507" s="27"/>
    </row>
    <row r="508">
      <c r="A508" s="99"/>
      <c r="X508" s="26"/>
      <c r="Y508" s="27"/>
      <c r="Z508" s="26"/>
      <c r="AA508" s="27"/>
    </row>
    <row r="509">
      <c r="A509" s="99"/>
      <c r="X509" s="26"/>
      <c r="Y509" s="27"/>
      <c r="Z509" s="26"/>
      <c r="AA509" s="27"/>
    </row>
    <row r="510">
      <c r="A510" s="99"/>
      <c r="X510" s="26"/>
      <c r="Y510" s="27"/>
      <c r="Z510" s="26"/>
      <c r="AA510" s="27"/>
    </row>
    <row r="511">
      <c r="A511" s="99"/>
      <c r="X511" s="26"/>
      <c r="Y511" s="27"/>
      <c r="Z511" s="26"/>
      <c r="AA511" s="27"/>
    </row>
    <row r="512">
      <c r="A512" s="99"/>
      <c r="X512" s="53"/>
      <c r="Y512" s="27"/>
      <c r="Z512" s="53"/>
      <c r="AA512" s="27"/>
    </row>
    <row r="513">
      <c r="A513" s="99"/>
      <c r="X513" s="26"/>
      <c r="Y513" s="27"/>
      <c r="Z513" s="26"/>
      <c r="AA513" s="27"/>
    </row>
    <row r="514">
      <c r="A514" s="99"/>
      <c r="X514" s="74"/>
      <c r="Y514" s="27"/>
      <c r="Z514" s="74"/>
      <c r="AA514" s="27"/>
    </row>
    <row r="515">
      <c r="A515" s="99"/>
    </row>
    <row r="516">
      <c r="A516" s="99"/>
      <c r="X516" s="12"/>
      <c r="Y516" s="9"/>
      <c r="Z516" s="12"/>
      <c r="AA516" s="9"/>
    </row>
    <row r="517">
      <c r="A517" s="99"/>
      <c r="X517" s="26"/>
      <c r="Y517" s="27"/>
      <c r="Z517" s="26"/>
      <c r="AA517" s="27"/>
    </row>
    <row r="518">
      <c r="A518" s="99"/>
      <c r="X518" s="26"/>
      <c r="Y518" s="27"/>
      <c r="Z518" s="26"/>
      <c r="AA518" s="27"/>
    </row>
    <row r="519">
      <c r="A519" s="99"/>
      <c r="X519" s="26"/>
      <c r="Y519" s="27"/>
      <c r="Z519" s="26"/>
      <c r="AA519" s="27"/>
    </row>
    <row r="520">
      <c r="A520" s="99"/>
      <c r="X520" s="26"/>
      <c r="Y520" s="27"/>
      <c r="Z520" s="26"/>
      <c r="AA520" s="27"/>
    </row>
    <row r="521">
      <c r="A521" s="99"/>
      <c r="X521" s="26"/>
      <c r="Y521" s="27"/>
      <c r="Z521" s="26"/>
      <c r="AA521" s="27"/>
    </row>
    <row r="522">
      <c r="A522" s="99"/>
      <c r="X522" s="26"/>
      <c r="Y522" s="27"/>
      <c r="Z522" s="26"/>
      <c r="AA522" s="27"/>
    </row>
    <row r="523">
      <c r="A523" s="99"/>
      <c r="X523" s="26"/>
      <c r="Y523" s="27"/>
      <c r="Z523" s="26"/>
      <c r="AA523" s="27"/>
    </row>
    <row r="524">
      <c r="A524" s="99"/>
      <c r="X524" s="26"/>
      <c r="Y524" s="27"/>
      <c r="Z524" s="26"/>
      <c r="AA524" s="27"/>
    </row>
    <row r="525">
      <c r="A525" s="99"/>
      <c r="X525" s="26"/>
      <c r="Y525" s="27"/>
      <c r="Z525" s="26"/>
      <c r="AA525" s="27"/>
    </row>
    <row r="526">
      <c r="A526" s="99"/>
      <c r="X526" s="53"/>
      <c r="Y526" s="27"/>
      <c r="Z526" s="53"/>
      <c r="AA526" s="27"/>
    </row>
    <row r="527">
      <c r="A527" s="99"/>
      <c r="X527" s="26"/>
      <c r="Y527" s="27"/>
      <c r="Z527" s="26"/>
      <c r="AA527" s="27"/>
    </row>
    <row r="528">
      <c r="A528" s="99"/>
      <c r="X528" s="26"/>
      <c r="Y528" s="27"/>
      <c r="Z528" s="26"/>
      <c r="AA528" s="27"/>
    </row>
    <row r="529">
      <c r="A529" s="99"/>
      <c r="X529" s="26"/>
      <c r="Y529" s="27"/>
      <c r="Z529" s="26"/>
      <c r="AA529" s="27"/>
    </row>
    <row r="530">
      <c r="A530" s="99"/>
      <c r="X530" s="26"/>
      <c r="Y530" s="27"/>
      <c r="Z530" s="26"/>
      <c r="AA530" s="27"/>
    </row>
    <row r="531">
      <c r="A531" s="99"/>
      <c r="X531" s="26"/>
      <c r="Y531" s="27"/>
      <c r="Z531" s="26"/>
      <c r="AA531" s="27"/>
    </row>
    <row r="532">
      <c r="A532" s="99"/>
      <c r="X532" s="26"/>
      <c r="Y532" s="27"/>
      <c r="Z532" s="26"/>
      <c r="AA532" s="27"/>
    </row>
    <row r="533">
      <c r="A533" s="99"/>
      <c r="X533" s="26"/>
      <c r="Y533" s="27"/>
      <c r="Z533" s="26"/>
      <c r="AA533" s="27"/>
    </row>
    <row r="534">
      <c r="A534" s="99"/>
      <c r="X534" s="26"/>
      <c r="Y534" s="27"/>
      <c r="Z534" s="26"/>
      <c r="AA534" s="27"/>
    </row>
    <row r="535">
      <c r="A535" s="99"/>
      <c r="X535" s="26"/>
      <c r="Y535" s="27"/>
      <c r="Z535" s="26"/>
      <c r="AA535" s="27"/>
    </row>
    <row r="536">
      <c r="A536" s="99"/>
      <c r="X536" s="26"/>
      <c r="Y536" s="27"/>
      <c r="Z536" s="26"/>
      <c r="AA536" s="27"/>
    </row>
    <row r="537">
      <c r="A537" s="99"/>
      <c r="X537" s="53"/>
      <c r="Y537" s="27"/>
      <c r="Z537" s="53"/>
      <c r="AA537" s="27"/>
    </row>
    <row r="538">
      <c r="A538" s="99"/>
      <c r="X538" s="26"/>
      <c r="Y538" s="27"/>
      <c r="Z538" s="26"/>
      <c r="AA538" s="27"/>
    </row>
    <row r="539">
      <c r="A539" s="99"/>
      <c r="X539" s="26"/>
      <c r="Y539" s="27"/>
      <c r="Z539" s="26"/>
      <c r="AA539" s="27"/>
    </row>
    <row r="540">
      <c r="A540" s="99"/>
      <c r="X540" s="26"/>
      <c r="Y540" s="27"/>
      <c r="Z540" s="26"/>
      <c r="AA540" s="27"/>
    </row>
    <row r="541">
      <c r="A541" s="99"/>
      <c r="X541" s="26"/>
      <c r="Y541" s="27"/>
      <c r="Z541" s="26"/>
      <c r="AA541" s="27"/>
    </row>
    <row r="542">
      <c r="A542" s="99"/>
      <c r="X542" s="26"/>
      <c r="Y542" s="27"/>
      <c r="Z542" s="26"/>
      <c r="AA542" s="27"/>
    </row>
    <row r="543">
      <c r="A543" s="99"/>
      <c r="X543" s="26"/>
      <c r="Y543" s="27"/>
      <c r="Z543" s="26"/>
      <c r="AA543" s="27"/>
    </row>
    <row r="544">
      <c r="A544" s="99"/>
      <c r="X544" s="26"/>
      <c r="Y544" s="27"/>
      <c r="Z544" s="26"/>
      <c r="AA544" s="27"/>
    </row>
    <row r="545">
      <c r="A545" s="99"/>
      <c r="X545" s="26"/>
      <c r="Y545" s="27"/>
      <c r="Z545" s="26"/>
      <c r="AA545" s="27"/>
    </row>
    <row r="546">
      <c r="A546" s="99"/>
      <c r="X546" s="26"/>
      <c r="Y546" s="27"/>
      <c r="Z546" s="26"/>
      <c r="AA546" s="27"/>
    </row>
    <row r="547">
      <c r="A547" s="99"/>
      <c r="X547" s="53"/>
      <c r="Y547" s="27"/>
      <c r="Z547" s="53"/>
      <c r="AA547" s="27"/>
    </row>
    <row r="548">
      <c r="A548" s="99"/>
      <c r="X548" s="26"/>
      <c r="Y548" s="27"/>
      <c r="Z548" s="26"/>
      <c r="AA548" s="27"/>
    </row>
    <row r="549">
      <c r="A549" s="99"/>
      <c r="X549" s="26"/>
      <c r="Y549" s="27"/>
      <c r="Z549" s="26"/>
      <c r="AA549" s="27"/>
    </row>
    <row r="550">
      <c r="A550" s="99"/>
      <c r="X550" s="26"/>
      <c r="Y550" s="27"/>
      <c r="Z550" s="26"/>
      <c r="AA550" s="27"/>
    </row>
    <row r="551">
      <c r="A551" s="99"/>
      <c r="X551" s="26"/>
      <c r="Y551" s="27"/>
      <c r="Z551" s="26"/>
      <c r="AA551" s="27"/>
    </row>
    <row r="552">
      <c r="A552" s="99"/>
      <c r="X552" s="26"/>
      <c r="Y552" s="27"/>
      <c r="Z552" s="26"/>
      <c r="AA552" s="27"/>
    </row>
    <row r="553">
      <c r="A553" s="99"/>
      <c r="X553" s="26"/>
      <c r="Y553" s="27"/>
      <c r="Z553" s="26"/>
      <c r="AA553" s="27"/>
    </row>
    <row r="554">
      <c r="A554" s="99"/>
      <c r="X554" s="26"/>
      <c r="Y554" s="27"/>
      <c r="Z554" s="26"/>
      <c r="AA554" s="27"/>
    </row>
    <row r="555">
      <c r="A555" s="99"/>
      <c r="X555" s="26"/>
      <c r="Y555" s="27"/>
      <c r="Z555" s="26"/>
      <c r="AA555" s="27"/>
    </row>
    <row r="556">
      <c r="A556" s="99"/>
      <c r="X556" s="53"/>
      <c r="Y556" s="27"/>
      <c r="Z556" s="53"/>
      <c r="AA556" s="27"/>
    </row>
    <row r="557">
      <c r="A557" s="99"/>
      <c r="X557" s="26"/>
      <c r="Y557" s="27"/>
      <c r="Z557" s="26"/>
      <c r="AA557" s="27"/>
    </row>
    <row r="558">
      <c r="A558" s="99"/>
      <c r="X558" s="26"/>
      <c r="Y558" s="27"/>
      <c r="Z558" s="26"/>
      <c r="AA558" s="27"/>
    </row>
    <row r="559">
      <c r="A559" s="99"/>
      <c r="X559" s="26"/>
      <c r="Y559" s="27"/>
      <c r="Z559" s="26"/>
      <c r="AA559" s="27"/>
    </row>
    <row r="560">
      <c r="A560" s="99"/>
      <c r="X560" s="26"/>
      <c r="Y560" s="27"/>
      <c r="Z560" s="26"/>
      <c r="AA560" s="27"/>
    </row>
    <row r="561">
      <c r="A561" s="99"/>
      <c r="X561" s="26"/>
      <c r="Y561" s="27"/>
      <c r="Z561" s="26"/>
      <c r="AA561" s="27"/>
    </row>
    <row r="562">
      <c r="A562" s="99"/>
      <c r="X562" s="26"/>
      <c r="Y562" s="27"/>
      <c r="Z562" s="26"/>
      <c r="AA562" s="27"/>
    </row>
    <row r="563">
      <c r="A563" s="99"/>
      <c r="X563" s="26"/>
      <c r="Y563" s="27"/>
      <c r="Z563" s="26"/>
      <c r="AA563" s="27"/>
    </row>
    <row r="564">
      <c r="A564" s="99"/>
      <c r="X564" s="26"/>
      <c r="Y564" s="27"/>
      <c r="Z564" s="26"/>
      <c r="AA564" s="27"/>
    </row>
    <row r="565">
      <c r="A565" s="99"/>
      <c r="X565" s="26"/>
      <c r="Y565" s="27"/>
      <c r="Z565" s="26"/>
      <c r="AA565" s="27"/>
    </row>
    <row r="566">
      <c r="A566" s="99"/>
      <c r="X566" s="26"/>
      <c r="Y566" s="27"/>
      <c r="Z566" s="26"/>
      <c r="AA566" s="27"/>
    </row>
    <row r="567">
      <c r="A567" s="99"/>
      <c r="X567" s="53"/>
      <c r="Y567" s="27"/>
      <c r="Z567" s="53"/>
      <c r="AA567" s="27"/>
    </row>
    <row r="568">
      <c r="A568" s="99"/>
      <c r="X568" s="26"/>
      <c r="Y568" s="27"/>
      <c r="Z568" s="26"/>
      <c r="AA568" s="27"/>
    </row>
    <row r="569">
      <c r="A569" s="99"/>
      <c r="X569" s="26"/>
      <c r="Y569" s="27"/>
      <c r="Z569" s="26"/>
      <c r="AA569" s="27"/>
    </row>
    <row r="570">
      <c r="A570" s="99"/>
      <c r="X570" s="26"/>
      <c r="Y570" s="27"/>
      <c r="Z570" s="26"/>
      <c r="AA570" s="27"/>
    </row>
    <row r="571">
      <c r="A571" s="99"/>
      <c r="X571" s="26"/>
      <c r="Y571" s="27"/>
      <c r="Z571" s="26"/>
      <c r="AA571" s="27"/>
    </row>
    <row r="572">
      <c r="A572" s="99"/>
      <c r="X572" s="26"/>
      <c r="Y572" s="27"/>
      <c r="Z572" s="26"/>
      <c r="AA572" s="27"/>
    </row>
    <row r="573">
      <c r="A573" s="99"/>
      <c r="X573" s="26"/>
      <c r="Y573" s="27"/>
      <c r="Z573" s="26"/>
      <c r="AA573" s="27"/>
    </row>
    <row r="574">
      <c r="A574" s="99"/>
      <c r="X574" s="26"/>
      <c r="Y574" s="27"/>
      <c r="Z574" s="26"/>
      <c r="AA574" s="27"/>
    </row>
    <row r="575">
      <c r="A575" s="99"/>
      <c r="X575" s="26"/>
      <c r="Y575" s="27"/>
      <c r="Z575" s="26"/>
      <c r="AA575" s="27"/>
    </row>
    <row r="576">
      <c r="A576" s="99"/>
      <c r="X576" s="53"/>
      <c r="Y576" s="27"/>
      <c r="Z576" s="53"/>
      <c r="AA576" s="27"/>
    </row>
    <row r="577">
      <c r="A577" s="99"/>
      <c r="X577" s="26"/>
      <c r="Y577" s="27"/>
      <c r="Z577" s="26"/>
      <c r="AA577" s="27"/>
    </row>
    <row r="578">
      <c r="A578" s="99"/>
      <c r="X578" s="26"/>
      <c r="Y578" s="27"/>
      <c r="Z578" s="26"/>
      <c r="AA578" s="27"/>
    </row>
    <row r="579">
      <c r="A579" s="99"/>
      <c r="X579" s="26"/>
      <c r="Y579" s="27"/>
      <c r="Z579" s="26"/>
      <c r="AA579" s="27"/>
    </row>
    <row r="580">
      <c r="A580" s="99"/>
      <c r="X580" s="26"/>
      <c r="Y580" s="27"/>
      <c r="Z580" s="26"/>
      <c r="AA580" s="27"/>
    </row>
    <row r="581">
      <c r="A581" s="99"/>
      <c r="X581" s="26"/>
      <c r="Y581" s="27"/>
      <c r="Z581" s="26"/>
      <c r="AA581" s="27"/>
    </row>
    <row r="582">
      <c r="A582" s="99"/>
      <c r="X582" s="26"/>
      <c r="Y582" s="27"/>
      <c r="Z582" s="26"/>
      <c r="AA582" s="27"/>
    </row>
    <row r="583">
      <c r="A583" s="99"/>
      <c r="X583" s="26"/>
      <c r="Y583" s="27"/>
      <c r="Z583" s="26"/>
      <c r="AA583" s="27"/>
    </row>
    <row r="584">
      <c r="A584" s="99"/>
      <c r="X584" s="26"/>
      <c r="Y584" s="27"/>
      <c r="Z584" s="26"/>
      <c r="AA584" s="27"/>
    </row>
    <row r="585">
      <c r="A585" s="99"/>
      <c r="X585" s="26"/>
      <c r="Y585" s="27"/>
      <c r="Z585" s="26"/>
      <c r="AA585" s="27"/>
    </row>
    <row r="586">
      <c r="A586" s="99"/>
      <c r="X586" s="53"/>
      <c r="Y586" s="27"/>
      <c r="Z586" s="53"/>
      <c r="AA586" s="27"/>
    </row>
    <row r="587">
      <c r="A587" s="99"/>
      <c r="X587" s="26"/>
      <c r="Y587" s="27"/>
      <c r="Z587" s="26"/>
      <c r="AA587" s="27"/>
    </row>
    <row r="588">
      <c r="A588" s="99"/>
      <c r="X588" s="26"/>
      <c r="Y588" s="27"/>
      <c r="Z588" s="26"/>
      <c r="AA588" s="27"/>
    </row>
    <row r="589">
      <c r="A589" s="99"/>
      <c r="X589" s="26"/>
      <c r="Y589" s="27"/>
      <c r="Z589" s="26"/>
      <c r="AA589" s="27"/>
    </row>
    <row r="590">
      <c r="A590" s="99"/>
      <c r="X590" s="26"/>
      <c r="Y590" s="27"/>
      <c r="Z590" s="26"/>
      <c r="AA590" s="27"/>
    </row>
    <row r="591">
      <c r="A591" s="99"/>
      <c r="X591" s="26"/>
      <c r="Y591" s="27"/>
      <c r="Z591" s="26"/>
      <c r="AA591" s="27"/>
    </row>
    <row r="592">
      <c r="A592" s="99"/>
      <c r="X592" s="26"/>
      <c r="Y592" s="27"/>
      <c r="Z592" s="26"/>
      <c r="AA592" s="27"/>
    </row>
    <row r="593">
      <c r="A593" s="99"/>
      <c r="X593" s="26"/>
      <c r="Y593" s="27"/>
      <c r="Z593" s="26"/>
      <c r="AA593" s="27"/>
    </row>
    <row r="594">
      <c r="A594" s="99"/>
      <c r="X594" s="26"/>
      <c r="Y594" s="27"/>
      <c r="Z594" s="26"/>
      <c r="AA594" s="27"/>
    </row>
    <row r="595">
      <c r="A595" s="99"/>
      <c r="X595" s="26"/>
      <c r="Y595" s="27"/>
      <c r="Z595" s="26"/>
      <c r="AA595" s="27"/>
    </row>
    <row r="596">
      <c r="A596" s="99"/>
      <c r="X596" s="53"/>
      <c r="Y596" s="27"/>
      <c r="Z596" s="53"/>
      <c r="AA596" s="27"/>
    </row>
    <row r="597">
      <c r="A597" s="99"/>
      <c r="X597" s="26"/>
      <c r="Y597" s="27"/>
      <c r="Z597" s="26"/>
      <c r="AA597" s="27"/>
    </row>
    <row r="598">
      <c r="A598" s="99"/>
      <c r="X598" s="26"/>
      <c r="Y598" s="27"/>
      <c r="Z598" s="26"/>
      <c r="AA598" s="27"/>
    </row>
    <row r="599">
      <c r="A599" s="99"/>
      <c r="X599" s="26"/>
      <c r="Y599" s="27"/>
      <c r="Z599" s="26"/>
      <c r="AA599" s="27"/>
    </row>
    <row r="600">
      <c r="A600" s="99"/>
      <c r="X600" s="26"/>
      <c r="Y600" s="27"/>
      <c r="Z600" s="26"/>
      <c r="AA600" s="27"/>
    </row>
    <row r="601">
      <c r="A601" s="99"/>
      <c r="X601" s="26"/>
      <c r="Y601" s="27"/>
      <c r="Z601" s="26"/>
      <c r="AA601" s="27"/>
    </row>
    <row r="602">
      <c r="A602" s="99"/>
      <c r="X602" s="26"/>
      <c r="Y602" s="27"/>
      <c r="Z602" s="26"/>
      <c r="AA602" s="27"/>
    </row>
    <row r="603">
      <c r="A603" s="99"/>
      <c r="X603" s="26"/>
      <c r="Y603" s="27"/>
      <c r="Z603" s="26"/>
      <c r="AA603" s="27"/>
    </row>
    <row r="604">
      <c r="A604" s="99"/>
      <c r="X604" s="26"/>
      <c r="Y604" s="27"/>
      <c r="Z604" s="26"/>
      <c r="AA604" s="27"/>
    </row>
    <row r="605">
      <c r="A605" s="99"/>
      <c r="X605" s="53"/>
      <c r="Y605" s="27"/>
      <c r="Z605" s="53"/>
      <c r="AA605" s="27"/>
    </row>
    <row r="606">
      <c r="A606" s="99"/>
      <c r="X606" s="26"/>
      <c r="Y606" s="27"/>
      <c r="Z606" s="26"/>
      <c r="AA606" s="27"/>
    </row>
    <row r="607">
      <c r="A607" s="99"/>
      <c r="X607" s="26"/>
      <c r="Y607" s="27"/>
      <c r="Z607" s="26"/>
      <c r="AA607" s="27"/>
    </row>
    <row r="608">
      <c r="A608" s="99"/>
      <c r="X608" s="26"/>
      <c r="Y608" s="27"/>
      <c r="Z608" s="26"/>
      <c r="AA608" s="27"/>
    </row>
    <row r="609">
      <c r="A609" s="99"/>
      <c r="X609" s="26"/>
      <c r="Y609" s="27"/>
      <c r="Z609" s="26"/>
      <c r="AA609" s="27"/>
    </row>
    <row r="610">
      <c r="A610" s="99"/>
      <c r="X610" s="26"/>
      <c r="Y610" s="27"/>
      <c r="Z610" s="26"/>
      <c r="AA610" s="27"/>
    </row>
    <row r="611">
      <c r="A611" s="99"/>
      <c r="X611" s="26"/>
      <c r="Y611" s="27"/>
      <c r="Z611" s="26"/>
      <c r="AA611" s="27"/>
    </row>
    <row r="612">
      <c r="A612" s="99"/>
      <c r="X612" s="26"/>
      <c r="Y612" s="27"/>
      <c r="Z612" s="26"/>
      <c r="AA612" s="27"/>
    </row>
    <row r="613">
      <c r="A613" s="99"/>
      <c r="X613" s="26"/>
      <c r="Y613" s="27"/>
      <c r="Z613" s="26"/>
      <c r="AA613" s="27"/>
    </row>
    <row r="614">
      <c r="A614" s="99"/>
      <c r="X614" s="26"/>
      <c r="Y614" s="27"/>
      <c r="Z614" s="26"/>
      <c r="AA614" s="27"/>
    </row>
    <row r="615">
      <c r="A615" s="99"/>
      <c r="X615" s="53"/>
      <c r="Y615" s="27"/>
      <c r="Z615" s="53"/>
      <c r="AA615" s="27"/>
    </row>
    <row r="616">
      <c r="A616" s="99"/>
      <c r="X616" s="26"/>
      <c r="Y616" s="27"/>
      <c r="Z616" s="26"/>
      <c r="AA616" s="27"/>
    </row>
    <row r="617">
      <c r="A617" s="99"/>
      <c r="X617" s="74"/>
      <c r="Y617" s="27"/>
      <c r="Z617" s="74"/>
      <c r="AA617" s="27"/>
    </row>
    <row r="618">
      <c r="A618" s="99"/>
    </row>
    <row r="619">
      <c r="A619" s="99"/>
      <c r="X619" s="12"/>
      <c r="Y619" s="9"/>
      <c r="Z619" s="12"/>
      <c r="AA619" s="9"/>
    </row>
    <row r="620">
      <c r="A620" s="99"/>
      <c r="X620" s="26"/>
      <c r="Y620" s="27"/>
      <c r="Z620" s="26"/>
      <c r="AA620" s="27"/>
    </row>
    <row r="621">
      <c r="A621" s="99"/>
      <c r="X621" s="26"/>
      <c r="Y621" s="27"/>
      <c r="Z621" s="26"/>
      <c r="AA621" s="27"/>
    </row>
    <row r="622">
      <c r="A622" s="99"/>
      <c r="X622" s="26"/>
      <c r="Y622" s="27"/>
      <c r="Z622" s="26"/>
      <c r="AA622" s="27"/>
    </row>
    <row r="623">
      <c r="A623" s="99"/>
      <c r="X623" s="26"/>
      <c r="Y623" s="27"/>
      <c r="Z623" s="26"/>
      <c r="AA623" s="27"/>
    </row>
    <row r="624">
      <c r="A624" s="99"/>
      <c r="X624" s="26"/>
      <c r="Y624" s="27"/>
      <c r="Z624" s="26"/>
      <c r="AA624" s="27"/>
    </row>
    <row r="625">
      <c r="A625" s="99"/>
      <c r="X625" s="26"/>
      <c r="Y625" s="27"/>
      <c r="Z625" s="26"/>
      <c r="AA625" s="27"/>
    </row>
    <row r="626">
      <c r="A626" s="99"/>
      <c r="X626" s="26"/>
      <c r="Y626" s="27"/>
      <c r="Z626" s="26"/>
      <c r="AA626" s="27"/>
    </row>
    <row r="627">
      <c r="A627" s="99"/>
      <c r="X627" s="26"/>
      <c r="Y627" s="27"/>
      <c r="Z627" s="26"/>
      <c r="AA627" s="27"/>
    </row>
    <row r="628">
      <c r="A628" s="99"/>
      <c r="X628" s="26"/>
      <c r="Y628" s="27"/>
      <c r="Z628" s="26"/>
      <c r="AA628" s="27"/>
    </row>
    <row r="629">
      <c r="A629" s="99"/>
      <c r="X629" s="53"/>
      <c r="Y629" s="27"/>
      <c r="Z629" s="53"/>
      <c r="AA629" s="27"/>
    </row>
    <row r="630">
      <c r="A630" s="99"/>
      <c r="X630" s="26"/>
      <c r="Y630" s="27"/>
      <c r="Z630" s="26"/>
      <c r="AA630" s="27"/>
    </row>
    <row r="631">
      <c r="A631" s="99"/>
      <c r="X631" s="26"/>
      <c r="Y631" s="27"/>
      <c r="Z631" s="26"/>
      <c r="AA631" s="27"/>
    </row>
    <row r="632">
      <c r="A632" s="99"/>
      <c r="X632" s="26"/>
      <c r="Y632" s="27"/>
      <c r="Z632" s="26"/>
      <c r="AA632" s="27"/>
    </row>
    <row r="633">
      <c r="A633" s="99"/>
      <c r="X633" s="26"/>
      <c r="Y633" s="27"/>
      <c r="Z633" s="26"/>
      <c r="AA633" s="27"/>
    </row>
    <row r="634">
      <c r="A634" s="99"/>
      <c r="X634" s="26"/>
      <c r="Y634" s="27"/>
      <c r="Z634" s="26"/>
      <c r="AA634" s="27"/>
    </row>
    <row r="635">
      <c r="A635" s="99"/>
      <c r="X635" s="26"/>
      <c r="Y635" s="27"/>
      <c r="Z635" s="26"/>
      <c r="AA635" s="27"/>
    </row>
    <row r="636">
      <c r="A636" s="99"/>
      <c r="X636" s="26"/>
      <c r="Y636" s="27"/>
      <c r="Z636" s="26"/>
      <c r="AA636" s="27"/>
    </row>
    <row r="637">
      <c r="A637" s="99"/>
      <c r="X637" s="26"/>
      <c r="Y637" s="27"/>
      <c r="Z637" s="26"/>
      <c r="AA637" s="27"/>
    </row>
    <row r="638">
      <c r="A638" s="99"/>
      <c r="X638" s="26"/>
      <c r="Y638" s="27"/>
      <c r="Z638" s="26"/>
      <c r="AA638" s="27"/>
    </row>
    <row r="639">
      <c r="A639" s="99"/>
      <c r="X639" s="26"/>
      <c r="Y639" s="27"/>
      <c r="Z639" s="26"/>
      <c r="AA639" s="27"/>
    </row>
    <row r="640">
      <c r="A640" s="99"/>
      <c r="X640" s="53"/>
      <c r="Y640" s="27"/>
      <c r="Z640" s="53"/>
      <c r="AA640" s="27"/>
    </row>
    <row r="641">
      <c r="A641" s="99"/>
      <c r="X641" s="26"/>
      <c r="Y641" s="27"/>
      <c r="Z641" s="26"/>
      <c r="AA641" s="27"/>
    </row>
    <row r="642">
      <c r="A642" s="99"/>
      <c r="X642" s="26"/>
      <c r="Y642" s="27"/>
      <c r="Z642" s="26"/>
      <c r="AA642" s="27"/>
    </row>
    <row r="643">
      <c r="A643" s="99"/>
      <c r="X643" s="26"/>
      <c r="Y643" s="27"/>
      <c r="Z643" s="26"/>
      <c r="AA643" s="27"/>
    </row>
    <row r="644">
      <c r="A644" s="99"/>
      <c r="X644" s="26"/>
      <c r="Y644" s="27"/>
      <c r="Z644" s="26"/>
      <c r="AA644" s="27"/>
    </row>
    <row r="645">
      <c r="A645" s="99"/>
      <c r="X645" s="26"/>
      <c r="Y645" s="27"/>
      <c r="Z645" s="26"/>
      <c r="AA645" s="27"/>
    </row>
    <row r="646">
      <c r="A646" s="99"/>
      <c r="X646" s="26"/>
      <c r="Y646" s="27"/>
      <c r="Z646" s="26"/>
      <c r="AA646" s="27"/>
    </row>
    <row r="647">
      <c r="A647" s="99"/>
      <c r="X647" s="26"/>
      <c r="Y647" s="27"/>
      <c r="Z647" s="26"/>
      <c r="AA647" s="27"/>
    </row>
    <row r="648">
      <c r="A648" s="99"/>
      <c r="X648" s="26"/>
      <c r="Y648" s="27"/>
      <c r="Z648" s="26"/>
      <c r="AA648" s="27"/>
    </row>
    <row r="649">
      <c r="A649" s="99"/>
      <c r="X649" s="26"/>
      <c r="Y649" s="27"/>
      <c r="Z649" s="26"/>
      <c r="AA649" s="27"/>
    </row>
    <row r="650">
      <c r="A650" s="99"/>
      <c r="X650" s="53"/>
      <c r="Y650" s="27"/>
      <c r="Z650" s="53"/>
      <c r="AA650" s="27"/>
    </row>
    <row r="651">
      <c r="A651" s="99"/>
      <c r="X651" s="26"/>
      <c r="Y651" s="27"/>
      <c r="Z651" s="26"/>
      <c r="AA651" s="27"/>
    </row>
    <row r="652">
      <c r="A652" s="99"/>
      <c r="X652" s="26"/>
      <c r="Y652" s="27"/>
      <c r="Z652" s="26"/>
      <c r="AA652" s="27"/>
    </row>
    <row r="653">
      <c r="A653" s="99"/>
      <c r="X653" s="26"/>
      <c r="Y653" s="27"/>
      <c r="Z653" s="26"/>
      <c r="AA653" s="27"/>
    </row>
    <row r="654">
      <c r="A654" s="99"/>
      <c r="X654" s="26"/>
      <c r="Y654" s="27"/>
      <c r="Z654" s="26"/>
      <c r="AA654" s="27"/>
    </row>
    <row r="655">
      <c r="A655" s="99"/>
      <c r="X655" s="26"/>
      <c r="Y655" s="27"/>
      <c r="Z655" s="26"/>
      <c r="AA655" s="27"/>
    </row>
    <row r="656">
      <c r="A656" s="99"/>
      <c r="X656" s="26"/>
      <c r="Y656" s="27"/>
      <c r="Z656" s="26"/>
      <c r="AA656" s="27"/>
    </row>
    <row r="657">
      <c r="A657" s="99"/>
      <c r="X657" s="26"/>
      <c r="Y657" s="27"/>
      <c r="Z657" s="26"/>
      <c r="AA657" s="27"/>
    </row>
    <row r="658">
      <c r="A658" s="99"/>
      <c r="X658" s="26"/>
      <c r="Y658" s="27"/>
      <c r="Z658" s="26"/>
      <c r="AA658" s="27"/>
    </row>
    <row r="659">
      <c r="A659" s="99"/>
      <c r="X659" s="53"/>
      <c r="Y659" s="27"/>
      <c r="Z659" s="53"/>
      <c r="AA659" s="27"/>
    </row>
    <row r="660">
      <c r="A660" s="99"/>
      <c r="X660" s="26"/>
      <c r="Y660" s="27"/>
      <c r="Z660" s="26"/>
      <c r="AA660" s="27"/>
    </row>
    <row r="661">
      <c r="A661" s="99"/>
      <c r="X661" s="26"/>
      <c r="Y661" s="27"/>
      <c r="Z661" s="26"/>
      <c r="AA661" s="27"/>
    </row>
    <row r="662">
      <c r="A662" s="99"/>
      <c r="X662" s="26"/>
      <c r="Y662" s="27"/>
      <c r="Z662" s="26"/>
      <c r="AA662" s="27"/>
    </row>
    <row r="663">
      <c r="A663" s="99"/>
      <c r="X663" s="26"/>
      <c r="Y663" s="27"/>
      <c r="Z663" s="26"/>
      <c r="AA663" s="27"/>
    </row>
    <row r="664">
      <c r="A664" s="99"/>
      <c r="X664" s="26"/>
      <c r="Y664" s="27"/>
      <c r="Z664" s="26"/>
      <c r="AA664" s="27"/>
    </row>
    <row r="665">
      <c r="A665" s="99"/>
      <c r="X665" s="26"/>
      <c r="Y665" s="27"/>
      <c r="Z665" s="26"/>
      <c r="AA665" s="27"/>
    </row>
    <row r="666">
      <c r="A666" s="99"/>
      <c r="X666" s="26"/>
      <c r="Y666" s="27"/>
      <c r="Z666" s="26"/>
      <c r="AA666" s="27"/>
    </row>
    <row r="667">
      <c r="A667" s="99"/>
      <c r="X667" s="26"/>
      <c r="Y667" s="27"/>
      <c r="Z667" s="26"/>
      <c r="AA667" s="27"/>
    </row>
    <row r="668">
      <c r="A668" s="99"/>
      <c r="X668" s="26"/>
      <c r="Y668" s="27"/>
      <c r="Z668" s="26"/>
      <c r="AA668" s="27"/>
    </row>
    <row r="669">
      <c r="A669" s="99"/>
      <c r="X669" s="26"/>
      <c r="Y669" s="27"/>
      <c r="Z669" s="26"/>
      <c r="AA669" s="27"/>
    </row>
    <row r="670">
      <c r="A670" s="99"/>
      <c r="X670" s="53"/>
      <c r="Y670" s="27"/>
      <c r="Z670" s="53"/>
      <c r="AA670" s="27"/>
    </row>
    <row r="671">
      <c r="A671" s="99"/>
      <c r="X671" s="26"/>
      <c r="Y671" s="27"/>
      <c r="Z671" s="26"/>
      <c r="AA671" s="27"/>
    </row>
    <row r="672">
      <c r="A672" s="99"/>
      <c r="X672" s="26"/>
      <c r="Y672" s="27"/>
      <c r="Z672" s="26"/>
      <c r="AA672" s="27"/>
    </row>
    <row r="673">
      <c r="A673" s="99"/>
      <c r="X673" s="26"/>
      <c r="Y673" s="27"/>
      <c r="Z673" s="26"/>
      <c r="AA673" s="27"/>
    </row>
    <row r="674">
      <c r="A674" s="99"/>
      <c r="X674" s="26"/>
      <c r="Y674" s="27"/>
      <c r="Z674" s="26"/>
      <c r="AA674" s="27"/>
    </row>
    <row r="675">
      <c r="A675" s="99"/>
      <c r="X675" s="26"/>
      <c r="Y675" s="27"/>
      <c r="Z675" s="26"/>
      <c r="AA675" s="27"/>
    </row>
    <row r="676">
      <c r="A676" s="99"/>
      <c r="X676" s="26"/>
      <c r="Y676" s="27"/>
      <c r="Z676" s="26"/>
      <c r="AA676" s="27"/>
    </row>
    <row r="677">
      <c r="A677" s="99"/>
      <c r="X677" s="26"/>
      <c r="Y677" s="27"/>
      <c r="Z677" s="26"/>
      <c r="AA677" s="27"/>
    </row>
    <row r="678">
      <c r="A678" s="99"/>
      <c r="X678" s="26"/>
      <c r="Y678" s="27"/>
      <c r="Z678" s="26"/>
      <c r="AA678" s="27"/>
    </row>
    <row r="679">
      <c r="A679" s="99"/>
      <c r="X679" s="53"/>
      <c r="Y679" s="27"/>
      <c r="Z679" s="53"/>
      <c r="AA679" s="27"/>
    </row>
    <row r="680">
      <c r="A680" s="99"/>
      <c r="X680" s="26"/>
      <c r="Y680" s="27"/>
      <c r="Z680" s="26"/>
      <c r="AA680" s="27"/>
    </row>
    <row r="681">
      <c r="A681" s="99"/>
      <c r="X681" s="26"/>
      <c r="Y681" s="27"/>
      <c r="Z681" s="26"/>
      <c r="AA681" s="27"/>
    </row>
    <row r="682">
      <c r="A682" s="99"/>
      <c r="X682" s="26"/>
      <c r="Y682" s="27"/>
      <c r="Z682" s="26"/>
      <c r="AA682" s="27"/>
    </row>
    <row r="683">
      <c r="A683" s="99"/>
      <c r="X683" s="26"/>
      <c r="Y683" s="27"/>
      <c r="Z683" s="26"/>
      <c r="AA683" s="27"/>
    </row>
    <row r="684">
      <c r="A684" s="99"/>
      <c r="X684" s="26"/>
      <c r="Y684" s="27"/>
      <c r="Z684" s="26"/>
      <c r="AA684" s="27"/>
    </row>
    <row r="685">
      <c r="A685" s="99"/>
      <c r="X685" s="26"/>
      <c r="Y685" s="27"/>
      <c r="Z685" s="26"/>
      <c r="AA685" s="27"/>
    </row>
    <row r="686">
      <c r="A686" s="99"/>
      <c r="X686" s="26"/>
      <c r="Y686" s="27"/>
      <c r="Z686" s="26"/>
      <c r="AA686" s="27"/>
    </row>
    <row r="687">
      <c r="A687" s="99"/>
      <c r="X687" s="26"/>
      <c r="Y687" s="27"/>
      <c r="Z687" s="26"/>
      <c r="AA687" s="27"/>
    </row>
    <row r="688">
      <c r="A688" s="99"/>
      <c r="X688" s="26"/>
      <c r="Y688" s="27"/>
      <c r="Z688" s="26"/>
      <c r="AA688" s="27"/>
    </row>
    <row r="689">
      <c r="A689" s="99"/>
      <c r="X689" s="53"/>
      <c r="Y689" s="27"/>
      <c r="Z689" s="53"/>
      <c r="AA689" s="27"/>
    </row>
    <row r="690">
      <c r="A690" s="99"/>
      <c r="X690" s="26"/>
      <c r="Y690" s="27"/>
      <c r="Z690" s="26"/>
      <c r="AA690" s="27"/>
    </row>
    <row r="691">
      <c r="A691" s="99"/>
      <c r="X691" s="26"/>
      <c r="Y691" s="27"/>
      <c r="Z691" s="26"/>
      <c r="AA691" s="27"/>
    </row>
    <row r="692">
      <c r="A692" s="99"/>
      <c r="X692" s="26"/>
      <c r="Y692" s="27"/>
      <c r="Z692" s="26"/>
      <c r="AA692" s="27"/>
    </row>
    <row r="693">
      <c r="A693" s="99"/>
      <c r="X693" s="26"/>
      <c r="Y693" s="27"/>
      <c r="Z693" s="26"/>
      <c r="AA693" s="27"/>
    </row>
    <row r="694">
      <c r="A694" s="99"/>
      <c r="X694" s="26"/>
      <c r="Y694" s="27"/>
      <c r="Z694" s="26"/>
      <c r="AA694" s="27"/>
    </row>
    <row r="695">
      <c r="A695" s="99"/>
      <c r="X695" s="26"/>
      <c r="Y695" s="27"/>
      <c r="Z695" s="26"/>
      <c r="AA695" s="27"/>
    </row>
    <row r="696">
      <c r="A696" s="99"/>
      <c r="X696" s="26"/>
      <c r="Y696" s="27"/>
      <c r="Z696" s="26"/>
      <c r="AA696" s="27"/>
    </row>
    <row r="697">
      <c r="A697" s="99"/>
      <c r="X697" s="26"/>
      <c r="Y697" s="27"/>
      <c r="Z697" s="26"/>
      <c r="AA697" s="27"/>
    </row>
    <row r="698">
      <c r="A698" s="99"/>
      <c r="X698" s="26"/>
      <c r="Y698" s="27"/>
      <c r="Z698" s="26"/>
      <c r="AA698" s="27"/>
    </row>
    <row r="699">
      <c r="A699" s="99"/>
      <c r="X699" s="53"/>
      <c r="Y699" s="27"/>
      <c r="Z699" s="53"/>
      <c r="AA699" s="27"/>
    </row>
    <row r="700">
      <c r="A700" s="99"/>
      <c r="X700" s="26"/>
      <c r="Y700" s="27"/>
      <c r="Z700" s="26"/>
      <c r="AA700" s="27"/>
    </row>
    <row r="701">
      <c r="A701" s="99"/>
      <c r="X701" s="26"/>
      <c r="Y701" s="27"/>
      <c r="Z701" s="26"/>
      <c r="AA701" s="27"/>
    </row>
    <row r="702">
      <c r="A702" s="99"/>
      <c r="X702" s="26"/>
      <c r="Y702" s="27"/>
      <c r="Z702" s="26"/>
      <c r="AA702" s="27"/>
    </row>
    <row r="703">
      <c r="A703" s="99"/>
      <c r="X703" s="26"/>
      <c r="Y703" s="27"/>
      <c r="Z703" s="26"/>
      <c r="AA703" s="27"/>
    </row>
    <row r="704">
      <c r="A704" s="99"/>
      <c r="X704" s="26"/>
      <c r="Y704" s="27"/>
      <c r="Z704" s="26"/>
      <c r="AA704" s="27"/>
    </row>
    <row r="705">
      <c r="A705" s="99"/>
      <c r="X705" s="26"/>
      <c r="Y705" s="27"/>
      <c r="Z705" s="26"/>
      <c r="AA705" s="27"/>
    </row>
    <row r="706">
      <c r="A706" s="99"/>
      <c r="X706" s="26"/>
      <c r="Y706" s="27"/>
      <c r="Z706" s="26"/>
      <c r="AA706" s="27"/>
    </row>
    <row r="707">
      <c r="A707" s="99"/>
      <c r="X707" s="26"/>
      <c r="Y707" s="27"/>
      <c r="Z707" s="26"/>
      <c r="AA707" s="27"/>
    </row>
    <row r="708">
      <c r="A708" s="99"/>
      <c r="X708" s="53"/>
      <c r="Y708" s="27"/>
      <c r="Z708" s="53"/>
      <c r="AA708" s="27"/>
    </row>
    <row r="709">
      <c r="A709" s="99"/>
      <c r="X709" s="26"/>
      <c r="Y709" s="27"/>
      <c r="Z709" s="26"/>
      <c r="AA709" s="27"/>
    </row>
    <row r="710">
      <c r="A710" s="99"/>
      <c r="X710" s="26"/>
      <c r="Y710" s="27"/>
      <c r="Z710" s="26"/>
      <c r="AA710" s="27"/>
    </row>
    <row r="711">
      <c r="A711" s="99"/>
      <c r="X711" s="26"/>
      <c r="Y711" s="27"/>
      <c r="Z711" s="26"/>
      <c r="AA711" s="27"/>
    </row>
    <row r="712">
      <c r="A712" s="99"/>
      <c r="X712" s="26"/>
      <c r="Y712" s="27"/>
      <c r="Z712" s="26"/>
      <c r="AA712" s="27"/>
    </row>
    <row r="713">
      <c r="A713" s="99"/>
      <c r="X713" s="26"/>
      <c r="Y713" s="27"/>
      <c r="Z713" s="26"/>
      <c r="AA713" s="27"/>
    </row>
    <row r="714">
      <c r="A714" s="99"/>
      <c r="X714" s="26"/>
      <c r="Y714" s="27"/>
      <c r="Z714" s="26"/>
      <c r="AA714" s="27"/>
    </row>
    <row r="715">
      <c r="A715" s="99"/>
      <c r="X715" s="26"/>
      <c r="Y715" s="27"/>
      <c r="Z715" s="26"/>
      <c r="AA715" s="27"/>
    </row>
    <row r="716">
      <c r="A716" s="99"/>
      <c r="X716" s="26"/>
      <c r="Y716" s="27"/>
      <c r="Z716" s="26"/>
      <c r="AA716" s="27"/>
    </row>
    <row r="717">
      <c r="A717" s="99"/>
      <c r="X717" s="26"/>
      <c r="Y717" s="27"/>
      <c r="Z717" s="26"/>
      <c r="AA717" s="27"/>
    </row>
    <row r="718">
      <c r="A718" s="99"/>
      <c r="X718" s="53"/>
      <c r="Y718" s="27"/>
      <c r="Z718" s="53"/>
      <c r="AA718" s="27"/>
    </row>
    <row r="719">
      <c r="A719" s="99"/>
      <c r="X719" s="26"/>
      <c r="Y719" s="27"/>
      <c r="Z719" s="26"/>
      <c r="AA719" s="27"/>
    </row>
    <row r="720">
      <c r="A720" s="99"/>
      <c r="X720" s="74"/>
      <c r="Y720" s="27"/>
      <c r="Z720" s="74"/>
      <c r="AA720" s="27"/>
    </row>
    <row r="721">
      <c r="A721" s="99"/>
    </row>
    <row r="722">
      <c r="A722" s="99"/>
      <c r="X722" s="12"/>
      <c r="Y722" s="9"/>
      <c r="Z722" s="12"/>
      <c r="AA722" s="9"/>
    </row>
    <row r="723">
      <c r="A723" s="99"/>
      <c r="X723" s="26"/>
      <c r="Y723" s="27"/>
      <c r="Z723" s="26"/>
      <c r="AA723" s="27"/>
    </row>
    <row r="724">
      <c r="A724" s="99"/>
      <c r="X724" s="26"/>
      <c r="Y724" s="27"/>
      <c r="Z724" s="26"/>
      <c r="AA724" s="27"/>
    </row>
    <row r="725">
      <c r="A725" s="99"/>
      <c r="X725" s="26"/>
      <c r="Y725" s="27"/>
      <c r="Z725" s="26"/>
      <c r="AA725" s="27"/>
    </row>
    <row r="726">
      <c r="A726" s="99"/>
      <c r="X726" s="26"/>
      <c r="Y726" s="27"/>
      <c r="Z726" s="26"/>
      <c r="AA726" s="27"/>
    </row>
    <row r="727">
      <c r="A727" s="99"/>
      <c r="X727" s="26"/>
      <c r="Y727" s="27"/>
      <c r="Z727" s="26"/>
      <c r="AA727" s="27"/>
    </row>
    <row r="728">
      <c r="A728" s="99"/>
      <c r="X728" s="26"/>
      <c r="Y728" s="27"/>
      <c r="Z728" s="26"/>
      <c r="AA728" s="27"/>
    </row>
    <row r="729">
      <c r="A729" s="99"/>
      <c r="X729" s="26"/>
      <c r="Y729" s="27"/>
      <c r="Z729" s="26"/>
      <c r="AA729" s="27"/>
    </row>
    <row r="730">
      <c r="A730" s="99"/>
      <c r="X730" s="26"/>
      <c r="Y730" s="27"/>
      <c r="Z730" s="26"/>
      <c r="AA730" s="27"/>
    </row>
    <row r="731">
      <c r="A731" s="99"/>
      <c r="X731" s="26"/>
      <c r="Y731" s="27"/>
      <c r="Z731" s="26"/>
      <c r="AA731" s="27"/>
    </row>
    <row r="732">
      <c r="A732" s="99"/>
      <c r="X732" s="53"/>
      <c r="Y732" s="27"/>
      <c r="Z732" s="53"/>
      <c r="AA732" s="27"/>
    </row>
    <row r="733">
      <c r="A733" s="99"/>
      <c r="X733" s="26"/>
      <c r="Y733" s="27"/>
      <c r="Z733" s="26"/>
      <c r="AA733" s="27"/>
    </row>
    <row r="734">
      <c r="A734" s="99"/>
      <c r="X734" s="26"/>
      <c r="Y734" s="27"/>
      <c r="Z734" s="26"/>
      <c r="AA734" s="27"/>
    </row>
    <row r="735">
      <c r="A735" s="99"/>
      <c r="X735" s="26"/>
      <c r="Y735" s="27"/>
      <c r="Z735" s="26"/>
      <c r="AA735" s="27"/>
    </row>
    <row r="736">
      <c r="A736" s="99"/>
      <c r="X736" s="26"/>
      <c r="Y736" s="27"/>
      <c r="Z736" s="26"/>
      <c r="AA736" s="27"/>
    </row>
    <row r="737">
      <c r="A737" s="99"/>
      <c r="X737" s="26"/>
      <c r="Y737" s="27"/>
      <c r="Z737" s="26"/>
      <c r="AA737" s="27"/>
    </row>
    <row r="738">
      <c r="A738" s="99"/>
      <c r="X738" s="26"/>
      <c r="Y738" s="27"/>
      <c r="Z738" s="26"/>
      <c r="AA738" s="27"/>
    </row>
    <row r="739">
      <c r="A739" s="99"/>
      <c r="X739" s="26"/>
      <c r="Y739" s="27"/>
      <c r="Z739" s="26"/>
      <c r="AA739" s="27"/>
    </row>
    <row r="740">
      <c r="A740" s="99"/>
      <c r="X740" s="26"/>
      <c r="Y740" s="27"/>
      <c r="Z740" s="26"/>
      <c r="AA740" s="27"/>
    </row>
    <row r="741">
      <c r="A741" s="99"/>
      <c r="X741" s="26"/>
      <c r="Y741" s="27"/>
      <c r="Z741" s="26"/>
      <c r="AA741" s="27"/>
    </row>
    <row r="742">
      <c r="A742" s="99"/>
      <c r="X742" s="26"/>
      <c r="Y742" s="27"/>
      <c r="Z742" s="26"/>
      <c r="AA742" s="27"/>
    </row>
    <row r="743">
      <c r="A743" s="99"/>
      <c r="X743" s="53"/>
      <c r="Y743" s="27"/>
      <c r="Z743" s="53"/>
      <c r="AA743" s="27"/>
    </row>
    <row r="744">
      <c r="A744" s="99"/>
      <c r="X744" s="26"/>
      <c r="Y744" s="27"/>
      <c r="Z744" s="26"/>
      <c r="AA744" s="27"/>
    </row>
    <row r="745">
      <c r="A745" s="99"/>
      <c r="X745" s="26"/>
      <c r="Y745" s="27"/>
      <c r="Z745" s="26"/>
      <c r="AA745" s="27"/>
    </row>
    <row r="746">
      <c r="A746" s="99"/>
      <c r="X746" s="26"/>
      <c r="Y746" s="27"/>
      <c r="Z746" s="26"/>
      <c r="AA746" s="27"/>
    </row>
    <row r="747">
      <c r="A747" s="99"/>
      <c r="X747" s="26"/>
      <c r="Y747" s="27"/>
      <c r="Z747" s="26"/>
      <c r="AA747" s="27"/>
    </row>
    <row r="748">
      <c r="A748" s="99"/>
      <c r="X748" s="26"/>
      <c r="Y748" s="27"/>
      <c r="Z748" s="26"/>
      <c r="AA748" s="27"/>
    </row>
    <row r="749">
      <c r="A749" s="99"/>
      <c r="X749" s="26"/>
      <c r="Y749" s="27"/>
      <c r="Z749" s="26"/>
      <c r="AA749" s="27"/>
    </row>
    <row r="750">
      <c r="A750" s="99"/>
      <c r="X750" s="26"/>
      <c r="Y750" s="27"/>
      <c r="Z750" s="26"/>
      <c r="AA750" s="27"/>
    </row>
    <row r="751">
      <c r="A751" s="99"/>
      <c r="X751" s="26"/>
      <c r="Y751" s="27"/>
      <c r="Z751" s="26"/>
      <c r="AA751" s="27"/>
    </row>
    <row r="752">
      <c r="A752" s="99"/>
      <c r="X752" s="26"/>
      <c r="Y752" s="27"/>
      <c r="Z752" s="26"/>
      <c r="AA752" s="27"/>
    </row>
    <row r="753">
      <c r="A753" s="99"/>
      <c r="X753" s="53"/>
      <c r="Y753" s="27"/>
      <c r="Z753" s="53"/>
      <c r="AA753" s="27"/>
    </row>
    <row r="754">
      <c r="A754" s="99"/>
      <c r="X754" s="26"/>
      <c r="Y754" s="27"/>
      <c r="Z754" s="26"/>
      <c r="AA754" s="27"/>
    </row>
    <row r="755">
      <c r="A755" s="99"/>
      <c r="X755" s="26"/>
      <c r="Y755" s="27"/>
      <c r="Z755" s="26"/>
      <c r="AA755" s="27"/>
    </row>
    <row r="756">
      <c r="A756" s="99"/>
      <c r="X756" s="26"/>
      <c r="Y756" s="27"/>
      <c r="Z756" s="26"/>
      <c r="AA756" s="27"/>
    </row>
    <row r="757">
      <c r="A757" s="99"/>
      <c r="X757" s="26"/>
      <c r="Y757" s="27"/>
      <c r="Z757" s="26"/>
      <c r="AA757" s="27"/>
    </row>
    <row r="758">
      <c r="A758" s="99"/>
      <c r="X758" s="26"/>
      <c r="Y758" s="27"/>
      <c r="Z758" s="26"/>
      <c r="AA758" s="27"/>
    </row>
    <row r="759">
      <c r="A759" s="99"/>
      <c r="X759" s="26"/>
      <c r="Y759" s="27"/>
      <c r="Z759" s="26"/>
      <c r="AA759" s="27"/>
    </row>
    <row r="760">
      <c r="A760" s="99"/>
      <c r="X760" s="26"/>
      <c r="Y760" s="27"/>
      <c r="Z760" s="26"/>
      <c r="AA760" s="27"/>
    </row>
    <row r="761">
      <c r="A761" s="99"/>
      <c r="X761" s="26"/>
      <c r="Y761" s="27"/>
      <c r="Z761" s="26"/>
      <c r="AA761" s="27"/>
    </row>
    <row r="762">
      <c r="A762" s="99"/>
      <c r="X762" s="53"/>
      <c r="Y762" s="27"/>
      <c r="Z762" s="53"/>
      <c r="AA762" s="27"/>
    </row>
    <row r="763">
      <c r="A763" s="99"/>
      <c r="X763" s="26"/>
      <c r="Y763" s="27"/>
      <c r="Z763" s="26"/>
      <c r="AA763" s="27"/>
    </row>
    <row r="764">
      <c r="A764" s="99"/>
      <c r="X764" s="26"/>
      <c r="Y764" s="27"/>
      <c r="Z764" s="26"/>
      <c r="AA764" s="27"/>
    </row>
    <row r="765">
      <c r="A765" s="99"/>
      <c r="X765" s="26"/>
      <c r="Y765" s="27"/>
      <c r="Z765" s="26"/>
      <c r="AA765" s="27"/>
    </row>
    <row r="766">
      <c r="A766" s="99"/>
      <c r="X766" s="26"/>
      <c r="Y766" s="27"/>
      <c r="Z766" s="26"/>
      <c r="AA766" s="27"/>
    </row>
    <row r="767">
      <c r="A767" s="99"/>
      <c r="X767" s="26"/>
      <c r="Y767" s="27"/>
      <c r="Z767" s="26"/>
      <c r="AA767" s="27"/>
    </row>
    <row r="768">
      <c r="A768" s="99"/>
      <c r="X768" s="26"/>
      <c r="Y768" s="27"/>
      <c r="Z768" s="26"/>
      <c r="AA768" s="27"/>
    </row>
    <row r="769">
      <c r="A769" s="99"/>
      <c r="X769" s="26"/>
      <c r="Y769" s="27"/>
      <c r="Z769" s="26"/>
      <c r="AA769" s="27"/>
    </row>
    <row r="770">
      <c r="A770" s="99"/>
      <c r="X770" s="26"/>
      <c r="Y770" s="27"/>
      <c r="Z770" s="26"/>
      <c r="AA770" s="27"/>
    </row>
    <row r="771">
      <c r="A771" s="99"/>
      <c r="X771" s="26"/>
      <c r="Y771" s="27"/>
      <c r="Z771" s="26"/>
      <c r="AA771" s="27"/>
    </row>
    <row r="772">
      <c r="A772" s="99"/>
      <c r="X772" s="26"/>
      <c r="Y772" s="27"/>
      <c r="Z772" s="26"/>
      <c r="AA772" s="27"/>
    </row>
    <row r="773">
      <c r="A773" s="99"/>
      <c r="X773" s="53"/>
      <c r="Y773" s="27"/>
      <c r="Z773" s="53"/>
      <c r="AA773" s="27"/>
    </row>
    <row r="774">
      <c r="A774" s="99"/>
      <c r="X774" s="26"/>
      <c r="Y774" s="27"/>
      <c r="Z774" s="26"/>
      <c r="AA774" s="27"/>
    </row>
    <row r="775">
      <c r="A775" s="99"/>
      <c r="X775" s="26"/>
      <c r="Y775" s="27"/>
      <c r="Z775" s="26"/>
      <c r="AA775" s="27"/>
    </row>
    <row r="776">
      <c r="A776" s="99"/>
      <c r="X776" s="26"/>
      <c r="Y776" s="27"/>
      <c r="Z776" s="26"/>
      <c r="AA776" s="27"/>
    </row>
    <row r="777">
      <c r="A777" s="99"/>
      <c r="X777" s="26"/>
      <c r="Y777" s="27"/>
      <c r="Z777" s="26"/>
      <c r="AA777" s="27"/>
    </row>
    <row r="778">
      <c r="A778" s="99"/>
      <c r="X778" s="26"/>
      <c r="Y778" s="27"/>
      <c r="Z778" s="26"/>
      <c r="AA778" s="27"/>
    </row>
    <row r="779">
      <c r="A779" s="99"/>
      <c r="X779" s="26"/>
      <c r="Y779" s="27"/>
      <c r="Z779" s="26"/>
      <c r="AA779" s="27"/>
    </row>
    <row r="780">
      <c r="A780" s="99"/>
      <c r="X780" s="26"/>
      <c r="Y780" s="27"/>
      <c r="Z780" s="26"/>
      <c r="AA780" s="27"/>
    </row>
    <row r="781">
      <c r="A781" s="99"/>
      <c r="X781" s="26"/>
      <c r="Y781" s="27"/>
      <c r="Z781" s="26"/>
      <c r="AA781" s="27"/>
    </row>
    <row r="782">
      <c r="A782" s="99"/>
      <c r="X782" s="53"/>
      <c r="Y782" s="27"/>
      <c r="Z782" s="53"/>
      <c r="AA782" s="27"/>
    </row>
    <row r="783">
      <c r="A783" s="99"/>
      <c r="X783" s="26"/>
      <c r="Y783" s="27"/>
      <c r="Z783" s="26"/>
      <c r="AA783" s="27"/>
    </row>
    <row r="784">
      <c r="A784" s="99"/>
      <c r="X784" s="26"/>
      <c r="Y784" s="27"/>
      <c r="Z784" s="26"/>
      <c r="AA784" s="27"/>
    </row>
    <row r="785">
      <c r="A785" s="99"/>
      <c r="X785" s="26"/>
      <c r="Y785" s="27"/>
      <c r="Z785" s="26"/>
      <c r="AA785" s="27"/>
    </row>
    <row r="786">
      <c r="A786" s="99"/>
      <c r="X786" s="26"/>
      <c r="Y786" s="27"/>
      <c r="Z786" s="26"/>
      <c r="AA786" s="27"/>
    </row>
    <row r="787">
      <c r="A787" s="99"/>
      <c r="X787" s="26"/>
      <c r="Y787" s="27"/>
      <c r="Z787" s="26"/>
      <c r="AA787" s="27"/>
    </row>
    <row r="788">
      <c r="A788" s="99"/>
      <c r="X788" s="26"/>
      <c r="Y788" s="27"/>
      <c r="Z788" s="26"/>
      <c r="AA788" s="27"/>
    </row>
    <row r="789">
      <c r="A789" s="99"/>
      <c r="X789" s="26"/>
      <c r="Y789" s="27"/>
      <c r="Z789" s="26"/>
      <c r="AA789" s="27"/>
    </row>
    <row r="790">
      <c r="A790" s="99"/>
      <c r="X790" s="26"/>
      <c r="Y790" s="27"/>
      <c r="Z790" s="26"/>
      <c r="AA790" s="27"/>
    </row>
    <row r="791">
      <c r="A791" s="99"/>
      <c r="X791" s="26"/>
      <c r="Y791" s="27"/>
      <c r="Z791" s="26"/>
      <c r="AA791" s="27"/>
    </row>
    <row r="792">
      <c r="A792" s="99"/>
      <c r="X792" s="53"/>
      <c r="Y792" s="27"/>
      <c r="Z792" s="53"/>
      <c r="AA792" s="27"/>
    </row>
    <row r="793">
      <c r="A793" s="99"/>
      <c r="X793" s="26"/>
      <c r="Y793" s="27"/>
      <c r="Z793" s="26"/>
      <c r="AA793" s="27"/>
    </row>
    <row r="794">
      <c r="A794" s="99"/>
      <c r="X794" s="26"/>
      <c r="Y794" s="27"/>
      <c r="Z794" s="26"/>
      <c r="AA794" s="27"/>
    </row>
    <row r="795">
      <c r="A795" s="99"/>
      <c r="X795" s="26"/>
      <c r="Y795" s="27"/>
      <c r="Z795" s="26"/>
      <c r="AA795" s="27"/>
    </row>
    <row r="796">
      <c r="A796" s="99"/>
      <c r="X796" s="26"/>
      <c r="Y796" s="27"/>
      <c r="Z796" s="26"/>
      <c r="AA796" s="27"/>
    </row>
    <row r="797">
      <c r="A797" s="99"/>
      <c r="X797" s="26"/>
      <c r="Y797" s="27"/>
      <c r="Z797" s="26"/>
      <c r="AA797" s="27"/>
    </row>
    <row r="798">
      <c r="A798" s="99"/>
      <c r="X798" s="26"/>
      <c r="Y798" s="27"/>
      <c r="Z798" s="26"/>
      <c r="AA798" s="27"/>
    </row>
    <row r="799">
      <c r="A799" s="99"/>
      <c r="X799" s="26"/>
      <c r="Y799" s="27"/>
      <c r="Z799" s="26"/>
      <c r="AA799" s="27"/>
    </row>
    <row r="800">
      <c r="A800" s="99"/>
      <c r="X800" s="26"/>
      <c r="Y800" s="27"/>
      <c r="Z800" s="26"/>
      <c r="AA800" s="27"/>
    </row>
    <row r="801">
      <c r="A801" s="99"/>
      <c r="X801" s="26"/>
      <c r="Y801" s="27"/>
      <c r="Z801" s="26"/>
      <c r="AA801" s="27"/>
    </row>
    <row r="802">
      <c r="A802" s="99"/>
      <c r="X802" s="53"/>
      <c r="Y802" s="27"/>
      <c r="Z802" s="53"/>
      <c r="AA802" s="27"/>
    </row>
    <row r="803">
      <c r="A803" s="99"/>
      <c r="X803" s="26"/>
      <c r="Y803" s="27"/>
      <c r="Z803" s="26"/>
      <c r="AA803" s="27"/>
    </row>
    <row r="804">
      <c r="A804" s="99"/>
      <c r="X804" s="26"/>
      <c r="Y804" s="27"/>
      <c r="Z804" s="26"/>
      <c r="AA804" s="27"/>
    </row>
    <row r="805">
      <c r="A805" s="99"/>
      <c r="X805" s="26"/>
      <c r="Y805" s="27"/>
      <c r="Z805" s="26"/>
      <c r="AA805" s="27"/>
    </row>
    <row r="806">
      <c r="A806" s="99"/>
      <c r="X806" s="26"/>
      <c r="Y806" s="27"/>
      <c r="Z806" s="26"/>
      <c r="AA806" s="27"/>
    </row>
    <row r="807">
      <c r="A807" s="99"/>
      <c r="X807" s="26"/>
      <c r="Y807" s="27"/>
      <c r="Z807" s="26"/>
      <c r="AA807" s="27"/>
    </row>
    <row r="808">
      <c r="A808" s="99"/>
      <c r="X808" s="26"/>
      <c r="Y808" s="27"/>
      <c r="Z808" s="26"/>
      <c r="AA808" s="27"/>
    </row>
    <row r="809">
      <c r="A809" s="99"/>
      <c r="X809" s="26"/>
      <c r="Y809" s="27"/>
      <c r="Z809" s="26"/>
      <c r="AA809" s="27"/>
    </row>
    <row r="810">
      <c r="A810" s="99"/>
      <c r="X810" s="26"/>
      <c r="Y810" s="27"/>
      <c r="Z810" s="26"/>
      <c r="AA810" s="27"/>
    </row>
    <row r="811">
      <c r="A811" s="99"/>
      <c r="X811" s="53"/>
      <c r="Y811" s="27"/>
      <c r="Z811" s="53"/>
      <c r="AA811" s="27"/>
    </row>
    <row r="812">
      <c r="A812" s="99"/>
      <c r="X812" s="26"/>
      <c r="Y812" s="27"/>
      <c r="Z812" s="26"/>
      <c r="AA812" s="27"/>
    </row>
    <row r="813">
      <c r="A813" s="99"/>
      <c r="X813" s="26"/>
      <c r="Y813" s="27"/>
      <c r="Z813" s="26"/>
      <c r="AA813" s="27"/>
    </row>
    <row r="814">
      <c r="A814" s="99"/>
      <c r="X814" s="26"/>
      <c r="Y814" s="27"/>
      <c r="Z814" s="26"/>
      <c r="AA814" s="27"/>
    </row>
    <row r="815">
      <c r="A815" s="99"/>
      <c r="X815" s="26"/>
      <c r="Y815" s="27"/>
      <c r="Z815" s="26"/>
      <c r="AA815" s="27"/>
    </row>
    <row r="816">
      <c r="A816" s="99"/>
      <c r="X816" s="26"/>
      <c r="Y816" s="27"/>
      <c r="Z816" s="26"/>
      <c r="AA816" s="27"/>
    </row>
    <row r="817">
      <c r="A817" s="99"/>
      <c r="X817" s="26"/>
      <c r="Y817" s="27"/>
      <c r="Z817" s="26"/>
      <c r="AA817" s="27"/>
    </row>
    <row r="818">
      <c r="A818" s="99"/>
      <c r="X818" s="26"/>
      <c r="Y818" s="27"/>
      <c r="Z818" s="26"/>
      <c r="AA818" s="27"/>
    </row>
    <row r="819">
      <c r="A819" s="99"/>
      <c r="X819" s="26"/>
      <c r="Y819" s="27"/>
      <c r="Z819" s="26"/>
      <c r="AA819" s="27"/>
    </row>
    <row r="820">
      <c r="A820" s="99"/>
      <c r="X820" s="26"/>
      <c r="Y820" s="27"/>
      <c r="Z820" s="26"/>
      <c r="AA820" s="27"/>
    </row>
    <row r="821">
      <c r="A821" s="99"/>
      <c r="X821" s="53"/>
      <c r="Y821" s="27"/>
      <c r="Z821" s="53"/>
      <c r="AA821" s="27"/>
    </row>
    <row r="822">
      <c r="A822" s="99"/>
      <c r="X822" s="26"/>
      <c r="Y822" s="27"/>
      <c r="Z822" s="26"/>
      <c r="AA822" s="27"/>
    </row>
    <row r="823">
      <c r="A823" s="99"/>
      <c r="X823" s="74"/>
      <c r="Y823" s="27"/>
      <c r="Z823" s="74"/>
      <c r="AA823" s="27"/>
    </row>
    <row r="824">
      <c r="A824" s="99"/>
    </row>
    <row r="825">
      <c r="A825" s="99"/>
      <c r="X825" s="12"/>
      <c r="Y825" s="9"/>
      <c r="Z825" s="12"/>
      <c r="AA825" s="9"/>
    </row>
    <row r="826">
      <c r="A826" s="99"/>
      <c r="X826" s="26"/>
      <c r="Y826" s="27"/>
      <c r="Z826" s="26"/>
      <c r="AA826" s="27"/>
    </row>
    <row r="827">
      <c r="A827" s="99"/>
      <c r="X827" s="26"/>
      <c r="Y827" s="27"/>
      <c r="Z827" s="26"/>
      <c r="AA827" s="27"/>
    </row>
    <row r="828">
      <c r="A828" s="99"/>
      <c r="X828" s="26"/>
      <c r="Y828" s="27"/>
      <c r="Z828" s="26"/>
      <c r="AA828" s="27"/>
    </row>
    <row r="829">
      <c r="A829" s="99"/>
      <c r="X829" s="26"/>
      <c r="Y829" s="27"/>
      <c r="Z829" s="26"/>
      <c r="AA829" s="27"/>
    </row>
    <row r="830">
      <c r="A830" s="99"/>
      <c r="X830" s="26"/>
      <c r="Y830" s="27"/>
      <c r="Z830" s="26"/>
      <c r="AA830" s="27"/>
    </row>
    <row r="831">
      <c r="A831" s="99"/>
      <c r="X831" s="26"/>
      <c r="Y831" s="27"/>
      <c r="Z831" s="26"/>
      <c r="AA831" s="27"/>
    </row>
    <row r="832">
      <c r="A832" s="99"/>
      <c r="X832" s="26"/>
      <c r="Y832" s="27"/>
      <c r="Z832" s="26"/>
      <c r="AA832" s="27"/>
    </row>
    <row r="833">
      <c r="A833" s="99"/>
      <c r="X833" s="26"/>
      <c r="Y833" s="27"/>
      <c r="Z833" s="26"/>
      <c r="AA833" s="27"/>
    </row>
    <row r="834">
      <c r="A834" s="99"/>
      <c r="X834" s="26"/>
      <c r="Y834" s="27"/>
      <c r="Z834" s="26"/>
      <c r="AA834" s="27"/>
    </row>
    <row r="835">
      <c r="A835" s="99"/>
      <c r="X835" s="53"/>
      <c r="Y835" s="27"/>
      <c r="Z835" s="53"/>
      <c r="AA835" s="27"/>
    </row>
    <row r="836">
      <c r="A836" s="99"/>
      <c r="X836" s="26"/>
      <c r="Y836" s="27"/>
      <c r="Z836" s="26"/>
      <c r="AA836" s="27"/>
    </row>
    <row r="837">
      <c r="A837" s="99"/>
      <c r="X837" s="26"/>
      <c r="Y837" s="27"/>
      <c r="Z837" s="26"/>
      <c r="AA837" s="27"/>
    </row>
    <row r="838">
      <c r="A838" s="99"/>
      <c r="X838" s="26"/>
      <c r="Y838" s="27"/>
      <c r="Z838" s="26"/>
      <c r="AA838" s="27"/>
    </row>
    <row r="839">
      <c r="A839" s="99"/>
      <c r="X839" s="26"/>
      <c r="Y839" s="27"/>
      <c r="Z839" s="26"/>
      <c r="AA839" s="27"/>
    </row>
    <row r="840">
      <c r="A840" s="99"/>
      <c r="X840" s="26"/>
      <c r="Y840" s="27"/>
      <c r="Z840" s="26"/>
      <c r="AA840" s="27"/>
    </row>
    <row r="841">
      <c r="A841" s="99"/>
      <c r="X841" s="26"/>
      <c r="Y841" s="27"/>
      <c r="Z841" s="26"/>
      <c r="AA841" s="27"/>
    </row>
    <row r="842">
      <c r="A842" s="99"/>
      <c r="X842" s="26"/>
      <c r="Y842" s="27"/>
      <c r="Z842" s="26"/>
      <c r="AA842" s="27"/>
    </row>
    <row r="843">
      <c r="A843" s="99"/>
      <c r="X843" s="26"/>
      <c r="Y843" s="27"/>
      <c r="Z843" s="26"/>
      <c r="AA843" s="27"/>
    </row>
    <row r="844">
      <c r="A844" s="99"/>
      <c r="X844" s="26"/>
      <c r="Y844" s="27"/>
      <c r="Z844" s="26"/>
      <c r="AA844" s="27"/>
    </row>
    <row r="845">
      <c r="A845" s="99"/>
      <c r="X845" s="26"/>
      <c r="Y845" s="27"/>
      <c r="Z845" s="26"/>
      <c r="AA845" s="27"/>
    </row>
    <row r="846">
      <c r="A846" s="99"/>
      <c r="X846" s="53"/>
      <c r="Y846" s="27"/>
      <c r="Z846" s="53"/>
      <c r="AA846" s="27"/>
    </row>
    <row r="847">
      <c r="A847" s="99"/>
      <c r="X847" s="26"/>
      <c r="Y847" s="27"/>
      <c r="Z847" s="26"/>
      <c r="AA847" s="27"/>
    </row>
    <row r="848">
      <c r="A848" s="99"/>
      <c r="X848" s="26"/>
      <c r="Y848" s="27"/>
      <c r="Z848" s="26"/>
      <c r="AA848" s="27"/>
    </row>
    <row r="849">
      <c r="A849" s="99"/>
      <c r="X849" s="26"/>
      <c r="Y849" s="27"/>
      <c r="Z849" s="26"/>
      <c r="AA849" s="27"/>
    </row>
    <row r="850">
      <c r="A850" s="99"/>
      <c r="X850" s="26"/>
      <c r="Y850" s="27"/>
      <c r="Z850" s="26"/>
      <c r="AA850" s="27"/>
    </row>
    <row r="851">
      <c r="A851" s="99"/>
      <c r="X851" s="26"/>
      <c r="Y851" s="27"/>
      <c r="Z851" s="26"/>
      <c r="AA851" s="27"/>
    </row>
    <row r="852">
      <c r="A852" s="99"/>
      <c r="X852" s="26"/>
      <c r="Y852" s="27"/>
      <c r="Z852" s="26"/>
      <c r="AA852" s="27"/>
    </row>
    <row r="853">
      <c r="A853" s="99"/>
      <c r="X853" s="26"/>
      <c r="Y853" s="27"/>
      <c r="Z853" s="26"/>
      <c r="AA853" s="27"/>
    </row>
    <row r="854">
      <c r="A854" s="99"/>
      <c r="X854" s="26"/>
      <c r="Y854" s="27"/>
      <c r="Z854" s="26"/>
      <c r="AA854" s="27"/>
    </row>
    <row r="855">
      <c r="A855" s="99"/>
      <c r="X855" s="26"/>
      <c r="Y855" s="27"/>
      <c r="Z855" s="26"/>
      <c r="AA855" s="27"/>
    </row>
    <row r="856">
      <c r="A856" s="99"/>
      <c r="X856" s="53"/>
      <c r="Y856" s="27"/>
      <c r="Z856" s="53"/>
      <c r="AA856" s="27"/>
    </row>
    <row r="857">
      <c r="A857" s="99"/>
      <c r="X857" s="26"/>
      <c r="Y857" s="27"/>
      <c r="Z857" s="26"/>
      <c r="AA857" s="27"/>
    </row>
    <row r="858">
      <c r="A858" s="99"/>
      <c r="X858" s="26"/>
      <c r="Y858" s="27"/>
      <c r="Z858" s="26"/>
      <c r="AA858" s="27"/>
    </row>
    <row r="859">
      <c r="A859" s="99"/>
      <c r="X859" s="26"/>
      <c r="Y859" s="27"/>
      <c r="Z859" s="26"/>
      <c r="AA859" s="27"/>
    </row>
    <row r="860">
      <c r="A860" s="99"/>
      <c r="X860" s="26"/>
      <c r="Y860" s="27"/>
      <c r="Z860" s="26"/>
      <c r="AA860" s="27"/>
    </row>
    <row r="861">
      <c r="A861" s="99"/>
      <c r="X861" s="26"/>
      <c r="Y861" s="27"/>
      <c r="Z861" s="26"/>
      <c r="AA861" s="27"/>
    </row>
    <row r="862">
      <c r="A862" s="99"/>
      <c r="X862" s="26"/>
      <c r="Y862" s="27"/>
      <c r="Z862" s="26"/>
      <c r="AA862" s="27"/>
    </row>
    <row r="863">
      <c r="A863" s="99"/>
      <c r="X863" s="26"/>
      <c r="Y863" s="27"/>
      <c r="Z863" s="26"/>
      <c r="AA863" s="27"/>
    </row>
    <row r="864">
      <c r="A864" s="99"/>
      <c r="X864" s="26"/>
      <c r="Y864" s="27"/>
      <c r="Z864" s="26"/>
      <c r="AA864" s="27"/>
    </row>
    <row r="865">
      <c r="A865" s="99"/>
      <c r="X865" s="53"/>
      <c r="Y865" s="27"/>
      <c r="Z865" s="53"/>
      <c r="AA865" s="27"/>
    </row>
    <row r="866">
      <c r="A866" s="99"/>
      <c r="X866" s="26"/>
      <c r="Y866" s="27"/>
      <c r="Z866" s="26"/>
      <c r="AA866" s="27"/>
    </row>
    <row r="867">
      <c r="A867" s="99"/>
      <c r="X867" s="26"/>
      <c r="Y867" s="27"/>
      <c r="Z867" s="26"/>
      <c r="AA867" s="27"/>
    </row>
    <row r="868">
      <c r="A868" s="99"/>
      <c r="X868" s="26"/>
      <c r="Y868" s="27"/>
      <c r="Z868" s="26"/>
      <c r="AA868" s="27"/>
    </row>
    <row r="869">
      <c r="A869" s="99"/>
      <c r="X869" s="26"/>
      <c r="Y869" s="27"/>
      <c r="Z869" s="26"/>
      <c r="AA869" s="27"/>
    </row>
    <row r="870">
      <c r="A870" s="99"/>
      <c r="X870" s="26"/>
      <c r="Y870" s="27"/>
      <c r="Z870" s="26"/>
      <c r="AA870" s="27"/>
    </row>
    <row r="871">
      <c r="A871" s="99"/>
      <c r="X871" s="26"/>
      <c r="Y871" s="27"/>
      <c r="Z871" s="26"/>
      <c r="AA871" s="27"/>
    </row>
    <row r="872">
      <c r="A872" s="99"/>
      <c r="X872" s="26"/>
      <c r="Y872" s="27"/>
      <c r="Z872" s="26"/>
      <c r="AA872" s="27"/>
    </row>
    <row r="873">
      <c r="A873" s="99"/>
      <c r="X873" s="26"/>
      <c r="Y873" s="27"/>
      <c r="Z873" s="26"/>
      <c r="AA873" s="27"/>
    </row>
    <row r="874">
      <c r="A874" s="99"/>
      <c r="X874" s="26"/>
      <c r="Y874" s="27"/>
      <c r="Z874" s="26"/>
      <c r="AA874" s="27"/>
    </row>
    <row r="875">
      <c r="A875" s="99"/>
      <c r="X875" s="26"/>
      <c r="Y875" s="27"/>
      <c r="Z875" s="26"/>
      <c r="AA875" s="27"/>
    </row>
    <row r="876">
      <c r="A876" s="99"/>
      <c r="X876" s="53"/>
      <c r="Y876" s="27"/>
      <c r="Z876" s="53"/>
      <c r="AA876" s="27"/>
    </row>
    <row r="877">
      <c r="A877" s="99"/>
      <c r="X877" s="26"/>
      <c r="Y877" s="27"/>
      <c r="Z877" s="26"/>
      <c r="AA877" s="27"/>
    </row>
    <row r="878">
      <c r="A878" s="99"/>
      <c r="X878" s="26"/>
      <c r="Y878" s="27"/>
      <c r="Z878" s="26"/>
      <c r="AA878" s="27"/>
    </row>
    <row r="879">
      <c r="A879" s="99"/>
      <c r="X879" s="26"/>
      <c r="Y879" s="27"/>
      <c r="Z879" s="26"/>
      <c r="AA879" s="27"/>
    </row>
    <row r="880">
      <c r="A880" s="99"/>
      <c r="X880" s="26"/>
      <c r="Y880" s="27"/>
      <c r="Z880" s="26"/>
      <c r="AA880" s="27"/>
    </row>
    <row r="881">
      <c r="A881" s="99"/>
      <c r="X881" s="26"/>
      <c r="Y881" s="27"/>
      <c r="Z881" s="26"/>
      <c r="AA881" s="27"/>
    </row>
    <row r="882">
      <c r="A882" s="99"/>
      <c r="X882" s="26"/>
      <c r="Y882" s="27"/>
      <c r="Z882" s="26"/>
      <c r="AA882" s="27"/>
    </row>
    <row r="883">
      <c r="A883" s="99"/>
      <c r="X883" s="26"/>
      <c r="Y883" s="27"/>
      <c r="Z883" s="26"/>
      <c r="AA883" s="27"/>
    </row>
    <row r="884">
      <c r="A884" s="99"/>
      <c r="X884" s="26"/>
      <c r="Y884" s="27"/>
      <c r="Z884" s="26"/>
      <c r="AA884" s="27"/>
    </row>
    <row r="885">
      <c r="A885" s="99"/>
      <c r="X885" s="53"/>
      <c r="Y885" s="27"/>
      <c r="Z885" s="53"/>
      <c r="AA885" s="27"/>
    </row>
    <row r="886">
      <c r="A886" s="99"/>
      <c r="X886" s="26"/>
      <c r="Y886" s="27"/>
      <c r="Z886" s="26"/>
      <c r="AA886" s="27"/>
    </row>
    <row r="887">
      <c r="A887" s="99"/>
      <c r="X887" s="26"/>
      <c r="Y887" s="27"/>
      <c r="Z887" s="26"/>
      <c r="AA887" s="27"/>
    </row>
    <row r="888">
      <c r="A888" s="99"/>
      <c r="X888" s="26"/>
      <c r="Y888" s="27"/>
      <c r="Z888" s="26"/>
      <c r="AA888" s="27"/>
    </row>
    <row r="889">
      <c r="A889" s="99"/>
      <c r="X889" s="26"/>
      <c r="Y889" s="27"/>
      <c r="Z889" s="26"/>
      <c r="AA889" s="27"/>
    </row>
    <row r="890">
      <c r="A890" s="99"/>
      <c r="X890" s="26"/>
      <c r="Y890" s="27"/>
      <c r="Z890" s="26"/>
      <c r="AA890" s="27"/>
    </row>
    <row r="891">
      <c r="A891" s="99"/>
      <c r="X891" s="26"/>
      <c r="Y891" s="27"/>
      <c r="Z891" s="26"/>
      <c r="AA891" s="27"/>
    </row>
    <row r="892">
      <c r="A892" s="99"/>
      <c r="X892" s="26"/>
      <c r="Y892" s="27"/>
      <c r="Z892" s="26"/>
      <c r="AA892" s="27"/>
    </row>
    <row r="893">
      <c r="A893" s="99"/>
      <c r="X893" s="26"/>
      <c r="Y893" s="27"/>
      <c r="Z893" s="26"/>
      <c r="AA893" s="27"/>
    </row>
    <row r="894">
      <c r="A894" s="99"/>
      <c r="X894" s="26"/>
      <c r="Y894" s="27"/>
      <c r="Z894" s="26"/>
      <c r="AA894" s="27"/>
    </row>
    <row r="895">
      <c r="A895" s="99"/>
      <c r="X895" s="53"/>
      <c r="Y895" s="27"/>
      <c r="Z895" s="53"/>
      <c r="AA895" s="27"/>
    </row>
    <row r="896">
      <c r="A896" s="99"/>
      <c r="X896" s="26"/>
      <c r="Y896" s="27"/>
      <c r="Z896" s="26"/>
      <c r="AA896" s="27"/>
    </row>
    <row r="897">
      <c r="A897" s="99"/>
      <c r="X897" s="26"/>
      <c r="Y897" s="27"/>
      <c r="Z897" s="26"/>
      <c r="AA897" s="27"/>
    </row>
    <row r="898">
      <c r="A898" s="99"/>
      <c r="X898" s="26"/>
      <c r="Y898" s="27"/>
      <c r="Z898" s="26"/>
      <c r="AA898" s="27"/>
    </row>
    <row r="899">
      <c r="A899" s="99"/>
      <c r="X899" s="26"/>
      <c r="Y899" s="27"/>
      <c r="Z899" s="26"/>
      <c r="AA899" s="27"/>
    </row>
    <row r="900">
      <c r="A900" s="99"/>
      <c r="X900" s="26"/>
      <c r="Y900" s="27"/>
      <c r="Z900" s="26"/>
      <c r="AA900" s="27"/>
    </row>
    <row r="901">
      <c r="A901" s="99"/>
      <c r="X901" s="26"/>
      <c r="Y901" s="27"/>
      <c r="Z901" s="26"/>
      <c r="AA901" s="27"/>
    </row>
    <row r="902">
      <c r="A902" s="99"/>
      <c r="X902" s="26"/>
      <c r="Y902" s="27"/>
      <c r="Z902" s="26"/>
      <c r="AA902" s="27"/>
    </row>
    <row r="903">
      <c r="A903" s="99"/>
      <c r="X903" s="26"/>
      <c r="Y903" s="27"/>
      <c r="Z903" s="26"/>
      <c r="AA903" s="27"/>
    </row>
    <row r="904">
      <c r="A904" s="99"/>
      <c r="X904" s="26"/>
      <c r="Y904" s="27"/>
      <c r="Z904" s="26"/>
      <c r="AA904" s="27"/>
    </row>
    <row r="905">
      <c r="A905" s="99"/>
      <c r="X905" s="53"/>
      <c r="Y905" s="27"/>
      <c r="Z905" s="53"/>
      <c r="AA905" s="27"/>
    </row>
    <row r="906">
      <c r="A906" s="99"/>
      <c r="X906" s="26"/>
      <c r="Y906" s="27"/>
      <c r="Z906" s="26"/>
      <c r="AA906" s="27"/>
    </row>
    <row r="907">
      <c r="A907" s="99"/>
      <c r="X907" s="26"/>
      <c r="Y907" s="27"/>
      <c r="Z907" s="26"/>
      <c r="AA907" s="27"/>
    </row>
    <row r="908">
      <c r="A908" s="99"/>
      <c r="X908" s="26"/>
      <c r="Y908" s="27"/>
      <c r="Z908" s="26"/>
      <c r="AA908" s="27"/>
    </row>
    <row r="909">
      <c r="A909" s="99"/>
      <c r="X909" s="26"/>
      <c r="Y909" s="27"/>
      <c r="Z909" s="26"/>
      <c r="AA909" s="27"/>
    </row>
    <row r="910">
      <c r="A910" s="99"/>
      <c r="X910" s="26"/>
      <c r="Y910" s="27"/>
      <c r="Z910" s="26"/>
      <c r="AA910" s="27"/>
    </row>
    <row r="911">
      <c r="A911" s="99"/>
      <c r="X911" s="26"/>
      <c r="Y911" s="27"/>
      <c r="Z911" s="26"/>
      <c r="AA911" s="27"/>
    </row>
    <row r="912">
      <c r="A912" s="99"/>
      <c r="X912" s="26"/>
      <c r="Y912" s="27"/>
      <c r="Z912" s="26"/>
      <c r="AA912" s="27"/>
    </row>
    <row r="913">
      <c r="A913" s="99"/>
      <c r="X913" s="26"/>
      <c r="Y913" s="27"/>
      <c r="Z913" s="26"/>
      <c r="AA913" s="27"/>
    </row>
    <row r="914">
      <c r="A914" s="99"/>
      <c r="X914" s="53"/>
      <c r="Y914" s="27"/>
      <c r="Z914" s="53"/>
      <c r="AA914" s="27"/>
    </row>
    <row r="915">
      <c r="A915" s="99"/>
      <c r="X915" s="26"/>
      <c r="Y915" s="27"/>
      <c r="Z915" s="26"/>
      <c r="AA915" s="27"/>
    </row>
    <row r="916">
      <c r="A916" s="99"/>
      <c r="X916" s="26"/>
      <c r="Y916" s="27"/>
      <c r="Z916" s="26"/>
      <c r="AA916" s="27"/>
    </row>
    <row r="917">
      <c r="A917" s="99"/>
      <c r="X917" s="26"/>
      <c r="Y917" s="27"/>
      <c r="Z917" s="26"/>
      <c r="AA917" s="27"/>
    </row>
    <row r="918">
      <c r="A918" s="99"/>
      <c r="X918" s="26"/>
      <c r="Y918" s="27"/>
      <c r="Z918" s="26"/>
      <c r="AA918" s="27"/>
    </row>
    <row r="919">
      <c r="A919" s="99"/>
      <c r="X919" s="26"/>
      <c r="Y919" s="27"/>
      <c r="Z919" s="26"/>
      <c r="AA919" s="27"/>
    </row>
    <row r="920">
      <c r="A920" s="99"/>
      <c r="X920" s="26"/>
      <c r="Y920" s="27"/>
      <c r="Z920" s="26"/>
      <c r="AA920" s="27"/>
    </row>
    <row r="921">
      <c r="A921" s="99"/>
      <c r="X921" s="26"/>
      <c r="Y921" s="27"/>
      <c r="Z921" s="26"/>
      <c r="AA921" s="27"/>
    </row>
    <row r="922">
      <c r="A922" s="99"/>
      <c r="X922" s="26"/>
      <c r="Y922" s="27"/>
      <c r="Z922" s="26"/>
      <c r="AA922" s="27"/>
    </row>
    <row r="923">
      <c r="A923" s="99"/>
      <c r="X923" s="26"/>
      <c r="Y923" s="27"/>
      <c r="Z923" s="26"/>
      <c r="AA923" s="27"/>
    </row>
    <row r="924">
      <c r="A924" s="99"/>
      <c r="X924" s="53"/>
      <c r="Y924" s="27"/>
      <c r="Z924" s="53"/>
      <c r="AA924" s="27"/>
    </row>
    <row r="925">
      <c r="A925" s="99"/>
      <c r="X925" s="26"/>
      <c r="Y925" s="27"/>
      <c r="Z925" s="26"/>
      <c r="AA925" s="27"/>
    </row>
    <row r="926">
      <c r="A926" s="99"/>
      <c r="X926" s="74"/>
      <c r="Y926" s="27"/>
      <c r="Z926" s="74"/>
      <c r="AA926" s="27"/>
    </row>
    <row r="927">
      <c r="A927" s="99"/>
    </row>
    <row r="928">
      <c r="A928" s="99"/>
      <c r="X928" s="12"/>
      <c r="Y928" s="9"/>
      <c r="Z928" s="12"/>
      <c r="AA928" s="9"/>
    </row>
    <row r="929">
      <c r="A929" s="99"/>
      <c r="X929" s="26"/>
      <c r="Y929" s="27"/>
      <c r="Z929" s="26"/>
      <c r="AA929" s="27"/>
    </row>
    <row r="930">
      <c r="A930" s="99"/>
      <c r="X930" s="26"/>
      <c r="Y930" s="27"/>
      <c r="Z930" s="26"/>
      <c r="AA930" s="27"/>
    </row>
    <row r="931">
      <c r="A931" s="99"/>
      <c r="X931" s="26"/>
      <c r="Y931" s="27"/>
      <c r="Z931" s="26"/>
      <c r="AA931" s="27"/>
    </row>
    <row r="932">
      <c r="A932" s="99"/>
      <c r="X932" s="26"/>
      <c r="Y932" s="27"/>
      <c r="Z932" s="26"/>
      <c r="AA932" s="27"/>
    </row>
    <row r="933">
      <c r="A933" s="99"/>
      <c r="X933" s="26"/>
      <c r="Y933" s="27"/>
      <c r="Z933" s="26"/>
      <c r="AA933" s="27"/>
    </row>
    <row r="934">
      <c r="A934" s="99"/>
      <c r="X934" s="26"/>
      <c r="Y934" s="27"/>
      <c r="Z934" s="26"/>
      <c r="AA934" s="27"/>
    </row>
    <row r="935">
      <c r="A935" s="99"/>
      <c r="X935" s="26"/>
      <c r="Y935" s="27"/>
      <c r="Z935" s="26"/>
      <c r="AA935" s="27"/>
    </row>
    <row r="936">
      <c r="A936" s="99"/>
      <c r="X936" s="26"/>
      <c r="Y936" s="27"/>
      <c r="Z936" s="26"/>
      <c r="AA936" s="27"/>
    </row>
    <row r="937">
      <c r="A937" s="99"/>
      <c r="X937" s="26"/>
      <c r="Y937" s="27"/>
      <c r="Z937" s="26"/>
      <c r="AA937" s="27"/>
    </row>
    <row r="938">
      <c r="A938" s="99"/>
      <c r="X938" s="53"/>
      <c r="Y938" s="27"/>
      <c r="Z938" s="53"/>
      <c r="AA938" s="27"/>
    </row>
    <row r="939">
      <c r="A939" s="99"/>
      <c r="X939" s="26"/>
      <c r="Y939" s="27"/>
      <c r="Z939" s="26"/>
      <c r="AA939" s="27"/>
    </row>
    <row r="940">
      <c r="A940" s="99"/>
      <c r="X940" s="26"/>
      <c r="Y940" s="27"/>
      <c r="Z940" s="26"/>
      <c r="AA940" s="27"/>
    </row>
    <row r="941">
      <c r="A941" s="99"/>
      <c r="X941" s="26"/>
      <c r="Y941" s="27"/>
      <c r="Z941" s="26"/>
      <c r="AA941" s="27"/>
    </row>
    <row r="942">
      <c r="A942" s="99"/>
      <c r="X942" s="26"/>
      <c r="Y942" s="27"/>
      <c r="Z942" s="26"/>
      <c r="AA942" s="27"/>
    </row>
    <row r="943">
      <c r="A943" s="99"/>
      <c r="X943" s="26"/>
      <c r="Y943" s="27"/>
      <c r="Z943" s="26"/>
      <c r="AA943" s="27"/>
    </row>
    <row r="944">
      <c r="A944" s="99"/>
      <c r="X944" s="26"/>
      <c r="Y944" s="27"/>
      <c r="Z944" s="26"/>
      <c r="AA944" s="27"/>
    </row>
    <row r="945">
      <c r="A945" s="99"/>
      <c r="X945" s="26"/>
      <c r="Y945" s="27"/>
      <c r="Z945" s="26"/>
      <c r="AA945" s="27"/>
    </row>
    <row r="946">
      <c r="A946" s="99"/>
      <c r="X946" s="26"/>
      <c r="Y946" s="27"/>
      <c r="Z946" s="26"/>
      <c r="AA946" s="27"/>
    </row>
    <row r="947">
      <c r="A947" s="99"/>
      <c r="X947" s="26"/>
      <c r="Y947" s="27"/>
      <c r="Z947" s="26"/>
      <c r="AA947" s="27"/>
    </row>
    <row r="948">
      <c r="A948" s="99"/>
      <c r="X948" s="26"/>
      <c r="Y948" s="27"/>
      <c r="Z948" s="26"/>
      <c r="AA948" s="27"/>
    </row>
    <row r="949">
      <c r="A949" s="99"/>
      <c r="X949" s="53"/>
      <c r="Y949" s="27"/>
      <c r="Z949" s="53"/>
      <c r="AA949" s="27"/>
    </row>
    <row r="950">
      <c r="A950" s="99"/>
      <c r="X950" s="26"/>
      <c r="Y950" s="27"/>
      <c r="Z950" s="26"/>
      <c r="AA950" s="27"/>
    </row>
    <row r="951">
      <c r="A951" s="99"/>
      <c r="X951" s="26"/>
      <c r="Y951" s="27"/>
      <c r="Z951" s="26"/>
      <c r="AA951" s="27"/>
    </row>
    <row r="952">
      <c r="A952" s="99"/>
      <c r="X952" s="26"/>
      <c r="Y952" s="27"/>
      <c r="Z952" s="26"/>
      <c r="AA952" s="27"/>
    </row>
    <row r="953">
      <c r="A953" s="99"/>
      <c r="X953" s="26"/>
      <c r="Y953" s="27"/>
      <c r="Z953" s="26"/>
      <c r="AA953" s="27"/>
    </row>
    <row r="954">
      <c r="A954" s="99"/>
      <c r="X954" s="26"/>
      <c r="Y954" s="27"/>
      <c r="Z954" s="26"/>
      <c r="AA954" s="27"/>
    </row>
    <row r="955">
      <c r="A955" s="99"/>
      <c r="X955" s="26"/>
      <c r="Y955" s="27"/>
      <c r="Z955" s="26"/>
      <c r="AA955" s="27"/>
    </row>
    <row r="956">
      <c r="A956" s="99"/>
      <c r="X956" s="26"/>
      <c r="Y956" s="27"/>
      <c r="Z956" s="26"/>
      <c r="AA956" s="27"/>
    </row>
    <row r="957">
      <c r="A957" s="99"/>
      <c r="X957" s="26"/>
      <c r="Y957" s="27"/>
      <c r="Z957" s="26"/>
      <c r="AA957" s="27"/>
    </row>
    <row r="958">
      <c r="A958" s="99"/>
      <c r="X958" s="26"/>
      <c r="Y958" s="27"/>
      <c r="Z958" s="26"/>
      <c r="AA958" s="27"/>
    </row>
    <row r="959">
      <c r="A959" s="99"/>
      <c r="X959" s="53"/>
      <c r="Y959" s="27"/>
      <c r="Z959" s="53"/>
      <c r="AA959" s="27"/>
    </row>
    <row r="960">
      <c r="A960" s="99"/>
      <c r="X960" s="26"/>
      <c r="Y960" s="27"/>
      <c r="Z960" s="26"/>
      <c r="AA960" s="27"/>
    </row>
    <row r="961">
      <c r="A961" s="99"/>
      <c r="X961" s="26"/>
      <c r="Y961" s="27"/>
      <c r="Z961" s="26"/>
      <c r="AA961" s="27"/>
    </row>
    <row r="962">
      <c r="A962" s="99"/>
      <c r="X962" s="26"/>
      <c r="Y962" s="27"/>
      <c r="Z962" s="26"/>
      <c r="AA962" s="27"/>
    </row>
    <row r="963">
      <c r="A963" s="99"/>
      <c r="X963" s="26"/>
      <c r="Y963" s="27"/>
      <c r="Z963" s="26"/>
      <c r="AA963" s="27"/>
    </row>
    <row r="964">
      <c r="A964" s="99"/>
      <c r="X964" s="26"/>
      <c r="Y964" s="27"/>
      <c r="Z964" s="26"/>
      <c r="AA964" s="27"/>
    </row>
    <row r="965">
      <c r="A965" s="99"/>
      <c r="X965" s="26"/>
      <c r="Y965" s="27"/>
      <c r="Z965" s="26"/>
      <c r="AA965" s="27"/>
    </row>
    <row r="966">
      <c r="A966" s="99"/>
      <c r="X966" s="26"/>
      <c r="Y966" s="27"/>
      <c r="Z966" s="26"/>
      <c r="AA966" s="27"/>
    </row>
    <row r="967">
      <c r="A967" s="99"/>
      <c r="X967" s="26"/>
      <c r="Y967" s="27"/>
      <c r="Z967" s="26"/>
      <c r="AA967" s="27"/>
    </row>
    <row r="968">
      <c r="A968" s="99"/>
      <c r="X968" s="53"/>
      <c r="Y968" s="27"/>
      <c r="Z968" s="53"/>
      <c r="AA968" s="27"/>
    </row>
    <row r="969">
      <c r="A969" s="99"/>
      <c r="X969" s="26"/>
      <c r="Y969" s="27"/>
      <c r="Z969" s="26"/>
      <c r="AA969" s="27"/>
    </row>
    <row r="970">
      <c r="A970" s="99"/>
      <c r="X970" s="26"/>
      <c r="Y970" s="27"/>
      <c r="Z970" s="26"/>
      <c r="AA970" s="27"/>
    </row>
    <row r="971">
      <c r="A971" s="99"/>
      <c r="X971" s="26"/>
      <c r="Y971" s="27"/>
      <c r="Z971" s="26"/>
      <c r="AA971" s="27"/>
    </row>
    <row r="972">
      <c r="A972" s="99"/>
      <c r="X972" s="26"/>
      <c r="Y972" s="27"/>
      <c r="Z972" s="26"/>
      <c r="AA972" s="27"/>
    </row>
    <row r="973">
      <c r="A973" s="99"/>
      <c r="X973" s="26"/>
      <c r="Y973" s="27"/>
      <c r="Z973" s="26"/>
      <c r="AA973" s="27"/>
    </row>
    <row r="974">
      <c r="A974" s="99"/>
      <c r="X974" s="26"/>
      <c r="Y974" s="27"/>
      <c r="Z974" s="26"/>
      <c r="AA974" s="27"/>
    </row>
    <row r="975">
      <c r="A975" s="99"/>
      <c r="X975" s="26"/>
      <c r="Y975" s="27"/>
      <c r="Z975" s="26"/>
      <c r="AA975" s="27"/>
    </row>
    <row r="976">
      <c r="A976" s="99"/>
      <c r="X976" s="26"/>
      <c r="Y976" s="27"/>
      <c r="Z976" s="26"/>
      <c r="AA976" s="27"/>
    </row>
    <row r="977">
      <c r="A977" s="99"/>
      <c r="X977" s="26"/>
      <c r="Y977" s="27"/>
      <c r="Z977" s="26"/>
      <c r="AA977" s="27"/>
    </row>
    <row r="978">
      <c r="A978" s="99"/>
      <c r="X978" s="26"/>
      <c r="Y978" s="27"/>
      <c r="Z978" s="26"/>
      <c r="AA978" s="27"/>
    </row>
    <row r="979">
      <c r="A979" s="99"/>
      <c r="X979" s="53"/>
      <c r="Y979" s="27"/>
      <c r="Z979" s="53"/>
      <c r="AA979" s="27"/>
    </row>
    <row r="980">
      <c r="A980" s="99"/>
      <c r="X980" s="26"/>
      <c r="Y980" s="27"/>
      <c r="Z980" s="26"/>
      <c r="AA980" s="27"/>
    </row>
    <row r="981">
      <c r="A981" s="99"/>
      <c r="X981" s="26"/>
      <c r="Y981" s="27"/>
      <c r="Z981" s="26"/>
      <c r="AA981" s="27"/>
    </row>
    <row r="982">
      <c r="A982" s="99"/>
      <c r="X982" s="26"/>
      <c r="Y982" s="27"/>
      <c r="Z982" s="26"/>
      <c r="AA982" s="27"/>
    </row>
    <row r="983">
      <c r="A983" s="99"/>
      <c r="X983" s="26"/>
      <c r="Y983" s="27"/>
      <c r="Z983" s="26"/>
      <c r="AA983" s="27"/>
    </row>
    <row r="984">
      <c r="A984" s="99"/>
      <c r="X984" s="26"/>
      <c r="Y984" s="27"/>
      <c r="Z984" s="26"/>
      <c r="AA984" s="27"/>
    </row>
    <row r="985">
      <c r="A985" s="99"/>
      <c r="X985" s="26"/>
      <c r="Y985" s="27"/>
      <c r="Z985" s="26"/>
      <c r="AA985" s="27"/>
    </row>
    <row r="986">
      <c r="A986" s="99"/>
      <c r="X986" s="26"/>
      <c r="Y986" s="27"/>
      <c r="Z986" s="26"/>
      <c r="AA986" s="27"/>
    </row>
    <row r="987">
      <c r="A987" s="99"/>
      <c r="X987" s="26"/>
      <c r="Y987" s="27"/>
      <c r="Z987" s="26"/>
      <c r="AA987" s="27"/>
    </row>
    <row r="988">
      <c r="A988" s="99"/>
      <c r="X988" s="53"/>
      <c r="Y988" s="27"/>
      <c r="Z988" s="53"/>
      <c r="AA988" s="27"/>
    </row>
    <row r="989">
      <c r="A989" s="99"/>
      <c r="X989" s="26"/>
      <c r="Y989" s="27"/>
      <c r="Z989" s="26"/>
      <c r="AA989" s="27"/>
    </row>
    <row r="990">
      <c r="A990" s="99"/>
      <c r="X990" s="26"/>
      <c r="Y990" s="27"/>
      <c r="Z990" s="26"/>
      <c r="AA990" s="27"/>
    </row>
    <row r="991">
      <c r="A991" s="99"/>
      <c r="X991" s="26"/>
      <c r="Y991" s="27"/>
      <c r="Z991" s="26"/>
      <c r="AA991" s="27"/>
    </row>
    <row r="992">
      <c r="A992" s="99"/>
      <c r="X992" s="26"/>
      <c r="Y992" s="27"/>
      <c r="Z992" s="26"/>
      <c r="AA992" s="27"/>
    </row>
    <row r="993">
      <c r="A993" s="99"/>
      <c r="X993" s="26"/>
      <c r="Y993" s="27"/>
      <c r="Z993" s="26"/>
      <c r="AA993" s="27"/>
    </row>
    <row r="994">
      <c r="A994" s="99"/>
      <c r="X994" s="26"/>
      <c r="Y994" s="27"/>
      <c r="Z994" s="26"/>
      <c r="AA994" s="27"/>
    </row>
    <row r="995">
      <c r="A995" s="99"/>
      <c r="X995" s="26"/>
      <c r="Y995" s="27"/>
      <c r="Z995" s="26"/>
      <c r="AA995" s="27"/>
    </row>
    <row r="996">
      <c r="A996" s="99"/>
      <c r="X996" s="26"/>
      <c r="Y996" s="27"/>
      <c r="Z996" s="26"/>
      <c r="AA996" s="27"/>
    </row>
    <row r="997">
      <c r="A997" s="99"/>
      <c r="X997" s="26"/>
      <c r="Y997" s="27"/>
      <c r="Z997" s="26"/>
      <c r="AA997" s="27"/>
    </row>
    <row r="998">
      <c r="A998" s="99"/>
      <c r="X998" s="53"/>
      <c r="Y998" s="27"/>
      <c r="Z998" s="53"/>
      <c r="AA998" s="27"/>
    </row>
    <row r="999">
      <c r="A999" s="99"/>
      <c r="X999" s="26"/>
      <c r="Y999" s="27"/>
      <c r="Z999" s="26"/>
      <c r="AA999" s="27"/>
    </row>
    <row r="1000">
      <c r="A1000" s="99"/>
      <c r="X1000" s="26"/>
      <c r="Y1000" s="27"/>
      <c r="Z1000" s="26"/>
      <c r="AA1000" s="27"/>
    </row>
    <row r="1001">
      <c r="A1001" s="99"/>
      <c r="X1001" s="26"/>
      <c r="Y1001" s="27"/>
      <c r="Z1001" s="26"/>
      <c r="AA1001" s="27"/>
    </row>
    <row r="1002">
      <c r="A1002" s="99"/>
      <c r="X1002" s="26"/>
      <c r="Y1002" s="27"/>
      <c r="Z1002" s="26"/>
      <c r="AA1002" s="27"/>
    </row>
    <row r="1003">
      <c r="A1003" s="99"/>
      <c r="X1003" s="26"/>
      <c r="Y1003" s="27"/>
      <c r="Z1003" s="26"/>
      <c r="AA1003" s="27"/>
    </row>
    <row r="1004">
      <c r="A1004" s="99"/>
      <c r="X1004" s="26"/>
      <c r="Y1004" s="27"/>
      <c r="Z1004" s="26"/>
      <c r="AA1004" s="27"/>
    </row>
    <row r="1005">
      <c r="A1005" s="99"/>
      <c r="X1005" s="26"/>
      <c r="Y1005" s="27"/>
      <c r="Z1005" s="26"/>
      <c r="AA1005" s="27"/>
    </row>
    <row r="1006">
      <c r="A1006" s="99"/>
      <c r="X1006" s="26"/>
      <c r="Y1006" s="27"/>
      <c r="Z1006" s="26"/>
      <c r="AA1006" s="27"/>
    </row>
    <row r="1007">
      <c r="A1007" s="99"/>
      <c r="X1007" s="26"/>
      <c r="Y1007" s="27"/>
      <c r="Z1007" s="26"/>
      <c r="AA1007" s="27"/>
    </row>
    <row r="1008">
      <c r="A1008" s="99"/>
      <c r="X1008" s="53"/>
      <c r="Y1008" s="27"/>
      <c r="Z1008" s="53"/>
      <c r="AA1008" s="27"/>
    </row>
    <row r="1009">
      <c r="A1009" s="99"/>
      <c r="X1009" s="26"/>
      <c r="Y1009" s="27"/>
      <c r="Z1009" s="26"/>
      <c r="AA1009" s="27"/>
    </row>
    <row r="1010">
      <c r="A1010" s="99"/>
      <c r="X1010" s="26"/>
      <c r="Y1010" s="27"/>
      <c r="Z1010" s="26"/>
      <c r="AA1010" s="27"/>
    </row>
    <row r="1011">
      <c r="A1011" s="99"/>
      <c r="X1011" s="26"/>
      <c r="Y1011" s="27"/>
      <c r="Z1011" s="26"/>
      <c r="AA1011" s="27"/>
    </row>
    <row r="1012">
      <c r="A1012" s="99"/>
      <c r="X1012" s="26"/>
      <c r="Y1012" s="27"/>
      <c r="Z1012" s="26"/>
      <c r="AA1012" s="27"/>
    </row>
    <row r="1013">
      <c r="A1013" s="99"/>
      <c r="X1013" s="26"/>
      <c r="Y1013" s="27"/>
      <c r="Z1013" s="26"/>
      <c r="AA1013" s="27"/>
    </row>
    <row r="1014">
      <c r="A1014" s="99"/>
      <c r="X1014" s="26"/>
      <c r="Y1014" s="27"/>
      <c r="Z1014" s="26"/>
      <c r="AA1014" s="27"/>
    </row>
    <row r="1015">
      <c r="A1015" s="99"/>
      <c r="X1015" s="26"/>
      <c r="Y1015" s="27"/>
      <c r="Z1015" s="26"/>
      <c r="AA1015" s="27"/>
    </row>
    <row r="1016">
      <c r="A1016" s="99"/>
      <c r="X1016" s="26"/>
      <c r="Y1016" s="27"/>
      <c r="Z1016" s="26"/>
      <c r="AA1016" s="27"/>
    </row>
    <row r="1017">
      <c r="A1017" s="99"/>
      <c r="X1017" s="53"/>
      <c r="Y1017" s="27"/>
      <c r="Z1017" s="53"/>
      <c r="AA1017" s="27"/>
    </row>
    <row r="1018">
      <c r="A1018" s="99"/>
      <c r="X1018" s="26"/>
      <c r="Y1018" s="27"/>
      <c r="Z1018" s="26"/>
      <c r="AA1018" s="27"/>
    </row>
    <row r="1019">
      <c r="A1019" s="99"/>
      <c r="X1019" s="26"/>
      <c r="Y1019" s="27"/>
      <c r="Z1019" s="26"/>
      <c r="AA1019" s="27"/>
    </row>
    <row r="1020">
      <c r="A1020" s="99"/>
      <c r="X1020" s="26"/>
      <c r="Y1020" s="27"/>
      <c r="Z1020" s="26"/>
      <c r="AA1020" s="27"/>
    </row>
    <row r="1021">
      <c r="A1021" s="99"/>
      <c r="X1021" s="26"/>
      <c r="Y1021" s="27"/>
      <c r="Z1021" s="26"/>
      <c r="AA1021" s="27"/>
    </row>
    <row r="1022">
      <c r="A1022" s="99"/>
      <c r="X1022" s="26"/>
      <c r="Y1022" s="27"/>
      <c r="Z1022" s="26"/>
      <c r="AA1022" s="27"/>
    </row>
    <row r="1023">
      <c r="A1023" s="99"/>
      <c r="X1023" s="26"/>
      <c r="Y1023" s="27"/>
      <c r="Z1023" s="26"/>
      <c r="AA1023" s="27"/>
    </row>
    <row r="1024">
      <c r="A1024" s="99"/>
      <c r="X1024" s="26"/>
      <c r="Y1024" s="27"/>
      <c r="Z1024" s="26"/>
      <c r="AA1024" s="27"/>
    </row>
    <row r="1025">
      <c r="A1025" s="99"/>
      <c r="X1025" s="26"/>
      <c r="Y1025" s="27"/>
      <c r="Z1025" s="26"/>
      <c r="AA1025" s="27"/>
    </row>
    <row r="1026">
      <c r="A1026" s="99"/>
      <c r="X1026" s="26"/>
      <c r="Y1026" s="27"/>
      <c r="Z1026" s="26"/>
      <c r="AA1026" s="27"/>
    </row>
    <row r="1027">
      <c r="A1027" s="99"/>
      <c r="X1027" s="53"/>
      <c r="Y1027" s="27"/>
      <c r="Z1027" s="53"/>
      <c r="AA1027" s="27"/>
    </row>
    <row r="1028">
      <c r="A1028" s="99"/>
      <c r="X1028" s="26"/>
      <c r="Y1028" s="27"/>
      <c r="Z1028" s="26"/>
      <c r="AA1028" s="27"/>
    </row>
    <row r="1029">
      <c r="A1029" s="99"/>
      <c r="X1029" s="74"/>
      <c r="Y1029" s="27"/>
      <c r="Z1029" s="74"/>
      <c r="AA1029" s="27"/>
    </row>
    <row r="1030">
      <c r="A1030" s="99"/>
    </row>
    <row r="1031">
      <c r="A1031" s="99"/>
    </row>
  </sheetData>
  <mergeCells count="10">
    <mergeCell ref="A74:A80"/>
    <mergeCell ref="A84:A90"/>
    <mergeCell ref="A94:A99"/>
    <mergeCell ref="A3:A9"/>
    <mergeCell ref="A13:A20"/>
    <mergeCell ref="A24:A30"/>
    <mergeCell ref="A34:A39"/>
    <mergeCell ref="A43:A50"/>
    <mergeCell ref="A54:A60"/>
    <mergeCell ref="A64:A70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6.13"/>
  </cols>
  <sheetData>
    <row r="1" ht="89.2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25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75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>
      <c r="A2" s="76"/>
      <c r="B2" s="15"/>
      <c r="C2" s="111"/>
      <c r="D2" s="111"/>
      <c r="E2" s="17"/>
      <c r="F2" s="18"/>
      <c r="G2" s="19"/>
      <c r="H2" s="18"/>
      <c r="I2" s="20"/>
      <c r="J2" s="20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19"/>
      <c r="W2" s="23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>
      <c r="A3" s="78">
        <v>2010.0</v>
      </c>
      <c r="B3" s="30">
        <v>70.0</v>
      </c>
      <c r="C3" s="112" t="s">
        <v>32</v>
      </c>
      <c r="D3" s="112" t="s">
        <v>22</v>
      </c>
      <c r="E3" s="32">
        <v>40260.0</v>
      </c>
      <c r="F3" s="33">
        <v>7.710000038146973</v>
      </c>
      <c r="G3" s="43">
        <v>3.0</v>
      </c>
      <c r="H3" s="33">
        <v>11.569999694824219</v>
      </c>
      <c r="I3" s="20"/>
      <c r="J3" s="41">
        <v>0.1990632265806198</v>
      </c>
      <c r="K3" s="36">
        <v>39.29249954223633</v>
      </c>
      <c r="L3" s="37">
        <v>0.021828599274158478</v>
      </c>
      <c r="M3" s="80">
        <v>0.1860036849975586</v>
      </c>
      <c r="N3" s="42">
        <v>0.004800000227987766</v>
      </c>
      <c r="O3" s="39">
        <v>1.2719954252243042</v>
      </c>
      <c r="P3" s="37">
        <v>12.365099906921387</v>
      </c>
      <c r="Q3" s="39">
        <v>6.07535457611084</v>
      </c>
      <c r="R3" s="39">
        <v>1.341505765914917</v>
      </c>
      <c r="S3" s="39">
        <v>5.394648551940918</v>
      </c>
      <c r="T3" s="37">
        <f t="shared" ref="T3:T9" si="1"> M3 + N3 + I3</f>
        <v>0.1908036852</v>
      </c>
      <c r="U3" s="23"/>
      <c r="V3" s="19"/>
      <c r="W3" s="23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>
      <c r="A4" s="40"/>
      <c r="B4" s="30">
        <v>70.0</v>
      </c>
      <c r="C4" s="112" t="s">
        <v>32</v>
      </c>
      <c r="D4" s="112" t="s">
        <v>22</v>
      </c>
      <c r="E4" s="32">
        <v>40297.0</v>
      </c>
      <c r="F4" s="33">
        <v>7.78000020980835</v>
      </c>
      <c r="G4" s="34">
        <v>3.200000047683716</v>
      </c>
      <c r="H4" s="33">
        <v>11.3100004196167</v>
      </c>
      <c r="I4" s="20"/>
      <c r="J4" s="41">
        <v>0.11709602177143097</v>
      </c>
      <c r="K4" s="21"/>
      <c r="L4" s="37">
        <v>0.0905798003077507</v>
      </c>
      <c r="M4" s="37">
        <v>0.10006138682365417</v>
      </c>
      <c r="N4" s="42">
        <v>0.005280000157654285</v>
      </c>
      <c r="O4" s="39">
        <v>1.5130350589752197</v>
      </c>
      <c r="P4" s="37">
        <v>9.01729965209961</v>
      </c>
      <c r="Q4" s="39">
        <v>1.6219669580459595</v>
      </c>
      <c r="R4" s="39">
        <v>2.1652941703796387</v>
      </c>
      <c r="S4" s="39">
        <v>6.09722375869751</v>
      </c>
      <c r="T4" s="37">
        <f t="shared" si="1"/>
        <v>0.105341387</v>
      </c>
      <c r="U4" s="23"/>
      <c r="V4" s="19"/>
      <c r="W4" s="23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>
      <c r="A5" s="40"/>
      <c r="B5" s="30">
        <v>70.0</v>
      </c>
      <c r="C5" s="112" t="s">
        <v>32</v>
      </c>
      <c r="D5" s="112" t="s">
        <v>22</v>
      </c>
      <c r="E5" s="32">
        <v>40343.0</v>
      </c>
      <c r="F5" s="33">
        <v>7.789999961853027</v>
      </c>
      <c r="G5" s="43">
        <v>1.5</v>
      </c>
      <c r="H5" s="33">
        <v>8.15999984741211</v>
      </c>
      <c r="I5" s="59">
        <v>0.33653658628463745</v>
      </c>
      <c r="J5" s="41">
        <v>0.04683840647339821</v>
      </c>
      <c r="K5" s="21"/>
      <c r="L5" s="37">
        <v>0.10258748382329941</v>
      </c>
      <c r="M5" s="37">
        <v>0.13636364042758942</v>
      </c>
      <c r="N5" s="42">
        <v>0.005429417360574007</v>
      </c>
      <c r="O5" s="39">
        <v>1.6974611282348633</v>
      </c>
      <c r="P5" s="37">
        <v>3.785099983215332</v>
      </c>
      <c r="Q5" s="39">
        <v>2.3793821334838867</v>
      </c>
      <c r="R5" s="39">
        <v>1.407293438911438</v>
      </c>
      <c r="S5" s="39">
        <v>5.864218711853027</v>
      </c>
      <c r="T5" s="37">
        <f t="shared" si="1"/>
        <v>0.4783296441</v>
      </c>
      <c r="U5" s="23"/>
      <c r="V5" s="19"/>
      <c r="W5" s="23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>
      <c r="A6" s="40"/>
      <c r="B6" s="30">
        <v>70.0</v>
      </c>
      <c r="C6" s="112" t="s">
        <v>32</v>
      </c>
      <c r="D6" s="112" t="s">
        <v>22</v>
      </c>
      <c r="E6" s="32">
        <v>40388.0</v>
      </c>
      <c r="F6" s="33">
        <v>8.069999694824219</v>
      </c>
      <c r="G6" s="43">
        <v>2.0999999046325684</v>
      </c>
      <c r="H6" s="33">
        <v>8.25</v>
      </c>
      <c r="I6" s="41">
        <v>0.5763677954673767</v>
      </c>
      <c r="J6" s="41">
        <v>0.1053864136338234</v>
      </c>
      <c r="K6" s="36">
        <v>57.33000183105469</v>
      </c>
      <c r="L6" s="37">
        <v>0.04452190175652504</v>
      </c>
      <c r="M6" s="37">
        <v>0.09659090638160706</v>
      </c>
      <c r="N6" s="42">
        <v>0.003455083817243576</v>
      </c>
      <c r="O6" s="39">
        <v>1.4064298868179321</v>
      </c>
      <c r="P6" s="37">
        <v>19.981199264526367</v>
      </c>
      <c r="Q6" s="39">
        <v>1.9334628582000732</v>
      </c>
      <c r="R6" s="39">
        <v>1.3983534574508667</v>
      </c>
      <c r="S6" s="39">
        <v>4.954643726348877</v>
      </c>
      <c r="T6" s="37">
        <f t="shared" si="1"/>
        <v>0.6764137857</v>
      </c>
      <c r="U6" s="23"/>
      <c r="V6" s="19"/>
      <c r="W6" s="23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A7" s="40"/>
      <c r="B7" s="30">
        <v>70.0</v>
      </c>
      <c r="C7" s="112" t="s">
        <v>32</v>
      </c>
      <c r="D7" s="112" t="s">
        <v>22</v>
      </c>
      <c r="E7" s="32">
        <v>40421.0</v>
      </c>
      <c r="F7" s="33">
        <v>8.0</v>
      </c>
      <c r="G7" s="43">
        <v>2.200000047683716</v>
      </c>
      <c r="H7" s="44">
        <v>6.489999771118164</v>
      </c>
      <c r="I7" s="41">
        <v>0.5883005857467651</v>
      </c>
      <c r="J7" s="41">
        <v>0.17564402520656586</v>
      </c>
      <c r="K7" s="36">
        <v>61.099998474121094</v>
      </c>
      <c r="L7" s="37">
        <v>0.05614583566784859</v>
      </c>
      <c r="M7" s="37">
        <v>0.07386363297700882</v>
      </c>
      <c r="N7" s="42">
        <v>0.003948667552322149</v>
      </c>
      <c r="O7" s="39">
        <v>3.877220630645752</v>
      </c>
      <c r="P7" s="37">
        <v>6.29610013961792</v>
      </c>
      <c r="Q7" s="39">
        <v>2.4894754886627197</v>
      </c>
      <c r="R7" s="39">
        <v>2.931445360183716</v>
      </c>
      <c r="S7" s="39">
        <v>10.054213523864746</v>
      </c>
      <c r="T7" s="37">
        <f t="shared" si="1"/>
        <v>0.6661128863</v>
      </c>
      <c r="U7" s="23"/>
      <c r="V7" s="19"/>
      <c r="W7" s="23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>
      <c r="A8" s="40"/>
      <c r="B8" s="30">
        <v>70.0</v>
      </c>
      <c r="C8" s="112" t="s">
        <v>32</v>
      </c>
      <c r="D8" s="112" t="s">
        <v>22</v>
      </c>
      <c r="E8" s="32">
        <v>40444.0</v>
      </c>
      <c r="F8" s="33">
        <v>7.929999828338623</v>
      </c>
      <c r="G8" s="43">
        <v>1.0</v>
      </c>
      <c r="H8" s="33">
        <v>8.529999732971191</v>
      </c>
      <c r="I8" s="41">
        <v>0.5964592099189758</v>
      </c>
      <c r="J8" s="41">
        <v>0.14051522314548492</v>
      </c>
      <c r="K8" s="36">
        <v>62.400001525878906</v>
      </c>
      <c r="L8" s="37">
        <v>0.02066100388765335</v>
      </c>
      <c r="M8" s="37">
        <v>0.028409091755747795</v>
      </c>
      <c r="N8" s="42">
        <v>0.003455083817243576</v>
      </c>
      <c r="O8" s="39">
        <v>2.422259569168091</v>
      </c>
      <c r="P8" s="37">
        <v>6.311800003051758</v>
      </c>
      <c r="Q8" s="39">
        <v>3.392533302307129</v>
      </c>
      <c r="R8" s="39">
        <v>2.70058536529541</v>
      </c>
      <c r="S8" s="39">
        <v>8.271699905395508</v>
      </c>
      <c r="T8" s="37">
        <f t="shared" si="1"/>
        <v>0.6283233855</v>
      </c>
      <c r="U8" s="23"/>
      <c r="V8" s="19"/>
      <c r="W8" s="23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>
      <c r="A9" s="46"/>
      <c r="B9" s="30">
        <v>70.0</v>
      </c>
      <c r="C9" s="112" t="s">
        <v>32</v>
      </c>
      <c r="D9" s="112" t="s">
        <v>22</v>
      </c>
      <c r="E9" s="32">
        <v>40479.0</v>
      </c>
      <c r="F9" s="33">
        <v>7.929999828338623</v>
      </c>
      <c r="G9" s="43">
        <v>2.200000047683716</v>
      </c>
      <c r="H9" s="33">
        <v>9.880000114440918</v>
      </c>
      <c r="I9" s="20"/>
      <c r="J9" s="41">
        <v>0.09367681294679642</v>
      </c>
      <c r="K9" s="36">
        <v>50.04999923706055</v>
      </c>
      <c r="L9" s="37">
        <v>0.01640789769589901</v>
      </c>
      <c r="M9" s="37">
        <v>0.10227272659540176</v>
      </c>
      <c r="N9" s="42">
        <v>0.00592300109565258</v>
      </c>
      <c r="O9" s="39">
        <v>2.4160654544830322</v>
      </c>
      <c r="P9" s="37">
        <v>9.977499961853027</v>
      </c>
      <c r="Q9" s="39">
        <v>2.54996657371521</v>
      </c>
      <c r="R9" s="39">
        <v>2.1653335094451904</v>
      </c>
      <c r="S9" s="39">
        <v>6.998880386352539</v>
      </c>
      <c r="T9" s="37">
        <f t="shared" si="1"/>
        <v>0.1081957277</v>
      </c>
      <c r="U9" s="23"/>
      <c r="V9" s="19"/>
      <c r="W9" s="23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>
      <c r="A10" s="76"/>
      <c r="B10" s="15"/>
      <c r="C10" s="111"/>
      <c r="D10" s="111"/>
      <c r="E10" s="17"/>
      <c r="F10" s="18"/>
      <c r="G10" s="19"/>
      <c r="H10" s="18"/>
      <c r="I10" s="20"/>
      <c r="J10" s="20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9"/>
      <c r="W10" s="23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>
      <c r="A11" s="101" t="s">
        <v>28</v>
      </c>
      <c r="B11" s="15"/>
      <c r="C11" s="111"/>
      <c r="D11" s="111"/>
      <c r="E11" s="17"/>
      <c r="F11" s="48">
        <f t="shared" ref="F11:H11" si="2"> (sum(F3:F9)/7)</f>
        <v>7.887142794</v>
      </c>
      <c r="G11" s="48">
        <f t="shared" si="2"/>
        <v>2.171428578</v>
      </c>
      <c r="H11" s="48">
        <f t="shared" si="2"/>
        <v>9.16999994</v>
      </c>
      <c r="I11" s="49">
        <f> (sum(I5:I8)/4)</f>
        <v>0.5244160444</v>
      </c>
      <c r="J11" s="49">
        <f> (sum(J3:J9)/7)</f>
        <v>0.1254600185</v>
      </c>
      <c r="K11" s="48">
        <f> (sum(K6:K9,K3)/5)</f>
        <v>54.03450012</v>
      </c>
      <c r="L11" s="50">
        <f t="shared" ref="L11:S11" si="3"> (sum(L3:L9)/7)</f>
        <v>0.05039036034</v>
      </c>
      <c r="M11" s="50">
        <f t="shared" si="3"/>
        <v>0.1033664386</v>
      </c>
      <c r="N11" s="50">
        <f t="shared" si="3"/>
        <v>0.00461303629</v>
      </c>
      <c r="O11" s="50">
        <f t="shared" si="3"/>
        <v>2.086352451</v>
      </c>
      <c r="P11" s="50">
        <f t="shared" si="3"/>
        <v>9.676299844</v>
      </c>
      <c r="Q11" s="50">
        <f t="shared" si="3"/>
        <v>2.920305984</v>
      </c>
      <c r="R11" s="50">
        <f t="shared" si="3"/>
        <v>2.015687295</v>
      </c>
      <c r="S11" s="50">
        <f t="shared" si="3"/>
        <v>6.805075509</v>
      </c>
      <c r="T11" s="37">
        <f> M11 + N11 + I11</f>
        <v>0.6323955192</v>
      </c>
      <c r="U11" s="23"/>
      <c r="V11" s="83"/>
      <c r="W11" s="23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>
      <c r="A12" s="76"/>
      <c r="B12" s="15"/>
      <c r="C12" s="111"/>
      <c r="D12" s="111"/>
      <c r="E12" s="17"/>
      <c r="F12" s="18"/>
      <c r="G12" s="19"/>
      <c r="H12" s="18"/>
      <c r="I12" s="20"/>
      <c r="J12" s="20"/>
      <c r="K12" s="2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9"/>
      <c r="W12" s="23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>
      <c r="A13" s="78">
        <v>2011.0</v>
      </c>
      <c r="B13" s="30">
        <v>70.0</v>
      </c>
      <c r="C13" s="112" t="s">
        <v>32</v>
      </c>
      <c r="D13" s="112" t="s">
        <v>22</v>
      </c>
      <c r="E13" s="32">
        <v>40631.0</v>
      </c>
      <c r="F13" s="33">
        <v>7.599999904632568</v>
      </c>
      <c r="G13" s="43">
        <v>2.0</v>
      </c>
      <c r="H13" s="33">
        <v>12.180000305175781</v>
      </c>
      <c r="I13" s="41">
        <v>0.5213193297386169</v>
      </c>
      <c r="J13" s="41">
        <v>0.14051522314548492</v>
      </c>
      <c r="K13" s="36">
        <v>53.29999923706055</v>
      </c>
      <c r="L13" s="37">
        <v>0.024542011320590973</v>
      </c>
      <c r="M13" s="80">
        <v>0.034090910106897354</v>
      </c>
      <c r="N13" s="42">
        <v>0.0</v>
      </c>
      <c r="O13" s="39">
        <v>3.9809865951538086</v>
      </c>
      <c r="P13" s="37">
        <v>6.509900093078613</v>
      </c>
      <c r="Q13" s="39">
        <v>4.741700649261475</v>
      </c>
      <c r="R13" s="39">
        <v>3.151184320449829</v>
      </c>
      <c r="S13" s="39">
        <v>14.327085494995117</v>
      </c>
      <c r="T13" s="37">
        <f t="shared" ref="T13:T20" si="4"> M13 + N13 + I13</f>
        <v>0.5554102398</v>
      </c>
      <c r="U13" s="23"/>
      <c r="V13" s="19"/>
      <c r="W13" s="23"/>
      <c r="X13" s="26"/>
      <c r="Y13" s="27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>
      <c r="A14" s="40"/>
      <c r="B14" s="30">
        <v>70.0</v>
      </c>
      <c r="C14" s="112" t="s">
        <v>32</v>
      </c>
      <c r="D14" s="112" t="s">
        <v>22</v>
      </c>
      <c r="E14" s="32">
        <v>40660.0</v>
      </c>
      <c r="F14" s="33">
        <v>7.559999942779541</v>
      </c>
      <c r="G14" s="43">
        <v>2.5999999046325684</v>
      </c>
      <c r="H14" s="33">
        <v>8.5</v>
      </c>
      <c r="I14" s="59">
        <v>0.33929678797721863</v>
      </c>
      <c r="J14" s="41">
        <v>0.11709602177143097</v>
      </c>
      <c r="K14" s="36">
        <v>53.95000076293945</v>
      </c>
      <c r="L14" s="37">
        <v>0.09293720126152039</v>
      </c>
      <c r="M14" s="37">
        <v>0.08422403037548065</v>
      </c>
      <c r="N14" s="42">
        <v>0.001480750273913145</v>
      </c>
      <c r="O14" s="39">
        <v>1.4656580686569214</v>
      </c>
      <c r="P14" s="37">
        <v>13.206899642944336</v>
      </c>
      <c r="Q14" s="39">
        <v>1.61832594871521</v>
      </c>
      <c r="R14" s="39">
        <v>1.7379097938537598</v>
      </c>
      <c r="S14" s="39">
        <v>6.344820976257324</v>
      </c>
      <c r="T14" s="37">
        <f t="shared" si="4"/>
        <v>0.4250015686</v>
      </c>
      <c r="U14" s="23"/>
      <c r="V14" s="19"/>
      <c r="W14" s="23"/>
      <c r="X14" s="26"/>
      <c r="Y14" s="27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>
      <c r="A15" s="40"/>
      <c r="B15" s="30">
        <v>70.0</v>
      </c>
      <c r="C15" s="112" t="s">
        <v>32</v>
      </c>
      <c r="D15" s="112" t="s">
        <v>22</v>
      </c>
      <c r="E15" s="32">
        <v>40687.0</v>
      </c>
      <c r="F15" s="33">
        <v>7.639999866485596</v>
      </c>
      <c r="G15" s="43">
        <v>3.0</v>
      </c>
      <c r="H15" s="33">
        <v>10.149999618530273</v>
      </c>
      <c r="I15" s="59">
        <v>0.23797741532325745</v>
      </c>
      <c r="J15" s="41">
        <v>0.09367681294679642</v>
      </c>
      <c r="K15" s="36">
        <v>45.5</v>
      </c>
      <c r="L15" s="37">
        <v>0.046376876533031464</v>
      </c>
      <c r="M15" s="37">
        <v>0.12270200997591019</v>
      </c>
      <c r="N15" s="42">
        <v>0.002413127338513732</v>
      </c>
      <c r="O15" s="39">
        <v>1.396637201309204</v>
      </c>
      <c r="P15" s="37">
        <v>4.970600128173828</v>
      </c>
      <c r="Q15" s="39">
        <v>1.7337573766708374</v>
      </c>
      <c r="R15" s="39">
        <v>1.615849256515503</v>
      </c>
      <c r="S15" s="39">
        <v>5.490496635437012</v>
      </c>
      <c r="T15" s="37">
        <f t="shared" si="4"/>
        <v>0.3630925526</v>
      </c>
      <c r="U15" s="23"/>
      <c r="V15" s="19"/>
      <c r="W15" s="23"/>
      <c r="X15" s="26"/>
      <c r="Y15" s="27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>
      <c r="A16" s="40"/>
      <c r="B16" s="30">
        <v>70.0</v>
      </c>
      <c r="C16" s="112" t="s">
        <v>32</v>
      </c>
      <c r="D16" s="112" t="s">
        <v>22</v>
      </c>
      <c r="E16" s="32">
        <v>40722.0</v>
      </c>
      <c r="F16" s="33">
        <v>7.599999904632568</v>
      </c>
      <c r="G16" s="43">
        <v>2.299999952316284</v>
      </c>
      <c r="H16" s="33">
        <v>9.520000457763672</v>
      </c>
      <c r="I16" s="59">
        <v>0.21858064830303192</v>
      </c>
      <c r="J16" s="41">
        <v>0.058548010885715485</v>
      </c>
      <c r="K16" s="45">
        <v>116.3499984741211</v>
      </c>
      <c r="L16" s="37">
        <v>0.021059585735201836</v>
      </c>
      <c r="M16" s="37">
        <v>0.041470713913440704</v>
      </c>
      <c r="N16" s="42">
        <v>0.002895752899348736</v>
      </c>
      <c r="O16" s="39">
        <v>1.4839527606964111</v>
      </c>
      <c r="P16" s="37">
        <v>3.7695000171661377</v>
      </c>
      <c r="Q16" s="39">
        <v>1.8197156190872192</v>
      </c>
      <c r="R16" s="39">
        <v>1.2055584192276</v>
      </c>
      <c r="S16" s="39">
        <v>5.031650543212891</v>
      </c>
      <c r="T16" s="37">
        <f t="shared" si="4"/>
        <v>0.2629471151</v>
      </c>
      <c r="U16" s="23"/>
      <c r="V16" s="19"/>
      <c r="W16" s="23"/>
      <c r="X16" s="26"/>
      <c r="Y16" s="27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>
      <c r="A17" s="40"/>
      <c r="B17" s="30">
        <v>70.0</v>
      </c>
      <c r="C17" s="112" t="s">
        <v>32</v>
      </c>
      <c r="D17" s="112" t="s">
        <v>22</v>
      </c>
      <c r="E17" s="32">
        <v>40745.0</v>
      </c>
      <c r="F17" s="33">
        <v>8.130000114440918</v>
      </c>
      <c r="G17" s="43">
        <v>2.0999999046325684</v>
      </c>
      <c r="H17" s="33">
        <v>8.680000305175781</v>
      </c>
      <c r="I17" s="20"/>
      <c r="J17" s="41">
        <v>0.14051522314548492</v>
      </c>
      <c r="K17" s="100">
        <v>278.8500061035156</v>
      </c>
      <c r="L17" s="37">
        <v>0.08672995120286942</v>
      </c>
      <c r="M17" s="37">
        <v>0.14835399389266968</v>
      </c>
      <c r="N17" s="42">
        <v>0.019305018708109856</v>
      </c>
      <c r="O17" s="39">
        <v>2.7038187980651855</v>
      </c>
      <c r="P17" s="54"/>
      <c r="Q17" s="39">
        <v>3.1984970569610596</v>
      </c>
      <c r="R17" s="39">
        <v>1.9113272428512573</v>
      </c>
      <c r="S17" s="39">
        <v>8.34720230102539</v>
      </c>
      <c r="T17" s="37">
        <f t="shared" si="4"/>
        <v>0.1676590126</v>
      </c>
      <c r="U17" s="23"/>
      <c r="V17" s="19"/>
      <c r="W17" s="23"/>
      <c r="X17" s="26"/>
      <c r="Y17" s="27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>
      <c r="A18" s="40"/>
      <c r="B18" s="30">
        <v>70.0</v>
      </c>
      <c r="C18" s="112" t="s">
        <v>32</v>
      </c>
      <c r="D18" s="112" t="s">
        <v>22</v>
      </c>
      <c r="E18" s="32">
        <v>40779.0</v>
      </c>
      <c r="F18" s="33">
        <v>7.510000228881836</v>
      </c>
      <c r="G18" s="43">
        <v>1.7999999523162842</v>
      </c>
      <c r="H18" s="33">
        <v>7.619999885559082</v>
      </c>
      <c r="I18" s="41">
        <v>1.8594484329223633</v>
      </c>
      <c r="J18" s="84">
        <v>0.4566744863986969</v>
      </c>
      <c r="K18" s="45">
        <v>83.16200256347656</v>
      </c>
      <c r="L18" s="37">
        <v>0.0430954210460186</v>
      </c>
      <c r="M18" s="37">
        <v>0.7041471004486084</v>
      </c>
      <c r="N18" s="42">
        <v>0.14237451553344727</v>
      </c>
      <c r="O18" s="39">
        <v>4.388432502746582</v>
      </c>
      <c r="P18" s="37">
        <v>9.723999977111816</v>
      </c>
      <c r="Q18" s="39">
        <v>6.615781307220459</v>
      </c>
      <c r="R18" s="39">
        <v>3.7063112258911133</v>
      </c>
      <c r="S18" s="39">
        <v>21.054964065551758</v>
      </c>
      <c r="T18" s="37">
        <f t="shared" si="4"/>
        <v>2.705970049</v>
      </c>
      <c r="U18" s="23"/>
      <c r="V18" s="19"/>
      <c r="W18" s="23"/>
      <c r="X18" s="26"/>
      <c r="Y18" s="27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>
      <c r="A19" s="40"/>
      <c r="B19" s="30">
        <v>70.0</v>
      </c>
      <c r="C19" s="112" t="s">
        <v>32</v>
      </c>
      <c r="D19" s="112" t="s">
        <v>22</v>
      </c>
      <c r="E19" s="32">
        <v>40799.0</v>
      </c>
      <c r="F19" s="33">
        <v>7.539999961853027</v>
      </c>
      <c r="G19" s="43">
        <v>2.0999999046325684</v>
      </c>
      <c r="H19" s="33">
        <v>7.0</v>
      </c>
      <c r="I19" s="41">
        <v>1.318483829498291</v>
      </c>
      <c r="J19" s="84">
        <v>0.5737704634666443</v>
      </c>
      <c r="K19" s="45">
        <v>82.55999755859375</v>
      </c>
      <c r="L19" s="37">
        <v>0.0033215840812772512</v>
      </c>
      <c r="M19" s="37">
        <v>1.8841384649276733</v>
      </c>
      <c r="N19" s="42">
        <v>0.13851352035999298</v>
      </c>
      <c r="O19" s="39">
        <v>2.999264717102051</v>
      </c>
      <c r="P19" s="37">
        <v>10.41189956665039</v>
      </c>
      <c r="Q19" s="39">
        <v>6.308117866516113</v>
      </c>
      <c r="R19" s="39">
        <v>3.5353872776031494</v>
      </c>
      <c r="S19" s="39">
        <v>17.1110897064209</v>
      </c>
      <c r="T19" s="37">
        <f t="shared" si="4"/>
        <v>3.341135815</v>
      </c>
      <c r="U19" s="23"/>
      <c r="V19" s="19"/>
      <c r="W19" s="23"/>
      <c r="X19" s="26"/>
      <c r="Y19" s="27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>
      <c r="A20" s="46"/>
      <c r="B20" s="30">
        <v>70.0</v>
      </c>
      <c r="C20" s="112" t="s">
        <v>32</v>
      </c>
      <c r="D20" s="112" t="s">
        <v>22</v>
      </c>
      <c r="E20" s="32">
        <v>40833.0</v>
      </c>
      <c r="F20" s="33">
        <v>7.340000152587891</v>
      </c>
      <c r="G20" s="43">
        <v>2.4000000953674316</v>
      </c>
      <c r="H20" s="33">
        <v>9.539999961853027</v>
      </c>
      <c r="I20" s="41">
        <v>0.5060322284698486</v>
      </c>
      <c r="J20" s="84">
        <v>0.49180328845977783</v>
      </c>
      <c r="K20" s="45">
        <v>66.94999694824219</v>
      </c>
      <c r="L20" s="37">
        <v>0.16385750472545624</v>
      </c>
      <c r="M20" s="37">
        <v>0.20820863544940948</v>
      </c>
      <c r="N20" s="42">
        <v>0.01689189113676548</v>
      </c>
      <c r="O20" s="39">
        <v>2.3382065296173096</v>
      </c>
      <c r="P20" s="37">
        <v>11.275300025939941</v>
      </c>
      <c r="Q20" s="39">
        <v>4.155484199523926</v>
      </c>
      <c r="R20" s="39">
        <v>2.0663235187530518</v>
      </c>
      <c r="S20" s="39">
        <v>9.768141746520996</v>
      </c>
      <c r="T20" s="37">
        <f t="shared" si="4"/>
        <v>0.7311327551</v>
      </c>
      <c r="U20" s="23"/>
      <c r="V20" s="19"/>
      <c r="W20" s="23"/>
      <c r="X20" s="26"/>
      <c r="Y20" s="27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>
      <c r="A21" s="76"/>
      <c r="B21" s="15"/>
      <c r="C21" s="111"/>
      <c r="D21" s="111"/>
      <c r="E21" s="17"/>
      <c r="F21" s="18"/>
      <c r="G21" s="19"/>
      <c r="H21" s="18"/>
      <c r="I21" s="20"/>
      <c r="J21" s="20"/>
      <c r="K21" s="2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9"/>
      <c r="W21" s="23"/>
      <c r="X21" s="26"/>
      <c r="Y21" s="27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>
      <c r="A22" s="101" t="s">
        <v>28</v>
      </c>
      <c r="B22" s="15"/>
      <c r="C22" s="111"/>
      <c r="D22" s="111"/>
      <c r="E22" s="17"/>
      <c r="F22" s="48">
        <f t="shared" ref="F22:H22" si="5"> (sum(F13:F20)/8)</f>
        <v>7.61500001</v>
      </c>
      <c r="G22" s="48">
        <f t="shared" si="5"/>
        <v>2.287499964</v>
      </c>
      <c r="H22" s="48">
        <f t="shared" si="5"/>
        <v>9.148750067</v>
      </c>
      <c r="I22" s="49">
        <f> (sum(I18:I20,I13:I16)/7)</f>
        <v>0.7144483817</v>
      </c>
      <c r="J22" s="55">
        <f t="shared" ref="J22:O22" si="6"> (sum(J13:J20)/8)</f>
        <v>0.2590749413</v>
      </c>
      <c r="K22" s="49">
        <f t="shared" si="6"/>
        <v>97.57775021</v>
      </c>
      <c r="L22" s="50">
        <f t="shared" si="6"/>
        <v>0.06024001699</v>
      </c>
      <c r="M22" s="50">
        <f t="shared" si="6"/>
        <v>0.4034169824</v>
      </c>
      <c r="N22" s="50">
        <f t="shared" si="6"/>
        <v>0.04048432203</v>
      </c>
      <c r="O22" s="50">
        <f t="shared" si="6"/>
        <v>2.594619647</v>
      </c>
      <c r="P22" s="50">
        <f> (sum(P18:P20,P13:P16)/7)</f>
        <v>8.552585636</v>
      </c>
      <c r="Q22" s="50">
        <f t="shared" ref="Q22:S22" si="7"> (sum(Q13:Q20)/8)</f>
        <v>3.773922503</v>
      </c>
      <c r="R22" s="50">
        <f t="shared" si="7"/>
        <v>2.366231382</v>
      </c>
      <c r="S22" s="50">
        <f t="shared" si="7"/>
        <v>10.93443143</v>
      </c>
      <c r="T22" s="37">
        <f> M22 + N22 + I22</f>
        <v>1.158349686</v>
      </c>
      <c r="U22" s="23"/>
      <c r="V22" s="83"/>
      <c r="W22" s="23"/>
      <c r="X22" s="53"/>
      <c r="Y22" s="27"/>
      <c r="Z22" s="53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>
      <c r="A23" s="76"/>
      <c r="B23" s="15"/>
      <c r="C23" s="111"/>
      <c r="D23" s="111"/>
      <c r="E23" s="17"/>
      <c r="F23" s="18"/>
      <c r="G23" s="19"/>
      <c r="H23" s="18"/>
      <c r="I23" s="20"/>
      <c r="J23" s="20"/>
      <c r="K23" s="21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9"/>
      <c r="W23" s="23"/>
      <c r="X23" s="26"/>
      <c r="Y23" s="27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>
      <c r="A24" s="78">
        <v>2012.0</v>
      </c>
      <c r="B24" s="30">
        <v>70.0</v>
      </c>
      <c r="C24" s="112" t="s">
        <v>32</v>
      </c>
      <c r="D24" s="112" t="s">
        <v>22</v>
      </c>
      <c r="E24" s="32">
        <v>40991.0</v>
      </c>
      <c r="F24" s="57">
        <v>11.09000015258789</v>
      </c>
      <c r="G24" s="34">
        <v>3.5999999046325684</v>
      </c>
      <c r="H24" s="33">
        <v>11.09000015258789</v>
      </c>
      <c r="I24" s="41">
        <v>0.586216151714325</v>
      </c>
      <c r="J24" s="35">
        <v>0.3044496476650238</v>
      </c>
      <c r="K24" s="36">
        <v>57.849998474121094</v>
      </c>
      <c r="L24" s="37">
        <v>0.718063235282898</v>
      </c>
      <c r="M24" s="80">
        <v>1.3155194520950317</v>
      </c>
      <c r="N24" s="42">
        <v>0.008390918374061584</v>
      </c>
      <c r="O24" s="39">
        <v>2.051281690597534</v>
      </c>
      <c r="P24" s="37">
        <v>7.877900123596191</v>
      </c>
      <c r="Q24" s="39">
        <v>8.059453010559082</v>
      </c>
      <c r="R24" s="39">
        <v>4.180830478668213</v>
      </c>
      <c r="S24" s="39">
        <v>8.549262046813965</v>
      </c>
      <c r="T24" s="37">
        <f t="shared" ref="T24:T30" si="8"> M24 + N24 + I24</f>
        <v>1.910126522</v>
      </c>
      <c r="U24" s="23"/>
      <c r="V24" s="19"/>
      <c r="W24" s="23"/>
      <c r="X24" s="26"/>
      <c r="Y24" s="27"/>
      <c r="Z24" s="26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>
      <c r="A25" s="40"/>
      <c r="B25" s="30">
        <v>70.0</v>
      </c>
      <c r="C25" s="112" t="s">
        <v>32</v>
      </c>
      <c r="D25" s="112" t="s">
        <v>22</v>
      </c>
      <c r="E25" s="32">
        <v>41017.0</v>
      </c>
      <c r="F25" s="33">
        <v>7.599999904632568</v>
      </c>
      <c r="G25" s="43">
        <v>3.0</v>
      </c>
      <c r="H25" s="33">
        <v>8.600000381469727</v>
      </c>
      <c r="I25" s="59">
        <v>0.27837419509887695</v>
      </c>
      <c r="J25" s="35">
        <v>0.22248244285583496</v>
      </c>
      <c r="K25" s="36">
        <v>50.04999923706055</v>
      </c>
      <c r="L25" s="37">
        <v>0.3362376391887665</v>
      </c>
      <c r="M25" s="37">
        <v>0.17828132212162018</v>
      </c>
      <c r="N25" s="42">
        <v>0.005429417360574007</v>
      </c>
      <c r="O25" s="39">
        <v>5.552813529968262</v>
      </c>
      <c r="P25" s="37">
        <v>9.345999717712402</v>
      </c>
      <c r="Q25" s="39">
        <v>2.5752971172332764</v>
      </c>
      <c r="R25" s="39">
        <v>1.7664496898651123</v>
      </c>
      <c r="S25" s="39">
        <v>5.299994468688965</v>
      </c>
      <c r="T25" s="37">
        <f t="shared" si="8"/>
        <v>0.4620849346</v>
      </c>
      <c r="U25" s="23"/>
      <c r="V25" s="19"/>
      <c r="W25" s="23"/>
      <c r="X25" s="26"/>
      <c r="Y25" s="27"/>
      <c r="Z25" s="26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>
      <c r="A26" s="40"/>
      <c r="B26" s="30">
        <v>70.0</v>
      </c>
      <c r="C26" s="112" t="s">
        <v>32</v>
      </c>
      <c r="D26" s="112" t="s">
        <v>22</v>
      </c>
      <c r="E26" s="32">
        <v>41051.0</v>
      </c>
      <c r="F26" s="33">
        <v>7.340000152587891</v>
      </c>
      <c r="G26" s="43">
        <v>1.5</v>
      </c>
      <c r="H26" s="33">
        <v>8.199999809265137</v>
      </c>
      <c r="I26" s="59">
        <v>0.14783547818660736</v>
      </c>
      <c r="J26" s="41">
        <v>0.14051522314548492</v>
      </c>
      <c r="K26" s="36">
        <v>29.25</v>
      </c>
      <c r="L26" s="37">
        <v>0.1104748472571373</v>
      </c>
      <c r="M26" s="37">
        <v>0.14407867193222046</v>
      </c>
      <c r="N26" s="42">
        <v>0.00296150054782629</v>
      </c>
      <c r="O26" s="58"/>
      <c r="P26" s="37">
        <v>4.405900001525879</v>
      </c>
      <c r="Q26" s="39">
        <v>1.7496103048324585</v>
      </c>
      <c r="R26" s="39">
        <v>1.1918120384216309</v>
      </c>
      <c r="S26" s="39">
        <v>4.19691801071167</v>
      </c>
      <c r="T26" s="37">
        <f t="shared" si="8"/>
        <v>0.2948756507</v>
      </c>
      <c r="U26" s="23"/>
      <c r="V26" s="19"/>
      <c r="W26" s="23"/>
      <c r="X26" s="26"/>
      <c r="Y26" s="27"/>
      <c r="Z26" s="26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>
      <c r="A27" s="40"/>
      <c r="B27" s="30">
        <v>70.0</v>
      </c>
      <c r="C27" s="112" t="s">
        <v>32</v>
      </c>
      <c r="D27" s="112" t="s">
        <v>22</v>
      </c>
      <c r="E27" s="32">
        <v>41090.0</v>
      </c>
      <c r="F27" s="33">
        <v>6.949999809265137</v>
      </c>
      <c r="G27" s="34">
        <v>3.4000000953674316</v>
      </c>
      <c r="H27" s="33">
        <v>8.779999732971191</v>
      </c>
      <c r="I27" s="59">
        <v>0.15235161781311035</v>
      </c>
      <c r="J27" s="41">
        <v>0.16393442451953888</v>
      </c>
      <c r="K27" s="36">
        <v>43.54999923706055</v>
      </c>
      <c r="L27" s="37">
        <v>0.08712350577116013</v>
      </c>
      <c r="M27" s="37">
        <v>0.11842668056488037</v>
      </c>
      <c r="N27" s="42">
        <v>0.008390918374061584</v>
      </c>
      <c r="O27" s="58"/>
      <c r="P27" s="37">
        <v>5.54449987411499</v>
      </c>
      <c r="Q27" s="39">
        <v>2.757979393005371</v>
      </c>
      <c r="R27" s="39">
        <v>1.4609591960906982</v>
      </c>
      <c r="S27" s="58"/>
      <c r="T27" s="37">
        <f t="shared" si="8"/>
        <v>0.2791692168</v>
      </c>
      <c r="U27" s="23"/>
      <c r="V27" s="19"/>
      <c r="W27" s="23"/>
      <c r="X27" s="26"/>
      <c r="Y27" s="27"/>
      <c r="Z27" s="26"/>
      <c r="AA27" s="2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>
      <c r="A28" s="40"/>
      <c r="B28" s="30">
        <v>70.0</v>
      </c>
      <c r="C28" s="112" t="s">
        <v>32</v>
      </c>
      <c r="D28" s="112" t="s">
        <v>22</v>
      </c>
      <c r="E28" s="32">
        <v>41144.0</v>
      </c>
      <c r="F28" s="33">
        <v>7.739999771118164</v>
      </c>
      <c r="G28" s="43">
        <v>1.7999999523162842</v>
      </c>
      <c r="H28" s="44">
        <v>6.96999979019165</v>
      </c>
      <c r="I28" s="35">
        <v>4.690609455108643</v>
      </c>
      <c r="J28" s="84">
        <v>0.9367681741714478</v>
      </c>
      <c r="K28" s="100">
        <v>221.64999389648438</v>
      </c>
      <c r="L28" s="37">
        <v>0.022776329889893532</v>
      </c>
      <c r="M28" s="37">
        <v>1.4480546712875366</v>
      </c>
      <c r="N28" s="42">
        <v>0.45162883400917053</v>
      </c>
      <c r="O28" s="39">
        <v>9.193062782287598</v>
      </c>
      <c r="P28" s="37">
        <v>14.839400291442871</v>
      </c>
      <c r="Q28" s="39">
        <v>9.769241333007812</v>
      </c>
      <c r="R28" s="39">
        <v>5.167409420013428</v>
      </c>
      <c r="S28" s="39">
        <v>39.4488639831543</v>
      </c>
      <c r="T28" s="37">
        <f t="shared" si="8"/>
        <v>6.59029296</v>
      </c>
      <c r="U28" s="23"/>
      <c r="V28" s="19"/>
      <c r="W28" s="23"/>
      <c r="X28" s="26"/>
      <c r="Y28" s="27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>
      <c r="A29" s="40"/>
      <c r="B29" s="30">
        <v>70.0</v>
      </c>
      <c r="C29" s="112" t="s">
        <v>32</v>
      </c>
      <c r="D29" s="112" t="s">
        <v>22</v>
      </c>
      <c r="E29" s="32">
        <v>41180.0</v>
      </c>
      <c r="F29" s="33">
        <v>7.760000228881836</v>
      </c>
      <c r="G29" s="43">
        <v>2.5</v>
      </c>
      <c r="H29" s="33">
        <v>7.869999885559082</v>
      </c>
      <c r="I29" s="41">
        <v>0.46030646562576294</v>
      </c>
      <c r="J29" s="35">
        <v>0.24590164422988892</v>
      </c>
      <c r="K29" s="45">
        <v>68.25</v>
      </c>
      <c r="L29" s="37">
        <v>0.20157387852668762</v>
      </c>
      <c r="M29" s="37">
        <v>0.42197519540786743</v>
      </c>
      <c r="N29" s="42">
        <v>0.027147088199853897</v>
      </c>
      <c r="O29" s="39">
        <v>2.9664666652679443</v>
      </c>
      <c r="P29" s="37">
        <v>7.740200042724609</v>
      </c>
      <c r="Q29" s="39">
        <v>2.864978790283203</v>
      </c>
      <c r="R29" s="39">
        <v>1.6265771389007568</v>
      </c>
      <c r="S29" s="39">
        <v>10.733434677124023</v>
      </c>
      <c r="T29" s="37">
        <f t="shared" si="8"/>
        <v>0.9094287492</v>
      </c>
      <c r="U29" s="23"/>
      <c r="V29" s="19"/>
      <c r="W29" s="23"/>
      <c r="X29" s="26"/>
      <c r="Y29" s="27"/>
      <c r="Z29" s="26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>
      <c r="A30" s="46"/>
      <c r="B30" s="30">
        <v>70.0</v>
      </c>
      <c r="C30" s="112" t="s">
        <v>32</v>
      </c>
      <c r="D30" s="112" t="s">
        <v>22</v>
      </c>
      <c r="E30" s="32">
        <v>41206.0</v>
      </c>
      <c r="F30" s="33">
        <v>7.71999979019165</v>
      </c>
      <c r="G30" s="34">
        <v>4.0</v>
      </c>
      <c r="H30" s="33">
        <v>9.9399995803833</v>
      </c>
      <c r="I30" s="41">
        <v>0.46008065342903137</v>
      </c>
      <c r="J30" s="35">
        <v>0.24590164422988892</v>
      </c>
      <c r="K30" s="36">
        <v>63.04999923706055</v>
      </c>
      <c r="L30" s="37">
        <v>0.12575015425682068</v>
      </c>
      <c r="M30" s="37">
        <v>0.31509190797805786</v>
      </c>
      <c r="N30" s="42">
        <v>0.019743336364626884</v>
      </c>
      <c r="O30" s="39">
        <v>3.1753556728363037</v>
      </c>
      <c r="P30" s="37">
        <v>7.875100135803223</v>
      </c>
      <c r="Q30" s="39">
        <v>3.25921630859375</v>
      </c>
      <c r="R30" s="39">
        <v>2.491150140762329</v>
      </c>
      <c r="S30" s="39">
        <v>11.281190872192383</v>
      </c>
      <c r="T30" s="37">
        <f t="shared" si="8"/>
        <v>0.7949158978</v>
      </c>
      <c r="U30" s="23"/>
      <c r="V30" s="19"/>
      <c r="W30" s="23"/>
      <c r="X30" s="26"/>
      <c r="Y30" s="27"/>
      <c r="Z30" s="26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>
      <c r="A31" s="76"/>
      <c r="B31" s="15"/>
      <c r="C31" s="111"/>
      <c r="D31" s="111"/>
      <c r="E31" s="17"/>
      <c r="F31" s="18"/>
      <c r="G31" s="19"/>
      <c r="H31" s="18"/>
      <c r="I31" s="20"/>
      <c r="J31" s="20"/>
      <c r="K31" s="21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19"/>
      <c r="W31" s="23"/>
      <c r="X31" s="26"/>
      <c r="Y31" s="27"/>
      <c r="Z31" s="26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>
      <c r="A32" s="101" t="s">
        <v>28</v>
      </c>
      <c r="B32" s="15"/>
      <c r="C32" s="111"/>
      <c r="D32" s="111"/>
      <c r="E32" s="17"/>
      <c r="F32" s="48">
        <f t="shared" ref="F32:N32" si="9"> (sum(F24:F30)/7)</f>
        <v>8.028571401</v>
      </c>
      <c r="G32" s="48">
        <f t="shared" si="9"/>
        <v>2.828571422</v>
      </c>
      <c r="H32" s="48">
        <f t="shared" si="9"/>
        <v>8.778571333</v>
      </c>
      <c r="I32" s="49">
        <f t="shared" si="9"/>
        <v>0.9679677167</v>
      </c>
      <c r="J32" s="55">
        <f t="shared" si="9"/>
        <v>0.3228504573</v>
      </c>
      <c r="K32" s="49">
        <f t="shared" si="9"/>
        <v>76.23571287</v>
      </c>
      <c r="L32" s="50">
        <f t="shared" si="9"/>
        <v>0.2288570843</v>
      </c>
      <c r="M32" s="50">
        <f t="shared" si="9"/>
        <v>0.5630611288</v>
      </c>
      <c r="N32" s="50">
        <f t="shared" si="9"/>
        <v>0.07481314475</v>
      </c>
      <c r="O32" s="50">
        <f> (sum(O28:O30,O24:O25)/5)</f>
        <v>4.587796068</v>
      </c>
      <c r="P32" s="50">
        <f t="shared" ref="P32:R32" si="10"> (sum(P24:P30)/7)</f>
        <v>8.232714312</v>
      </c>
      <c r="Q32" s="50">
        <f t="shared" si="10"/>
        <v>4.433682323</v>
      </c>
      <c r="R32" s="50">
        <f t="shared" si="10"/>
        <v>2.555026872</v>
      </c>
      <c r="S32" s="50">
        <f> (sum(S28:S30,S24:S26)/6)</f>
        <v>13.25161068</v>
      </c>
      <c r="T32" s="37">
        <f> M32 + N32 + I32</f>
        <v>1.60584199</v>
      </c>
      <c r="U32" s="23"/>
      <c r="V32" s="83"/>
      <c r="W32" s="23"/>
      <c r="X32" s="53"/>
      <c r="Y32" s="27"/>
      <c r="Z32" s="53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>
      <c r="A33" s="76"/>
      <c r="B33" s="15"/>
      <c r="C33" s="111"/>
      <c r="D33" s="111"/>
      <c r="E33" s="17"/>
      <c r="F33" s="18"/>
      <c r="G33" s="19"/>
      <c r="H33" s="18"/>
      <c r="I33" s="20"/>
      <c r="J33" s="20"/>
      <c r="K33" s="2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9"/>
      <c r="W33" s="23"/>
      <c r="X33" s="26"/>
      <c r="Y33" s="27"/>
      <c r="Z33" s="26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>
      <c r="A34" s="78">
        <v>2013.0</v>
      </c>
      <c r="B34" s="30">
        <v>70.0</v>
      </c>
      <c r="C34" s="112" t="s">
        <v>32</v>
      </c>
      <c r="D34" s="112" t="s">
        <v>22</v>
      </c>
      <c r="E34" s="32">
        <v>41347.0</v>
      </c>
      <c r="F34" s="33">
        <v>7.409999847412109</v>
      </c>
      <c r="G34" s="43">
        <v>2.5999999046325684</v>
      </c>
      <c r="H34" s="33">
        <v>10.100000381469727</v>
      </c>
      <c r="I34" s="41">
        <v>0.6971548199653625</v>
      </c>
      <c r="J34" s="35">
        <v>0.22859999537467957</v>
      </c>
      <c r="K34" s="36">
        <v>56.54999923706055</v>
      </c>
      <c r="L34" s="37">
        <v>0.19126540422439575</v>
      </c>
      <c r="M34" s="80">
        <v>0.27219799160957336</v>
      </c>
      <c r="N34" s="42">
        <v>0.003751999931409955</v>
      </c>
      <c r="O34" s="39">
        <v>2.701612710952759</v>
      </c>
      <c r="P34" s="37">
        <v>7.900599956512451</v>
      </c>
      <c r="Q34" s="39">
        <v>4.457029342651367</v>
      </c>
      <c r="R34" s="39">
        <v>1.7490049600601196</v>
      </c>
      <c r="S34" s="39">
        <v>10.371480941772461</v>
      </c>
      <c r="T34" s="37">
        <f t="shared" ref="T34:T39" si="11"> M34 + N34 + I34</f>
        <v>0.9731048115</v>
      </c>
      <c r="U34" s="23"/>
      <c r="V34" s="19"/>
      <c r="W34" s="23"/>
      <c r="X34" s="26"/>
      <c r="Y34" s="27"/>
      <c r="Z34" s="26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>
      <c r="A35" s="40"/>
      <c r="B35" s="30">
        <v>70.0</v>
      </c>
      <c r="C35" s="112" t="s">
        <v>32</v>
      </c>
      <c r="D35" s="112" t="s">
        <v>22</v>
      </c>
      <c r="E35" s="32">
        <v>41367.0</v>
      </c>
      <c r="F35" s="33">
        <v>7.75</v>
      </c>
      <c r="G35" s="43">
        <v>1.2000000476837158</v>
      </c>
      <c r="H35" s="33">
        <v>12.260000228881836</v>
      </c>
      <c r="I35" s="41">
        <v>0.4468935430049896</v>
      </c>
      <c r="J35" s="35">
        <v>0.241799995303154</v>
      </c>
      <c r="K35" s="36">
        <v>60.45000076293945</v>
      </c>
      <c r="L35" s="37">
        <v>0.48338308930397034</v>
      </c>
      <c r="M35" s="37">
        <v>0.6919810175895691</v>
      </c>
      <c r="N35" s="42">
        <v>0.0018759999657049775</v>
      </c>
      <c r="O35" s="39">
        <v>3.712963342666626</v>
      </c>
      <c r="P35" s="37">
        <v>9.163999557495117</v>
      </c>
      <c r="Q35" s="39">
        <v>5.817463397979736</v>
      </c>
      <c r="R35" s="39">
        <v>6.005295276641846</v>
      </c>
      <c r="S35" s="39">
        <v>14.756394386291504</v>
      </c>
      <c r="T35" s="37">
        <f t="shared" si="11"/>
        <v>1.140750561</v>
      </c>
      <c r="U35" s="23"/>
      <c r="V35" s="19"/>
      <c r="W35" s="23"/>
      <c r="X35" s="26"/>
      <c r="Y35" s="27"/>
      <c r="Z35" s="26"/>
      <c r="AA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>
      <c r="A36" s="40"/>
      <c r="B36" s="30">
        <v>70.0</v>
      </c>
      <c r="C36" s="112" t="s">
        <v>32</v>
      </c>
      <c r="D36" s="112" t="s">
        <v>22</v>
      </c>
      <c r="E36" s="32">
        <v>41426.0</v>
      </c>
      <c r="F36" s="33">
        <v>7.199999809265137</v>
      </c>
      <c r="G36" s="43">
        <v>1.7000000476837158</v>
      </c>
      <c r="H36" s="33">
        <v>8.789999961853027</v>
      </c>
      <c r="I36" s="59">
        <v>0.024387096986174583</v>
      </c>
      <c r="J36" s="41">
        <v>0.05700000002980232</v>
      </c>
      <c r="K36" s="36">
        <v>35.75</v>
      </c>
      <c r="L36" s="37">
        <v>0.17138418555259705</v>
      </c>
      <c r="M36" s="37">
        <v>0.15687300264835358</v>
      </c>
      <c r="N36" s="42">
        <v>0.003283000085502863</v>
      </c>
      <c r="O36" s="39">
        <v>1.5301281213760376</v>
      </c>
      <c r="P36" s="37">
        <v>5.750100135803223</v>
      </c>
      <c r="Q36" s="39">
        <v>2.087806224822998</v>
      </c>
      <c r="R36" s="39">
        <v>1.559740662574768</v>
      </c>
      <c r="S36" s="39">
        <v>5.671186923980713</v>
      </c>
      <c r="T36" s="37">
        <f t="shared" si="11"/>
        <v>0.1845430997</v>
      </c>
      <c r="U36" s="23"/>
      <c r="V36" s="19"/>
      <c r="W36" s="23"/>
      <c r="X36" s="26"/>
      <c r="Y36" s="27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>
      <c r="A37" s="40"/>
      <c r="B37" s="30">
        <v>70.0</v>
      </c>
      <c r="C37" s="112" t="s">
        <v>32</v>
      </c>
      <c r="D37" s="112" t="s">
        <v>22</v>
      </c>
      <c r="E37" s="32">
        <v>41472.0</v>
      </c>
      <c r="F37" s="33">
        <v>7.800000190734863</v>
      </c>
      <c r="G37" s="43">
        <v>1.899999976158142</v>
      </c>
      <c r="H37" s="33">
        <v>12.15999984741211</v>
      </c>
      <c r="I37" s="41">
        <v>0.4050516188144684</v>
      </c>
      <c r="J37" s="41">
        <v>0.13619999587535858</v>
      </c>
      <c r="K37" s="36">
        <v>49.0</v>
      </c>
      <c r="L37" s="37">
        <v>0.022113189101219177</v>
      </c>
      <c r="M37" s="37">
        <v>0.13977700471878052</v>
      </c>
      <c r="N37" s="42">
        <v>0.0023449999280273914</v>
      </c>
      <c r="O37" s="39">
        <v>1.2068560123443604</v>
      </c>
      <c r="P37" s="37">
        <v>4.80679988861084</v>
      </c>
      <c r="Q37" s="39">
        <v>1.4494984149932861</v>
      </c>
      <c r="R37" s="39">
        <v>1.037745714187622</v>
      </c>
      <c r="S37" s="39">
        <v>4.7992987632751465</v>
      </c>
      <c r="T37" s="37">
        <f t="shared" si="11"/>
        <v>0.5471736235</v>
      </c>
      <c r="U37" s="23"/>
      <c r="V37" s="19"/>
      <c r="W37" s="23"/>
      <c r="X37" s="26"/>
      <c r="Y37" s="27"/>
      <c r="Z37" s="26"/>
      <c r="AA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>
      <c r="A38" s="40"/>
      <c r="B38" s="30">
        <v>70.0</v>
      </c>
      <c r="C38" s="112" t="s">
        <v>32</v>
      </c>
      <c r="D38" s="112" t="s">
        <v>22</v>
      </c>
      <c r="E38" s="32">
        <v>41487.0</v>
      </c>
      <c r="F38" s="33">
        <v>7.690000057220459</v>
      </c>
      <c r="G38" s="43">
        <v>2.9000000953674316</v>
      </c>
      <c r="H38" s="33">
        <v>8.670000076293945</v>
      </c>
      <c r="I38" s="41">
        <v>0.8479935526847839</v>
      </c>
      <c r="J38" s="35">
        <v>0.21539999544620514</v>
      </c>
      <c r="K38" s="45">
        <v>68.0</v>
      </c>
      <c r="L38" s="37">
        <v>0.06571094691753387</v>
      </c>
      <c r="M38" s="37">
        <v>0.3981049954891205</v>
      </c>
      <c r="N38" s="42">
        <v>0.019697999581694603</v>
      </c>
      <c r="O38" s="39">
        <v>1.9148651361465454</v>
      </c>
      <c r="P38" s="37">
        <v>6.624000072479248</v>
      </c>
      <c r="Q38" s="39">
        <v>6.3068461418151855</v>
      </c>
      <c r="R38" s="39">
        <v>1.8157073259353638</v>
      </c>
      <c r="S38" s="39">
        <v>8.865623474121094</v>
      </c>
      <c r="T38" s="37">
        <f t="shared" si="11"/>
        <v>1.265796548</v>
      </c>
      <c r="U38" s="23"/>
      <c r="V38" s="19"/>
      <c r="W38" s="23"/>
      <c r="X38" s="26"/>
      <c r="Y38" s="27"/>
      <c r="Z38" s="26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>
      <c r="A39" s="46"/>
      <c r="B39" s="30">
        <v>70.0</v>
      </c>
      <c r="C39" s="112" t="s">
        <v>32</v>
      </c>
      <c r="D39" s="112" t="s">
        <v>22</v>
      </c>
      <c r="E39" s="32">
        <v>41522.0</v>
      </c>
      <c r="F39" s="33">
        <v>8.149999618530273</v>
      </c>
      <c r="G39" s="43">
        <v>2.0</v>
      </c>
      <c r="H39" s="60">
        <v>5.909999847412109</v>
      </c>
      <c r="I39" s="35">
        <v>3.3489580154418945</v>
      </c>
      <c r="J39" s="84">
        <v>0.7170000076293945</v>
      </c>
      <c r="K39" s="100">
        <v>155.0</v>
      </c>
      <c r="L39" s="37">
        <v>0.019601399078965187</v>
      </c>
      <c r="M39" s="37">
        <v>1.9711380004882812</v>
      </c>
      <c r="N39" s="42">
        <v>0.18947599828243256</v>
      </c>
      <c r="O39" s="39">
        <v>5.136226177215576</v>
      </c>
      <c r="P39" s="37">
        <v>9.652400016784668</v>
      </c>
      <c r="Q39" s="39">
        <v>3.4992761611938477</v>
      </c>
      <c r="R39" s="39">
        <v>4.5064239501953125</v>
      </c>
      <c r="S39" s="39">
        <v>26.965328216552734</v>
      </c>
      <c r="T39" s="37">
        <f t="shared" si="11"/>
        <v>5.509572014</v>
      </c>
      <c r="U39" s="23"/>
      <c r="V39" s="19"/>
      <c r="W39" s="23"/>
      <c r="X39" s="26"/>
      <c r="Y39" s="27"/>
      <c r="Z39" s="26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>
      <c r="A40" s="76"/>
      <c r="B40" s="15"/>
      <c r="C40" s="111"/>
      <c r="D40" s="111"/>
      <c r="E40" s="17"/>
      <c r="F40" s="18"/>
      <c r="G40" s="19"/>
      <c r="H40" s="18"/>
      <c r="I40" s="20"/>
      <c r="J40" s="20"/>
      <c r="K40" s="21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9"/>
      <c r="W40" s="23"/>
      <c r="X40" s="26"/>
      <c r="Y40" s="27"/>
      <c r="Z40" s="26"/>
      <c r="AA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>
      <c r="A41" s="101" t="s">
        <v>28</v>
      </c>
      <c r="B41" s="15"/>
      <c r="C41" s="111"/>
      <c r="D41" s="111"/>
      <c r="E41" s="17"/>
      <c r="F41" s="48">
        <f t="shared" ref="F41:S41" si="12"> (sum(F33:F39)/7)</f>
        <v>6.571428503</v>
      </c>
      <c r="G41" s="48">
        <f t="shared" si="12"/>
        <v>1.757142867</v>
      </c>
      <c r="H41" s="48">
        <f t="shared" si="12"/>
        <v>8.270000049</v>
      </c>
      <c r="I41" s="49">
        <f t="shared" si="12"/>
        <v>0.8243483781</v>
      </c>
      <c r="J41" s="55">
        <f t="shared" si="12"/>
        <v>0.2279999985</v>
      </c>
      <c r="K41" s="48">
        <f t="shared" si="12"/>
        <v>60.67857143</v>
      </c>
      <c r="L41" s="50">
        <f t="shared" si="12"/>
        <v>0.1362083163</v>
      </c>
      <c r="M41" s="50">
        <f t="shared" si="12"/>
        <v>0.5185817161</v>
      </c>
      <c r="N41" s="50">
        <f t="shared" si="12"/>
        <v>0.03148999968</v>
      </c>
      <c r="O41" s="50">
        <f t="shared" si="12"/>
        <v>2.3146645</v>
      </c>
      <c r="P41" s="50">
        <f t="shared" si="12"/>
        <v>6.271128518</v>
      </c>
      <c r="Q41" s="50">
        <f t="shared" si="12"/>
        <v>3.373988526</v>
      </c>
      <c r="R41" s="50">
        <f t="shared" si="12"/>
        <v>2.38198827</v>
      </c>
      <c r="S41" s="50">
        <f t="shared" si="12"/>
        <v>10.20418753</v>
      </c>
      <c r="T41" s="37">
        <f> M41 + N41 + I41</f>
        <v>1.374420094</v>
      </c>
      <c r="U41" s="23"/>
      <c r="V41" s="83"/>
      <c r="W41" s="23"/>
      <c r="X41" s="53"/>
      <c r="Y41" s="27"/>
      <c r="Z41" s="53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>
      <c r="A42" s="76"/>
      <c r="B42" s="15"/>
      <c r="C42" s="111"/>
      <c r="D42" s="111"/>
      <c r="E42" s="17"/>
      <c r="F42" s="18"/>
      <c r="G42" s="19"/>
      <c r="H42" s="18"/>
      <c r="I42" s="20"/>
      <c r="J42" s="20"/>
      <c r="K42" s="2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9"/>
      <c r="W42" s="23"/>
      <c r="X42" s="26"/>
      <c r="Y42" s="27"/>
      <c r="Z42" s="26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>
      <c r="A43" s="78">
        <v>2014.0</v>
      </c>
      <c r="B43" s="30">
        <v>70.0</v>
      </c>
      <c r="C43" s="112" t="s">
        <v>32</v>
      </c>
      <c r="D43" s="112" t="s">
        <v>22</v>
      </c>
      <c r="E43" s="32">
        <v>41647.0</v>
      </c>
      <c r="F43" s="33">
        <v>8.260000228881836</v>
      </c>
      <c r="G43" s="43">
        <v>2.130000114440918</v>
      </c>
      <c r="H43" s="33">
        <v>8.829999923706055</v>
      </c>
      <c r="I43" s="84">
        <v>5.706603050231934</v>
      </c>
      <c r="J43" s="113">
        <v>1.631500005722046</v>
      </c>
      <c r="K43" s="100">
        <v>219.0</v>
      </c>
      <c r="L43" s="37">
        <v>0.05229000002145767</v>
      </c>
      <c r="M43" s="80">
        <v>9.0818452835083</v>
      </c>
      <c r="N43" s="42">
        <v>0.4382399916648865</v>
      </c>
      <c r="O43" s="39">
        <v>7.502692222595215</v>
      </c>
      <c r="P43" s="37">
        <v>14.557700157165527</v>
      </c>
      <c r="Q43" s="39">
        <v>11.11479377746582</v>
      </c>
      <c r="R43" s="39">
        <v>5.024258136749268</v>
      </c>
      <c r="S43" s="39">
        <v>35.88678741455078</v>
      </c>
      <c r="T43" s="37">
        <f t="shared" ref="T43:T50" si="13"> M43 + N43 + I43</f>
        <v>15.22668833</v>
      </c>
      <c r="U43" s="23"/>
      <c r="V43" s="19"/>
      <c r="W43" s="23"/>
      <c r="X43" s="26"/>
      <c r="Y43" s="27"/>
      <c r="Z43" s="26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>
      <c r="A44" s="40"/>
      <c r="B44" s="30">
        <v>70.0</v>
      </c>
      <c r="C44" s="112" t="s">
        <v>32</v>
      </c>
      <c r="D44" s="112" t="s">
        <v>22</v>
      </c>
      <c r="E44" s="32">
        <v>41679.0</v>
      </c>
      <c r="F44" s="33">
        <v>8.039999961853027</v>
      </c>
      <c r="G44" s="34">
        <v>3.109999895095825</v>
      </c>
      <c r="H44" s="44">
        <v>6.75</v>
      </c>
      <c r="I44" s="35">
        <v>2.5270676612854004</v>
      </c>
      <c r="J44" s="113">
        <v>1.2331199645996094</v>
      </c>
      <c r="K44" s="100">
        <v>235.0</v>
      </c>
      <c r="L44" s="37">
        <v>0.22377389669418335</v>
      </c>
      <c r="M44" s="37">
        <v>5.7370500564575195</v>
      </c>
      <c r="N44" s="42">
        <v>0.39155399799346924</v>
      </c>
      <c r="O44" s="39">
        <v>11.0864839553833</v>
      </c>
      <c r="P44" s="37">
        <v>17.60409927368164</v>
      </c>
      <c r="Q44" s="39">
        <v>15.169965744018555</v>
      </c>
      <c r="R44" s="39">
        <v>5.417747974395752</v>
      </c>
      <c r="S44" s="39">
        <v>53.605125427246094</v>
      </c>
      <c r="T44" s="37">
        <f t="shared" si="13"/>
        <v>8.655671716</v>
      </c>
      <c r="U44" s="23"/>
      <c r="V44" s="19"/>
      <c r="W44" s="23"/>
      <c r="X44" s="26"/>
      <c r="Y44" s="27"/>
      <c r="Z44" s="26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>
      <c r="A45" s="40"/>
      <c r="B45" s="30">
        <v>70.0</v>
      </c>
      <c r="C45" s="112" t="s">
        <v>32</v>
      </c>
      <c r="D45" s="112" t="s">
        <v>22</v>
      </c>
      <c r="E45" s="32">
        <v>41709.0</v>
      </c>
      <c r="F45" s="57">
        <v>6.179999828338623</v>
      </c>
      <c r="G45" s="34">
        <v>3.2799999713897705</v>
      </c>
      <c r="H45" s="44">
        <v>6.710000038146973</v>
      </c>
      <c r="I45" s="41">
        <v>0.6489677429199219</v>
      </c>
      <c r="J45" s="35">
        <v>0.30849599838256836</v>
      </c>
      <c r="K45" s="45">
        <v>75.0</v>
      </c>
      <c r="L45" s="37">
        <v>0.02657870016992092</v>
      </c>
      <c r="M45" s="37">
        <v>1.4229422807693481</v>
      </c>
      <c r="N45" s="42">
        <v>0.029970800504088402</v>
      </c>
      <c r="O45" s="39">
        <v>2.7491390705108643</v>
      </c>
      <c r="P45" s="37">
        <v>8.776800155639648</v>
      </c>
      <c r="Q45" s="39">
        <v>5.050313472747803</v>
      </c>
      <c r="R45" s="39">
        <v>2.192192316055298</v>
      </c>
      <c r="S45" s="39">
        <v>11.276317596435547</v>
      </c>
      <c r="T45" s="37">
        <f t="shared" si="13"/>
        <v>2.101880824</v>
      </c>
      <c r="U45" s="23"/>
      <c r="V45" s="19"/>
      <c r="W45" s="23"/>
      <c r="X45" s="26"/>
      <c r="Y45" s="27"/>
      <c r="Z45" s="26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>
      <c r="A46" s="40"/>
      <c r="B46" s="30">
        <v>70.0</v>
      </c>
      <c r="C46" s="112" t="s">
        <v>32</v>
      </c>
      <c r="D46" s="112" t="s">
        <v>22</v>
      </c>
      <c r="E46" s="32">
        <v>41793.0</v>
      </c>
      <c r="F46" s="33">
        <v>6.929999828338623</v>
      </c>
      <c r="G46" s="34">
        <v>4.0</v>
      </c>
      <c r="H46" s="33">
        <v>10.300000190734863</v>
      </c>
      <c r="I46" s="41">
        <v>0.5688290596008301</v>
      </c>
      <c r="J46" s="35">
        <v>0.2523899972438812</v>
      </c>
      <c r="K46" s="36">
        <v>51.0</v>
      </c>
      <c r="L46" s="37">
        <v>0.05498940125107765</v>
      </c>
      <c r="M46" s="37">
        <v>0.6732500195503235</v>
      </c>
      <c r="N46" s="42">
        <v>0.008975000120699406</v>
      </c>
      <c r="O46" s="39">
        <v>2.501187324523926</v>
      </c>
      <c r="P46" s="37">
        <v>7.052800178527832</v>
      </c>
      <c r="Q46" s="39">
        <v>4.225251197814941</v>
      </c>
      <c r="R46" s="39">
        <v>2.603881597518921</v>
      </c>
      <c r="S46" s="39">
        <v>7.731905937194824</v>
      </c>
      <c r="T46" s="37">
        <f t="shared" si="13"/>
        <v>1.251054079</v>
      </c>
      <c r="U46" s="23"/>
      <c r="V46" s="19"/>
      <c r="W46" s="23"/>
      <c r="X46" s="26"/>
      <c r="Y46" s="27"/>
      <c r="Z46" s="26"/>
      <c r="AA46" s="27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>
      <c r="A47" s="40"/>
      <c r="B47" s="30">
        <v>70.0</v>
      </c>
      <c r="C47" s="112" t="s">
        <v>32</v>
      </c>
      <c r="D47" s="112" t="s">
        <v>22</v>
      </c>
      <c r="E47" s="32">
        <v>41820.0</v>
      </c>
      <c r="F47" s="33">
        <v>7.199999809265137</v>
      </c>
      <c r="G47" s="43">
        <v>2.5399999618530273</v>
      </c>
      <c r="H47" s="33">
        <v>11.0600004196167</v>
      </c>
      <c r="I47" s="41">
        <v>0.38156774640083313</v>
      </c>
      <c r="J47" s="41">
        <v>0.16314999759197235</v>
      </c>
      <c r="K47" s="36">
        <v>47.0</v>
      </c>
      <c r="L47" s="37">
        <v>0.07459080219268799</v>
      </c>
      <c r="M47" s="37">
        <v>0.10214299708604813</v>
      </c>
      <c r="N47" s="42">
        <v>0.006972000002861023</v>
      </c>
      <c r="O47" s="39">
        <v>2.0247747898101807</v>
      </c>
      <c r="P47" s="37">
        <v>5.663899898529053</v>
      </c>
      <c r="Q47" s="39">
        <v>2.2714576721191406</v>
      </c>
      <c r="R47" s="39">
        <v>1.6495740413665771</v>
      </c>
      <c r="S47" s="39">
        <v>7.774450302124023</v>
      </c>
      <c r="T47" s="37">
        <f t="shared" si="13"/>
        <v>0.4906827435</v>
      </c>
      <c r="U47" s="23"/>
      <c r="V47" s="19"/>
      <c r="W47" s="23"/>
      <c r="X47" s="26"/>
      <c r="Y47" s="27"/>
      <c r="Z47" s="26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>
      <c r="A48" s="40"/>
      <c r="B48" s="30">
        <v>70.0</v>
      </c>
      <c r="C48" s="112" t="s">
        <v>32</v>
      </c>
      <c r="D48" s="112" t="s">
        <v>22</v>
      </c>
      <c r="E48" s="32">
        <v>41855.0</v>
      </c>
      <c r="F48" s="33">
        <v>6.849999904632568</v>
      </c>
      <c r="G48" s="43">
        <v>2.299999952316284</v>
      </c>
      <c r="H48" s="33">
        <v>8.260000228881836</v>
      </c>
      <c r="I48" s="41">
        <v>0.7407128810882568</v>
      </c>
      <c r="J48" s="35">
        <v>0.21396000683307648</v>
      </c>
      <c r="K48" s="36">
        <v>59.0</v>
      </c>
      <c r="L48" s="37">
        <v>0.03156870976090431</v>
      </c>
      <c r="M48" s="37">
        <v>0.16587500274181366</v>
      </c>
      <c r="N48" s="42">
        <v>0.0</v>
      </c>
      <c r="O48" s="39">
        <v>2.4419732093811035</v>
      </c>
      <c r="P48" s="37">
        <v>8.635000228881836</v>
      </c>
      <c r="Q48" s="39">
        <v>3.1303601264953613</v>
      </c>
      <c r="R48" s="39">
        <v>3.0471560955047607</v>
      </c>
      <c r="S48" s="39">
        <v>7.750849723815918</v>
      </c>
      <c r="T48" s="37">
        <f t="shared" si="13"/>
        <v>0.9065878838</v>
      </c>
      <c r="U48" s="23"/>
      <c r="V48" s="19"/>
      <c r="W48" s="23"/>
      <c r="X48" s="26"/>
      <c r="Y48" s="27"/>
      <c r="Z48" s="26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>
      <c r="A49" s="40"/>
      <c r="B49" s="30">
        <v>70.0</v>
      </c>
      <c r="C49" s="112" t="s">
        <v>32</v>
      </c>
      <c r="D49" s="112" t="s">
        <v>22</v>
      </c>
      <c r="E49" s="32">
        <v>41912.0</v>
      </c>
      <c r="F49" s="33">
        <v>6.820000171661377</v>
      </c>
      <c r="G49" s="43">
        <v>2.5199999809265137</v>
      </c>
      <c r="H49" s="33">
        <v>8.069999694824219</v>
      </c>
      <c r="I49" s="41">
        <v>0.7917225956916809</v>
      </c>
      <c r="J49" s="35">
        <v>0.24405500292778015</v>
      </c>
      <c r="K49" s="45">
        <v>72.0</v>
      </c>
      <c r="L49" s="37">
        <v>0.06608951836824417</v>
      </c>
      <c r="M49" s="37">
        <v>0.07510320097208023</v>
      </c>
      <c r="N49" s="42">
        <v>0.0024170000106096268</v>
      </c>
      <c r="O49" s="39">
        <v>3.804436683654785</v>
      </c>
      <c r="P49" s="37">
        <v>9.621600151062012</v>
      </c>
      <c r="Q49" s="39">
        <v>5.095476150512695</v>
      </c>
      <c r="R49" s="39">
        <v>2.6464123725891113</v>
      </c>
      <c r="S49" s="39">
        <v>13.571073532104492</v>
      </c>
      <c r="T49" s="37">
        <f t="shared" si="13"/>
        <v>0.8692427967</v>
      </c>
      <c r="U49" s="23"/>
      <c r="V49" s="19"/>
      <c r="W49" s="23"/>
      <c r="X49" s="26"/>
      <c r="Y49" s="27"/>
      <c r="Z49" s="26"/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>
      <c r="A50" s="46"/>
      <c r="B50" s="30">
        <v>70.0</v>
      </c>
      <c r="C50" s="112" t="s">
        <v>32</v>
      </c>
      <c r="D50" s="112" t="s">
        <v>22</v>
      </c>
      <c r="E50" s="32">
        <v>41978.0</v>
      </c>
      <c r="F50" s="33">
        <v>7.289999961853027</v>
      </c>
      <c r="G50" s="34">
        <v>3.299999952316284</v>
      </c>
      <c r="H50" s="33">
        <v>8.789999961853027</v>
      </c>
      <c r="I50" s="59">
        <v>0.1030806452035904</v>
      </c>
      <c r="J50" s="41">
        <v>0.15060000121593475</v>
      </c>
      <c r="K50" s="36">
        <v>29.0</v>
      </c>
      <c r="L50" s="37">
        <v>0.07390980422496796</v>
      </c>
      <c r="M50" s="37">
        <v>0.2531369924545288</v>
      </c>
      <c r="N50" s="42">
        <v>0.006972000002861023</v>
      </c>
      <c r="O50" s="39">
        <v>1.4239157438278198</v>
      </c>
      <c r="P50" s="37">
        <v>4.832300186157227</v>
      </c>
      <c r="Q50" s="39">
        <v>2.2255899906158447</v>
      </c>
      <c r="R50" s="39">
        <v>1.4461544752120972</v>
      </c>
      <c r="S50" s="39">
        <v>4.457675457000732</v>
      </c>
      <c r="T50" s="37">
        <f t="shared" si="13"/>
        <v>0.3631896377</v>
      </c>
      <c r="U50" s="23"/>
      <c r="V50" s="19"/>
      <c r="W50" s="23"/>
      <c r="X50" s="26"/>
      <c r="Y50" s="27"/>
      <c r="Z50" s="26"/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>
      <c r="A51" s="76"/>
      <c r="B51" s="15"/>
      <c r="C51" s="111"/>
      <c r="D51" s="111"/>
      <c r="E51" s="17"/>
      <c r="F51" s="18"/>
      <c r="G51" s="19"/>
      <c r="H51" s="18"/>
      <c r="I51" s="20"/>
      <c r="J51" s="20"/>
      <c r="K51" s="21"/>
      <c r="L51" s="114"/>
      <c r="M51" s="114"/>
      <c r="N51" s="114"/>
      <c r="O51" s="114"/>
      <c r="P51" s="114"/>
      <c r="Q51" s="114"/>
      <c r="R51" s="114"/>
      <c r="S51" s="114"/>
      <c r="T51" s="114"/>
      <c r="U51" s="23"/>
      <c r="V51" s="19"/>
      <c r="W51" s="23"/>
      <c r="X51" s="26"/>
      <c r="Y51" s="27"/>
      <c r="Z51" s="26"/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>
      <c r="A52" s="101" t="s">
        <v>28</v>
      </c>
      <c r="B52" s="15"/>
      <c r="C52" s="111"/>
      <c r="D52" s="111"/>
      <c r="E52" s="17"/>
      <c r="F52" s="48">
        <f t="shared" ref="F52:S52" si="14"> (sum(F43:F50)/8)</f>
        <v>7.196249962</v>
      </c>
      <c r="G52" s="48">
        <f t="shared" si="14"/>
        <v>2.897499979</v>
      </c>
      <c r="H52" s="48">
        <f t="shared" si="14"/>
        <v>8.596250057</v>
      </c>
      <c r="I52" s="49">
        <f t="shared" si="14"/>
        <v>1.433568923</v>
      </c>
      <c r="J52" s="86">
        <f t="shared" si="14"/>
        <v>0.5246588718</v>
      </c>
      <c r="K52" s="49">
        <f t="shared" si="14"/>
        <v>98.375</v>
      </c>
      <c r="L52" s="50">
        <f t="shared" si="14"/>
        <v>0.07547385409</v>
      </c>
      <c r="M52" s="50">
        <f t="shared" si="14"/>
        <v>2.188918229</v>
      </c>
      <c r="N52" s="50">
        <f t="shared" si="14"/>
        <v>0.1106375988</v>
      </c>
      <c r="O52" s="50">
        <f t="shared" si="14"/>
        <v>4.191825375</v>
      </c>
      <c r="P52" s="50">
        <f t="shared" si="14"/>
        <v>9.593025029</v>
      </c>
      <c r="Q52" s="50">
        <f t="shared" si="14"/>
        <v>6.035401016</v>
      </c>
      <c r="R52" s="50">
        <f t="shared" si="14"/>
        <v>3.003422126</v>
      </c>
      <c r="S52" s="50">
        <f t="shared" si="14"/>
        <v>17.75677317</v>
      </c>
      <c r="T52" s="37">
        <f> M52 + N52 + I52</f>
        <v>3.733124751</v>
      </c>
      <c r="U52" s="23"/>
      <c r="V52" s="83"/>
      <c r="W52" s="23"/>
      <c r="X52" s="53"/>
      <c r="Y52" s="27"/>
      <c r="Z52" s="53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>
      <c r="A53" s="76"/>
      <c r="B53" s="15"/>
      <c r="C53" s="111"/>
      <c r="D53" s="111"/>
      <c r="E53" s="17"/>
      <c r="F53" s="18"/>
      <c r="G53" s="19"/>
      <c r="H53" s="18"/>
      <c r="I53" s="20"/>
      <c r="J53" s="20"/>
      <c r="K53" s="21"/>
      <c r="L53" s="54"/>
      <c r="M53" s="115"/>
      <c r="N53" s="85"/>
      <c r="O53" s="58"/>
      <c r="P53" s="54"/>
      <c r="Q53" s="58"/>
      <c r="R53" s="58"/>
      <c r="S53" s="58"/>
      <c r="T53" s="54"/>
      <c r="U53" s="23"/>
      <c r="V53" s="19"/>
      <c r="W53" s="23"/>
      <c r="X53" s="26"/>
      <c r="Y53" s="27"/>
      <c r="Z53" s="26"/>
      <c r="AA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>
      <c r="A54" s="78">
        <v>2015.0</v>
      </c>
      <c r="B54" s="30">
        <v>70.0</v>
      </c>
      <c r="C54" s="112" t="s">
        <v>32</v>
      </c>
      <c r="D54" s="112" t="s">
        <v>22</v>
      </c>
      <c r="E54" s="32">
        <v>42114.0</v>
      </c>
      <c r="F54" s="33">
        <v>7.0</v>
      </c>
      <c r="G54" s="43">
        <v>2.9100000858306885</v>
      </c>
      <c r="H54" s="33">
        <v>9.130000114440918</v>
      </c>
      <c r="I54" s="41">
        <v>0.4320354759693146</v>
      </c>
      <c r="J54" s="41">
        <v>0.10283199697732925</v>
      </c>
      <c r="K54" s="36">
        <v>50.0</v>
      </c>
      <c r="L54" s="37">
        <v>0.2126387059688568</v>
      </c>
      <c r="M54" s="80">
        <v>0.1538316011428833</v>
      </c>
      <c r="N54" s="42">
        <v>0.0019336000550538301</v>
      </c>
      <c r="O54" s="39">
        <v>2.4190945625305176</v>
      </c>
      <c r="P54" s="37">
        <v>13.0</v>
      </c>
      <c r="Q54" s="39">
        <v>3.2930076122283936</v>
      </c>
      <c r="R54" s="39">
        <v>2.8992502689361572</v>
      </c>
      <c r="S54" s="39">
        <v>5.953341007232666</v>
      </c>
      <c r="T54" s="37">
        <f t="shared" ref="T54:T59" si="15"> M54 + N54 + I54</f>
        <v>0.5878006772</v>
      </c>
      <c r="U54" s="23"/>
      <c r="V54" s="19"/>
      <c r="W54" s="23"/>
      <c r="X54" s="26"/>
      <c r="Y54" s="27"/>
      <c r="Z54" s="26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>
      <c r="A55" s="40"/>
      <c r="B55" s="30">
        <v>70.0</v>
      </c>
      <c r="C55" s="112" t="s">
        <v>32</v>
      </c>
      <c r="D55" s="112" t="s">
        <v>22</v>
      </c>
      <c r="E55" s="32">
        <v>42134.0</v>
      </c>
      <c r="F55" s="33">
        <v>7.650000095367432</v>
      </c>
      <c r="G55" s="43">
        <v>1.2899999618530273</v>
      </c>
      <c r="H55" s="33">
        <v>7.699999809265137</v>
      </c>
      <c r="I55" s="59">
        <v>0.3473580777645111</v>
      </c>
      <c r="J55" s="35">
        <v>0.26677799224853516</v>
      </c>
      <c r="K55" s="45">
        <v>78.0</v>
      </c>
      <c r="L55" s="37">
        <v>0.07809589803218842</v>
      </c>
      <c r="M55" s="37">
        <v>0.15854869782924652</v>
      </c>
      <c r="N55" s="42">
        <v>0.04303500056266785</v>
      </c>
      <c r="O55" s="39">
        <v>4.257424831390381</v>
      </c>
      <c r="P55" s="37">
        <v>4.017899990081787</v>
      </c>
      <c r="Q55" s="39">
        <v>4.608489990234375</v>
      </c>
      <c r="R55" s="39">
        <v>3.2326385974884033</v>
      </c>
      <c r="S55" s="39">
        <v>14.470409393310547</v>
      </c>
      <c r="T55" s="37">
        <f t="shared" si="15"/>
        <v>0.5489417762</v>
      </c>
      <c r="U55" s="23"/>
      <c r="V55" s="19"/>
      <c r="W55" s="23"/>
      <c r="X55" s="26"/>
      <c r="Y55" s="27"/>
      <c r="Z55" s="26"/>
      <c r="AA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>
      <c r="A56" s="40"/>
      <c r="B56" s="30">
        <v>70.0</v>
      </c>
      <c r="C56" s="112" t="s">
        <v>32</v>
      </c>
      <c r="D56" s="112" t="s">
        <v>22</v>
      </c>
      <c r="E56" s="32">
        <v>42149.0</v>
      </c>
      <c r="F56" s="33">
        <v>7.150000095367432</v>
      </c>
      <c r="G56" s="43">
        <v>2.069999933242798</v>
      </c>
      <c r="H56" s="33">
        <v>9.550000190734863</v>
      </c>
      <c r="I56" s="59">
        <v>0.3536354899406433</v>
      </c>
      <c r="J56" s="41">
        <v>0.1358100026845932</v>
      </c>
      <c r="K56" s="36">
        <v>29.0</v>
      </c>
      <c r="L56" s="37">
        <v>0.1477952003479004</v>
      </c>
      <c r="M56" s="37">
        <v>0.1617317944765091</v>
      </c>
      <c r="N56" s="42">
        <v>0.0052062999457120895</v>
      </c>
      <c r="O56" s="39">
        <v>2.443101167678833</v>
      </c>
      <c r="P56" s="37">
        <v>5.279699802398682</v>
      </c>
      <c r="Q56" s="39">
        <v>3.273561716079712</v>
      </c>
      <c r="R56" s="39">
        <v>1.8262648582458496</v>
      </c>
      <c r="S56" s="39">
        <v>8.606804847717285</v>
      </c>
      <c r="T56" s="37">
        <f t="shared" si="15"/>
        <v>0.5205735844</v>
      </c>
      <c r="U56" s="23"/>
      <c r="V56" s="19"/>
      <c r="W56" s="23"/>
      <c r="X56" s="26"/>
      <c r="Y56" s="27"/>
      <c r="Z56" s="26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>
      <c r="A57" s="40"/>
      <c r="B57" s="30">
        <v>70.0</v>
      </c>
      <c r="C57" s="112" t="s">
        <v>32</v>
      </c>
      <c r="D57" s="112" t="s">
        <v>22</v>
      </c>
      <c r="E57" s="32">
        <v>42162.0</v>
      </c>
      <c r="F57" s="33">
        <v>7.610000133514404</v>
      </c>
      <c r="G57" s="43">
        <v>1.649999976158142</v>
      </c>
      <c r="H57" s="44">
        <v>6.949999809265137</v>
      </c>
      <c r="I57" s="41">
        <v>0.49718064069747925</v>
      </c>
      <c r="J57" s="41">
        <v>0.16297200322151184</v>
      </c>
      <c r="K57" s="36">
        <v>60.0</v>
      </c>
      <c r="L57" s="37">
        <v>0.0022417500149458647</v>
      </c>
      <c r="M57" s="37">
        <v>0.17450009286403656</v>
      </c>
      <c r="N57" s="42">
        <v>0.03171110153198242</v>
      </c>
      <c r="O57" s="39">
        <v>2.2535178661346436</v>
      </c>
      <c r="P57" s="37">
        <v>6.237500190734863</v>
      </c>
      <c r="Q57" s="39">
        <v>3.432565450668335</v>
      </c>
      <c r="R57" s="39">
        <v>0.9772921800613403</v>
      </c>
      <c r="S57" s="39">
        <v>9.586427688598633</v>
      </c>
      <c r="T57" s="37">
        <f t="shared" si="15"/>
        <v>0.7033918351</v>
      </c>
      <c r="U57" s="23"/>
      <c r="V57" s="19"/>
      <c r="W57" s="23"/>
      <c r="X57" s="26"/>
      <c r="Y57" s="27"/>
      <c r="Z57" s="26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>
      <c r="A58" s="40"/>
      <c r="B58" s="30">
        <v>70.0</v>
      </c>
      <c r="C58" s="112" t="s">
        <v>32</v>
      </c>
      <c r="D58" s="112" t="s">
        <v>22</v>
      </c>
      <c r="E58" s="32">
        <v>42250.0</v>
      </c>
      <c r="F58" s="33">
        <v>7.929999828338623</v>
      </c>
      <c r="G58" s="34">
        <v>4.630000114440918</v>
      </c>
      <c r="H58" s="33">
        <v>10.319999694824219</v>
      </c>
      <c r="I58" s="41">
        <v>0.4800871014595032</v>
      </c>
      <c r="J58" s="41">
        <v>0.19280999898910522</v>
      </c>
      <c r="K58" s="36">
        <v>49.0</v>
      </c>
      <c r="L58" s="37">
        <v>0.020838100463151932</v>
      </c>
      <c r="M58" s="37">
        <v>0.858893096446991</v>
      </c>
      <c r="N58" s="42">
        <v>0.00338379992172122</v>
      </c>
      <c r="O58" s="39">
        <v>2.7855849266052246</v>
      </c>
      <c r="P58" s="37">
        <v>8.316300392150879</v>
      </c>
      <c r="Q58" s="39">
        <v>4.108692169189453</v>
      </c>
      <c r="R58" s="39">
        <v>2.507878541946411</v>
      </c>
      <c r="S58" s="39">
        <v>8.20573616027832</v>
      </c>
      <c r="T58" s="37">
        <f t="shared" si="15"/>
        <v>1.342363998</v>
      </c>
      <c r="U58" s="23"/>
      <c r="V58" s="19"/>
      <c r="W58" s="23"/>
      <c r="X58" s="26"/>
      <c r="Y58" s="27"/>
      <c r="Z58" s="26"/>
      <c r="AA58" s="27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>
      <c r="A59" s="46"/>
      <c r="B59" s="30">
        <v>70.0</v>
      </c>
      <c r="C59" s="112" t="s">
        <v>32</v>
      </c>
      <c r="D59" s="112" t="s">
        <v>22</v>
      </c>
      <c r="E59" s="32">
        <v>42262.0</v>
      </c>
      <c r="F59" s="33">
        <v>7.440000057220459</v>
      </c>
      <c r="G59" s="43">
        <v>1.6200000047683716</v>
      </c>
      <c r="H59" s="60">
        <v>5.409999847412109</v>
      </c>
      <c r="I59" s="41">
        <v>1.3858871459960938</v>
      </c>
      <c r="J59" s="84">
        <v>0.8963459730148315</v>
      </c>
      <c r="K59" s="100">
        <v>223.0</v>
      </c>
      <c r="L59" s="37">
        <v>0.0336335226893425</v>
      </c>
      <c r="M59" s="37">
        <v>1.532196044921875</v>
      </c>
      <c r="N59" s="42">
        <v>0.7620130181312561</v>
      </c>
      <c r="O59" s="39">
        <v>7.45044469833374</v>
      </c>
      <c r="P59" s="37">
        <v>8.873600006103516</v>
      </c>
      <c r="Q59" s="39">
        <v>11.927268981933594</v>
      </c>
      <c r="R59" s="39">
        <v>5.206273078918457</v>
      </c>
      <c r="S59" s="39">
        <v>42.04112243652344</v>
      </c>
      <c r="T59" s="37">
        <f t="shared" si="15"/>
        <v>3.680096209</v>
      </c>
      <c r="U59" s="23"/>
      <c r="V59" s="19"/>
      <c r="W59" s="23"/>
      <c r="X59" s="26"/>
      <c r="Y59" s="27"/>
      <c r="Z59" s="26"/>
      <c r="AA59" s="27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>
      <c r="A60" s="76"/>
      <c r="B60" s="15"/>
      <c r="C60" s="111"/>
      <c r="D60" s="111"/>
      <c r="E60" s="17"/>
      <c r="F60" s="18"/>
      <c r="G60" s="19"/>
      <c r="H60" s="18"/>
      <c r="I60" s="20"/>
      <c r="J60" s="20"/>
      <c r="K60" s="21"/>
      <c r="L60" s="114"/>
      <c r="M60" s="114"/>
      <c r="N60" s="114"/>
      <c r="O60" s="114"/>
      <c r="P60" s="114"/>
      <c r="Q60" s="114"/>
      <c r="R60" s="114"/>
      <c r="S60" s="114"/>
      <c r="T60" s="114"/>
      <c r="U60" s="23"/>
      <c r="V60" s="19"/>
      <c r="W60" s="23"/>
      <c r="X60" s="26"/>
      <c r="Y60" s="27"/>
      <c r="Z60" s="26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>
      <c r="A61" s="101" t="s">
        <v>28</v>
      </c>
      <c r="B61" s="15"/>
      <c r="C61" s="111"/>
      <c r="D61" s="111"/>
      <c r="E61" s="17"/>
      <c r="F61" s="48">
        <f t="shared" ref="F61:S61" si="16"> (sum(F54:F59)/6)</f>
        <v>7.463333368</v>
      </c>
      <c r="G61" s="48">
        <f t="shared" si="16"/>
        <v>2.361666679</v>
      </c>
      <c r="H61" s="48">
        <f t="shared" si="16"/>
        <v>8.176666578</v>
      </c>
      <c r="I61" s="49">
        <f t="shared" si="16"/>
        <v>0.582697322</v>
      </c>
      <c r="J61" s="55">
        <f t="shared" si="16"/>
        <v>0.2929246612</v>
      </c>
      <c r="K61" s="49">
        <f t="shared" si="16"/>
        <v>81.5</v>
      </c>
      <c r="L61" s="50">
        <f t="shared" si="16"/>
        <v>0.08254052959</v>
      </c>
      <c r="M61" s="50">
        <f t="shared" si="16"/>
        <v>0.5066168879</v>
      </c>
      <c r="N61" s="50">
        <f t="shared" si="16"/>
        <v>0.1412138034</v>
      </c>
      <c r="O61" s="50">
        <f t="shared" si="16"/>
        <v>3.601528009</v>
      </c>
      <c r="P61" s="50">
        <f t="shared" si="16"/>
        <v>7.620833397</v>
      </c>
      <c r="Q61" s="50">
        <f t="shared" si="16"/>
        <v>5.10726432</v>
      </c>
      <c r="R61" s="50">
        <f t="shared" si="16"/>
        <v>2.774932921</v>
      </c>
      <c r="S61" s="50">
        <f t="shared" si="16"/>
        <v>14.81064026</v>
      </c>
      <c r="T61" s="37">
        <f> M61 + N61 + I61</f>
        <v>1.230528013</v>
      </c>
      <c r="U61" s="23"/>
      <c r="V61" s="83"/>
      <c r="W61" s="23"/>
      <c r="X61" s="53"/>
      <c r="Y61" s="27"/>
      <c r="Z61" s="53"/>
      <c r="AA61" s="27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>
      <c r="A62" s="76"/>
      <c r="B62" s="15"/>
      <c r="C62" s="111"/>
      <c r="D62" s="111"/>
      <c r="E62" s="17"/>
      <c r="F62" s="18"/>
      <c r="G62" s="19"/>
      <c r="H62" s="18"/>
      <c r="I62" s="20"/>
      <c r="J62" s="20"/>
      <c r="K62" s="21"/>
      <c r="L62" s="54"/>
      <c r="M62" s="115"/>
      <c r="N62" s="85"/>
      <c r="O62" s="58"/>
      <c r="P62" s="54"/>
      <c r="Q62" s="58"/>
      <c r="R62" s="58"/>
      <c r="S62" s="58"/>
      <c r="T62" s="54"/>
      <c r="U62" s="23"/>
      <c r="V62" s="19"/>
      <c r="W62" s="23"/>
      <c r="X62" s="26"/>
      <c r="Y62" s="27"/>
      <c r="Z62" s="26"/>
      <c r="AA62" s="27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>
      <c r="A63" s="78">
        <v>2016.0</v>
      </c>
      <c r="B63" s="30">
        <v>70.0</v>
      </c>
      <c r="C63" s="112" t="s">
        <v>32</v>
      </c>
      <c r="D63" s="112" t="s">
        <v>22</v>
      </c>
      <c r="E63" s="32">
        <v>42446.0</v>
      </c>
      <c r="F63" s="33">
        <v>7.789999961853027</v>
      </c>
      <c r="G63" s="34">
        <v>4.860000133514404</v>
      </c>
      <c r="H63" s="33">
        <v>10.930000305175781</v>
      </c>
      <c r="I63" s="41">
        <v>0.8612935543060303</v>
      </c>
      <c r="J63" s="35">
        <v>0.26677799224853516</v>
      </c>
      <c r="K63" s="36">
        <v>58.0</v>
      </c>
      <c r="L63" s="37">
        <v>0.014534999616444111</v>
      </c>
      <c r="M63" s="80">
        <v>1.058117389678955</v>
      </c>
      <c r="N63" s="42">
        <v>0.015419622883200645</v>
      </c>
      <c r="O63" s="39">
        <v>3.017160654067993</v>
      </c>
      <c r="P63" s="37">
        <v>8.803899765014648</v>
      </c>
      <c r="Q63" s="39">
        <v>4.037844181060791</v>
      </c>
      <c r="R63" s="39">
        <v>2.985466480255127</v>
      </c>
      <c r="S63" s="39">
        <v>9.985297203063965</v>
      </c>
      <c r="T63" s="37">
        <f t="shared" ref="T63:T69" si="17"> M63 + N63 + I63</f>
        <v>1.934830567</v>
      </c>
      <c r="U63" s="23"/>
      <c r="V63" s="19"/>
      <c r="W63" s="23"/>
      <c r="X63" s="26"/>
      <c r="Y63" s="27"/>
      <c r="Z63" s="26"/>
      <c r="AA63" s="27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>
      <c r="A64" s="40"/>
      <c r="B64" s="30">
        <v>70.0</v>
      </c>
      <c r="C64" s="112" t="s">
        <v>32</v>
      </c>
      <c r="D64" s="112" t="s">
        <v>22</v>
      </c>
      <c r="E64" s="32">
        <v>42494.0</v>
      </c>
      <c r="F64" s="33">
        <v>7.400000095367432</v>
      </c>
      <c r="G64" s="34">
        <v>4.170000076293945</v>
      </c>
      <c r="H64" s="33">
        <v>8.739999771118164</v>
      </c>
      <c r="I64" s="41">
        <v>0.5722386837005615</v>
      </c>
      <c r="J64" s="35">
        <v>0.32606199383735657</v>
      </c>
      <c r="K64" s="36">
        <v>62.0</v>
      </c>
      <c r="L64" s="37">
        <v>0.01971380040049553</v>
      </c>
      <c r="M64" s="37">
        <v>1.400827407836914</v>
      </c>
      <c r="N64" s="42">
        <v>0.009523884393274784</v>
      </c>
      <c r="O64" s="39">
        <v>2.2332897186279297</v>
      </c>
      <c r="P64" s="37">
        <v>8.980500221252441</v>
      </c>
      <c r="Q64" s="39">
        <v>3.5814483165740967</v>
      </c>
      <c r="R64" s="39">
        <v>2.34450364112854</v>
      </c>
      <c r="S64" s="39">
        <v>9.344566345214844</v>
      </c>
      <c r="T64" s="37">
        <f t="shared" si="17"/>
        <v>1.982589976</v>
      </c>
      <c r="U64" s="23"/>
      <c r="V64" s="19"/>
      <c r="W64" s="23"/>
      <c r="X64" s="26"/>
      <c r="Y64" s="27"/>
      <c r="Z64" s="26"/>
      <c r="AA64" s="27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>
      <c r="A65" s="40"/>
      <c r="B65" s="30">
        <v>70.0</v>
      </c>
      <c r="C65" s="112" t="s">
        <v>32</v>
      </c>
      <c r="D65" s="112" t="s">
        <v>22</v>
      </c>
      <c r="E65" s="32">
        <v>42564.0</v>
      </c>
      <c r="F65" s="33">
        <v>7.929999828338623</v>
      </c>
      <c r="G65" s="43">
        <v>1.7799999713897705</v>
      </c>
      <c r="H65" s="33">
        <v>8.640000343322754</v>
      </c>
      <c r="I65" s="41">
        <v>0.41164517402648926</v>
      </c>
      <c r="J65" s="41">
        <v>0.07416000217199326</v>
      </c>
      <c r="K65" s="36">
        <v>41.0</v>
      </c>
      <c r="L65" s="37">
        <v>0.05915473774075508</v>
      </c>
      <c r="M65" s="37">
        <v>0.0767228826880455</v>
      </c>
      <c r="N65" s="42">
        <v>0.0045041474513709545</v>
      </c>
      <c r="O65" s="39">
        <v>1.540058970451355</v>
      </c>
      <c r="P65" s="37">
        <v>6.486100196838379</v>
      </c>
      <c r="Q65" s="39">
        <v>2.112675189971924</v>
      </c>
      <c r="R65" s="39">
        <v>1.71331787109375</v>
      </c>
      <c r="S65" s="39">
        <v>6.356031894683838</v>
      </c>
      <c r="T65" s="37">
        <f t="shared" si="17"/>
        <v>0.4928722042</v>
      </c>
      <c r="U65" s="23"/>
      <c r="V65" s="19"/>
      <c r="W65" s="23"/>
      <c r="X65" s="26"/>
      <c r="Y65" s="27"/>
      <c r="Z65" s="26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>
      <c r="A66" s="40"/>
      <c r="B66" s="30">
        <v>70.0</v>
      </c>
      <c r="C66" s="112" t="s">
        <v>32</v>
      </c>
      <c r="D66" s="112" t="s">
        <v>22</v>
      </c>
      <c r="E66" s="32">
        <v>42588.0</v>
      </c>
      <c r="F66" s="33">
        <v>7.929999828338623</v>
      </c>
      <c r="G66" s="43">
        <v>2.569999933242798</v>
      </c>
      <c r="H66" s="33">
        <v>9.84000015258789</v>
      </c>
      <c r="I66" s="41">
        <v>0.5349128842353821</v>
      </c>
      <c r="J66" s="41">
        <v>0.07416000217199326</v>
      </c>
      <c r="K66" s="36">
        <v>33.0</v>
      </c>
      <c r="L66" s="37">
        <v>0.05375836417078972</v>
      </c>
      <c r="M66" s="37">
        <v>0.04688620567321777</v>
      </c>
      <c r="N66" s="42">
        <v>0.0018016590038314462</v>
      </c>
      <c r="O66" s="39">
        <v>1.4181047677993774</v>
      </c>
      <c r="P66" s="37">
        <v>5.530399799346924</v>
      </c>
      <c r="Q66" s="39">
        <v>1.6897016763687134</v>
      </c>
      <c r="R66" s="39">
        <v>1.2221627235412598</v>
      </c>
      <c r="S66" s="39">
        <v>5.078516960144043</v>
      </c>
      <c r="T66" s="37">
        <f t="shared" si="17"/>
        <v>0.5836007489</v>
      </c>
      <c r="U66" s="23"/>
      <c r="V66" s="19"/>
      <c r="W66" s="23"/>
      <c r="X66" s="26"/>
      <c r="Y66" s="27"/>
      <c r="Z66" s="26"/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>
      <c r="A67" s="40"/>
      <c r="B67" s="30">
        <v>70.0</v>
      </c>
      <c r="C67" s="112" t="s">
        <v>32</v>
      </c>
      <c r="D67" s="112" t="s">
        <v>22</v>
      </c>
      <c r="E67" s="32">
        <v>42597.0</v>
      </c>
      <c r="F67" s="33">
        <v>7.329999923706055</v>
      </c>
      <c r="G67" s="102">
        <v>5.920000076293945</v>
      </c>
      <c r="H67" s="57">
        <v>3.509999990463257</v>
      </c>
      <c r="I67" s="35">
        <v>5.206284046173096</v>
      </c>
      <c r="J67" s="84">
        <v>0.9344159960746765</v>
      </c>
      <c r="K67" s="100">
        <v>182.0</v>
      </c>
      <c r="L67" s="37">
        <v>0.02011203020811081</v>
      </c>
      <c r="M67" s="37">
        <v>0.8269021511077881</v>
      </c>
      <c r="N67" s="42">
        <v>0.35132351517677307</v>
      </c>
      <c r="O67" s="39">
        <v>5.0356903076171875</v>
      </c>
      <c r="P67" s="37">
        <v>15.221099853515625</v>
      </c>
      <c r="Q67" s="39">
        <v>6.809456825256348</v>
      </c>
      <c r="R67" s="39">
        <v>3.477400541305542</v>
      </c>
      <c r="S67" s="39">
        <v>29.85675811767578</v>
      </c>
      <c r="T67" s="37">
        <f t="shared" si="17"/>
        <v>6.384509712</v>
      </c>
      <c r="U67" s="23"/>
      <c r="V67" s="19"/>
      <c r="W67" s="23"/>
      <c r="X67" s="26"/>
      <c r="Y67" s="27"/>
      <c r="Z67" s="26"/>
      <c r="AA67" s="2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>
      <c r="A68" s="40"/>
      <c r="B68" s="30">
        <v>70.0</v>
      </c>
      <c r="C68" s="112" t="s">
        <v>32</v>
      </c>
      <c r="D68" s="112" t="s">
        <v>22</v>
      </c>
      <c r="E68" s="32">
        <v>42632.0</v>
      </c>
      <c r="F68" s="33">
        <v>7.369999885559082</v>
      </c>
      <c r="G68" s="43">
        <v>1.899999976158142</v>
      </c>
      <c r="H68" s="33">
        <v>7.289999961853027</v>
      </c>
      <c r="I68" s="41">
        <v>1.5910547971725464</v>
      </c>
      <c r="J68" s="35">
        <v>0.2521440088748932</v>
      </c>
      <c r="K68" s="45">
        <v>102.0</v>
      </c>
      <c r="L68" s="37">
        <v>0.05875770002603531</v>
      </c>
      <c r="M68" s="37">
        <v>0.1662328988313675</v>
      </c>
      <c r="N68" s="42">
        <v>0.06485972553491592</v>
      </c>
      <c r="O68" s="39">
        <v>4.203744888305664</v>
      </c>
      <c r="P68" s="37">
        <v>10.912699699401855</v>
      </c>
      <c r="Q68" s="39">
        <v>6.33336877822876</v>
      </c>
      <c r="R68" s="39">
        <v>3.7358646392822266</v>
      </c>
      <c r="S68" s="39">
        <v>17.267784118652344</v>
      </c>
      <c r="T68" s="37">
        <f t="shared" si="17"/>
        <v>1.822147422</v>
      </c>
      <c r="U68" s="23"/>
      <c r="V68" s="19"/>
      <c r="W68" s="23"/>
      <c r="X68" s="26"/>
      <c r="Y68" s="27"/>
      <c r="Z68" s="26"/>
      <c r="AA68" s="27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>
      <c r="A69" s="46"/>
      <c r="B69" s="30">
        <v>70.0</v>
      </c>
      <c r="C69" s="112" t="s">
        <v>32</v>
      </c>
      <c r="D69" s="112" t="s">
        <v>22</v>
      </c>
      <c r="E69" s="32">
        <v>42662.0</v>
      </c>
      <c r="F69" s="33">
        <v>7.619999885559082</v>
      </c>
      <c r="G69" s="43">
        <v>2.130000114440918</v>
      </c>
      <c r="H69" s="33">
        <v>10.84000015258789</v>
      </c>
      <c r="I69" s="41">
        <v>0.7263516187667847</v>
      </c>
      <c r="J69" s="35">
        <v>0.28859999775886536</v>
      </c>
      <c r="K69" s="45">
        <v>67.0</v>
      </c>
      <c r="L69" s="37">
        <v>0.10395622998476028</v>
      </c>
      <c r="M69" s="37">
        <v>0.3234575688838959</v>
      </c>
      <c r="N69" s="42">
        <v>0.011212814599275589</v>
      </c>
      <c r="O69" s="39">
        <v>3.0853943824768066</v>
      </c>
      <c r="P69" s="37">
        <v>8.818699836730957</v>
      </c>
      <c r="Q69" s="39">
        <v>3.259147882461548</v>
      </c>
      <c r="R69" s="39">
        <v>2.062629222869873</v>
      </c>
      <c r="S69" s="39">
        <v>10.776183128356934</v>
      </c>
      <c r="T69" s="37">
        <f t="shared" si="17"/>
        <v>1.061022002</v>
      </c>
      <c r="U69" s="23"/>
      <c r="V69" s="19"/>
      <c r="W69" s="23"/>
      <c r="X69" s="26"/>
      <c r="Y69" s="27"/>
      <c r="Z69" s="26"/>
      <c r="AA69" s="27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>
      <c r="A70" s="76"/>
      <c r="B70" s="15"/>
      <c r="C70" s="111"/>
      <c r="D70" s="111"/>
      <c r="E70" s="17"/>
      <c r="F70" s="18"/>
      <c r="G70" s="19"/>
      <c r="H70" s="18"/>
      <c r="I70" s="20"/>
      <c r="J70" s="20"/>
      <c r="K70" s="21"/>
      <c r="L70" s="114"/>
      <c r="M70" s="114"/>
      <c r="N70" s="114"/>
      <c r="O70" s="114"/>
      <c r="P70" s="114"/>
      <c r="Q70" s="114"/>
      <c r="R70" s="114"/>
      <c r="S70" s="114"/>
      <c r="T70" s="114"/>
      <c r="U70" s="23"/>
      <c r="V70" s="19"/>
      <c r="W70" s="23"/>
      <c r="X70" s="26"/>
      <c r="Y70" s="27"/>
      <c r="Z70" s="26"/>
      <c r="AA70" s="27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>
      <c r="A71" s="101" t="s">
        <v>28</v>
      </c>
      <c r="B71" s="15"/>
      <c r="C71" s="111"/>
      <c r="D71" s="111"/>
      <c r="E71" s="17"/>
      <c r="F71" s="48">
        <f t="shared" ref="F71:S71" si="18"> (sum(F63:F69)/7)</f>
        <v>7.62428563</v>
      </c>
      <c r="G71" s="49">
        <f t="shared" si="18"/>
        <v>3.332857183</v>
      </c>
      <c r="H71" s="48">
        <f t="shared" si="18"/>
        <v>8.541428668</v>
      </c>
      <c r="I71" s="49">
        <f t="shared" si="18"/>
        <v>1.414825823</v>
      </c>
      <c r="J71" s="55">
        <f t="shared" si="18"/>
        <v>0.3166171419</v>
      </c>
      <c r="K71" s="49">
        <f t="shared" si="18"/>
        <v>77.85714286</v>
      </c>
      <c r="L71" s="50">
        <f t="shared" si="18"/>
        <v>0.04714112316</v>
      </c>
      <c r="M71" s="50">
        <f t="shared" si="18"/>
        <v>0.5570209292</v>
      </c>
      <c r="N71" s="50">
        <f t="shared" si="18"/>
        <v>0.06552076701</v>
      </c>
      <c r="O71" s="50">
        <f t="shared" si="18"/>
        <v>2.933349098</v>
      </c>
      <c r="P71" s="50">
        <f t="shared" si="18"/>
        <v>9.250485625</v>
      </c>
      <c r="Q71" s="50">
        <f t="shared" si="18"/>
        <v>3.974806121</v>
      </c>
      <c r="R71" s="50">
        <f t="shared" si="18"/>
        <v>2.505906446</v>
      </c>
      <c r="S71" s="50">
        <f t="shared" si="18"/>
        <v>12.66644825</v>
      </c>
      <c r="T71" s="37">
        <f> M71 + N71 + I71</f>
        <v>2.037367519</v>
      </c>
      <c r="U71" s="23"/>
      <c r="V71" s="83"/>
      <c r="W71" s="23"/>
      <c r="X71" s="53"/>
      <c r="Y71" s="27"/>
      <c r="Z71" s="53"/>
      <c r="AA71" s="27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>
      <c r="A72" s="76"/>
      <c r="B72" s="15"/>
      <c r="C72" s="111"/>
      <c r="D72" s="111"/>
      <c r="E72" s="17"/>
      <c r="F72" s="18"/>
      <c r="G72" s="19"/>
      <c r="H72" s="18"/>
      <c r="I72" s="20"/>
      <c r="J72" s="20"/>
      <c r="K72" s="21"/>
      <c r="L72" s="54"/>
      <c r="M72" s="115"/>
      <c r="N72" s="85"/>
      <c r="O72" s="58"/>
      <c r="P72" s="54"/>
      <c r="Q72" s="58"/>
      <c r="R72" s="58"/>
      <c r="S72" s="58"/>
      <c r="T72" s="54"/>
      <c r="U72" s="23"/>
      <c r="V72" s="19"/>
      <c r="W72" s="23"/>
      <c r="X72" s="26"/>
      <c r="Y72" s="27"/>
      <c r="Z72" s="26"/>
      <c r="AA72" s="27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>
      <c r="A73" s="78">
        <v>2017.0</v>
      </c>
      <c r="B73" s="30">
        <v>70.0</v>
      </c>
      <c r="C73" s="112" t="s">
        <v>32</v>
      </c>
      <c r="D73" s="112" t="s">
        <v>22</v>
      </c>
      <c r="E73" s="32">
        <v>42814.0</v>
      </c>
      <c r="F73" s="33">
        <v>8.140000343322754</v>
      </c>
      <c r="G73" s="43">
        <v>3.0899999141693115</v>
      </c>
      <c r="H73" s="33">
        <v>11.069999694824219</v>
      </c>
      <c r="I73" s="41">
        <v>0.755503237247467</v>
      </c>
      <c r="J73" s="35">
        <v>0.3607499897480011</v>
      </c>
      <c r="K73" s="36">
        <v>62.0</v>
      </c>
      <c r="L73" s="37">
        <v>0.08432579785585403</v>
      </c>
      <c r="M73" s="80">
        <v>0.9574344754219055</v>
      </c>
      <c r="N73" s="42">
        <v>0.010764301754534245</v>
      </c>
      <c r="O73" s="39">
        <v>3.3067638874053955</v>
      </c>
      <c r="P73" s="37">
        <v>8.106900215148926</v>
      </c>
      <c r="Q73" s="39">
        <v>4.564388275146484</v>
      </c>
      <c r="R73" s="39">
        <v>2.845266342163086</v>
      </c>
      <c r="S73" s="39">
        <v>10.248887062072754</v>
      </c>
      <c r="T73" s="37">
        <f t="shared" ref="T73:T76" si="19"> M73 + N73 + I73</f>
        <v>1.723702014</v>
      </c>
      <c r="U73" s="23"/>
      <c r="V73" s="19"/>
      <c r="W73" s="23"/>
      <c r="X73" s="26"/>
      <c r="Y73" s="27"/>
      <c r="Z73" s="26"/>
      <c r="AA73" s="27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>
      <c r="A74" s="40"/>
      <c r="B74" s="30">
        <v>70.0</v>
      </c>
      <c r="C74" s="112" t="s">
        <v>32</v>
      </c>
      <c r="D74" s="112" t="s">
        <v>22</v>
      </c>
      <c r="E74" s="32">
        <v>42851.0</v>
      </c>
      <c r="F74" s="33">
        <v>8.029999732971191</v>
      </c>
      <c r="G74" s="43">
        <v>2.6700000762939453</v>
      </c>
      <c r="H74" s="33">
        <v>10.380000114440918</v>
      </c>
      <c r="I74" s="59">
        <v>0.37517741322517395</v>
      </c>
      <c r="J74" s="41">
        <v>0.1298699975013733</v>
      </c>
      <c r="K74" s="45">
        <v>40.0</v>
      </c>
      <c r="L74" s="37">
        <v>0.2908836901187897</v>
      </c>
      <c r="M74" s="37">
        <v>0.1768234819173813</v>
      </c>
      <c r="N74" s="42">
        <v>0.008970251306891441</v>
      </c>
      <c r="O74" s="39">
        <v>2.0138278007507324</v>
      </c>
      <c r="P74" s="37">
        <v>7.490499973297119</v>
      </c>
      <c r="Q74" s="39">
        <v>2.803436279296875</v>
      </c>
      <c r="R74" s="39">
        <v>2.1047747135162354</v>
      </c>
      <c r="S74" s="39">
        <v>7.0113677978515625</v>
      </c>
      <c r="T74" s="37">
        <f t="shared" si="19"/>
        <v>0.5609711464</v>
      </c>
      <c r="U74" s="23"/>
      <c r="V74" s="19"/>
      <c r="W74" s="23"/>
      <c r="X74" s="26"/>
      <c r="Y74" s="27"/>
      <c r="Z74" s="26"/>
      <c r="AA74" s="27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>
      <c r="A75" s="40"/>
      <c r="B75" s="30">
        <v>70.0</v>
      </c>
      <c r="C75" s="112" t="s">
        <v>32</v>
      </c>
      <c r="D75" s="112" t="s">
        <v>22</v>
      </c>
      <c r="E75" s="32">
        <v>42865.0</v>
      </c>
      <c r="F75" s="33">
        <v>7.590000152587891</v>
      </c>
      <c r="G75" s="43">
        <v>2.9800000190734863</v>
      </c>
      <c r="H75" s="33">
        <v>7.179999828338623</v>
      </c>
      <c r="I75" s="41">
        <v>0.8159064650535583</v>
      </c>
      <c r="J75" s="113">
        <v>0.2608200013637543</v>
      </c>
      <c r="K75" s="100">
        <v>80.0</v>
      </c>
      <c r="L75" s="37">
        <v>0.13437530398368835</v>
      </c>
      <c r="M75" s="37">
        <v>0.10456812381744385</v>
      </c>
      <c r="N75" s="42">
        <v>0.022625857964158058</v>
      </c>
      <c r="O75" s="39">
        <v>4.041462421417236</v>
      </c>
      <c r="P75" s="37">
        <v>8.764699935913086</v>
      </c>
      <c r="Q75" s="39">
        <v>5.24737024307251</v>
      </c>
      <c r="R75" s="39">
        <v>2.9817891120910645</v>
      </c>
      <c r="S75" s="39">
        <v>15.576715469360352</v>
      </c>
      <c r="T75" s="37">
        <f t="shared" si="19"/>
        <v>0.9431004468</v>
      </c>
      <c r="U75" s="23"/>
      <c r="V75" s="19"/>
      <c r="W75" s="23"/>
      <c r="X75" s="26"/>
      <c r="Y75" s="27"/>
      <c r="Z75" s="26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>
      <c r="A76" s="40"/>
      <c r="B76" s="30">
        <v>70.0</v>
      </c>
      <c r="C76" s="112" t="s">
        <v>32</v>
      </c>
      <c r="D76" s="112" t="s">
        <v>22</v>
      </c>
      <c r="E76" s="32">
        <v>42940.0</v>
      </c>
      <c r="F76" s="33">
        <v>7.409999847412109</v>
      </c>
      <c r="G76" s="43">
        <v>2.200000047683716</v>
      </c>
      <c r="H76" s="60">
        <v>5.409999847412109</v>
      </c>
      <c r="I76" s="41">
        <v>1.1648000478744507</v>
      </c>
      <c r="J76" s="35">
        <v>1.651859998703003</v>
      </c>
      <c r="K76" s="100">
        <v>204.0</v>
      </c>
      <c r="L76" s="37">
        <v>0.07555688917636871</v>
      </c>
      <c r="M76" s="37">
        <v>7.480642795562744</v>
      </c>
      <c r="N76" s="42">
        <v>0.5362328290939331</v>
      </c>
      <c r="O76" s="39">
        <v>8.339593887329102</v>
      </c>
      <c r="P76" s="37">
        <v>16.229700088500977</v>
      </c>
      <c r="Q76" s="39">
        <v>16.816486358642578</v>
      </c>
      <c r="R76" s="39">
        <v>5.752013206481934</v>
      </c>
      <c r="S76" s="39">
        <v>38.75123596191406</v>
      </c>
      <c r="T76" s="37">
        <f t="shared" si="19"/>
        <v>9.181675673</v>
      </c>
      <c r="U76" s="23"/>
      <c r="V76" s="19"/>
      <c r="W76" s="23"/>
      <c r="X76" s="26"/>
      <c r="Y76" s="27"/>
      <c r="Z76" s="26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>
      <c r="A77" s="40"/>
      <c r="B77" s="30">
        <v>70.0</v>
      </c>
      <c r="C77" s="112" t="s">
        <v>32</v>
      </c>
      <c r="D77" s="112" t="s">
        <v>22</v>
      </c>
      <c r="E77" s="32">
        <v>42964.0</v>
      </c>
      <c r="F77" s="18">
        <v>0.0</v>
      </c>
      <c r="G77" s="19">
        <v>0.0</v>
      </c>
      <c r="H77" s="18"/>
      <c r="I77" s="20">
        <v>0.0</v>
      </c>
      <c r="J77" s="20">
        <v>0.0</v>
      </c>
      <c r="K77" s="21">
        <v>0.0</v>
      </c>
      <c r="L77" s="54"/>
      <c r="M77" s="54"/>
      <c r="N77" s="85"/>
      <c r="O77" s="58"/>
      <c r="P77" s="54"/>
      <c r="Q77" s="58"/>
      <c r="R77" s="58"/>
      <c r="S77" s="58"/>
      <c r="T77" s="54"/>
      <c r="U77" s="23"/>
      <c r="V77" s="19"/>
      <c r="W77" s="23"/>
      <c r="X77" s="26"/>
      <c r="Y77" s="27"/>
      <c r="Z77" s="26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>
      <c r="A78" s="40"/>
      <c r="B78" s="30">
        <v>70.0</v>
      </c>
      <c r="C78" s="112" t="s">
        <v>32</v>
      </c>
      <c r="D78" s="112" t="s">
        <v>22</v>
      </c>
      <c r="E78" s="32">
        <v>42992.0</v>
      </c>
      <c r="F78" s="18">
        <v>0.0</v>
      </c>
      <c r="G78" s="19">
        <v>0.0</v>
      </c>
      <c r="H78" s="18"/>
      <c r="I78" s="20">
        <v>0.0</v>
      </c>
      <c r="J78" s="20">
        <v>0.0</v>
      </c>
      <c r="K78" s="21">
        <v>0.0</v>
      </c>
      <c r="L78" s="54"/>
      <c r="M78" s="54"/>
      <c r="N78" s="85"/>
      <c r="O78" s="58"/>
      <c r="P78" s="54"/>
      <c r="Q78" s="58"/>
      <c r="R78" s="58"/>
      <c r="S78" s="58"/>
      <c r="T78" s="54"/>
      <c r="U78" s="23"/>
      <c r="V78" s="19"/>
      <c r="W78" s="23"/>
      <c r="X78" s="26"/>
      <c r="Y78" s="27"/>
      <c r="Z78" s="26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>
      <c r="A79" s="46"/>
      <c r="B79" s="30">
        <v>70.0</v>
      </c>
      <c r="C79" s="112" t="s">
        <v>32</v>
      </c>
      <c r="D79" s="112" t="s">
        <v>22</v>
      </c>
      <c r="E79" s="32">
        <v>43075.0</v>
      </c>
      <c r="F79" s="33">
        <v>7.420000076293945</v>
      </c>
      <c r="G79" s="43">
        <v>1.2899999618530273</v>
      </c>
      <c r="H79" s="33">
        <v>10.020000457763672</v>
      </c>
      <c r="I79" s="59">
        <v>0.3330419361591339</v>
      </c>
      <c r="J79" s="41">
        <v>0.07244999706745148</v>
      </c>
      <c r="K79" s="36">
        <v>36.0</v>
      </c>
      <c r="L79" s="37">
        <v>0.033043600618839264</v>
      </c>
      <c r="M79" s="37">
        <v>0.07239331305027008</v>
      </c>
      <c r="N79" s="42">
        <v>0.002262585796415806</v>
      </c>
      <c r="O79" s="39">
        <v>1.7669223546981812</v>
      </c>
      <c r="P79" s="37">
        <v>5.522799968719482</v>
      </c>
      <c r="Q79" s="39">
        <v>2.417330026626587</v>
      </c>
      <c r="R79" s="39">
        <v>1.547860860824585</v>
      </c>
      <c r="S79" s="39">
        <v>5.794314384460449</v>
      </c>
      <c r="T79" s="37">
        <f> M79 + N79 + I79</f>
        <v>0.407697835</v>
      </c>
      <c r="U79" s="23"/>
      <c r="V79" s="19"/>
      <c r="W79" s="23"/>
      <c r="X79" s="26"/>
      <c r="Y79" s="27"/>
      <c r="Z79" s="26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>
      <c r="A80" s="76"/>
      <c r="B80" s="15"/>
      <c r="C80" s="111"/>
      <c r="D80" s="111"/>
      <c r="E80" s="17"/>
      <c r="F80" s="18"/>
      <c r="G80" s="19"/>
      <c r="H80" s="18"/>
      <c r="I80" s="20"/>
      <c r="J80" s="20"/>
      <c r="K80" s="21"/>
      <c r="L80" s="114"/>
      <c r="M80" s="114"/>
      <c r="N80" s="114"/>
      <c r="O80" s="114"/>
      <c r="P80" s="114"/>
      <c r="Q80" s="114"/>
      <c r="R80" s="114"/>
      <c r="S80" s="114"/>
      <c r="T80" s="114"/>
      <c r="U80" s="23"/>
      <c r="V80" s="19"/>
      <c r="W80" s="23"/>
      <c r="X80" s="26"/>
      <c r="Y80" s="27"/>
      <c r="Z80" s="26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>
      <c r="A81" s="101" t="s">
        <v>28</v>
      </c>
      <c r="B81" s="15"/>
      <c r="C81" s="111"/>
      <c r="D81" s="111"/>
      <c r="E81" s="17"/>
      <c r="F81" s="48">
        <f t="shared" ref="F81:S81" si="20"> (sum(F79,F73:F76)/5)</f>
        <v>7.718000031</v>
      </c>
      <c r="G81" s="48">
        <f t="shared" si="20"/>
        <v>2.446000004</v>
      </c>
      <c r="H81" s="48">
        <f t="shared" si="20"/>
        <v>8.811999989</v>
      </c>
      <c r="I81" s="49">
        <f t="shared" si="20"/>
        <v>0.6888858199</v>
      </c>
      <c r="J81" s="86">
        <f t="shared" si="20"/>
        <v>0.4951499969</v>
      </c>
      <c r="K81" s="49">
        <f t="shared" si="20"/>
        <v>84.4</v>
      </c>
      <c r="L81" s="50">
        <f t="shared" si="20"/>
        <v>0.1236370564</v>
      </c>
      <c r="M81" s="50">
        <f t="shared" si="20"/>
        <v>1.758372438</v>
      </c>
      <c r="N81" s="50">
        <f t="shared" si="20"/>
        <v>0.1161711652</v>
      </c>
      <c r="O81" s="50">
        <f t="shared" si="20"/>
        <v>3.89371407</v>
      </c>
      <c r="P81" s="50">
        <f t="shared" si="20"/>
        <v>9.222920036</v>
      </c>
      <c r="Q81" s="50">
        <f t="shared" si="20"/>
        <v>6.369802237</v>
      </c>
      <c r="R81" s="50">
        <f t="shared" si="20"/>
        <v>3.046340847</v>
      </c>
      <c r="S81" s="50">
        <f t="shared" si="20"/>
        <v>15.47650414</v>
      </c>
      <c r="T81" s="37">
        <f> M81 + N81 + I81</f>
        <v>2.563429423</v>
      </c>
      <c r="U81" s="23"/>
      <c r="V81" s="83"/>
      <c r="W81" s="23"/>
      <c r="X81" s="53"/>
      <c r="Y81" s="27"/>
      <c r="Z81" s="53"/>
      <c r="AA81" s="27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>
      <c r="A82" s="76"/>
      <c r="B82" s="15"/>
      <c r="C82" s="111"/>
      <c r="D82" s="111"/>
      <c r="E82" s="17"/>
      <c r="F82" s="18"/>
      <c r="G82" s="19"/>
      <c r="H82" s="18"/>
      <c r="I82" s="20"/>
      <c r="J82" s="20"/>
      <c r="K82" s="21"/>
      <c r="L82" s="54"/>
      <c r="M82" s="115"/>
      <c r="N82" s="85"/>
      <c r="O82" s="58"/>
      <c r="P82" s="54"/>
      <c r="Q82" s="58"/>
      <c r="R82" s="58"/>
      <c r="S82" s="58"/>
      <c r="T82" s="54"/>
      <c r="U82" s="23"/>
      <c r="V82" s="19"/>
      <c r="W82" s="23"/>
      <c r="X82" s="26"/>
      <c r="Y82" s="27"/>
      <c r="Z82" s="26"/>
      <c r="AA82" s="27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>
      <c r="A83" s="78">
        <v>2018.0</v>
      </c>
      <c r="B83" s="30">
        <v>70.0</v>
      </c>
      <c r="C83" s="112" t="s">
        <v>32</v>
      </c>
      <c r="D83" s="112" t="s">
        <v>22</v>
      </c>
      <c r="E83" s="32">
        <v>43174.0</v>
      </c>
      <c r="F83" s="33">
        <v>8.09000015258789</v>
      </c>
      <c r="G83" s="43">
        <v>2.869999885559082</v>
      </c>
      <c r="H83" s="33">
        <v>9.289999961853027</v>
      </c>
      <c r="I83" s="59">
        <v>0.235674187541008</v>
      </c>
      <c r="J83" s="35">
        <v>0.3003000020980835</v>
      </c>
      <c r="K83" s="36">
        <v>54.0</v>
      </c>
      <c r="L83" s="37">
        <v>0.03666510060429573</v>
      </c>
      <c r="M83" s="80">
        <v>0.11121822148561478</v>
      </c>
      <c r="N83" s="42">
        <v>0.011262872256338596</v>
      </c>
      <c r="O83" s="39">
        <v>2.423373222351074</v>
      </c>
      <c r="P83" s="37">
        <v>7.07420015335083</v>
      </c>
      <c r="Q83" s="39">
        <v>3.527686595916748</v>
      </c>
      <c r="R83" s="39">
        <v>1.7084587812423706</v>
      </c>
      <c r="S83" s="39">
        <v>6.8277387619018555</v>
      </c>
      <c r="T83" s="37">
        <f t="shared" ref="T83:T88" si="21"> M83 + N83 + I83</f>
        <v>0.3581552813</v>
      </c>
      <c r="U83" s="23"/>
      <c r="V83" s="19"/>
      <c r="W83" s="23"/>
      <c r="X83" s="26"/>
      <c r="Y83" s="27"/>
      <c r="Z83" s="26"/>
      <c r="AA83" s="27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>
      <c r="A84" s="40"/>
      <c r="B84" s="30">
        <v>70.0</v>
      </c>
      <c r="C84" s="112" t="s">
        <v>32</v>
      </c>
      <c r="D84" s="112" t="s">
        <v>22</v>
      </c>
      <c r="E84" s="32">
        <v>43203.0</v>
      </c>
      <c r="F84" s="33">
        <v>7.869999885559082</v>
      </c>
      <c r="G84" s="34">
        <v>4.159999847412109</v>
      </c>
      <c r="H84" s="33">
        <v>10.399999618530273</v>
      </c>
      <c r="I84" s="59">
        <v>0.30495160818099976</v>
      </c>
      <c r="J84" s="41">
        <v>0.1143999993801117</v>
      </c>
      <c r="K84" s="36">
        <v>43.0</v>
      </c>
      <c r="L84" s="37">
        <v>0.21758781373500824</v>
      </c>
      <c r="M84" s="37">
        <v>0.1156669557094574</v>
      </c>
      <c r="N84" s="42">
        <v>0.008109267801046371</v>
      </c>
      <c r="O84" s="39">
        <v>1.833083987236023</v>
      </c>
      <c r="P84" s="37">
        <v>9.315500259399414</v>
      </c>
      <c r="Q84" s="39">
        <v>2.368556022644043</v>
      </c>
      <c r="R84" s="39">
        <v>1.7318743467330933</v>
      </c>
      <c r="S84" s="39">
        <v>6.871623992919922</v>
      </c>
      <c r="T84" s="37">
        <f t="shared" si="21"/>
        <v>0.4287278317</v>
      </c>
      <c r="U84" s="23"/>
      <c r="V84" s="19"/>
      <c r="W84" s="23"/>
      <c r="X84" s="26"/>
      <c r="Y84" s="27"/>
      <c r="Z84" s="26"/>
      <c r="AA84" s="27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>
      <c r="A85" s="40"/>
      <c r="B85" s="30">
        <v>70.0</v>
      </c>
      <c r="C85" s="112" t="s">
        <v>32</v>
      </c>
      <c r="D85" s="112" t="s">
        <v>22</v>
      </c>
      <c r="E85" s="32">
        <v>43271.0</v>
      </c>
      <c r="F85" s="33">
        <v>7.960000038146973</v>
      </c>
      <c r="G85" s="34">
        <v>3.109999895095825</v>
      </c>
      <c r="H85" s="33">
        <v>8.029999732971191</v>
      </c>
      <c r="I85" s="59">
        <v>0.01910322532057762</v>
      </c>
      <c r="J85" s="41">
        <v>0.08579999953508377</v>
      </c>
      <c r="K85" s="36">
        <v>33.0</v>
      </c>
      <c r="L85" s="37">
        <v>0.05447940155863762</v>
      </c>
      <c r="M85" s="37">
        <v>0.08452585339546204</v>
      </c>
      <c r="N85" s="42">
        <v>0.0036041189450770617</v>
      </c>
      <c r="O85" s="39">
        <v>1.3865619897842407</v>
      </c>
      <c r="P85" s="37">
        <v>4.630199909210205</v>
      </c>
      <c r="Q85" s="39">
        <v>1.6984163522720337</v>
      </c>
      <c r="R85" s="39">
        <v>1.1919485330581665</v>
      </c>
      <c r="S85" s="39">
        <v>4.4690022468566895</v>
      </c>
      <c r="T85" s="37">
        <f t="shared" si="21"/>
        <v>0.1072331977</v>
      </c>
      <c r="U85" s="23"/>
      <c r="V85" s="19"/>
      <c r="W85" s="23"/>
      <c r="X85" s="26"/>
      <c r="Y85" s="27"/>
      <c r="Z85" s="26"/>
      <c r="AA85" s="27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>
      <c r="A86" s="40"/>
      <c r="B86" s="30">
        <v>70.0</v>
      </c>
      <c r="C86" s="112" t="s">
        <v>32</v>
      </c>
      <c r="D86" s="112" t="s">
        <v>22</v>
      </c>
      <c r="E86" s="32">
        <v>43402.0</v>
      </c>
      <c r="F86" s="33">
        <v>7.559999942779541</v>
      </c>
      <c r="G86" s="34">
        <v>3.0999999046325684</v>
      </c>
      <c r="H86" s="33">
        <v>9.300000190734863</v>
      </c>
      <c r="I86" s="59">
        <v>0.27257096767425537</v>
      </c>
      <c r="J86" s="41">
        <v>0.1864199936389923</v>
      </c>
      <c r="K86" s="36">
        <v>52.0</v>
      </c>
      <c r="L86" s="37">
        <v>0.062453001737594604</v>
      </c>
      <c r="M86" s="37">
        <v>0.09987346827983856</v>
      </c>
      <c r="N86" s="42">
        <v>0.007658753078430891</v>
      </c>
      <c r="O86" s="39">
        <v>2.685391664505005</v>
      </c>
      <c r="P86" s="37">
        <v>9.189200401306152</v>
      </c>
      <c r="Q86" s="39">
        <v>3.136063575744629</v>
      </c>
      <c r="R86" s="39">
        <v>2.077711582183838</v>
      </c>
      <c r="S86" s="39">
        <v>8.606127738952637</v>
      </c>
      <c r="T86" s="37">
        <f t="shared" si="21"/>
        <v>0.380103189</v>
      </c>
      <c r="U86" s="23"/>
      <c r="V86" s="19"/>
      <c r="W86" s="23"/>
      <c r="X86" s="26"/>
      <c r="Y86" s="27"/>
      <c r="Z86" s="26"/>
      <c r="AA86" s="27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>
      <c r="A87" s="40"/>
      <c r="B87" s="30">
        <v>70.0</v>
      </c>
      <c r="C87" s="112" t="s">
        <v>32</v>
      </c>
      <c r="D87" s="112" t="s">
        <v>22</v>
      </c>
      <c r="E87" s="32">
        <v>43411.0</v>
      </c>
      <c r="F87" s="33">
        <v>7.570000171661377</v>
      </c>
      <c r="G87" s="43">
        <v>1.0199999809265137</v>
      </c>
      <c r="H87" s="33">
        <v>7.429999828338623</v>
      </c>
      <c r="I87" s="41">
        <v>1.0987741947174072</v>
      </c>
      <c r="J87" s="84">
        <v>0.42899999022483826</v>
      </c>
      <c r="K87" s="36">
        <v>65.0</v>
      </c>
      <c r="L87" s="37">
        <v>0.076666459441185</v>
      </c>
      <c r="M87" s="37">
        <v>1.2589902877807617</v>
      </c>
      <c r="N87" s="42">
        <v>0.02342677302658558</v>
      </c>
      <c r="O87" s="39">
        <v>2.7352592945098877</v>
      </c>
      <c r="P87" s="37">
        <v>6.481900215148926</v>
      </c>
      <c r="Q87" s="39">
        <v>3.922212839126587</v>
      </c>
      <c r="R87" s="39">
        <v>2.3443315029144287</v>
      </c>
      <c r="S87" s="39">
        <v>9.01966667175293</v>
      </c>
      <c r="T87" s="37">
        <f t="shared" si="21"/>
        <v>2.381191256</v>
      </c>
      <c r="U87" s="23"/>
      <c r="V87" s="19"/>
      <c r="W87" s="23"/>
      <c r="X87" s="26"/>
      <c r="Y87" s="27"/>
      <c r="Z87" s="26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>
      <c r="A88" s="46"/>
      <c r="B88" s="30">
        <v>70.0</v>
      </c>
      <c r="C88" s="112" t="s">
        <v>32</v>
      </c>
      <c r="D88" s="112" t="s">
        <v>22</v>
      </c>
      <c r="E88" s="32">
        <v>43443.0</v>
      </c>
      <c r="F88" s="33">
        <v>6.579999923706055</v>
      </c>
      <c r="G88" s="43">
        <v>1.5499999523162842</v>
      </c>
      <c r="H88" s="44">
        <v>6.329999923706055</v>
      </c>
      <c r="I88" s="41">
        <v>0.5839129090309143</v>
      </c>
      <c r="J88" s="35">
        <v>0.22944000363349915</v>
      </c>
      <c r="K88" s="36">
        <v>64.0</v>
      </c>
      <c r="L88" s="37">
        <v>0.048818301409482956</v>
      </c>
      <c r="M88" s="37">
        <v>0.07263524830341339</v>
      </c>
      <c r="N88" s="42">
        <v>0.006757723167538643</v>
      </c>
      <c r="O88" s="39">
        <v>3.9093613624572754</v>
      </c>
      <c r="P88" s="37">
        <v>6.867800235748291</v>
      </c>
      <c r="Q88" s="39">
        <v>3.9462027549743652</v>
      </c>
      <c r="R88" s="39">
        <v>2.6335608959198</v>
      </c>
      <c r="S88" s="39">
        <v>12.498324394226074</v>
      </c>
      <c r="T88" s="37">
        <f t="shared" si="21"/>
        <v>0.6633058805</v>
      </c>
      <c r="U88" s="23"/>
      <c r="V88" s="19"/>
      <c r="W88" s="23"/>
      <c r="X88" s="26"/>
      <c r="Y88" s="27"/>
      <c r="Z88" s="26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>
      <c r="A89" s="76"/>
      <c r="B89" s="15"/>
      <c r="C89" s="111"/>
      <c r="D89" s="111"/>
      <c r="E89" s="17"/>
      <c r="F89" s="18"/>
      <c r="G89" s="19"/>
      <c r="H89" s="18"/>
      <c r="I89" s="20"/>
      <c r="J89" s="20"/>
      <c r="K89" s="21"/>
      <c r="L89" s="114"/>
      <c r="M89" s="114"/>
      <c r="N89" s="114"/>
      <c r="O89" s="114"/>
      <c r="P89" s="114"/>
      <c r="Q89" s="114"/>
      <c r="R89" s="114"/>
      <c r="S89" s="114"/>
      <c r="T89" s="114"/>
      <c r="U89" s="23"/>
      <c r="V89" s="19"/>
      <c r="W89" s="23"/>
      <c r="X89" s="26"/>
      <c r="Y89" s="27"/>
      <c r="Z89" s="26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>
      <c r="A90" s="101" t="s">
        <v>28</v>
      </c>
      <c r="B90" s="15"/>
      <c r="C90" s="111"/>
      <c r="D90" s="111"/>
      <c r="E90" s="17"/>
      <c r="F90" s="48">
        <f t="shared" ref="F90:S90" si="22"> (sum(F83:F88)/6)</f>
        <v>7.605000019</v>
      </c>
      <c r="G90" s="48">
        <f t="shared" si="22"/>
        <v>2.634999911</v>
      </c>
      <c r="H90" s="48">
        <f t="shared" si="22"/>
        <v>8.463333209</v>
      </c>
      <c r="I90" s="49">
        <f t="shared" si="22"/>
        <v>0.4191645154</v>
      </c>
      <c r="J90" s="55">
        <f t="shared" si="22"/>
        <v>0.2242266648</v>
      </c>
      <c r="K90" s="48">
        <f t="shared" si="22"/>
        <v>51.83333333</v>
      </c>
      <c r="L90" s="50">
        <f t="shared" si="22"/>
        <v>0.08277834641</v>
      </c>
      <c r="M90" s="50">
        <f t="shared" si="22"/>
        <v>0.2904850058</v>
      </c>
      <c r="N90" s="50">
        <f t="shared" si="22"/>
        <v>0.01013658471</v>
      </c>
      <c r="O90" s="50">
        <f t="shared" si="22"/>
        <v>2.495505253</v>
      </c>
      <c r="P90" s="50">
        <f t="shared" si="22"/>
        <v>7.259800196</v>
      </c>
      <c r="Q90" s="50">
        <f t="shared" si="22"/>
        <v>3.099856357</v>
      </c>
      <c r="R90" s="50">
        <f t="shared" si="22"/>
        <v>1.94798094</v>
      </c>
      <c r="S90" s="50">
        <f t="shared" si="22"/>
        <v>8.048747301</v>
      </c>
      <c r="T90" s="37">
        <f> M90 + N90 + I90</f>
        <v>0.7197861059</v>
      </c>
      <c r="U90" s="23"/>
      <c r="V90" s="83"/>
      <c r="W90" s="23"/>
      <c r="X90" s="53"/>
      <c r="Y90" s="27"/>
      <c r="Z90" s="53"/>
      <c r="AA90" s="27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>
      <c r="A91" s="76"/>
      <c r="B91" s="15"/>
      <c r="C91" s="111"/>
      <c r="D91" s="111"/>
      <c r="E91" s="17"/>
      <c r="F91" s="18"/>
      <c r="G91" s="19"/>
      <c r="H91" s="18"/>
      <c r="I91" s="20"/>
      <c r="J91" s="20"/>
      <c r="K91" s="21"/>
      <c r="L91" s="54"/>
      <c r="M91" s="115"/>
      <c r="N91" s="85"/>
      <c r="O91" s="58"/>
      <c r="P91" s="54"/>
      <c r="Q91" s="58"/>
      <c r="R91" s="58"/>
      <c r="S91" s="58"/>
      <c r="T91" s="54"/>
      <c r="U91" s="23"/>
      <c r="V91" s="19"/>
      <c r="W91" s="23"/>
      <c r="X91" s="26"/>
      <c r="Y91" s="27"/>
      <c r="Z91" s="26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>
      <c r="A92" s="78">
        <v>2019.0</v>
      </c>
      <c r="B92" s="30">
        <v>70.0</v>
      </c>
      <c r="C92" s="112" t="s">
        <v>32</v>
      </c>
      <c r="D92" s="112" t="s">
        <v>22</v>
      </c>
      <c r="E92" s="32">
        <v>43538.0</v>
      </c>
      <c r="F92" s="33">
        <v>7.47</v>
      </c>
      <c r="G92" s="45">
        <v>3.88</v>
      </c>
      <c r="H92" s="33">
        <v>11.12</v>
      </c>
      <c r="I92" s="41">
        <v>0.42338709677419356</v>
      </c>
      <c r="J92" s="84">
        <v>0.44361</v>
      </c>
      <c r="K92" s="36">
        <v>59.0</v>
      </c>
      <c r="L92" s="37">
        <v>0.0304265</v>
      </c>
      <c r="M92" s="80">
        <v>1.166676</v>
      </c>
      <c r="N92" s="42">
        <v>0.006705</v>
      </c>
      <c r="O92" s="39">
        <v>3.1081127</v>
      </c>
      <c r="P92" s="37">
        <v>7.2849</v>
      </c>
      <c r="Q92" s="39">
        <v>4.1669522</v>
      </c>
      <c r="R92" s="39">
        <v>2.2115139</v>
      </c>
      <c r="S92" s="39">
        <v>7.8017428</v>
      </c>
      <c r="T92" s="37">
        <f t="shared" ref="T92:T98" si="23"> M92 + N92 + I92</f>
        <v>1.596768097</v>
      </c>
      <c r="U92" s="23"/>
      <c r="V92" s="19"/>
      <c r="W92" s="23"/>
      <c r="X92" s="26"/>
      <c r="Y92" s="27"/>
      <c r="Z92" s="26"/>
      <c r="AA92" s="27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>
      <c r="A93" s="40"/>
      <c r="B93" s="30">
        <v>70.0</v>
      </c>
      <c r="C93" s="112" t="s">
        <v>32</v>
      </c>
      <c r="D93" s="112" t="s">
        <v>22</v>
      </c>
      <c r="E93" s="32">
        <v>43608.0</v>
      </c>
      <c r="F93" s="33">
        <v>7.42</v>
      </c>
      <c r="G93" s="36">
        <v>2.58</v>
      </c>
      <c r="H93" s="44">
        <v>6.7</v>
      </c>
      <c r="I93" s="41">
        <v>0.22551290322580644</v>
      </c>
      <c r="J93" s="41">
        <v>0.17172</v>
      </c>
      <c r="K93" s="36">
        <v>33.0</v>
      </c>
      <c r="L93" s="37">
        <v>0.1606227</v>
      </c>
      <c r="M93" s="37">
        <v>0.131138</v>
      </c>
      <c r="N93" s="42">
        <v>0.00447</v>
      </c>
      <c r="O93" s="39">
        <v>1.9529316400000003</v>
      </c>
      <c r="P93" s="37">
        <v>5.8634</v>
      </c>
      <c r="Q93" s="39">
        <v>2.28275069</v>
      </c>
      <c r="R93" s="39">
        <v>1.59669312</v>
      </c>
      <c r="S93" s="39">
        <v>6.37381063</v>
      </c>
      <c r="T93" s="37">
        <f t="shared" si="23"/>
        <v>0.3611209032</v>
      </c>
      <c r="U93" s="23"/>
      <c r="V93" s="19"/>
      <c r="W93" s="23"/>
      <c r="X93" s="26"/>
      <c r="Y93" s="27"/>
      <c r="Z93" s="26"/>
      <c r="AA93" s="27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>
      <c r="A94" s="40"/>
      <c r="B94" s="30">
        <v>70.0</v>
      </c>
      <c r="C94" s="112" t="s">
        <v>32</v>
      </c>
      <c r="D94" s="112" t="s">
        <v>22</v>
      </c>
      <c r="E94" s="32">
        <v>43627.0</v>
      </c>
      <c r="F94" s="33">
        <v>7.41</v>
      </c>
      <c r="G94" s="36">
        <v>2.45</v>
      </c>
      <c r="H94" s="33">
        <v>8.91</v>
      </c>
      <c r="I94" s="59">
        <v>0.3044096774193548</v>
      </c>
      <c r="J94" s="41">
        <v>0.15741</v>
      </c>
      <c r="K94" s="36">
        <v>29.0</v>
      </c>
      <c r="L94" s="37">
        <v>0.1655707</v>
      </c>
      <c r="M94" s="37">
        <v>0.12209400000000001</v>
      </c>
      <c r="N94" s="42">
        <v>0.001788</v>
      </c>
      <c r="O94" s="39">
        <v>1.7567092</v>
      </c>
      <c r="P94" s="37">
        <v>4.7235</v>
      </c>
      <c r="Q94" s="39">
        <v>1.892504</v>
      </c>
      <c r="R94" s="39">
        <v>1.3680917</v>
      </c>
      <c r="S94" s="39">
        <v>5.4086011</v>
      </c>
      <c r="T94" s="37">
        <f t="shared" si="23"/>
        <v>0.4282916774</v>
      </c>
      <c r="U94" s="23"/>
      <c r="V94" s="19"/>
      <c r="W94" s="23"/>
      <c r="X94" s="26"/>
      <c r="Y94" s="27"/>
      <c r="Z94" s="26"/>
      <c r="AA94" s="27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>
      <c r="A95" s="40"/>
      <c r="B95" s="30">
        <v>70.0</v>
      </c>
      <c r="C95" s="112" t="s">
        <v>32</v>
      </c>
      <c r="D95" s="112" t="s">
        <v>22</v>
      </c>
      <c r="E95" s="32">
        <v>43657.0</v>
      </c>
      <c r="F95" s="33">
        <v>7.43</v>
      </c>
      <c r="G95" s="36">
        <v>1.57</v>
      </c>
      <c r="H95" s="44">
        <v>6.76</v>
      </c>
      <c r="I95" s="59">
        <v>0.3175741935483871</v>
      </c>
      <c r="J95" s="41">
        <v>0.12879</v>
      </c>
      <c r="K95" s="21"/>
      <c r="L95" s="37">
        <v>0.097832529</v>
      </c>
      <c r="M95" s="37">
        <v>0.08591800000000001</v>
      </c>
      <c r="N95" s="42">
        <v>0.0031290000000000003</v>
      </c>
      <c r="O95" s="39">
        <v>2.5729546</v>
      </c>
      <c r="P95" s="37">
        <v>6.1743</v>
      </c>
      <c r="Q95" s="39">
        <v>4.0172352</v>
      </c>
      <c r="R95" s="39">
        <v>2.3749142</v>
      </c>
      <c r="S95" s="39">
        <v>6.261371476</v>
      </c>
      <c r="T95" s="37">
        <f t="shared" si="23"/>
        <v>0.4066211935</v>
      </c>
      <c r="U95" s="23"/>
      <c r="V95" s="19"/>
      <c r="W95" s="23"/>
      <c r="X95" s="26"/>
      <c r="Y95" s="27"/>
      <c r="Z95" s="26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>
      <c r="A96" s="40"/>
      <c r="B96" s="30">
        <v>70.0</v>
      </c>
      <c r="C96" s="112" t="s">
        <v>32</v>
      </c>
      <c r="D96" s="112" t="s">
        <v>22</v>
      </c>
      <c r="E96" s="32">
        <v>43685.0</v>
      </c>
      <c r="F96" s="33">
        <v>7.7</v>
      </c>
      <c r="G96" s="36">
        <v>1.7</v>
      </c>
      <c r="H96" s="57">
        <v>3.02</v>
      </c>
      <c r="I96" s="35">
        <v>5.069716129032258</v>
      </c>
      <c r="J96" s="84">
        <v>0.74412</v>
      </c>
      <c r="K96" s="100">
        <v>193.0</v>
      </c>
      <c r="L96" s="37">
        <v>0.1312457</v>
      </c>
      <c r="M96" s="37">
        <v>2.188648</v>
      </c>
      <c r="N96" s="42">
        <v>0.462645</v>
      </c>
      <c r="O96" s="39">
        <v>7.54631696</v>
      </c>
      <c r="P96" s="37">
        <v>14.2097</v>
      </c>
      <c r="Q96" s="39">
        <v>16.03290897777778</v>
      </c>
      <c r="R96" s="39">
        <v>5.7633776</v>
      </c>
      <c r="S96" s="39">
        <v>37.845921511111115</v>
      </c>
      <c r="T96" s="37">
        <f t="shared" si="23"/>
        <v>7.721009129</v>
      </c>
      <c r="U96" s="23"/>
      <c r="V96" s="19"/>
      <c r="W96" s="23"/>
      <c r="X96" s="26"/>
      <c r="Y96" s="27"/>
      <c r="Z96" s="26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>
      <c r="A97" s="40"/>
      <c r="B97" s="30">
        <v>70.0</v>
      </c>
      <c r="C97" s="112" t="s">
        <v>32</v>
      </c>
      <c r="D97" s="112" t="s">
        <v>22</v>
      </c>
      <c r="E97" s="32">
        <v>43717.0</v>
      </c>
      <c r="F97" s="33">
        <v>7.47</v>
      </c>
      <c r="G97" s="36">
        <v>3.39</v>
      </c>
      <c r="H97" s="60">
        <v>5.45</v>
      </c>
      <c r="I97" s="41">
        <v>0.43946451612903226</v>
      </c>
      <c r="J97" s="41">
        <v>0.10017000000000001</v>
      </c>
      <c r="K97" s="45">
        <v>67.0</v>
      </c>
      <c r="L97" s="37">
        <v>0.1264916</v>
      </c>
      <c r="M97" s="37">
        <v>0.13566</v>
      </c>
      <c r="N97" s="42">
        <v>0.012516000000000001</v>
      </c>
      <c r="O97" s="39">
        <v>3.3074184</v>
      </c>
      <c r="P97" s="37">
        <v>8.0487</v>
      </c>
      <c r="Q97" s="39">
        <v>3.9618284</v>
      </c>
      <c r="R97" s="39">
        <v>2.6709313</v>
      </c>
      <c r="S97" s="39">
        <v>11.4794838</v>
      </c>
      <c r="T97" s="37">
        <f t="shared" si="23"/>
        <v>0.5876405161</v>
      </c>
      <c r="U97" s="23"/>
      <c r="V97" s="19"/>
      <c r="W97" s="23"/>
      <c r="X97" s="26"/>
      <c r="Y97" s="27"/>
      <c r="Z97" s="26"/>
      <c r="AA97" s="2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>
      <c r="A98" s="46"/>
      <c r="B98" s="30">
        <v>70.0</v>
      </c>
      <c r="C98" s="112" t="s">
        <v>32</v>
      </c>
      <c r="D98" s="112" t="s">
        <v>22</v>
      </c>
      <c r="E98" s="32">
        <v>43769.0</v>
      </c>
      <c r="F98" s="33">
        <v>7.45</v>
      </c>
      <c r="G98" s="45">
        <v>4.25</v>
      </c>
      <c r="H98" s="33">
        <v>7.59</v>
      </c>
      <c r="I98" s="59">
        <v>0.2417258064516129</v>
      </c>
      <c r="J98" s="41">
        <v>0.15741</v>
      </c>
      <c r="K98" s="36">
        <v>58.0</v>
      </c>
      <c r="L98" s="37">
        <v>0.0703669</v>
      </c>
      <c r="M98" s="37">
        <v>0.642124</v>
      </c>
      <c r="N98" s="42">
        <v>0.005364</v>
      </c>
      <c r="O98" s="39">
        <v>2.7201079</v>
      </c>
      <c r="P98" s="37">
        <v>7.0035</v>
      </c>
      <c r="Q98" s="39">
        <v>3.0391377</v>
      </c>
      <c r="R98" s="39">
        <v>1.8022305</v>
      </c>
      <c r="S98" s="39">
        <v>8.1284105</v>
      </c>
      <c r="T98" s="37">
        <f t="shared" si="23"/>
        <v>0.8892138065</v>
      </c>
      <c r="U98" s="23"/>
      <c r="V98" s="19"/>
      <c r="W98" s="23"/>
      <c r="X98" s="26"/>
      <c r="Y98" s="27"/>
      <c r="Z98" s="26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>
      <c r="A99" s="76"/>
      <c r="B99" s="87"/>
      <c r="C99" s="116"/>
      <c r="D99" s="116"/>
      <c r="E99" s="90"/>
      <c r="F99" s="91"/>
      <c r="G99" s="92"/>
      <c r="H99" s="91"/>
      <c r="I99" s="93"/>
      <c r="J99" s="93"/>
      <c r="K99" s="92"/>
      <c r="L99" s="114"/>
      <c r="M99" s="114"/>
      <c r="N99" s="114"/>
      <c r="O99" s="114"/>
      <c r="P99" s="114"/>
      <c r="Q99" s="114"/>
      <c r="R99" s="114"/>
      <c r="S99" s="114"/>
      <c r="T99" s="114"/>
      <c r="U99" s="25"/>
      <c r="V99" s="19"/>
      <c r="W99" s="23"/>
      <c r="X99" s="26"/>
      <c r="Y99" s="27"/>
      <c r="Z99" s="26"/>
      <c r="AA99" s="27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>
      <c r="A100" s="101" t="s">
        <v>28</v>
      </c>
      <c r="B100" s="87"/>
      <c r="C100" s="116"/>
      <c r="D100" s="116"/>
      <c r="E100" s="90"/>
      <c r="F100" s="48">
        <f t="shared" ref="F100:J100" si="24"> (sum(F92:F98)/7)</f>
        <v>7.478571429</v>
      </c>
      <c r="G100" s="48">
        <f t="shared" si="24"/>
        <v>2.831428571</v>
      </c>
      <c r="H100" s="48">
        <f t="shared" si="24"/>
        <v>7.078571429</v>
      </c>
      <c r="I100" s="49">
        <f t="shared" si="24"/>
        <v>1.003112903</v>
      </c>
      <c r="J100" s="55">
        <f t="shared" si="24"/>
        <v>0.27189</v>
      </c>
      <c r="K100" s="49">
        <f> (sum(K96:K98,K92:K94)/6)</f>
        <v>73.16666667</v>
      </c>
      <c r="L100" s="50">
        <f t="shared" ref="L100:S100" si="25"> (sum(L92:L98)/7)</f>
        <v>0.1117938041</v>
      </c>
      <c r="M100" s="50">
        <f t="shared" si="25"/>
        <v>0.638894</v>
      </c>
      <c r="N100" s="50">
        <f t="shared" si="25"/>
        <v>0.07094528571</v>
      </c>
      <c r="O100" s="50">
        <f t="shared" si="25"/>
        <v>3.2806502</v>
      </c>
      <c r="P100" s="50">
        <f t="shared" si="25"/>
        <v>7.615428571</v>
      </c>
      <c r="Q100" s="50">
        <f t="shared" si="25"/>
        <v>5.056188167</v>
      </c>
      <c r="R100" s="50">
        <f t="shared" si="25"/>
        <v>2.541107474</v>
      </c>
      <c r="S100" s="50">
        <f t="shared" si="25"/>
        <v>11.89990597</v>
      </c>
      <c r="T100" s="37">
        <f> M100 + N100 + I100</f>
        <v>1.712952189</v>
      </c>
      <c r="U100" s="25"/>
      <c r="V100" s="83"/>
      <c r="W100" s="23"/>
      <c r="X100" s="53"/>
      <c r="Y100" s="27"/>
      <c r="Z100" s="53"/>
      <c r="AA100" s="27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>
      <c r="A101" s="94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117"/>
      <c r="M101" s="117"/>
      <c r="N101" s="117"/>
      <c r="O101" s="117"/>
      <c r="P101" s="117"/>
      <c r="Q101" s="117"/>
      <c r="R101" s="117"/>
      <c r="S101" s="117"/>
      <c r="T101" s="117"/>
      <c r="U101" s="66"/>
      <c r="V101" s="19"/>
      <c r="W101" s="23"/>
      <c r="X101" s="26"/>
      <c r="Y101" s="27"/>
      <c r="Z101" s="26"/>
      <c r="AA101" s="27"/>
    </row>
    <row r="102">
      <c r="A102" s="101" t="s">
        <v>24</v>
      </c>
      <c r="B102" s="66"/>
      <c r="C102" s="66"/>
      <c r="D102" s="66"/>
      <c r="E102" s="66"/>
      <c r="F102" s="67">
        <f t="shared" ref="F102:S102" si="26"> (sum(F100,F90,F81,F71,F61,F52,F41,F32,F22,F11)/10)</f>
        <v>7.518758315</v>
      </c>
      <c r="G102" s="67">
        <f t="shared" si="26"/>
        <v>2.554909516</v>
      </c>
      <c r="H102" s="67">
        <f t="shared" si="26"/>
        <v>8.503557132</v>
      </c>
      <c r="I102" s="68">
        <f t="shared" si="26"/>
        <v>0.8573435827</v>
      </c>
      <c r="J102" s="103">
        <f t="shared" si="26"/>
        <v>0.3060852752</v>
      </c>
      <c r="K102" s="68">
        <f t="shared" si="26"/>
        <v>75.56586775</v>
      </c>
      <c r="L102" s="69">
        <f t="shared" si="26"/>
        <v>0.09990604917</v>
      </c>
      <c r="M102" s="69">
        <f t="shared" si="26"/>
        <v>0.7528733756</v>
      </c>
      <c r="N102" s="69">
        <f t="shared" si="26"/>
        <v>0.06660257075</v>
      </c>
      <c r="O102" s="69">
        <f t="shared" si="26"/>
        <v>3.198000467</v>
      </c>
      <c r="P102" s="69">
        <f t="shared" si="26"/>
        <v>8.329522116</v>
      </c>
      <c r="Q102" s="69">
        <f t="shared" si="26"/>
        <v>4.414521755</v>
      </c>
      <c r="R102" s="69">
        <f t="shared" si="26"/>
        <v>2.513862457</v>
      </c>
      <c r="S102" s="69">
        <f t="shared" si="26"/>
        <v>12.18543242</v>
      </c>
      <c r="T102" s="37">
        <f> M102 + N102 + I102</f>
        <v>1.676819529</v>
      </c>
      <c r="U102" s="66"/>
      <c r="V102" s="95">
        <v>64.0</v>
      </c>
      <c r="W102" s="23"/>
      <c r="X102" s="74"/>
      <c r="Y102" s="27"/>
      <c r="Z102" s="74"/>
      <c r="AA102" s="27"/>
    </row>
    <row r="103">
      <c r="A103" s="9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118"/>
      <c r="M103" s="118"/>
      <c r="N103" s="118"/>
      <c r="O103" s="118"/>
      <c r="P103" s="118"/>
      <c r="Q103" s="118"/>
      <c r="R103" s="118"/>
      <c r="S103" s="118"/>
      <c r="T103" s="118"/>
      <c r="U103" s="66"/>
      <c r="V103" s="98"/>
      <c r="W103" s="118"/>
    </row>
    <row r="104">
      <c r="A104" s="99"/>
      <c r="V104" s="74"/>
      <c r="X104" s="74"/>
      <c r="Z104" s="74"/>
    </row>
    <row r="105">
      <c r="A105" s="99"/>
    </row>
    <row r="106">
      <c r="A106" s="99"/>
    </row>
    <row r="107">
      <c r="A107" s="99"/>
    </row>
    <row r="108">
      <c r="A108" s="99"/>
    </row>
    <row r="109">
      <c r="A109" s="99"/>
    </row>
    <row r="110">
      <c r="A110" s="99"/>
    </row>
    <row r="111">
      <c r="A111" s="99"/>
    </row>
    <row r="112">
      <c r="A112" s="99"/>
      <c r="L112" s="73"/>
      <c r="M112" s="73"/>
      <c r="N112" s="73"/>
      <c r="O112" s="73"/>
      <c r="P112" s="73"/>
      <c r="Q112" s="73"/>
      <c r="R112" s="73"/>
      <c r="S112" s="73"/>
      <c r="T112" s="73"/>
      <c r="W112" s="73"/>
      <c r="Y112" s="73"/>
      <c r="AA112" s="73"/>
    </row>
    <row r="113">
      <c r="A113" s="99"/>
    </row>
    <row r="114">
      <c r="A114" s="99"/>
    </row>
    <row r="115">
      <c r="A115" s="99"/>
    </row>
    <row r="116">
      <c r="A116" s="99"/>
    </row>
    <row r="117">
      <c r="A117" s="99"/>
    </row>
    <row r="118">
      <c r="A118" s="99"/>
    </row>
    <row r="119">
      <c r="A119" s="99"/>
    </row>
    <row r="120">
      <c r="A120" s="99"/>
    </row>
    <row r="121">
      <c r="A121" s="99"/>
    </row>
    <row r="122">
      <c r="A122" s="99"/>
    </row>
    <row r="123">
      <c r="A123" s="99"/>
    </row>
    <row r="124">
      <c r="A124" s="99"/>
    </row>
    <row r="125">
      <c r="A125" s="99"/>
    </row>
    <row r="126">
      <c r="A126" s="99"/>
    </row>
    <row r="127">
      <c r="A127" s="99"/>
    </row>
    <row r="128">
      <c r="A128" s="99"/>
    </row>
    <row r="129">
      <c r="A129" s="99"/>
    </row>
    <row r="130">
      <c r="A130" s="99"/>
    </row>
    <row r="131">
      <c r="A131" s="99"/>
    </row>
    <row r="132">
      <c r="A132" s="99"/>
    </row>
    <row r="133">
      <c r="A133" s="99"/>
    </row>
    <row r="134">
      <c r="A134" s="99"/>
    </row>
    <row r="135">
      <c r="A135" s="99"/>
    </row>
    <row r="136">
      <c r="A136" s="99"/>
    </row>
    <row r="137">
      <c r="A137" s="99"/>
    </row>
    <row r="138">
      <c r="A138" s="99"/>
    </row>
    <row r="139">
      <c r="A139" s="99"/>
    </row>
    <row r="140">
      <c r="A140" s="99"/>
    </row>
    <row r="141">
      <c r="A141" s="99"/>
    </row>
    <row r="142">
      <c r="A142" s="99"/>
    </row>
    <row r="143">
      <c r="A143" s="99"/>
    </row>
    <row r="144">
      <c r="A144" s="99"/>
    </row>
    <row r="145">
      <c r="A145" s="99"/>
    </row>
    <row r="146">
      <c r="A146" s="99"/>
    </row>
    <row r="147">
      <c r="A147" s="99"/>
    </row>
    <row r="148">
      <c r="A148" s="99"/>
    </row>
    <row r="149">
      <c r="A149" s="99"/>
    </row>
    <row r="150">
      <c r="A150" s="99"/>
    </row>
    <row r="151">
      <c r="A151" s="99"/>
    </row>
    <row r="152">
      <c r="A152" s="99"/>
    </row>
    <row r="153">
      <c r="A153" s="99"/>
    </row>
    <row r="154">
      <c r="A154" s="99"/>
    </row>
    <row r="155">
      <c r="A155" s="99"/>
    </row>
    <row r="156">
      <c r="A156" s="99"/>
    </row>
    <row r="157">
      <c r="A157" s="99"/>
    </row>
    <row r="158">
      <c r="A158" s="99"/>
    </row>
    <row r="159">
      <c r="A159" s="99"/>
    </row>
    <row r="160">
      <c r="A160" s="99"/>
    </row>
    <row r="161">
      <c r="A161" s="99"/>
    </row>
    <row r="162">
      <c r="A162" s="99"/>
    </row>
    <row r="163">
      <c r="A163" s="99"/>
    </row>
    <row r="164">
      <c r="A164" s="99"/>
    </row>
    <row r="165">
      <c r="A165" s="99"/>
    </row>
    <row r="166">
      <c r="A166" s="99"/>
    </row>
    <row r="167">
      <c r="A167" s="99"/>
    </row>
    <row r="168">
      <c r="A168" s="99"/>
    </row>
    <row r="169">
      <c r="A169" s="99"/>
    </row>
    <row r="170">
      <c r="A170" s="99"/>
    </row>
    <row r="171">
      <c r="A171" s="99"/>
    </row>
    <row r="172">
      <c r="A172" s="99"/>
    </row>
    <row r="173">
      <c r="A173" s="99"/>
    </row>
    <row r="174">
      <c r="A174" s="99"/>
    </row>
    <row r="175">
      <c r="A175" s="99"/>
    </row>
    <row r="176">
      <c r="A176" s="99"/>
    </row>
    <row r="177">
      <c r="A177" s="99"/>
    </row>
    <row r="178">
      <c r="A178" s="99"/>
    </row>
    <row r="179">
      <c r="A179" s="99"/>
    </row>
    <row r="180">
      <c r="A180" s="99"/>
    </row>
    <row r="181">
      <c r="A181" s="99"/>
    </row>
    <row r="182">
      <c r="A182" s="99"/>
    </row>
    <row r="183">
      <c r="A183" s="99"/>
    </row>
    <row r="184">
      <c r="A184" s="99"/>
    </row>
    <row r="185">
      <c r="A185" s="99"/>
    </row>
    <row r="186">
      <c r="A186" s="99"/>
    </row>
    <row r="187">
      <c r="A187" s="99"/>
    </row>
    <row r="188">
      <c r="A188" s="99"/>
    </row>
    <row r="189">
      <c r="A189" s="99"/>
    </row>
    <row r="190">
      <c r="A190" s="99"/>
    </row>
    <row r="191">
      <c r="A191" s="99"/>
    </row>
    <row r="192">
      <c r="A192" s="99"/>
    </row>
    <row r="193">
      <c r="A193" s="99"/>
    </row>
    <row r="194">
      <c r="A194" s="99"/>
    </row>
    <row r="195">
      <c r="A195" s="99"/>
    </row>
    <row r="196">
      <c r="A196" s="99"/>
    </row>
    <row r="197">
      <c r="A197" s="99"/>
    </row>
    <row r="198">
      <c r="A198" s="99"/>
    </row>
    <row r="199">
      <c r="A199" s="99"/>
    </row>
    <row r="200">
      <c r="A200" s="99"/>
    </row>
    <row r="201">
      <c r="A201" s="99"/>
    </row>
    <row r="202">
      <c r="A202" s="99"/>
    </row>
    <row r="203">
      <c r="A203" s="99"/>
    </row>
    <row r="204">
      <c r="A204" s="99"/>
    </row>
    <row r="205">
      <c r="A205" s="99"/>
    </row>
    <row r="206">
      <c r="A206" s="99"/>
    </row>
    <row r="207">
      <c r="A207" s="99"/>
    </row>
    <row r="208">
      <c r="A208" s="99"/>
    </row>
    <row r="209">
      <c r="A209" s="99"/>
    </row>
    <row r="210">
      <c r="A210" s="99"/>
    </row>
    <row r="211">
      <c r="A211" s="99"/>
    </row>
    <row r="212">
      <c r="A212" s="99"/>
    </row>
    <row r="213">
      <c r="A213" s="99"/>
    </row>
    <row r="214">
      <c r="A214" s="99"/>
    </row>
    <row r="215">
      <c r="A215" s="99"/>
    </row>
    <row r="216">
      <c r="A216" s="99"/>
    </row>
    <row r="217">
      <c r="A217" s="99"/>
    </row>
    <row r="218">
      <c r="A218" s="99"/>
    </row>
    <row r="219">
      <c r="A219" s="99"/>
    </row>
    <row r="220">
      <c r="A220" s="99"/>
    </row>
    <row r="221">
      <c r="A221" s="99"/>
    </row>
    <row r="222">
      <c r="A222" s="99"/>
    </row>
    <row r="223">
      <c r="A223" s="99"/>
    </row>
    <row r="224">
      <c r="A224" s="99"/>
    </row>
    <row r="225">
      <c r="A225" s="99"/>
    </row>
    <row r="226">
      <c r="A226" s="99"/>
    </row>
    <row r="227">
      <c r="A227" s="99"/>
    </row>
    <row r="228">
      <c r="A228" s="99"/>
    </row>
    <row r="229">
      <c r="A229" s="99"/>
    </row>
    <row r="230">
      <c r="A230" s="99"/>
    </row>
    <row r="231">
      <c r="A231" s="99"/>
    </row>
    <row r="232">
      <c r="A232" s="99"/>
    </row>
    <row r="233">
      <c r="A233" s="99"/>
    </row>
    <row r="234">
      <c r="A234" s="99"/>
    </row>
    <row r="235">
      <c r="A235" s="99"/>
    </row>
    <row r="236">
      <c r="A236" s="99"/>
    </row>
    <row r="237">
      <c r="A237" s="99"/>
    </row>
    <row r="238">
      <c r="A238" s="99"/>
    </row>
    <row r="239">
      <c r="A239" s="99"/>
    </row>
    <row r="240">
      <c r="A240" s="99"/>
    </row>
    <row r="241">
      <c r="A241" s="99"/>
    </row>
    <row r="242">
      <c r="A242" s="99"/>
    </row>
    <row r="243">
      <c r="A243" s="99"/>
    </row>
    <row r="244">
      <c r="A244" s="99"/>
    </row>
    <row r="245">
      <c r="A245" s="99"/>
    </row>
    <row r="246">
      <c r="A246" s="99"/>
    </row>
    <row r="247">
      <c r="A247" s="99"/>
    </row>
    <row r="248">
      <c r="A248" s="99"/>
    </row>
    <row r="249">
      <c r="A249" s="99"/>
    </row>
    <row r="250">
      <c r="A250" s="99"/>
    </row>
    <row r="251">
      <c r="A251" s="99"/>
    </row>
    <row r="252">
      <c r="A252" s="99"/>
    </row>
    <row r="253">
      <c r="A253" s="99"/>
    </row>
    <row r="254">
      <c r="A254" s="99"/>
    </row>
    <row r="255">
      <c r="A255" s="99"/>
    </row>
    <row r="256">
      <c r="A256" s="99"/>
    </row>
    <row r="257">
      <c r="A257" s="99"/>
    </row>
    <row r="258">
      <c r="A258" s="99"/>
    </row>
    <row r="259">
      <c r="A259" s="99"/>
    </row>
    <row r="260">
      <c r="A260" s="99"/>
    </row>
    <row r="261">
      <c r="A261" s="99"/>
    </row>
    <row r="262">
      <c r="A262" s="99"/>
    </row>
    <row r="263">
      <c r="A263" s="99"/>
    </row>
    <row r="264">
      <c r="A264" s="99"/>
    </row>
    <row r="265">
      <c r="A265" s="99"/>
    </row>
    <row r="266">
      <c r="A266" s="99"/>
    </row>
    <row r="267">
      <c r="A267" s="99"/>
    </row>
    <row r="268">
      <c r="A268" s="99"/>
    </row>
    <row r="269">
      <c r="A269" s="99"/>
    </row>
    <row r="270">
      <c r="A270" s="99"/>
    </row>
    <row r="271">
      <c r="A271" s="99"/>
    </row>
    <row r="272">
      <c r="A272" s="99"/>
    </row>
    <row r="273">
      <c r="A273" s="99"/>
    </row>
    <row r="274">
      <c r="A274" s="99"/>
    </row>
    <row r="275">
      <c r="A275" s="99"/>
    </row>
    <row r="276">
      <c r="A276" s="99"/>
    </row>
    <row r="277">
      <c r="A277" s="99"/>
    </row>
    <row r="278">
      <c r="A278" s="99"/>
    </row>
    <row r="279">
      <c r="A279" s="99"/>
    </row>
    <row r="280">
      <c r="A280" s="99"/>
    </row>
    <row r="281">
      <c r="A281" s="99"/>
    </row>
    <row r="282">
      <c r="A282" s="99"/>
    </row>
    <row r="283">
      <c r="A283" s="99"/>
    </row>
    <row r="284">
      <c r="A284" s="99"/>
    </row>
    <row r="285">
      <c r="A285" s="99"/>
    </row>
    <row r="286">
      <c r="A286" s="99"/>
    </row>
    <row r="287">
      <c r="A287" s="99"/>
    </row>
    <row r="288">
      <c r="A288" s="99"/>
    </row>
    <row r="289">
      <c r="A289" s="99"/>
    </row>
    <row r="290">
      <c r="A290" s="99"/>
    </row>
    <row r="291">
      <c r="A291" s="99"/>
    </row>
    <row r="292">
      <c r="A292" s="99"/>
    </row>
    <row r="293">
      <c r="A293" s="99"/>
    </row>
    <row r="294">
      <c r="A294" s="99"/>
    </row>
    <row r="295">
      <c r="A295" s="99"/>
    </row>
    <row r="296">
      <c r="A296" s="99"/>
    </row>
    <row r="297">
      <c r="A297" s="99"/>
    </row>
    <row r="298">
      <c r="A298" s="99"/>
    </row>
    <row r="299">
      <c r="A299" s="99"/>
    </row>
    <row r="300">
      <c r="A300" s="99"/>
    </row>
    <row r="301">
      <c r="A301" s="99"/>
    </row>
    <row r="302">
      <c r="A302" s="99"/>
    </row>
    <row r="303">
      <c r="A303" s="99"/>
    </row>
    <row r="304">
      <c r="A304" s="99"/>
    </row>
    <row r="305">
      <c r="A305" s="99"/>
    </row>
    <row r="306">
      <c r="A306" s="99"/>
    </row>
    <row r="307">
      <c r="A307" s="99"/>
    </row>
    <row r="308">
      <c r="A308" s="99"/>
    </row>
    <row r="309">
      <c r="A309" s="99"/>
    </row>
    <row r="310">
      <c r="A310" s="99"/>
    </row>
    <row r="311">
      <c r="A311" s="99"/>
    </row>
    <row r="312">
      <c r="A312" s="99"/>
    </row>
    <row r="313">
      <c r="A313" s="99"/>
    </row>
    <row r="314">
      <c r="A314" s="99"/>
    </row>
    <row r="315">
      <c r="A315" s="99"/>
    </row>
    <row r="316">
      <c r="A316" s="99"/>
    </row>
    <row r="317">
      <c r="A317" s="99"/>
    </row>
    <row r="318">
      <c r="A318" s="99"/>
    </row>
    <row r="319">
      <c r="A319" s="99"/>
    </row>
    <row r="320">
      <c r="A320" s="99"/>
    </row>
    <row r="321">
      <c r="A321" s="99"/>
    </row>
    <row r="322">
      <c r="A322" s="99"/>
    </row>
    <row r="323">
      <c r="A323" s="99"/>
    </row>
    <row r="324">
      <c r="A324" s="99"/>
    </row>
    <row r="325">
      <c r="A325" s="99"/>
    </row>
    <row r="326">
      <c r="A326" s="99"/>
    </row>
    <row r="327">
      <c r="A327" s="99"/>
    </row>
    <row r="328">
      <c r="A328" s="99"/>
    </row>
    <row r="329">
      <c r="A329" s="99"/>
    </row>
    <row r="330">
      <c r="A330" s="99"/>
    </row>
    <row r="331">
      <c r="A331" s="99"/>
    </row>
    <row r="332">
      <c r="A332" s="99"/>
    </row>
    <row r="333">
      <c r="A333" s="99"/>
    </row>
    <row r="334">
      <c r="A334" s="99"/>
    </row>
    <row r="335">
      <c r="A335" s="99"/>
    </row>
    <row r="336">
      <c r="A336" s="99"/>
    </row>
    <row r="337">
      <c r="A337" s="99"/>
    </row>
    <row r="338">
      <c r="A338" s="99"/>
    </row>
    <row r="339">
      <c r="A339" s="99"/>
    </row>
    <row r="340">
      <c r="A340" s="99"/>
    </row>
    <row r="341">
      <c r="A341" s="99"/>
    </row>
    <row r="342">
      <c r="A342" s="99"/>
    </row>
    <row r="343">
      <c r="A343" s="99"/>
    </row>
    <row r="344">
      <c r="A344" s="99"/>
    </row>
    <row r="345">
      <c r="A345" s="99"/>
    </row>
    <row r="346">
      <c r="A346" s="99"/>
    </row>
    <row r="347">
      <c r="A347" s="99"/>
    </row>
    <row r="348">
      <c r="A348" s="99"/>
    </row>
    <row r="349">
      <c r="A349" s="99"/>
    </row>
    <row r="350">
      <c r="A350" s="99"/>
    </row>
    <row r="351">
      <c r="A351" s="99"/>
    </row>
    <row r="352">
      <c r="A352" s="99"/>
    </row>
    <row r="353">
      <c r="A353" s="99"/>
    </row>
    <row r="354">
      <c r="A354" s="99"/>
    </row>
    <row r="355">
      <c r="A355" s="99"/>
    </row>
    <row r="356">
      <c r="A356" s="99"/>
    </row>
    <row r="357">
      <c r="A357" s="99"/>
    </row>
    <row r="358">
      <c r="A358" s="99"/>
    </row>
    <row r="359">
      <c r="A359" s="99"/>
    </row>
    <row r="360">
      <c r="A360" s="99"/>
    </row>
    <row r="361">
      <c r="A361" s="99"/>
    </row>
    <row r="362">
      <c r="A362" s="99"/>
    </row>
    <row r="363">
      <c r="A363" s="99"/>
    </row>
    <row r="364">
      <c r="A364" s="99"/>
    </row>
    <row r="365">
      <c r="A365" s="99"/>
    </row>
    <row r="366">
      <c r="A366" s="99"/>
    </row>
    <row r="367">
      <c r="A367" s="99"/>
    </row>
    <row r="368">
      <c r="A368" s="99"/>
    </row>
    <row r="369">
      <c r="A369" s="99"/>
    </row>
    <row r="370">
      <c r="A370" s="99"/>
    </row>
    <row r="371">
      <c r="A371" s="99"/>
    </row>
    <row r="372">
      <c r="A372" s="99"/>
    </row>
    <row r="373">
      <c r="A373" s="99"/>
    </row>
    <row r="374">
      <c r="A374" s="99"/>
    </row>
    <row r="375">
      <c r="A375" s="99"/>
    </row>
    <row r="376">
      <c r="A376" s="99"/>
    </row>
    <row r="377">
      <c r="A377" s="99"/>
    </row>
    <row r="378">
      <c r="A378" s="99"/>
    </row>
    <row r="379">
      <c r="A379" s="99"/>
    </row>
    <row r="380">
      <c r="A380" s="99"/>
    </row>
    <row r="381">
      <c r="A381" s="99"/>
    </row>
    <row r="382">
      <c r="A382" s="99"/>
    </row>
    <row r="383">
      <c r="A383" s="99"/>
    </row>
    <row r="384">
      <c r="A384" s="99"/>
    </row>
    <row r="385">
      <c r="A385" s="99"/>
    </row>
    <row r="386">
      <c r="A386" s="99"/>
    </row>
    <row r="387">
      <c r="A387" s="99"/>
    </row>
    <row r="388">
      <c r="A388" s="99"/>
    </row>
    <row r="389">
      <c r="A389" s="99"/>
    </row>
    <row r="390">
      <c r="A390" s="99"/>
    </row>
    <row r="391">
      <c r="A391" s="99"/>
    </row>
    <row r="392">
      <c r="A392" s="99"/>
    </row>
    <row r="393">
      <c r="A393" s="99"/>
    </row>
    <row r="394">
      <c r="A394" s="99"/>
    </row>
    <row r="395">
      <c r="A395" s="99"/>
    </row>
    <row r="396">
      <c r="A396" s="99"/>
    </row>
    <row r="397">
      <c r="A397" s="99"/>
    </row>
    <row r="398">
      <c r="A398" s="99"/>
    </row>
    <row r="399">
      <c r="A399" s="99"/>
    </row>
    <row r="400">
      <c r="A400" s="99"/>
    </row>
    <row r="401">
      <c r="A401" s="99"/>
    </row>
    <row r="402">
      <c r="A402" s="99"/>
    </row>
    <row r="403">
      <c r="A403" s="99"/>
    </row>
    <row r="404">
      <c r="A404" s="99"/>
    </row>
    <row r="405">
      <c r="A405" s="99"/>
    </row>
    <row r="406">
      <c r="A406" s="99"/>
    </row>
    <row r="407">
      <c r="A407" s="99"/>
    </row>
    <row r="408">
      <c r="A408" s="99"/>
    </row>
    <row r="409">
      <c r="A409" s="99"/>
    </row>
    <row r="410">
      <c r="A410" s="99"/>
    </row>
    <row r="411">
      <c r="A411" s="99"/>
    </row>
    <row r="412">
      <c r="A412" s="99"/>
    </row>
    <row r="413">
      <c r="A413" s="99"/>
    </row>
    <row r="414">
      <c r="A414" s="99"/>
    </row>
    <row r="415">
      <c r="A415" s="99"/>
    </row>
    <row r="416">
      <c r="A416" s="99"/>
    </row>
    <row r="417">
      <c r="A417" s="99"/>
    </row>
    <row r="418">
      <c r="A418" s="99"/>
    </row>
    <row r="419">
      <c r="A419" s="99"/>
    </row>
    <row r="420">
      <c r="A420" s="99"/>
    </row>
    <row r="421">
      <c r="A421" s="99"/>
    </row>
    <row r="422">
      <c r="A422" s="99"/>
    </row>
    <row r="423">
      <c r="A423" s="99"/>
    </row>
    <row r="424">
      <c r="A424" s="99"/>
    </row>
    <row r="425">
      <c r="A425" s="99"/>
    </row>
    <row r="426">
      <c r="A426" s="99"/>
    </row>
    <row r="427">
      <c r="A427" s="99"/>
    </row>
    <row r="428">
      <c r="A428" s="99"/>
    </row>
    <row r="429">
      <c r="A429" s="99"/>
    </row>
    <row r="430">
      <c r="A430" s="99"/>
    </row>
    <row r="431">
      <c r="A431" s="99"/>
    </row>
    <row r="432">
      <c r="A432" s="99"/>
    </row>
    <row r="433">
      <c r="A433" s="99"/>
    </row>
    <row r="434">
      <c r="A434" s="99"/>
    </row>
    <row r="435">
      <c r="A435" s="99"/>
    </row>
    <row r="436">
      <c r="A436" s="99"/>
    </row>
    <row r="437">
      <c r="A437" s="99"/>
    </row>
    <row r="438">
      <c r="A438" s="99"/>
    </row>
    <row r="439">
      <c r="A439" s="99"/>
    </row>
    <row r="440">
      <c r="A440" s="99"/>
    </row>
    <row r="441">
      <c r="A441" s="99"/>
    </row>
    <row r="442">
      <c r="A442" s="99"/>
    </row>
    <row r="443">
      <c r="A443" s="99"/>
    </row>
    <row r="444">
      <c r="A444" s="99"/>
    </row>
    <row r="445">
      <c r="A445" s="99"/>
    </row>
    <row r="446">
      <c r="A446" s="99"/>
    </row>
    <row r="447">
      <c r="A447" s="99"/>
    </row>
    <row r="448">
      <c r="A448" s="99"/>
    </row>
    <row r="449">
      <c r="A449" s="99"/>
    </row>
    <row r="450">
      <c r="A450" s="99"/>
    </row>
    <row r="451">
      <c r="A451" s="99"/>
    </row>
    <row r="452">
      <c r="A452" s="99"/>
    </row>
    <row r="453">
      <c r="A453" s="99"/>
    </row>
    <row r="454">
      <c r="A454" s="99"/>
    </row>
    <row r="455">
      <c r="A455" s="99"/>
    </row>
    <row r="456">
      <c r="A456" s="99"/>
    </row>
    <row r="457">
      <c r="A457" s="99"/>
    </row>
    <row r="458">
      <c r="A458" s="99"/>
    </row>
    <row r="459">
      <c r="A459" s="99"/>
    </row>
    <row r="460">
      <c r="A460" s="99"/>
    </row>
    <row r="461">
      <c r="A461" s="99"/>
    </row>
    <row r="462">
      <c r="A462" s="99"/>
    </row>
    <row r="463">
      <c r="A463" s="99"/>
    </row>
    <row r="464">
      <c r="A464" s="99"/>
    </row>
    <row r="465">
      <c r="A465" s="99"/>
    </row>
    <row r="466">
      <c r="A466" s="99"/>
    </row>
    <row r="467">
      <c r="A467" s="99"/>
    </row>
    <row r="468">
      <c r="A468" s="99"/>
    </row>
    <row r="469">
      <c r="A469" s="99"/>
    </row>
    <row r="470">
      <c r="A470" s="99"/>
    </row>
    <row r="471">
      <c r="A471" s="99"/>
    </row>
    <row r="472">
      <c r="A472" s="99"/>
    </row>
    <row r="473">
      <c r="A473" s="99"/>
    </row>
    <row r="474">
      <c r="A474" s="99"/>
    </row>
    <row r="475">
      <c r="A475" s="99"/>
    </row>
    <row r="476">
      <c r="A476" s="99"/>
    </row>
    <row r="477">
      <c r="A477" s="99"/>
    </row>
    <row r="478">
      <c r="A478" s="99"/>
    </row>
    <row r="479">
      <c r="A479" s="99"/>
    </row>
    <row r="480">
      <c r="A480" s="99"/>
    </row>
    <row r="481">
      <c r="A481" s="99"/>
    </row>
    <row r="482">
      <c r="A482" s="99"/>
    </row>
    <row r="483">
      <c r="A483" s="99"/>
    </row>
    <row r="484">
      <c r="A484" s="99"/>
    </row>
    <row r="485">
      <c r="A485" s="99"/>
    </row>
    <row r="486">
      <c r="A486" s="99"/>
    </row>
    <row r="487">
      <c r="A487" s="99"/>
    </row>
    <row r="488">
      <c r="A488" s="99"/>
    </row>
    <row r="489">
      <c r="A489" s="99"/>
    </row>
    <row r="490">
      <c r="A490" s="99"/>
    </row>
    <row r="491">
      <c r="A491" s="99"/>
    </row>
    <row r="492">
      <c r="A492" s="99"/>
    </row>
    <row r="493">
      <c r="A493" s="99"/>
    </row>
    <row r="494">
      <c r="A494" s="99"/>
    </row>
    <row r="495">
      <c r="A495" s="99"/>
    </row>
    <row r="496">
      <c r="A496" s="99"/>
    </row>
    <row r="497">
      <c r="A497" s="99"/>
    </row>
    <row r="498">
      <c r="A498" s="99"/>
    </row>
    <row r="499">
      <c r="A499" s="99"/>
    </row>
    <row r="500">
      <c r="A500" s="99"/>
    </row>
    <row r="501">
      <c r="A501" s="99"/>
    </row>
    <row r="502">
      <c r="A502" s="99"/>
    </row>
    <row r="503">
      <c r="A503" s="99"/>
    </row>
    <row r="504">
      <c r="A504" s="99"/>
    </row>
    <row r="505">
      <c r="A505" s="99"/>
    </row>
    <row r="506">
      <c r="A506" s="99"/>
    </row>
    <row r="507">
      <c r="A507" s="99"/>
    </row>
    <row r="508">
      <c r="A508" s="99"/>
    </row>
    <row r="509">
      <c r="A509" s="99"/>
    </row>
    <row r="510">
      <c r="A510" s="99"/>
    </row>
    <row r="511">
      <c r="A511" s="99"/>
    </row>
    <row r="512">
      <c r="A512" s="99"/>
    </row>
    <row r="513">
      <c r="A513" s="99"/>
    </row>
    <row r="514">
      <c r="A514" s="99"/>
    </row>
    <row r="515">
      <c r="A515" s="99"/>
    </row>
    <row r="516">
      <c r="A516" s="99"/>
    </row>
    <row r="517">
      <c r="A517" s="99"/>
    </row>
    <row r="518">
      <c r="A518" s="99"/>
    </row>
    <row r="519">
      <c r="A519" s="99"/>
    </row>
    <row r="520">
      <c r="A520" s="99"/>
    </row>
    <row r="521">
      <c r="A521" s="99"/>
    </row>
    <row r="522">
      <c r="A522" s="99"/>
    </row>
    <row r="523">
      <c r="A523" s="99"/>
    </row>
    <row r="524">
      <c r="A524" s="99"/>
    </row>
    <row r="525">
      <c r="A525" s="99"/>
    </row>
    <row r="526">
      <c r="A526" s="99"/>
    </row>
    <row r="527">
      <c r="A527" s="99"/>
    </row>
    <row r="528">
      <c r="A528" s="99"/>
    </row>
    <row r="529">
      <c r="A529" s="99"/>
    </row>
    <row r="530">
      <c r="A530" s="99"/>
    </row>
    <row r="531">
      <c r="A531" s="99"/>
    </row>
    <row r="532">
      <c r="A532" s="99"/>
    </row>
    <row r="533">
      <c r="A533" s="99"/>
    </row>
    <row r="534">
      <c r="A534" s="99"/>
    </row>
    <row r="535">
      <c r="A535" s="99"/>
    </row>
    <row r="536">
      <c r="A536" s="99"/>
    </row>
    <row r="537">
      <c r="A537" s="99"/>
    </row>
    <row r="538">
      <c r="A538" s="99"/>
    </row>
    <row r="539">
      <c r="A539" s="99"/>
    </row>
    <row r="540">
      <c r="A540" s="99"/>
    </row>
    <row r="541">
      <c r="A541" s="99"/>
    </row>
    <row r="542">
      <c r="A542" s="99"/>
    </row>
    <row r="543">
      <c r="A543" s="99"/>
    </row>
    <row r="544">
      <c r="A544" s="99"/>
    </row>
    <row r="545">
      <c r="A545" s="99"/>
    </row>
    <row r="546">
      <c r="A546" s="99"/>
    </row>
    <row r="547">
      <c r="A547" s="99"/>
    </row>
    <row r="548">
      <c r="A548" s="99"/>
    </row>
    <row r="549">
      <c r="A549" s="99"/>
    </row>
    <row r="550">
      <c r="A550" s="99"/>
    </row>
    <row r="551">
      <c r="A551" s="99"/>
    </row>
    <row r="552">
      <c r="A552" s="99"/>
    </row>
    <row r="553">
      <c r="A553" s="99"/>
    </row>
    <row r="554">
      <c r="A554" s="99"/>
    </row>
    <row r="555">
      <c r="A555" s="99"/>
    </row>
    <row r="556">
      <c r="A556" s="99"/>
    </row>
    <row r="557">
      <c r="A557" s="99"/>
    </row>
    <row r="558">
      <c r="A558" s="99"/>
    </row>
    <row r="559">
      <c r="A559" s="99"/>
    </row>
    <row r="560">
      <c r="A560" s="99"/>
    </row>
    <row r="561">
      <c r="A561" s="99"/>
    </row>
    <row r="562">
      <c r="A562" s="99"/>
    </row>
    <row r="563">
      <c r="A563" s="99"/>
    </row>
    <row r="564">
      <c r="A564" s="99"/>
    </row>
    <row r="565">
      <c r="A565" s="99"/>
    </row>
    <row r="566">
      <c r="A566" s="99"/>
    </row>
    <row r="567">
      <c r="A567" s="99"/>
    </row>
    <row r="568">
      <c r="A568" s="99"/>
    </row>
    <row r="569">
      <c r="A569" s="99"/>
    </row>
    <row r="570">
      <c r="A570" s="99"/>
    </row>
    <row r="571">
      <c r="A571" s="99"/>
    </row>
    <row r="572">
      <c r="A572" s="99"/>
    </row>
    <row r="573">
      <c r="A573" s="99"/>
    </row>
    <row r="574">
      <c r="A574" s="99"/>
    </row>
    <row r="575">
      <c r="A575" s="99"/>
    </row>
    <row r="576">
      <c r="A576" s="99"/>
    </row>
    <row r="577">
      <c r="A577" s="99"/>
    </row>
    <row r="578">
      <c r="A578" s="99"/>
    </row>
    <row r="579">
      <c r="A579" s="99"/>
    </row>
    <row r="580">
      <c r="A580" s="99"/>
    </row>
    <row r="581">
      <c r="A581" s="99"/>
    </row>
    <row r="582">
      <c r="A582" s="99"/>
    </row>
    <row r="583">
      <c r="A583" s="99"/>
    </row>
    <row r="584">
      <c r="A584" s="99"/>
    </row>
    <row r="585">
      <c r="A585" s="99"/>
    </row>
    <row r="586">
      <c r="A586" s="99"/>
    </row>
    <row r="587">
      <c r="A587" s="99"/>
    </row>
    <row r="588">
      <c r="A588" s="99"/>
    </row>
    <row r="589">
      <c r="A589" s="99"/>
    </row>
    <row r="590">
      <c r="A590" s="99"/>
    </row>
    <row r="591">
      <c r="A591" s="99"/>
    </row>
    <row r="592">
      <c r="A592" s="99"/>
    </row>
    <row r="593">
      <c r="A593" s="99"/>
    </row>
    <row r="594">
      <c r="A594" s="99"/>
    </row>
    <row r="595">
      <c r="A595" s="99"/>
    </row>
    <row r="596">
      <c r="A596" s="99"/>
    </row>
    <row r="597">
      <c r="A597" s="99"/>
    </row>
    <row r="598">
      <c r="A598" s="99"/>
    </row>
    <row r="599">
      <c r="A599" s="99"/>
    </row>
    <row r="600">
      <c r="A600" s="99"/>
    </row>
    <row r="601">
      <c r="A601" s="99"/>
    </row>
    <row r="602">
      <c r="A602" s="99"/>
    </row>
    <row r="603">
      <c r="A603" s="99"/>
    </row>
    <row r="604">
      <c r="A604" s="99"/>
    </row>
    <row r="605">
      <c r="A605" s="99"/>
    </row>
    <row r="606">
      <c r="A606" s="99"/>
    </row>
    <row r="607">
      <c r="A607" s="99"/>
    </row>
    <row r="608">
      <c r="A608" s="99"/>
    </row>
    <row r="609">
      <c r="A609" s="99"/>
    </row>
    <row r="610">
      <c r="A610" s="99"/>
    </row>
    <row r="611">
      <c r="A611" s="99"/>
    </row>
    <row r="612">
      <c r="A612" s="99"/>
    </row>
    <row r="613">
      <c r="A613" s="99"/>
    </row>
    <row r="614">
      <c r="A614" s="99"/>
    </row>
    <row r="615">
      <c r="A615" s="99"/>
    </row>
    <row r="616">
      <c r="A616" s="99"/>
    </row>
    <row r="617">
      <c r="A617" s="99"/>
    </row>
    <row r="618">
      <c r="A618" s="99"/>
    </row>
    <row r="619">
      <c r="A619" s="99"/>
    </row>
    <row r="620">
      <c r="A620" s="99"/>
    </row>
    <row r="621">
      <c r="A621" s="99"/>
    </row>
    <row r="622">
      <c r="A622" s="99"/>
    </row>
    <row r="623">
      <c r="A623" s="99"/>
    </row>
    <row r="624">
      <c r="A624" s="99"/>
    </row>
    <row r="625">
      <c r="A625" s="99"/>
    </row>
    <row r="626">
      <c r="A626" s="99"/>
    </row>
    <row r="627">
      <c r="A627" s="99"/>
    </row>
    <row r="628">
      <c r="A628" s="99"/>
    </row>
    <row r="629">
      <c r="A629" s="99"/>
    </row>
    <row r="630">
      <c r="A630" s="99"/>
    </row>
    <row r="631">
      <c r="A631" s="99"/>
    </row>
    <row r="632">
      <c r="A632" s="99"/>
    </row>
    <row r="633">
      <c r="A633" s="99"/>
    </row>
    <row r="634">
      <c r="A634" s="99"/>
    </row>
    <row r="635">
      <c r="A635" s="99"/>
    </row>
    <row r="636">
      <c r="A636" s="99"/>
    </row>
    <row r="637">
      <c r="A637" s="99"/>
    </row>
    <row r="638">
      <c r="A638" s="99"/>
    </row>
    <row r="639">
      <c r="A639" s="99"/>
    </row>
    <row r="640">
      <c r="A640" s="99"/>
    </row>
    <row r="641">
      <c r="A641" s="99"/>
    </row>
    <row r="642">
      <c r="A642" s="99"/>
    </row>
    <row r="643">
      <c r="A643" s="99"/>
    </row>
    <row r="644">
      <c r="A644" s="99"/>
    </row>
    <row r="645">
      <c r="A645" s="99"/>
    </row>
    <row r="646">
      <c r="A646" s="99"/>
    </row>
    <row r="647">
      <c r="A647" s="99"/>
    </row>
    <row r="648">
      <c r="A648" s="99"/>
    </row>
    <row r="649">
      <c r="A649" s="99"/>
    </row>
    <row r="650">
      <c r="A650" s="99"/>
    </row>
    <row r="651">
      <c r="A651" s="99"/>
    </row>
    <row r="652">
      <c r="A652" s="99"/>
    </row>
    <row r="653">
      <c r="A653" s="99"/>
    </row>
    <row r="654">
      <c r="A654" s="99"/>
    </row>
    <row r="655">
      <c r="A655" s="99"/>
    </row>
    <row r="656">
      <c r="A656" s="99"/>
    </row>
    <row r="657">
      <c r="A657" s="99"/>
    </row>
    <row r="658">
      <c r="A658" s="99"/>
    </row>
    <row r="659">
      <c r="A659" s="99"/>
    </row>
    <row r="660">
      <c r="A660" s="99"/>
    </row>
    <row r="661">
      <c r="A661" s="99"/>
    </row>
    <row r="662">
      <c r="A662" s="99"/>
    </row>
    <row r="663">
      <c r="A663" s="99"/>
    </row>
    <row r="664">
      <c r="A664" s="99"/>
    </row>
    <row r="665">
      <c r="A665" s="99"/>
    </row>
    <row r="666">
      <c r="A666" s="99"/>
    </row>
    <row r="667">
      <c r="A667" s="99"/>
    </row>
    <row r="668">
      <c r="A668" s="99"/>
    </row>
    <row r="669">
      <c r="A669" s="99"/>
    </row>
    <row r="670">
      <c r="A670" s="99"/>
    </row>
    <row r="671">
      <c r="A671" s="99"/>
    </row>
    <row r="672">
      <c r="A672" s="99"/>
    </row>
    <row r="673">
      <c r="A673" s="99"/>
    </row>
    <row r="674">
      <c r="A674" s="99"/>
    </row>
    <row r="675">
      <c r="A675" s="99"/>
    </row>
    <row r="676">
      <c r="A676" s="99"/>
    </row>
    <row r="677">
      <c r="A677" s="99"/>
    </row>
    <row r="678">
      <c r="A678" s="99"/>
    </row>
    <row r="679">
      <c r="A679" s="99"/>
    </row>
    <row r="680">
      <c r="A680" s="99"/>
    </row>
    <row r="681">
      <c r="A681" s="99"/>
    </row>
    <row r="682">
      <c r="A682" s="99"/>
    </row>
    <row r="683">
      <c r="A683" s="99"/>
    </row>
    <row r="684">
      <c r="A684" s="99"/>
    </row>
    <row r="685">
      <c r="A685" s="99"/>
    </row>
    <row r="686">
      <c r="A686" s="99"/>
    </row>
    <row r="687">
      <c r="A687" s="99"/>
    </row>
    <row r="688">
      <c r="A688" s="99"/>
    </row>
    <row r="689">
      <c r="A689" s="99"/>
    </row>
    <row r="690">
      <c r="A690" s="99"/>
    </row>
    <row r="691">
      <c r="A691" s="99"/>
    </row>
    <row r="692">
      <c r="A692" s="99"/>
    </row>
    <row r="693">
      <c r="A693" s="99"/>
    </row>
    <row r="694">
      <c r="A694" s="99"/>
    </row>
    <row r="695">
      <c r="A695" s="99"/>
    </row>
    <row r="696">
      <c r="A696" s="99"/>
    </row>
    <row r="697">
      <c r="A697" s="99"/>
    </row>
    <row r="698">
      <c r="A698" s="99"/>
    </row>
    <row r="699">
      <c r="A699" s="99"/>
    </row>
    <row r="700">
      <c r="A700" s="99"/>
    </row>
    <row r="701">
      <c r="A701" s="99"/>
    </row>
    <row r="702">
      <c r="A702" s="99"/>
    </row>
    <row r="703">
      <c r="A703" s="99"/>
    </row>
    <row r="704">
      <c r="A704" s="99"/>
    </row>
    <row r="705">
      <c r="A705" s="99"/>
    </row>
    <row r="706">
      <c r="A706" s="99"/>
    </row>
    <row r="707">
      <c r="A707" s="99"/>
    </row>
    <row r="708">
      <c r="A708" s="99"/>
    </row>
    <row r="709">
      <c r="A709" s="99"/>
    </row>
    <row r="710">
      <c r="A710" s="99"/>
    </row>
    <row r="711">
      <c r="A711" s="99"/>
    </row>
    <row r="712">
      <c r="A712" s="99"/>
    </row>
    <row r="713">
      <c r="A713" s="99"/>
    </row>
    <row r="714">
      <c r="A714" s="99"/>
    </row>
    <row r="715">
      <c r="A715" s="99"/>
    </row>
    <row r="716">
      <c r="A716" s="99"/>
    </row>
    <row r="717">
      <c r="A717" s="99"/>
    </row>
    <row r="718">
      <c r="A718" s="99"/>
    </row>
    <row r="719">
      <c r="A719" s="99"/>
    </row>
    <row r="720">
      <c r="A720" s="99"/>
    </row>
    <row r="721">
      <c r="A721" s="99"/>
    </row>
    <row r="722">
      <c r="A722" s="99"/>
    </row>
    <row r="723">
      <c r="A723" s="99"/>
    </row>
    <row r="724">
      <c r="A724" s="99"/>
    </row>
    <row r="725">
      <c r="A725" s="99"/>
    </row>
    <row r="726">
      <c r="A726" s="99"/>
    </row>
    <row r="727">
      <c r="A727" s="99"/>
    </row>
    <row r="728">
      <c r="A728" s="99"/>
    </row>
    <row r="729">
      <c r="A729" s="99"/>
    </row>
    <row r="730">
      <c r="A730" s="99"/>
    </row>
    <row r="731">
      <c r="A731" s="99"/>
    </row>
    <row r="732">
      <c r="A732" s="99"/>
    </row>
    <row r="733">
      <c r="A733" s="99"/>
    </row>
    <row r="734">
      <c r="A734" s="99"/>
    </row>
    <row r="735">
      <c r="A735" s="99"/>
    </row>
    <row r="736">
      <c r="A736" s="99"/>
    </row>
    <row r="737">
      <c r="A737" s="99"/>
    </row>
    <row r="738">
      <c r="A738" s="99"/>
    </row>
    <row r="739">
      <c r="A739" s="99"/>
    </row>
    <row r="740">
      <c r="A740" s="99"/>
    </row>
    <row r="741">
      <c r="A741" s="99"/>
    </row>
    <row r="742">
      <c r="A742" s="99"/>
    </row>
    <row r="743">
      <c r="A743" s="99"/>
    </row>
    <row r="744">
      <c r="A744" s="99"/>
    </row>
    <row r="745">
      <c r="A745" s="99"/>
    </row>
    <row r="746">
      <c r="A746" s="99"/>
    </row>
    <row r="747">
      <c r="A747" s="99"/>
    </row>
    <row r="748">
      <c r="A748" s="99"/>
    </row>
    <row r="749">
      <c r="A749" s="99"/>
    </row>
    <row r="750">
      <c r="A750" s="99"/>
    </row>
    <row r="751">
      <c r="A751" s="99"/>
    </row>
    <row r="752">
      <c r="A752" s="99"/>
    </row>
    <row r="753">
      <c r="A753" s="99"/>
    </row>
    <row r="754">
      <c r="A754" s="99"/>
    </row>
    <row r="755">
      <c r="A755" s="99"/>
    </row>
    <row r="756">
      <c r="A756" s="99"/>
    </row>
    <row r="757">
      <c r="A757" s="99"/>
    </row>
    <row r="758">
      <c r="A758" s="99"/>
    </row>
    <row r="759">
      <c r="A759" s="99"/>
    </row>
    <row r="760">
      <c r="A760" s="99"/>
    </row>
    <row r="761">
      <c r="A761" s="99"/>
    </row>
    <row r="762">
      <c r="A762" s="99"/>
    </row>
    <row r="763">
      <c r="A763" s="99"/>
    </row>
    <row r="764">
      <c r="A764" s="99"/>
    </row>
    <row r="765">
      <c r="A765" s="99"/>
    </row>
    <row r="766">
      <c r="A766" s="99"/>
    </row>
    <row r="767">
      <c r="A767" s="99"/>
    </row>
    <row r="768">
      <c r="A768" s="99"/>
    </row>
    <row r="769">
      <c r="A769" s="99"/>
    </row>
    <row r="770">
      <c r="A770" s="99"/>
    </row>
    <row r="771">
      <c r="A771" s="99"/>
    </row>
    <row r="772">
      <c r="A772" s="99"/>
    </row>
    <row r="773">
      <c r="A773" s="99"/>
    </row>
    <row r="774">
      <c r="A774" s="99"/>
    </row>
    <row r="775">
      <c r="A775" s="99"/>
    </row>
    <row r="776">
      <c r="A776" s="99"/>
    </row>
    <row r="777">
      <c r="A777" s="99"/>
    </row>
    <row r="778">
      <c r="A778" s="99"/>
    </row>
    <row r="779">
      <c r="A779" s="99"/>
    </row>
    <row r="780">
      <c r="A780" s="99"/>
    </row>
    <row r="781">
      <c r="A781" s="99"/>
    </row>
    <row r="782">
      <c r="A782" s="99"/>
    </row>
    <row r="783">
      <c r="A783" s="99"/>
    </row>
    <row r="784">
      <c r="A784" s="99"/>
    </row>
    <row r="785">
      <c r="A785" s="99"/>
    </row>
    <row r="786">
      <c r="A786" s="99"/>
    </row>
    <row r="787">
      <c r="A787" s="99"/>
    </row>
    <row r="788">
      <c r="A788" s="99"/>
    </row>
    <row r="789">
      <c r="A789" s="99"/>
    </row>
    <row r="790">
      <c r="A790" s="99"/>
    </row>
    <row r="791">
      <c r="A791" s="99"/>
    </row>
    <row r="792">
      <c r="A792" s="99"/>
    </row>
    <row r="793">
      <c r="A793" s="99"/>
    </row>
    <row r="794">
      <c r="A794" s="99"/>
    </row>
    <row r="795">
      <c r="A795" s="99"/>
    </row>
    <row r="796">
      <c r="A796" s="99"/>
    </row>
    <row r="797">
      <c r="A797" s="99"/>
    </row>
    <row r="798">
      <c r="A798" s="99"/>
    </row>
    <row r="799">
      <c r="A799" s="99"/>
    </row>
    <row r="800">
      <c r="A800" s="99"/>
    </row>
    <row r="801">
      <c r="A801" s="99"/>
    </row>
    <row r="802">
      <c r="A802" s="99"/>
    </row>
    <row r="803">
      <c r="A803" s="99"/>
    </row>
    <row r="804">
      <c r="A804" s="99"/>
    </row>
    <row r="805">
      <c r="A805" s="99"/>
    </row>
    <row r="806">
      <c r="A806" s="99"/>
    </row>
    <row r="807">
      <c r="A807" s="99"/>
    </row>
    <row r="808">
      <c r="A808" s="99"/>
    </row>
    <row r="809">
      <c r="A809" s="99"/>
    </row>
    <row r="810">
      <c r="A810" s="99"/>
    </row>
    <row r="811">
      <c r="A811" s="99"/>
    </row>
    <row r="812">
      <c r="A812" s="99"/>
    </row>
    <row r="813">
      <c r="A813" s="99"/>
    </row>
    <row r="814">
      <c r="A814" s="99"/>
    </row>
    <row r="815">
      <c r="A815" s="99"/>
    </row>
    <row r="816">
      <c r="A816" s="99"/>
    </row>
    <row r="817">
      <c r="A817" s="99"/>
    </row>
    <row r="818">
      <c r="A818" s="99"/>
    </row>
    <row r="819">
      <c r="A819" s="99"/>
    </row>
    <row r="820">
      <c r="A820" s="99"/>
    </row>
    <row r="821">
      <c r="A821" s="99"/>
    </row>
    <row r="822">
      <c r="A822" s="99"/>
    </row>
    <row r="823">
      <c r="A823" s="99"/>
    </row>
    <row r="824">
      <c r="A824" s="99"/>
    </row>
    <row r="825">
      <c r="A825" s="99"/>
    </row>
    <row r="826">
      <c r="A826" s="99"/>
    </row>
    <row r="827">
      <c r="A827" s="99"/>
    </row>
    <row r="828">
      <c r="A828" s="99"/>
    </row>
    <row r="829">
      <c r="A829" s="99"/>
    </row>
    <row r="830">
      <c r="A830" s="99"/>
    </row>
    <row r="831">
      <c r="A831" s="99"/>
    </row>
    <row r="832">
      <c r="A832" s="99"/>
    </row>
    <row r="833">
      <c r="A833" s="99"/>
    </row>
    <row r="834">
      <c r="A834" s="99"/>
    </row>
    <row r="835">
      <c r="A835" s="99"/>
    </row>
    <row r="836">
      <c r="A836" s="99"/>
    </row>
    <row r="837">
      <c r="A837" s="99"/>
    </row>
    <row r="838">
      <c r="A838" s="99"/>
    </row>
    <row r="839">
      <c r="A839" s="99"/>
    </row>
    <row r="840">
      <c r="A840" s="99"/>
    </row>
    <row r="841">
      <c r="A841" s="99"/>
    </row>
    <row r="842">
      <c r="A842" s="99"/>
    </row>
    <row r="843">
      <c r="A843" s="99"/>
    </row>
    <row r="844">
      <c r="A844" s="99"/>
    </row>
    <row r="845">
      <c r="A845" s="99"/>
    </row>
    <row r="846">
      <c r="A846" s="99"/>
    </row>
    <row r="847">
      <c r="A847" s="99"/>
    </row>
    <row r="848">
      <c r="A848" s="99"/>
    </row>
    <row r="849">
      <c r="A849" s="99"/>
    </row>
    <row r="850">
      <c r="A850" s="99"/>
    </row>
    <row r="851">
      <c r="A851" s="99"/>
    </row>
    <row r="852">
      <c r="A852" s="99"/>
    </row>
    <row r="853">
      <c r="A853" s="99"/>
    </row>
    <row r="854">
      <c r="A854" s="99"/>
    </row>
    <row r="855">
      <c r="A855" s="99"/>
    </row>
    <row r="856">
      <c r="A856" s="99"/>
    </row>
    <row r="857">
      <c r="A857" s="99"/>
    </row>
    <row r="858">
      <c r="A858" s="99"/>
    </row>
    <row r="859">
      <c r="A859" s="99"/>
    </row>
    <row r="860">
      <c r="A860" s="99"/>
    </row>
    <row r="861">
      <c r="A861" s="99"/>
    </row>
    <row r="862">
      <c r="A862" s="99"/>
    </row>
    <row r="863">
      <c r="A863" s="99"/>
    </row>
    <row r="864">
      <c r="A864" s="99"/>
    </row>
    <row r="865">
      <c r="A865" s="99"/>
    </row>
    <row r="866">
      <c r="A866" s="99"/>
    </row>
    <row r="867">
      <c r="A867" s="99"/>
    </row>
    <row r="868">
      <c r="A868" s="99"/>
    </row>
    <row r="869">
      <c r="A869" s="99"/>
    </row>
    <row r="870">
      <c r="A870" s="99"/>
    </row>
    <row r="871">
      <c r="A871" s="99"/>
    </row>
    <row r="872">
      <c r="A872" s="99"/>
    </row>
    <row r="873">
      <c r="A873" s="99"/>
    </row>
    <row r="874">
      <c r="A874" s="99"/>
    </row>
    <row r="875">
      <c r="A875" s="99"/>
    </row>
    <row r="876">
      <c r="A876" s="99"/>
    </row>
    <row r="877">
      <c r="A877" s="99"/>
    </row>
    <row r="878">
      <c r="A878" s="99"/>
    </row>
    <row r="879">
      <c r="A879" s="99"/>
    </row>
    <row r="880">
      <c r="A880" s="99"/>
    </row>
    <row r="881">
      <c r="A881" s="99"/>
    </row>
    <row r="882">
      <c r="A882" s="99"/>
    </row>
    <row r="883">
      <c r="A883" s="99"/>
    </row>
    <row r="884">
      <c r="A884" s="99"/>
    </row>
    <row r="885">
      <c r="A885" s="99"/>
    </row>
    <row r="886">
      <c r="A886" s="99"/>
    </row>
    <row r="887">
      <c r="A887" s="99"/>
    </row>
    <row r="888">
      <c r="A888" s="99"/>
    </row>
    <row r="889">
      <c r="A889" s="99"/>
    </row>
    <row r="890">
      <c r="A890" s="99"/>
    </row>
    <row r="891">
      <c r="A891" s="99"/>
    </row>
    <row r="892">
      <c r="A892" s="99"/>
    </row>
    <row r="893">
      <c r="A893" s="99"/>
    </row>
    <row r="894">
      <c r="A894" s="99"/>
    </row>
    <row r="895">
      <c r="A895" s="99"/>
    </row>
    <row r="896">
      <c r="A896" s="99"/>
    </row>
    <row r="897">
      <c r="A897" s="99"/>
    </row>
    <row r="898">
      <c r="A898" s="99"/>
    </row>
    <row r="899">
      <c r="A899" s="99"/>
    </row>
    <row r="900">
      <c r="A900" s="99"/>
    </row>
    <row r="901">
      <c r="A901" s="99"/>
    </row>
    <row r="902">
      <c r="A902" s="99"/>
    </row>
    <row r="903">
      <c r="A903" s="99"/>
    </row>
    <row r="904">
      <c r="A904" s="99"/>
    </row>
    <row r="905">
      <c r="A905" s="99"/>
    </row>
    <row r="906">
      <c r="A906" s="99"/>
    </row>
    <row r="907">
      <c r="A907" s="99"/>
    </row>
    <row r="908">
      <c r="A908" s="99"/>
    </row>
    <row r="909">
      <c r="A909" s="99"/>
    </row>
    <row r="910">
      <c r="A910" s="99"/>
    </row>
    <row r="911">
      <c r="A911" s="99"/>
    </row>
    <row r="912">
      <c r="A912" s="99"/>
    </row>
    <row r="913">
      <c r="A913" s="99"/>
    </row>
    <row r="914">
      <c r="A914" s="99"/>
    </row>
    <row r="915">
      <c r="A915" s="99"/>
    </row>
    <row r="916">
      <c r="A916" s="99"/>
    </row>
    <row r="917">
      <c r="A917" s="99"/>
    </row>
    <row r="918">
      <c r="A918" s="99"/>
    </row>
    <row r="919">
      <c r="A919" s="99"/>
    </row>
    <row r="920">
      <c r="A920" s="99"/>
    </row>
    <row r="921">
      <c r="A921" s="99"/>
    </row>
    <row r="922">
      <c r="A922" s="99"/>
    </row>
    <row r="923">
      <c r="A923" s="99"/>
    </row>
    <row r="924">
      <c r="A924" s="99"/>
    </row>
    <row r="925">
      <c r="A925" s="99"/>
    </row>
    <row r="926">
      <c r="A926" s="99"/>
    </row>
    <row r="927">
      <c r="A927" s="99"/>
    </row>
    <row r="928">
      <c r="A928" s="99"/>
    </row>
    <row r="929">
      <c r="A929" s="99"/>
    </row>
    <row r="930">
      <c r="A930" s="99"/>
    </row>
    <row r="931">
      <c r="A931" s="99"/>
    </row>
    <row r="932">
      <c r="A932" s="99"/>
    </row>
    <row r="933">
      <c r="A933" s="99"/>
    </row>
    <row r="934">
      <c r="A934" s="99"/>
    </row>
    <row r="935">
      <c r="A935" s="99"/>
    </row>
    <row r="936">
      <c r="A936" s="99"/>
    </row>
    <row r="937">
      <c r="A937" s="99"/>
    </row>
    <row r="938">
      <c r="A938" s="99"/>
    </row>
    <row r="939">
      <c r="A939" s="99"/>
    </row>
    <row r="940">
      <c r="A940" s="99"/>
    </row>
    <row r="941">
      <c r="A941" s="99"/>
    </row>
    <row r="942">
      <c r="A942" s="99"/>
    </row>
    <row r="943">
      <c r="A943" s="99"/>
    </row>
    <row r="944">
      <c r="A944" s="99"/>
    </row>
    <row r="945">
      <c r="A945" s="99"/>
    </row>
    <row r="946">
      <c r="A946" s="99"/>
    </row>
    <row r="947">
      <c r="A947" s="99"/>
    </row>
    <row r="948">
      <c r="A948" s="99"/>
    </row>
    <row r="949">
      <c r="A949" s="99"/>
    </row>
    <row r="950">
      <c r="A950" s="99"/>
    </row>
    <row r="951">
      <c r="A951" s="99"/>
    </row>
    <row r="952">
      <c r="A952" s="99"/>
    </row>
    <row r="953">
      <c r="A953" s="99"/>
    </row>
    <row r="954">
      <c r="A954" s="99"/>
    </row>
    <row r="955">
      <c r="A955" s="99"/>
    </row>
    <row r="956">
      <c r="A956" s="99"/>
    </row>
    <row r="957">
      <c r="A957" s="99"/>
    </row>
    <row r="958">
      <c r="A958" s="99"/>
    </row>
    <row r="959">
      <c r="A959" s="99"/>
    </row>
    <row r="960">
      <c r="A960" s="99"/>
    </row>
    <row r="961">
      <c r="A961" s="99"/>
    </row>
    <row r="962">
      <c r="A962" s="99"/>
    </row>
    <row r="963">
      <c r="A963" s="99"/>
    </row>
    <row r="964">
      <c r="A964" s="99"/>
    </row>
    <row r="965">
      <c r="A965" s="99"/>
    </row>
    <row r="966">
      <c r="A966" s="99"/>
    </row>
    <row r="967">
      <c r="A967" s="99"/>
    </row>
    <row r="968">
      <c r="A968" s="99"/>
    </row>
    <row r="969">
      <c r="A969" s="99"/>
    </row>
    <row r="970">
      <c r="A970" s="99"/>
    </row>
    <row r="971">
      <c r="A971" s="99"/>
    </row>
    <row r="972">
      <c r="A972" s="99"/>
    </row>
    <row r="973">
      <c r="A973" s="99"/>
    </row>
    <row r="974">
      <c r="A974" s="99"/>
    </row>
    <row r="975">
      <c r="A975" s="99"/>
    </row>
    <row r="976">
      <c r="A976" s="99"/>
    </row>
    <row r="977">
      <c r="A977" s="99"/>
    </row>
    <row r="978">
      <c r="A978" s="99"/>
    </row>
    <row r="979">
      <c r="A979" s="99"/>
    </row>
    <row r="980">
      <c r="A980" s="99"/>
    </row>
    <row r="981">
      <c r="A981" s="99"/>
    </row>
    <row r="982">
      <c r="A982" s="99"/>
    </row>
    <row r="983">
      <c r="A983" s="99"/>
    </row>
    <row r="984">
      <c r="A984" s="99"/>
    </row>
    <row r="985">
      <c r="A985" s="99"/>
    </row>
    <row r="986">
      <c r="A986" s="99"/>
    </row>
    <row r="987">
      <c r="A987" s="99"/>
    </row>
    <row r="988">
      <c r="A988" s="99"/>
    </row>
    <row r="989">
      <c r="A989" s="99"/>
    </row>
    <row r="990">
      <c r="A990" s="99"/>
    </row>
    <row r="991">
      <c r="A991" s="99"/>
    </row>
    <row r="992">
      <c r="A992" s="99"/>
    </row>
    <row r="993">
      <c r="A993" s="99"/>
    </row>
    <row r="994">
      <c r="A994" s="99"/>
    </row>
    <row r="995">
      <c r="A995" s="99"/>
    </row>
    <row r="996">
      <c r="A996" s="99"/>
    </row>
    <row r="997">
      <c r="A997" s="99"/>
    </row>
    <row r="998">
      <c r="A998" s="99"/>
    </row>
    <row r="999">
      <c r="A999" s="99"/>
    </row>
    <row r="1000">
      <c r="A1000" s="99"/>
    </row>
    <row r="1001">
      <c r="A1001" s="99"/>
    </row>
    <row r="1002">
      <c r="A1002" s="99"/>
    </row>
    <row r="1003">
      <c r="A1003" s="99"/>
    </row>
    <row r="1004">
      <c r="A1004" s="99"/>
    </row>
    <row r="1005">
      <c r="A1005" s="99"/>
    </row>
    <row r="1006">
      <c r="A1006" s="99"/>
    </row>
    <row r="1007">
      <c r="A1007" s="99"/>
    </row>
    <row r="1008">
      <c r="A1008" s="99"/>
    </row>
    <row r="1009">
      <c r="A1009" s="99"/>
    </row>
    <row r="1010">
      <c r="A1010" s="99"/>
    </row>
    <row r="1011">
      <c r="A1011" s="99"/>
    </row>
    <row r="1012">
      <c r="A1012" s="99"/>
    </row>
    <row r="1013">
      <c r="A1013" s="99"/>
    </row>
    <row r="1014">
      <c r="A1014" s="99"/>
    </row>
    <row r="1015">
      <c r="A1015" s="99"/>
    </row>
    <row r="1016">
      <c r="A1016" s="99"/>
    </row>
    <row r="1017">
      <c r="A1017" s="99"/>
    </row>
    <row r="1018">
      <c r="A1018" s="99"/>
    </row>
    <row r="1019">
      <c r="A1019" s="99"/>
    </row>
    <row r="1020">
      <c r="A1020" s="99"/>
    </row>
    <row r="1021">
      <c r="A1021" s="99"/>
    </row>
    <row r="1022">
      <c r="A1022" s="99"/>
    </row>
    <row r="1023">
      <c r="A1023" s="99"/>
    </row>
    <row r="1024">
      <c r="A1024" s="99"/>
    </row>
    <row r="1025">
      <c r="A1025" s="99"/>
    </row>
    <row r="1026">
      <c r="A1026" s="99"/>
    </row>
    <row r="1027">
      <c r="A1027" s="99"/>
    </row>
    <row r="1028">
      <c r="A1028" s="99"/>
    </row>
    <row r="1029">
      <c r="A1029" s="99"/>
    </row>
    <row r="1030">
      <c r="A1030" s="99"/>
    </row>
  </sheetData>
  <mergeCells count="10">
    <mergeCell ref="A73:A79"/>
    <mergeCell ref="A83:A88"/>
    <mergeCell ref="A92:A98"/>
    <mergeCell ref="A3:A9"/>
    <mergeCell ref="A13:A20"/>
    <mergeCell ref="A24:A30"/>
    <mergeCell ref="A34:A39"/>
    <mergeCell ref="A43:A50"/>
    <mergeCell ref="A54:A59"/>
    <mergeCell ref="A63:A6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6.5"/>
  </cols>
  <sheetData>
    <row r="1" ht="78.7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25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75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>
      <c r="A2" s="76"/>
      <c r="B2" s="15"/>
      <c r="C2" s="16"/>
      <c r="D2" s="16"/>
      <c r="E2" s="17"/>
      <c r="F2" s="18"/>
      <c r="G2" s="19"/>
      <c r="H2" s="18"/>
      <c r="I2" s="20"/>
      <c r="J2" s="20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19"/>
      <c r="W2" s="23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>
      <c r="A3" s="78">
        <v>2010.0</v>
      </c>
      <c r="B3" s="30">
        <v>78.0</v>
      </c>
      <c r="C3" s="31" t="s">
        <v>33</v>
      </c>
      <c r="D3" s="31" t="s">
        <v>22</v>
      </c>
      <c r="E3" s="32">
        <v>40260.0</v>
      </c>
      <c r="F3" s="33">
        <v>7.639999866485596</v>
      </c>
      <c r="G3" s="34">
        <v>3.299999952316284</v>
      </c>
      <c r="H3" s="33">
        <v>9.479999542236328</v>
      </c>
      <c r="I3" s="20"/>
      <c r="J3" s="84">
        <v>0.620608925819397</v>
      </c>
      <c r="K3" s="45">
        <v>115.34249877929688</v>
      </c>
      <c r="L3" s="37">
        <v>0.1181475967168808</v>
      </c>
      <c r="M3" s="80">
        <v>0.14917127788066864</v>
      </c>
      <c r="N3" s="42">
        <v>0.020640000700950623</v>
      </c>
      <c r="O3" s="39">
        <v>2.445190191268921</v>
      </c>
      <c r="P3" s="37">
        <v>14.492500305175781</v>
      </c>
      <c r="Q3" s="39">
        <v>29.978269577026367</v>
      </c>
      <c r="R3" s="39">
        <v>5.900401592254639</v>
      </c>
      <c r="S3" s="39">
        <v>13.097907066345215</v>
      </c>
      <c r="T3" s="37">
        <f t="shared" ref="T3:T9" si="1"> M3 + N3 + I3</f>
        <v>0.1698112786</v>
      </c>
      <c r="U3" s="23"/>
      <c r="V3" s="19"/>
      <c r="W3" s="23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>
      <c r="A4" s="40"/>
      <c r="B4" s="30">
        <v>78.0</v>
      </c>
      <c r="C4" s="31" t="s">
        <v>33</v>
      </c>
      <c r="D4" s="31" t="s">
        <v>22</v>
      </c>
      <c r="E4" s="32">
        <v>40297.0</v>
      </c>
      <c r="F4" s="33">
        <v>7.659999847412109</v>
      </c>
      <c r="G4" s="34">
        <v>4.199999809265137</v>
      </c>
      <c r="H4" s="33">
        <v>11.6899995803833</v>
      </c>
      <c r="I4" s="20"/>
      <c r="J4" s="84">
        <v>0.5503512620925903</v>
      </c>
      <c r="K4" s="21"/>
      <c r="L4" s="37">
        <v>0.22047990560531616</v>
      </c>
      <c r="M4" s="37">
        <v>0.4192756414413452</v>
      </c>
      <c r="N4" s="42">
        <v>0.029279999434947968</v>
      </c>
      <c r="O4" s="39">
        <v>5.091756820678711</v>
      </c>
      <c r="P4" s="37">
        <v>28.008100509643555</v>
      </c>
      <c r="Q4" s="39">
        <v>10.269913673400879</v>
      </c>
      <c r="R4" s="39">
        <v>13.22341537475586</v>
      </c>
      <c r="S4" s="39">
        <v>22.736356735229492</v>
      </c>
      <c r="T4" s="37">
        <f t="shared" si="1"/>
        <v>0.4485556409</v>
      </c>
      <c r="U4" s="23"/>
      <c r="V4" s="19"/>
      <c r="W4" s="23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>
      <c r="A5" s="40"/>
      <c r="B5" s="30">
        <v>78.0</v>
      </c>
      <c r="C5" s="31" t="s">
        <v>33</v>
      </c>
      <c r="D5" s="31" t="s">
        <v>22</v>
      </c>
      <c r="E5" s="32">
        <v>40343.0</v>
      </c>
      <c r="F5" s="33">
        <v>7.860000133514404</v>
      </c>
      <c r="G5" s="43">
        <v>2.700000047683716</v>
      </c>
      <c r="H5" s="33">
        <v>9.539999961853027</v>
      </c>
      <c r="I5" s="41">
        <v>2.073979377746582</v>
      </c>
      <c r="J5" s="35">
        <v>0.2576112449169159</v>
      </c>
      <c r="K5" s="21"/>
      <c r="L5" s="37">
        <v>0.1535528153181076</v>
      </c>
      <c r="M5" s="37">
        <v>0.15340909361839294</v>
      </c>
      <c r="N5" s="42">
        <v>0.02369200438261032</v>
      </c>
      <c r="O5" s="39">
        <v>3.4882140159606934</v>
      </c>
      <c r="P5" s="37">
        <v>11.270299911499023</v>
      </c>
      <c r="Q5" s="39">
        <v>11.409656524658203</v>
      </c>
      <c r="R5" s="39">
        <v>8.72414493560791</v>
      </c>
      <c r="S5" s="39">
        <v>18.096376419067383</v>
      </c>
      <c r="T5" s="37">
        <f t="shared" si="1"/>
        <v>2.251080476</v>
      </c>
      <c r="U5" s="23"/>
      <c r="V5" s="19"/>
      <c r="W5" s="23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>
      <c r="A6" s="40"/>
      <c r="B6" s="30">
        <v>78.0</v>
      </c>
      <c r="C6" s="31" t="s">
        <v>33</v>
      </c>
      <c r="D6" s="31" t="s">
        <v>22</v>
      </c>
      <c r="E6" s="32">
        <v>40388.0</v>
      </c>
      <c r="F6" s="33">
        <v>7.849999904632568</v>
      </c>
      <c r="G6" s="43">
        <v>1.2999999523162842</v>
      </c>
      <c r="H6" s="33">
        <v>11.130000114440918</v>
      </c>
      <c r="I6" s="41">
        <v>2.4788808822631836</v>
      </c>
      <c r="J6" s="84">
        <v>0.5152224898338318</v>
      </c>
      <c r="K6" s="36">
        <v>65.06500244140625</v>
      </c>
      <c r="L6" s="37">
        <v>0.1425883024930954</v>
      </c>
      <c r="M6" s="37">
        <v>0.22727273404598236</v>
      </c>
      <c r="N6" s="42">
        <v>0.048864759504795074</v>
      </c>
      <c r="O6" s="39">
        <v>4.2127227783203125</v>
      </c>
      <c r="P6" s="37">
        <v>5.099999904632568</v>
      </c>
      <c r="Q6" s="39">
        <v>15.734431266784668</v>
      </c>
      <c r="R6" s="39">
        <v>12.382268905639648</v>
      </c>
      <c r="S6" s="39">
        <v>18.776296615600586</v>
      </c>
      <c r="T6" s="37">
        <f t="shared" si="1"/>
        <v>2.755018376</v>
      </c>
      <c r="U6" s="23"/>
      <c r="V6" s="19"/>
      <c r="W6" s="23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A7" s="40"/>
      <c r="B7" s="30">
        <v>78.0</v>
      </c>
      <c r="C7" s="31" t="s">
        <v>33</v>
      </c>
      <c r="D7" s="31" t="s">
        <v>22</v>
      </c>
      <c r="E7" s="32">
        <v>40421.0</v>
      </c>
      <c r="F7" s="33">
        <v>8.399999618530273</v>
      </c>
      <c r="G7" s="43">
        <v>1.899999976158142</v>
      </c>
      <c r="H7" s="33">
        <v>7.889999866485596</v>
      </c>
      <c r="I7" s="35">
        <v>3.863063097000122</v>
      </c>
      <c r="J7" s="84">
        <v>0.6088992953300476</v>
      </c>
      <c r="K7" s="100">
        <v>201.5</v>
      </c>
      <c r="L7" s="37">
        <v>0.04365060105919838</v>
      </c>
      <c r="M7" s="37">
        <v>0.14204545319080353</v>
      </c>
      <c r="N7" s="42">
        <v>0.02912142127752304</v>
      </c>
      <c r="O7" s="39">
        <v>6.366187572479248</v>
      </c>
      <c r="P7" s="37">
        <v>14.38479995727539</v>
      </c>
      <c r="Q7" s="39">
        <v>16.22923469543457</v>
      </c>
      <c r="R7" s="39">
        <v>15.960203170776367</v>
      </c>
      <c r="S7" s="39">
        <v>22.868362426757812</v>
      </c>
      <c r="T7" s="37">
        <f t="shared" si="1"/>
        <v>4.034229971</v>
      </c>
      <c r="U7" s="23"/>
      <c r="V7" s="19"/>
      <c r="W7" s="23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>
      <c r="A8" s="40"/>
      <c r="B8" s="30">
        <v>78.0</v>
      </c>
      <c r="C8" s="31" t="s">
        <v>33</v>
      </c>
      <c r="D8" s="31" t="s">
        <v>22</v>
      </c>
      <c r="E8" s="32">
        <v>40444.0</v>
      </c>
      <c r="F8" s="33">
        <v>7.630000114440918</v>
      </c>
      <c r="G8" s="43">
        <v>2.0</v>
      </c>
      <c r="H8" s="33">
        <v>9.9399995803833</v>
      </c>
      <c r="I8" s="35">
        <v>3.6468265056610107</v>
      </c>
      <c r="J8" s="84">
        <v>0.5152224898338318</v>
      </c>
      <c r="K8" s="100">
        <v>201.5</v>
      </c>
      <c r="L8" s="37">
        <v>0.014829804189503193</v>
      </c>
      <c r="M8" s="37">
        <v>0.09659090638160706</v>
      </c>
      <c r="N8" s="42">
        <v>0.0019743337761610746</v>
      </c>
      <c r="O8" s="39">
        <v>4.184483528137207</v>
      </c>
      <c r="P8" s="37">
        <v>13.526900291442871</v>
      </c>
      <c r="Q8" s="39">
        <v>16.434356689453125</v>
      </c>
      <c r="R8" s="39">
        <v>12.344934463500977</v>
      </c>
      <c r="S8" s="39">
        <v>18.68658447265625</v>
      </c>
      <c r="T8" s="37">
        <f t="shared" si="1"/>
        <v>3.745391746</v>
      </c>
      <c r="U8" s="23"/>
      <c r="V8" s="19"/>
      <c r="W8" s="23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>
      <c r="A9" s="46"/>
      <c r="B9" s="30">
        <v>78.0</v>
      </c>
      <c r="C9" s="31" t="s">
        <v>33</v>
      </c>
      <c r="D9" s="31" t="s">
        <v>22</v>
      </c>
      <c r="E9" s="32">
        <v>40479.0</v>
      </c>
      <c r="F9" s="33">
        <v>7.710000038146973</v>
      </c>
      <c r="G9" s="34">
        <v>3.0999999046325684</v>
      </c>
      <c r="H9" s="33">
        <v>8.600000381469727</v>
      </c>
      <c r="I9" s="20"/>
      <c r="J9" s="84">
        <v>0.5737704634666443</v>
      </c>
      <c r="K9" s="100">
        <v>185.89999389648438</v>
      </c>
      <c r="L9" s="37">
        <v>0.015466280281543732</v>
      </c>
      <c r="M9" s="37">
        <v>0.20454545319080353</v>
      </c>
      <c r="N9" s="42">
        <v>0.02764067053794861</v>
      </c>
      <c r="O9" s="39">
        <v>4.6666460037231445</v>
      </c>
      <c r="P9" s="37">
        <v>15.274100303649902</v>
      </c>
      <c r="Q9" s="39">
        <v>16.1961727142334</v>
      </c>
      <c r="R9" s="39">
        <v>13.51851749420166</v>
      </c>
      <c r="S9" s="39">
        <v>20.090852737426758</v>
      </c>
      <c r="T9" s="37">
        <f t="shared" si="1"/>
        <v>0.2321861237</v>
      </c>
      <c r="U9" s="23"/>
      <c r="V9" s="19"/>
      <c r="W9" s="23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>
      <c r="A10" s="76"/>
      <c r="B10" s="15"/>
      <c r="C10" s="16"/>
      <c r="D10" s="16"/>
      <c r="E10" s="17"/>
      <c r="F10" s="18"/>
      <c r="G10" s="19"/>
      <c r="H10" s="18"/>
      <c r="I10" s="20"/>
      <c r="J10" s="20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9"/>
      <c r="W10" s="23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>
      <c r="A11" s="101" t="s">
        <v>28</v>
      </c>
      <c r="B11" s="15"/>
      <c r="C11" s="16"/>
      <c r="D11" s="16"/>
      <c r="E11" s="17"/>
      <c r="F11" s="48">
        <f t="shared" ref="F11:H11" si="2"> (sum(F3:F9)/7)</f>
        <v>7.821428503</v>
      </c>
      <c r="G11" s="48">
        <f t="shared" si="2"/>
        <v>2.642857092</v>
      </c>
      <c r="H11" s="48">
        <f t="shared" si="2"/>
        <v>9.752857004</v>
      </c>
      <c r="I11" s="55">
        <f> (sum(I5:I8)/4)</f>
        <v>3.015687466</v>
      </c>
      <c r="J11" s="86">
        <f> (sum(J3:J9)/7)</f>
        <v>0.5202408816</v>
      </c>
      <c r="K11" s="55">
        <f> (sum(K6:K9,K3)/5)</f>
        <v>153.861499</v>
      </c>
      <c r="L11" s="50">
        <f t="shared" ref="L11:S11" si="3"> (sum(L3:L9)/7)</f>
        <v>0.1012450437</v>
      </c>
      <c r="M11" s="50">
        <f t="shared" si="3"/>
        <v>0.1989015085</v>
      </c>
      <c r="N11" s="50">
        <f t="shared" si="3"/>
        <v>0.02588759852</v>
      </c>
      <c r="O11" s="50">
        <f t="shared" si="3"/>
        <v>4.350742987</v>
      </c>
      <c r="P11" s="50">
        <f t="shared" si="3"/>
        <v>14.57952874</v>
      </c>
      <c r="Q11" s="50">
        <f t="shared" si="3"/>
        <v>16.60743359</v>
      </c>
      <c r="R11" s="50">
        <f t="shared" si="3"/>
        <v>11.72198371</v>
      </c>
      <c r="S11" s="50">
        <f t="shared" si="3"/>
        <v>19.19324807</v>
      </c>
      <c r="T11" s="37">
        <f> M11 + N11 + I11</f>
        <v>3.240476573</v>
      </c>
      <c r="U11" s="23"/>
      <c r="V11" s="83"/>
      <c r="W11" s="23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>
      <c r="A12" s="76"/>
      <c r="B12" s="15"/>
      <c r="C12" s="16"/>
      <c r="D12" s="16"/>
      <c r="E12" s="17"/>
      <c r="F12" s="18"/>
      <c r="G12" s="19"/>
      <c r="H12" s="18"/>
      <c r="I12" s="20"/>
      <c r="J12" s="20"/>
      <c r="K12" s="2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9"/>
      <c r="W12" s="23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>
      <c r="A13" s="78">
        <v>2011.0</v>
      </c>
      <c r="B13" s="30">
        <v>78.0</v>
      </c>
      <c r="C13" s="31" t="s">
        <v>33</v>
      </c>
      <c r="D13" s="31" t="s">
        <v>22</v>
      </c>
      <c r="E13" s="32">
        <v>40631.0</v>
      </c>
      <c r="F13" s="33">
        <v>7.489999771118164</v>
      </c>
      <c r="G13" s="43">
        <v>2.0</v>
      </c>
      <c r="H13" s="33">
        <v>9.40999984741211</v>
      </c>
      <c r="I13" s="35">
        <v>3.6784322261810303</v>
      </c>
      <c r="J13" s="84">
        <v>0.5503512620925903</v>
      </c>
      <c r="K13" s="100">
        <v>211.25</v>
      </c>
      <c r="L13" s="37">
        <v>0.0736779272556305</v>
      </c>
      <c r="M13" s="80">
        <v>0.2670454680919647</v>
      </c>
      <c r="N13" s="42">
        <v>0.02319842018187046</v>
      </c>
      <c r="O13" s="39">
        <v>9.410388946533203</v>
      </c>
      <c r="P13" s="37">
        <v>19.8125</v>
      </c>
      <c r="Q13" s="39">
        <v>30.61180877685547</v>
      </c>
      <c r="R13" s="39">
        <v>19.546316146850586</v>
      </c>
      <c r="S13" s="39">
        <v>55.16069412231445</v>
      </c>
      <c r="T13" s="37">
        <f t="shared" ref="T13:T20" si="4"> M13 + N13 + I13</f>
        <v>3.968676114</v>
      </c>
      <c r="U13" s="23"/>
      <c r="V13" s="19"/>
      <c r="W13" s="23"/>
      <c r="X13" s="26"/>
      <c r="Y13" s="27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>
      <c r="A14" s="40"/>
      <c r="B14" s="30">
        <v>78.0</v>
      </c>
      <c r="C14" s="31" t="s">
        <v>33</v>
      </c>
      <c r="D14" s="31" t="s">
        <v>22</v>
      </c>
      <c r="E14" s="32">
        <v>40660.0</v>
      </c>
      <c r="F14" s="33">
        <v>7.360000133514404</v>
      </c>
      <c r="G14" s="43">
        <v>2.0</v>
      </c>
      <c r="H14" s="119">
        <v>7.94</v>
      </c>
      <c r="I14" s="41">
        <v>2.4850902557373047</v>
      </c>
      <c r="J14" s="84">
        <v>0.5386416912078857</v>
      </c>
      <c r="K14" s="100">
        <v>157.9499969482422</v>
      </c>
      <c r="L14" s="37">
        <v>0.12407179921865463</v>
      </c>
      <c r="M14" s="37">
        <v>0.31509190797805786</v>
      </c>
      <c r="N14" s="42">
        <v>0.010365251451730728</v>
      </c>
      <c r="O14" s="39">
        <v>3.1491341590881348</v>
      </c>
      <c r="P14" s="37">
        <v>16.061100006103516</v>
      </c>
      <c r="Q14" s="39">
        <v>9.67623233795166</v>
      </c>
      <c r="R14" s="39">
        <v>5.7646918296813965</v>
      </c>
      <c r="S14" s="39">
        <v>15.58183479309082</v>
      </c>
      <c r="T14" s="37">
        <f t="shared" si="4"/>
        <v>2.810547415</v>
      </c>
      <c r="U14" s="23"/>
      <c r="V14" s="19"/>
      <c r="W14" s="23"/>
      <c r="X14" s="26"/>
      <c r="Y14" s="27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>
      <c r="A15" s="40"/>
      <c r="B15" s="30">
        <v>78.0</v>
      </c>
      <c r="C15" s="31" t="s">
        <v>33</v>
      </c>
      <c r="D15" s="31" t="s">
        <v>22</v>
      </c>
      <c r="E15" s="32">
        <v>40687.0</v>
      </c>
      <c r="F15" s="33">
        <v>7.460000038146973</v>
      </c>
      <c r="G15" s="43">
        <v>2.799999952316284</v>
      </c>
      <c r="H15" s="33">
        <v>9.34000015258789</v>
      </c>
      <c r="I15" s="41">
        <v>1.8334128856658936</v>
      </c>
      <c r="J15" s="35">
        <v>0.3629976511001587</v>
      </c>
      <c r="K15" s="45">
        <v>131.3000030517578</v>
      </c>
      <c r="L15" s="37">
        <v>0.08385154604911804</v>
      </c>
      <c r="M15" s="37">
        <v>0.14835399389266968</v>
      </c>
      <c r="N15" s="42">
        <v>0.012548262253403664</v>
      </c>
      <c r="O15" s="39">
        <v>2.554220676422119</v>
      </c>
      <c r="P15" s="37">
        <v>11.31309986114502</v>
      </c>
      <c r="Q15" s="39">
        <v>9.200955390930176</v>
      </c>
      <c r="R15" s="39">
        <v>8.038823127746582</v>
      </c>
      <c r="S15" s="39">
        <v>12.968381881713867</v>
      </c>
      <c r="T15" s="37">
        <f t="shared" si="4"/>
        <v>1.994315142</v>
      </c>
      <c r="U15" s="23"/>
      <c r="V15" s="19"/>
      <c r="W15" s="23"/>
      <c r="X15" s="26"/>
      <c r="Y15" s="27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>
      <c r="A16" s="40"/>
      <c r="B16" s="30">
        <v>78.0</v>
      </c>
      <c r="C16" s="31" t="s">
        <v>33</v>
      </c>
      <c r="D16" s="31" t="s">
        <v>22</v>
      </c>
      <c r="E16" s="32">
        <v>40722.0</v>
      </c>
      <c r="F16" s="33">
        <v>8.199999809265137</v>
      </c>
      <c r="G16" s="43">
        <v>1.5</v>
      </c>
      <c r="H16" s="33">
        <v>10.350000381469727</v>
      </c>
      <c r="I16" s="35">
        <v>2.5922579765319824</v>
      </c>
      <c r="J16" s="84">
        <v>0.4215456545352936</v>
      </c>
      <c r="K16" s="100">
        <v>174.85000610351562</v>
      </c>
      <c r="L16" s="37">
        <v>0.054355982691049576</v>
      </c>
      <c r="M16" s="37">
        <v>0.16545532643795013</v>
      </c>
      <c r="N16" s="42">
        <v>0.025579150766134262</v>
      </c>
      <c r="O16" s="39">
        <v>2.9663503170013428</v>
      </c>
      <c r="P16" s="37">
        <v>13.310500144958496</v>
      </c>
      <c r="Q16" s="39">
        <v>7.1316118240356445</v>
      </c>
      <c r="R16" s="39">
        <v>6.7846174240112305</v>
      </c>
      <c r="S16" s="39">
        <v>13.71662425994873</v>
      </c>
      <c r="T16" s="37">
        <f t="shared" si="4"/>
        <v>2.783292454</v>
      </c>
      <c r="U16" s="23"/>
      <c r="V16" s="19"/>
      <c r="W16" s="23"/>
      <c r="X16" s="26"/>
      <c r="Y16" s="27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>
      <c r="A17" s="40"/>
      <c r="B17" s="30">
        <v>78.0</v>
      </c>
      <c r="C17" s="31" t="s">
        <v>33</v>
      </c>
      <c r="D17" s="31" t="s">
        <v>22</v>
      </c>
      <c r="E17" s="32">
        <v>40745.0</v>
      </c>
      <c r="F17" s="33">
        <v>7.71999979019165</v>
      </c>
      <c r="G17" s="43">
        <v>1.899999976158142</v>
      </c>
      <c r="H17" s="33">
        <v>9.550000190734863</v>
      </c>
      <c r="I17" s="20"/>
      <c r="J17" s="84">
        <v>0.5620608925819397</v>
      </c>
      <c r="K17" s="100">
        <v>362.04998779296875</v>
      </c>
      <c r="L17" s="37">
        <v>0.1058841347694397</v>
      </c>
      <c r="M17" s="37">
        <v>0.2381359487771988</v>
      </c>
      <c r="N17" s="42">
        <v>0.04198841750621796</v>
      </c>
      <c r="O17" s="39">
        <v>3.5839953422546387</v>
      </c>
      <c r="P17" s="54"/>
      <c r="Q17" s="39">
        <v>6.572526931762695</v>
      </c>
      <c r="R17" s="39">
        <v>7.396531581878662</v>
      </c>
      <c r="S17" s="39">
        <v>15.831357955932617</v>
      </c>
      <c r="T17" s="37">
        <f t="shared" si="4"/>
        <v>0.2801243663</v>
      </c>
      <c r="U17" s="23"/>
      <c r="V17" s="19"/>
      <c r="W17" s="23"/>
      <c r="X17" s="26"/>
      <c r="Y17" s="27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>
      <c r="A18" s="40"/>
      <c r="B18" s="30">
        <v>78.0</v>
      </c>
      <c r="C18" s="31" t="s">
        <v>33</v>
      </c>
      <c r="D18" s="31" t="s">
        <v>22</v>
      </c>
      <c r="E18" s="32">
        <v>40779.0</v>
      </c>
      <c r="F18" s="33">
        <v>7.570000171661377</v>
      </c>
      <c r="G18" s="43">
        <v>2.200000047683716</v>
      </c>
      <c r="H18" s="33">
        <v>8.369999885559082</v>
      </c>
      <c r="I18" s="35">
        <v>3.2230031490325928</v>
      </c>
      <c r="J18" s="84">
        <v>0.5152224898338318</v>
      </c>
      <c r="K18" s="100">
        <v>135.02000427246094</v>
      </c>
      <c r="L18" s="37">
        <v>0.04312323033809662</v>
      </c>
      <c r="M18" s="37">
        <v>0.16545532643795013</v>
      </c>
      <c r="N18" s="42">
        <v>0.025096524506807327</v>
      </c>
      <c r="O18" s="39">
        <v>4.387843608856201</v>
      </c>
      <c r="P18" s="37">
        <v>15.185500144958496</v>
      </c>
      <c r="Q18" s="39">
        <v>11.13060474395752</v>
      </c>
      <c r="R18" s="39">
        <v>9.4827880859375</v>
      </c>
      <c r="S18" s="39">
        <v>20.858755111694336</v>
      </c>
      <c r="T18" s="37">
        <f t="shared" si="4"/>
        <v>3.413555</v>
      </c>
      <c r="U18" s="23"/>
      <c r="V18" s="19"/>
      <c r="W18" s="23"/>
      <c r="X18" s="26"/>
      <c r="Y18" s="27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>
      <c r="A19" s="40"/>
      <c r="B19" s="30">
        <v>78.0</v>
      </c>
      <c r="C19" s="31" t="s">
        <v>33</v>
      </c>
      <c r="D19" s="31" t="s">
        <v>22</v>
      </c>
      <c r="E19" s="32">
        <v>40799.0</v>
      </c>
      <c r="F19" s="33">
        <v>7.860000133514404</v>
      </c>
      <c r="G19" s="43">
        <v>2.299999952316284</v>
      </c>
      <c r="H19" s="33">
        <v>7.0</v>
      </c>
      <c r="I19" s="35">
        <v>3.587048292160034</v>
      </c>
      <c r="J19" s="84">
        <v>0.5269320607185364</v>
      </c>
      <c r="K19" s="100">
        <v>133.72999572753906</v>
      </c>
      <c r="L19" s="37">
        <v>0.02051246352493763</v>
      </c>
      <c r="M19" s="37">
        <v>0.21675929427146912</v>
      </c>
      <c r="N19" s="42">
        <v>0.02461390011012554</v>
      </c>
      <c r="O19" s="39">
        <v>3.256147861480713</v>
      </c>
      <c r="P19" s="37">
        <v>13.899399757385254</v>
      </c>
      <c r="Q19" s="39">
        <v>14.98795223236084</v>
      </c>
      <c r="R19" s="39">
        <v>10.786335945129395</v>
      </c>
      <c r="S19" s="39">
        <v>17.986175537109375</v>
      </c>
      <c r="T19" s="37">
        <f t="shared" si="4"/>
        <v>3.828421487</v>
      </c>
      <c r="U19" s="23"/>
      <c r="V19" s="19"/>
      <c r="W19" s="23"/>
      <c r="X19" s="26"/>
      <c r="Y19" s="27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>
      <c r="A20" s="46"/>
      <c r="B20" s="30">
        <v>78.0</v>
      </c>
      <c r="C20" s="31" t="s">
        <v>33</v>
      </c>
      <c r="D20" s="31" t="s">
        <v>22</v>
      </c>
      <c r="E20" s="32">
        <v>40833.0</v>
      </c>
      <c r="F20" s="33">
        <v>6.5</v>
      </c>
      <c r="G20" s="43">
        <v>2.200000047683716</v>
      </c>
      <c r="H20" s="33">
        <v>7.019999980926514</v>
      </c>
      <c r="I20" s="35">
        <v>3.37727427482605</v>
      </c>
      <c r="J20" s="113">
        <v>1.1709601879119873</v>
      </c>
      <c r="K20" s="100">
        <v>190.4499969482422</v>
      </c>
      <c r="L20" s="37">
        <v>0.08275769650936127</v>
      </c>
      <c r="M20" s="37">
        <v>0.06712270528078079</v>
      </c>
      <c r="N20" s="42">
        <v>0.024131273850798607</v>
      </c>
      <c r="O20" s="39">
        <v>3.7051846981048584</v>
      </c>
      <c r="P20" s="37">
        <v>15.17650032043457</v>
      </c>
      <c r="Q20" s="39">
        <v>16.99559783935547</v>
      </c>
      <c r="R20" s="39">
        <v>9.73462200164795</v>
      </c>
      <c r="S20" s="39">
        <v>17.563541412353516</v>
      </c>
      <c r="T20" s="37">
        <f t="shared" si="4"/>
        <v>3.468528254</v>
      </c>
      <c r="U20" s="23"/>
      <c r="V20" s="19"/>
      <c r="W20" s="23"/>
      <c r="X20" s="26"/>
      <c r="Y20" s="27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>
      <c r="A21" s="76"/>
      <c r="B21" s="15"/>
      <c r="C21" s="16"/>
      <c r="D21" s="16"/>
      <c r="E21" s="17"/>
      <c r="F21" s="18"/>
      <c r="G21" s="19"/>
      <c r="H21" s="18"/>
      <c r="I21" s="20"/>
      <c r="J21" s="20"/>
      <c r="K21" s="2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9"/>
      <c r="W21" s="23"/>
      <c r="X21" s="26"/>
      <c r="Y21" s="27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>
      <c r="A22" s="101" t="s">
        <v>28</v>
      </c>
      <c r="B22" s="15"/>
      <c r="C22" s="16"/>
      <c r="D22" s="16"/>
      <c r="E22" s="17"/>
      <c r="F22" s="48">
        <f t="shared" ref="F22:H22" si="5"> (sum(F13:F20)/8)</f>
        <v>7.519999981</v>
      </c>
      <c r="G22" s="48">
        <f t="shared" si="5"/>
        <v>2.112499997</v>
      </c>
      <c r="H22" s="48">
        <f t="shared" si="5"/>
        <v>8.622500055</v>
      </c>
      <c r="I22" s="55">
        <f> (sum(I18:I20,I13:I16)/7)</f>
        <v>2.968074151</v>
      </c>
      <c r="J22" s="86">
        <f t="shared" ref="J22:S22" si="6"> (sum(J13:J20)/8)</f>
        <v>0.5810889862</v>
      </c>
      <c r="K22" s="55">
        <f t="shared" si="6"/>
        <v>187.0749989</v>
      </c>
      <c r="L22" s="50">
        <f t="shared" si="6"/>
        <v>0.07352934754</v>
      </c>
      <c r="M22" s="50">
        <f t="shared" si="6"/>
        <v>0.1979274964</v>
      </c>
      <c r="N22" s="50">
        <f t="shared" si="6"/>
        <v>0.02344015008</v>
      </c>
      <c r="O22" s="50">
        <f t="shared" si="6"/>
        <v>4.126658201</v>
      </c>
      <c r="P22" s="50">
        <f t="shared" si="6"/>
        <v>13.09482503</v>
      </c>
      <c r="Q22" s="50">
        <f t="shared" si="6"/>
        <v>13.28841126</v>
      </c>
      <c r="R22" s="50">
        <f t="shared" si="6"/>
        <v>9.691840768</v>
      </c>
      <c r="S22" s="50">
        <f t="shared" si="6"/>
        <v>21.20842063</v>
      </c>
      <c r="T22" s="37">
        <f> M22 + N22 + I22</f>
        <v>3.189441798</v>
      </c>
      <c r="U22" s="23"/>
      <c r="V22" s="83"/>
      <c r="W22" s="23"/>
      <c r="X22" s="53"/>
      <c r="Y22" s="27"/>
      <c r="Z22" s="53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>
      <c r="A23" s="76"/>
      <c r="B23" s="15"/>
      <c r="C23" s="16"/>
      <c r="D23" s="16"/>
      <c r="E23" s="17"/>
      <c r="F23" s="18"/>
      <c r="G23" s="19"/>
      <c r="H23" s="18"/>
      <c r="I23" s="20"/>
      <c r="J23" s="20"/>
      <c r="K23" s="21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9"/>
      <c r="W23" s="23"/>
      <c r="X23" s="26"/>
      <c r="Y23" s="27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>
      <c r="A24" s="78">
        <v>2012.0</v>
      </c>
      <c r="B24" s="30">
        <v>78.0</v>
      </c>
      <c r="C24" s="31" t="s">
        <v>33</v>
      </c>
      <c r="D24" s="31" t="s">
        <v>22</v>
      </c>
      <c r="E24" s="32">
        <v>40991.0</v>
      </c>
      <c r="F24" s="33">
        <v>7.96999979019165</v>
      </c>
      <c r="G24" s="34">
        <v>4.099999904632568</v>
      </c>
      <c r="H24" s="33">
        <v>7.96999979019165</v>
      </c>
      <c r="I24" s="35">
        <v>3.0969128608703613</v>
      </c>
      <c r="J24" s="84">
        <v>0.5854800939559937</v>
      </c>
      <c r="K24" s="100">
        <v>197.60000610351562</v>
      </c>
      <c r="L24" s="37">
        <v>0.06247210130095482</v>
      </c>
      <c r="M24" s="80">
        <v>0.3236425817012787</v>
      </c>
      <c r="N24" s="42">
        <v>0.031095754355192184</v>
      </c>
      <c r="O24" s="39">
        <v>3.983499050140381</v>
      </c>
      <c r="P24" s="37">
        <v>13.05109977722168</v>
      </c>
      <c r="Q24" s="39">
        <v>16.153606414794922</v>
      </c>
      <c r="R24" s="39">
        <v>11.730287551879883</v>
      </c>
      <c r="S24" s="39">
        <v>18.869367599487305</v>
      </c>
      <c r="T24" s="37">
        <f t="shared" ref="T24:T29" si="7"> M24 + N24 + I24</f>
        <v>3.451651197</v>
      </c>
      <c r="U24" s="23"/>
      <c r="V24" s="19"/>
      <c r="W24" s="23"/>
      <c r="X24" s="26"/>
      <c r="Y24" s="27"/>
      <c r="Z24" s="26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>
      <c r="A25" s="40"/>
      <c r="B25" s="30">
        <v>78.0</v>
      </c>
      <c r="C25" s="31" t="s">
        <v>33</v>
      </c>
      <c r="D25" s="31" t="s">
        <v>22</v>
      </c>
      <c r="E25" s="32">
        <v>41017.0</v>
      </c>
      <c r="F25" s="33">
        <v>7.489999771118164</v>
      </c>
      <c r="G25" s="34">
        <v>4.400000095367432</v>
      </c>
      <c r="H25" s="33">
        <v>9.119999885559082</v>
      </c>
      <c r="I25" s="41">
        <v>2.3467612266540527</v>
      </c>
      <c r="J25" s="84">
        <v>0.4449648857116699</v>
      </c>
      <c r="K25" s="100">
        <v>156.0</v>
      </c>
      <c r="L25" s="37">
        <v>0.21350444853305817</v>
      </c>
      <c r="M25" s="37">
        <v>0.24668662250041962</v>
      </c>
      <c r="N25" s="42">
        <v>0.021224087104201317</v>
      </c>
      <c r="O25" s="39">
        <v>12.168663024902344</v>
      </c>
      <c r="P25" s="37">
        <v>12.909199714660645</v>
      </c>
      <c r="Q25" s="39">
        <v>10.977034568786621</v>
      </c>
      <c r="R25" s="39">
        <v>8.316823959350586</v>
      </c>
      <c r="S25" s="39">
        <v>13.926782608032227</v>
      </c>
      <c r="T25" s="37">
        <f t="shared" si="7"/>
        <v>2.614671936</v>
      </c>
      <c r="U25" s="23"/>
      <c r="V25" s="19"/>
      <c r="W25" s="23"/>
      <c r="X25" s="26"/>
      <c r="Y25" s="27"/>
      <c r="Z25" s="26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>
      <c r="A26" s="40"/>
      <c r="B26" s="30">
        <v>78.0</v>
      </c>
      <c r="C26" s="31" t="s">
        <v>33</v>
      </c>
      <c r="D26" s="31" t="s">
        <v>22</v>
      </c>
      <c r="E26" s="32">
        <v>41051.0</v>
      </c>
      <c r="F26" s="33">
        <v>7.449999809265137</v>
      </c>
      <c r="G26" s="43">
        <v>1.399999976158142</v>
      </c>
      <c r="H26" s="33">
        <v>9.069999694824219</v>
      </c>
      <c r="I26" s="41">
        <v>1.0506322383880615</v>
      </c>
      <c r="J26" s="35">
        <v>0.26932084560394287</v>
      </c>
      <c r="K26" s="45">
        <v>115.69999694824219</v>
      </c>
      <c r="L26" s="37">
        <v>0.11400389671325684</v>
      </c>
      <c r="M26" s="37">
        <v>0.1526293307542801</v>
      </c>
      <c r="N26" s="42">
        <v>0.003948667552322149</v>
      </c>
      <c r="O26" s="58"/>
      <c r="P26" s="37">
        <v>10.25</v>
      </c>
      <c r="Q26" s="39">
        <v>8.887935638427734</v>
      </c>
      <c r="R26" s="39">
        <v>5.68156623840332</v>
      </c>
      <c r="S26" s="39">
        <v>12.514259338378906</v>
      </c>
      <c r="T26" s="37">
        <f t="shared" si="7"/>
        <v>1.207210237</v>
      </c>
      <c r="U26" s="23"/>
      <c r="V26" s="19"/>
      <c r="W26" s="23"/>
      <c r="X26" s="26"/>
      <c r="Y26" s="27"/>
      <c r="Z26" s="26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>
      <c r="A27" s="40"/>
      <c r="B27" s="30">
        <v>78.0</v>
      </c>
      <c r="C27" s="31" t="s">
        <v>33</v>
      </c>
      <c r="D27" s="31" t="s">
        <v>22</v>
      </c>
      <c r="E27" s="32">
        <v>41090.0</v>
      </c>
      <c r="F27" s="33">
        <v>7.699999809265137</v>
      </c>
      <c r="G27" s="43">
        <v>1.899999976158142</v>
      </c>
      <c r="H27" s="33">
        <v>7.519999980926514</v>
      </c>
      <c r="I27" s="41">
        <v>2.3205678462982178</v>
      </c>
      <c r="J27" s="84">
        <v>0.6557376980781555</v>
      </c>
      <c r="K27" s="100">
        <v>162.5</v>
      </c>
      <c r="L27" s="37">
        <v>0.23042158782482147</v>
      </c>
      <c r="M27" s="37">
        <v>0.4946558475494385</v>
      </c>
      <c r="N27" s="42">
        <v>0.049358341842889786</v>
      </c>
      <c r="O27" s="58"/>
      <c r="P27" s="37">
        <v>13.705400466918945</v>
      </c>
      <c r="Q27" s="39">
        <v>12.07883071899414</v>
      </c>
      <c r="R27" s="39">
        <v>7.709189414978027</v>
      </c>
      <c r="S27" s="58"/>
      <c r="T27" s="37">
        <f t="shared" si="7"/>
        <v>2.864582036</v>
      </c>
      <c r="U27" s="23"/>
      <c r="V27" s="19"/>
      <c r="W27" s="23"/>
      <c r="X27" s="26"/>
      <c r="Y27" s="27"/>
      <c r="Z27" s="26"/>
      <c r="AA27" s="2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>
      <c r="A28" s="40"/>
      <c r="B28" s="30">
        <v>78.0</v>
      </c>
      <c r="C28" s="31" t="s">
        <v>33</v>
      </c>
      <c r="D28" s="31" t="s">
        <v>22</v>
      </c>
      <c r="E28" s="32">
        <v>41144.0</v>
      </c>
      <c r="F28" s="33">
        <v>7.909999847412109</v>
      </c>
      <c r="G28" s="43">
        <v>1.600000023841858</v>
      </c>
      <c r="H28" s="33">
        <v>11.779999732971191</v>
      </c>
      <c r="I28" s="35">
        <v>3.0655484199523926</v>
      </c>
      <c r="J28" s="84">
        <v>0.5620608925819397</v>
      </c>
      <c r="K28" s="100">
        <v>195.64999389648438</v>
      </c>
      <c r="L28" s="37">
        <v>0.27454492449760437</v>
      </c>
      <c r="M28" s="37">
        <v>0.22103463113307953</v>
      </c>
      <c r="N28" s="42">
        <v>0.049358341842889786</v>
      </c>
      <c r="O28" s="39">
        <v>4.96001672744751</v>
      </c>
      <c r="P28" s="37">
        <v>13.608200073242188</v>
      </c>
      <c r="Q28" s="39">
        <v>25.485319137573242</v>
      </c>
      <c r="R28" s="39">
        <v>10.05340576171875</v>
      </c>
      <c r="S28" s="39">
        <v>20.804317474365234</v>
      </c>
      <c r="T28" s="37">
        <f t="shared" si="7"/>
        <v>3.335941393</v>
      </c>
      <c r="U28" s="23"/>
      <c r="V28" s="19"/>
      <c r="W28" s="23"/>
      <c r="X28" s="26"/>
      <c r="Y28" s="27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>
      <c r="A29" s="46"/>
      <c r="B29" s="30">
        <v>78.0</v>
      </c>
      <c r="C29" s="31" t="s">
        <v>33</v>
      </c>
      <c r="D29" s="31" t="s">
        <v>22</v>
      </c>
      <c r="E29" s="32">
        <v>41206.0</v>
      </c>
      <c r="F29" s="33">
        <v>7.460000038146973</v>
      </c>
      <c r="G29" s="34">
        <v>3.5</v>
      </c>
      <c r="H29" s="33">
        <v>10.15999984741211</v>
      </c>
      <c r="I29" s="35">
        <v>3.4683194160461426</v>
      </c>
      <c r="J29" s="84">
        <v>0.4449648857116699</v>
      </c>
      <c r="K29" s="100">
        <v>194.35000610351562</v>
      </c>
      <c r="L29" s="37">
        <v>0.07696011662483215</v>
      </c>
      <c r="M29" s="37">
        <v>0.11842668056488037</v>
      </c>
      <c r="N29" s="42">
        <v>0.0409674234688282</v>
      </c>
      <c r="O29" s="39">
        <v>5.140697956085205</v>
      </c>
      <c r="P29" s="37">
        <v>12.864800453186035</v>
      </c>
      <c r="Q29" s="39">
        <v>19.860612869262695</v>
      </c>
      <c r="R29" s="39">
        <v>14.05626106262207</v>
      </c>
      <c r="S29" s="39">
        <v>23.776203155517578</v>
      </c>
      <c r="T29" s="37">
        <f t="shared" si="7"/>
        <v>3.62771352</v>
      </c>
      <c r="U29" s="23"/>
      <c r="V29" s="19"/>
      <c r="W29" s="23"/>
      <c r="X29" s="26"/>
      <c r="Y29" s="27"/>
      <c r="Z29" s="26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>
      <c r="A30" s="76"/>
      <c r="B30" s="15"/>
      <c r="C30" s="16"/>
      <c r="D30" s="16"/>
      <c r="E30" s="17"/>
      <c r="F30" s="18"/>
      <c r="G30" s="19"/>
      <c r="H30" s="18"/>
      <c r="I30" s="20"/>
      <c r="J30" s="20"/>
      <c r="K30" s="21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9"/>
      <c r="W30" s="23"/>
      <c r="X30" s="26"/>
      <c r="Y30" s="27"/>
      <c r="Z30" s="26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>
      <c r="A31" s="101" t="s">
        <v>28</v>
      </c>
      <c r="B31" s="15"/>
      <c r="C31" s="16"/>
      <c r="D31" s="16"/>
      <c r="E31" s="17"/>
      <c r="F31" s="48">
        <f t="shared" ref="F31:S31" si="8"> (sum(F24:F29)/6)</f>
        <v>7.663333178</v>
      </c>
      <c r="G31" s="48">
        <f t="shared" si="8"/>
        <v>2.816666663</v>
      </c>
      <c r="H31" s="48">
        <f t="shared" si="8"/>
        <v>9.269999822</v>
      </c>
      <c r="I31" s="55">
        <f t="shared" si="8"/>
        <v>2.558123668</v>
      </c>
      <c r="J31" s="86">
        <f t="shared" si="8"/>
        <v>0.4937548836</v>
      </c>
      <c r="K31" s="55">
        <f t="shared" si="8"/>
        <v>170.3000005</v>
      </c>
      <c r="L31" s="50">
        <f t="shared" si="8"/>
        <v>0.1619845126</v>
      </c>
      <c r="M31" s="50">
        <f t="shared" si="8"/>
        <v>0.2595126157</v>
      </c>
      <c r="N31" s="50">
        <f t="shared" si="8"/>
        <v>0.03265876936</v>
      </c>
      <c r="O31" s="50">
        <f t="shared" si="8"/>
        <v>4.37547946</v>
      </c>
      <c r="P31" s="50">
        <f t="shared" si="8"/>
        <v>12.73145008</v>
      </c>
      <c r="Q31" s="50">
        <f t="shared" si="8"/>
        <v>15.57388989</v>
      </c>
      <c r="R31" s="50">
        <f t="shared" si="8"/>
        <v>9.591255665</v>
      </c>
      <c r="S31" s="50">
        <f t="shared" si="8"/>
        <v>14.9818217</v>
      </c>
      <c r="T31" s="37">
        <f> M31 + N31 + I31</f>
        <v>2.850295053</v>
      </c>
      <c r="U31" s="23"/>
      <c r="V31" s="83"/>
      <c r="W31" s="23"/>
      <c r="X31" s="26"/>
      <c r="Y31" s="27"/>
      <c r="Z31" s="26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>
      <c r="A32" s="76"/>
      <c r="B32" s="15"/>
      <c r="C32" s="16"/>
      <c r="D32" s="16"/>
      <c r="E32" s="17"/>
      <c r="F32" s="18"/>
      <c r="G32" s="19"/>
      <c r="H32" s="18"/>
      <c r="I32" s="20"/>
      <c r="J32" s="20"/>
      <c r="K32" s="21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9"/>
      <c r="W32" s="23"/>
      <c r="X32" s="53"/>
      <c r="Y32" s="27"/>
      <c r="Z32" s="53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>
      <c r="A33" s="78">
        <v>2013.0</v>
      </c>
      <c r="B33" s="30">
        <v>78.0</v>
      </c>
      <c r="C33" s="31" t="s">
        <v>33</v>
      </c>
      <c r="D33" s="31" t="s">
        <v>22</v>
      </c>
      <c r="E33" s="32">
        <v>41347.0</v>
      </c>
      <c r="F33" s="33">
        <v>7.420000076293945</v>
      </c>
      <c r="G33" s="43">
        <v>2.0</v>
      </c>
      <c r="H33" s="44">
        <v>6.340000152587891</v>
      </c>
      <c r="I33" s="35">
        <v>3.6480162143707275</v>
      </c>
      <c r="J33" s="84">
        <v>0.7698000073432922</v>
      </c>
      <c r="K33" s="100">
        <v>217.75</v>
      </c>
      <c r="L33" s="37">
        <v>0.23795169591903687</v>
      </c>
      <c r="M33" s="80">
        <v>0.5120739936828613</v>
      </c>
      <c r="N33" s="42">
        <v>0.039395999163389206</v>
      </c>
      <c r="O33" s="39">
        <v>6.779770374298096</v>
      </c>
      <c r="P33" s="37">
        <v>17.79050064086914</v>
      </c>
      <c r="Q33" s="39">
        <v>18.75177001953125</v>
      </c>
      <c r="R33" s="39">
        <v>15.870101928710938</v>
      </c>
      <c r="S33" s="39">
        <v>29.760507583618164</v>
      </c>
      <c r="T33" s="37">
        <f t="shared" ref="T33:T38" si="9"> M33 + N33 + I33</f>
        <v>4.199486207</v>
      </c>
      <c r="U33" s="23"/>
      <c r="V33" s="19"/>
      <c r="W33" s="23"/>
      <c r="X33" s="26"/>
      <c r="Y33" s="27"/>
      <c r="Z33" s="26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>
      <c r="A34" s="40"/>
      <c r="B34" s="30">
        <v>78.0</v>
      </c>
      <c r="C34" s="31" t="s">
        <v>33</v>
      </c>
      <c r="D34" s="31" t="s">
        <v>22</v>
      </c>
      <c r="E34" s="32">
        <v>41367.0</v>
      </c>
      <c r="F34" s="33">
        <v>7.699999809265137</v>
      </c>
      <c r="G34" s="43">
        <v>2.0</v>
      </c>
      <c r="H34" s="33">
        <v>10.489999771118164</v>
      </c>
      <c r="I34" s="35">
        <v>2.650651693344116</v>
      </c>
      <c r="J34" s="84">
        <v>0.5717999935150146</v>
      </c>
      <c r="K34" s="100">
        <v>182.64999389648438</v>
      </c>
      <c r="L34" s="37">
        <v>0.17987020313739777</v>
      </c>
      <c r="M34" s="37">
        <v>0.26758500933647156</v>
      </c>
      <c r="N34" s="42">
        <v>0.020635999739170074</v>
      </c>
      <c r="O34" s="39">
        <v>6.399604320526123</v>
      </c>
      <c r="P34" s="37">
        <v>11.831600189208984</v>
      </c>
      <c r="Q34" s="39">
        <v>21.394304275512695</v>
      </c>
      <c r="R34" s="39">
        <v>17.61408042907715</v>
      </c>
      <c r="S34" s="39">
        <v>29.797508239746094</v>
      </c>
      <c r="T34" s="37">
        <f t="shared" si="9"/>
        <v>2.938872702</v>
      </c>
      <c r="U34" s="23"/>
      <c r="V34" s="19"/>
      <c r="W34" s="23"/>
      <c r="X34" s="26"/>
      <c r="Y34" s="27"/>
      <c r="Z34" s="26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>
      <c r="A35" s="40"/>
      <c r="B35" s="30">
        <v>78.0</v>
      </c>
      <c r="C35" s="31" t="s">
        <v>33</v>
      </c>
      <c r="D35" s="31" t="s">
        <v>22</v>
      </c>
      <c r="E35" s="32">
        <v>41426.0</v>
      </c>
      <c r="F35" s="33">
        <v>7.309999942779541</v>
      </c>
      <c r="G35" s="43">
        <v>1.7999999523162842</v>
      </c>
      <c r="H35" s="33">
        <v>9.640000343322754</v>
      </c>
      <c r="I35" s="41">
        <v>2.1887192726135254</v>
      </c>
      <c r="J35" s="84">
        <v>0.7038000226020813</v>
      </c>
      <c r="K35" s="100">
        <v>166.39999389648438</v>
      </c>
      <c r="L35" s="37">
        <v>0.17864052951335907</v>
      </c>
      <c r="M35" s="37">
        <v>1.9144259691238403</v>
      </c>
      <c r="N35" s="42">
        <v>0.03048500046133995</v>
      </c>
      <c r="O35" s="39">
        <v>4.586575508117676</v>
      </c>
      <c r="P35" s="37">
        <v>12.724200248718262</v>
      </c>
      <c r="Q35" s="39">
        <v>13.073526382446289</v>
      </c>
      <c r="R35" s="39">
        <v>10.41239070892334</v>
      </c>
      <c r="S35" s="39">
        <v>19.51462745666504</v>
      </c>
      <c r="T35" s="37">
        <f t="shared" si="9"/>
        <v>4.133630242</v>
      </c>
      <c r="U35" s="23"/>
      <c r="V35" s="19"/>
      <c r="W35" s="23"/>
      <c r="X35" s="26"/>
      <c r="Y35" s="27"/>
      <c r="Z35" s="26"/>
      <c r="AA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>
      <c r="A36" s="40"/>
      <c r="B36" s="30">
        <v>78.0</v>
      </c>
      <c r="C36" s="31" t="s">
        <v>33</v>
      </c>
      <c r="D36" s="31" t="s">
        <v>22</v>
      </c>
      <c r="E36" s="32">
        <v>41472.0</v>
      </c>
      <c r="F36" s="33">
        <v>7.130000114440918</v>
      </c>
      <c r="G36" s="43">
        <v>2.4000000953674316</v>
      </c>
      <c r="H36" s="33">
        <v>15.6899995803833</v>
      </c>
      <c r="I36" s="41">
        <v>2.46018385887146</v>
      </c>
      <c r="J36" s="84">
        <v>0.5454000234603882</v>
      </c>
      <c r="K36" s="100">
        <v>196.0</v>
      </c>
      <c r="L36" s="37">
        <v>0.02712446078658104</v>
      </c>
      <c r="M36" s="37">
        <v>0.2827799916267395</v>
      </c>
      <c r="N36" s="42">
        <v>0.02298099920153618</v>
      </c>
      <c r="O36" s="39">
        <v>2.9254982471466064</v>
      </c>
      <c r="P36" s="37">
        <v>11.611800193786621</v>
      </c>
      <c r="Q36" s="39">
        <v>9.810646057128906</v>
      </c>
      <c r="R36" s="39">
        <v>8.122702598571777</v>
      </c>
      <c r="S36" s="39">
        <v>14.110326766967773</v>
      </c>
      <c r="T36" s="37">
        <f t="shared" si="9"/>
        <v>2.76594485</v>
      </c>
      <c r="U36" s="23"/>
      <c r="V36" s="19"/>
      <c r="W36" s="23"/>
      <c r="X36" s="26"/>
      <c r="Y36" s="27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>
      <c r="A37" s="40"/>
      <c r="B37" s="30">
        <v>78.0</v>
      </c>
      <c r="C37" s="31" t="s">
        <v>33</v>
      </c>
      <c r="D37" s="31" t="s">
        <v>22</v>
      </c>
      <c r="E37" s="32">
        <v>41487.0</v>
      </c>
      <c r="F37" s="33">
        <v>7.739999771118164</v>
      </c>
      <c r="G37" s="34">
        <v>3.4000000953674316</v>
      </c>
      <c r="H37" s="33">
        <v>15.239999771118164</v>
      </c>
      <c r="I37" s="35">
        <v>2.6672708988189697</v>
      </c>
      <c r="J37" s="84">
        <v>0.6642000079154968</v>
      </c>
      <c r="K37" s="100">
        <v>202.0</v>
      </c>
      <c r="L37" s="37">
        <v>0.04753559082746506</v>
      </c>
      <c r="M37" s="37">
        <v>0.2181980013847351</v>
      </c>
      <c r="N37" s="42">
        <v>0.04408600181341171</v>
      </c>
      <c r="O37" s="39">
        <v>3.1436100006103516</v>
      </c>
      <c r="P37" s="37">
        <v>12.976300239562988</v>
      </c>
      <c r="Q37" s="39">
        <v>10.656062126159668</v>
      </c>
      <c r="R37" s="39">
        <v>9.466193199157715</v>
      </c>
      <c r="S37" s="39">
        <v>16.032913208007812</v>
      </c>
      <c r="T37" s="37">
        <f t="shared" si="9"/>
        <v>2.929554902</v>
      </c>
      <c r="U37" s="23"/>
      <c r="V37" s="19"/>
      <c r="W37" s="23"/>
      <c r="X37" s="26"/>
      <c r="Y37" s="27"/>
      <c r="Z37" s="26"/>
      <c r="AA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>
      <c r="A38" s="46"/>
      <c r="B38" s="30">
        <v>78.0</v>
      </c>
      <c r="C38" s="31" t="s">
        <v>33</v>
      </c>
      <c r="D38" s="31" t="s">
        <v>22</v>
      </c>
      <c r="E38" s="32">
        <v>41522.0</v>
      </c>
      <c r="F38" s="33">
        <v>7.920000076293945</v>
      </c>
      <c r="G38" s="43">
        <v>2.299999952316284</v>
      </c>
      <c r="H38" s="33">
        <v>9.329999923706055</v>
      </c>
      <c r="I38" s="35">
        <v>3.064396858215332</v>
      </c>
      <c r="J38" s="84">
        <v>0.6114000082015991</v>
      </c>
      <c r="K38" s="100">
        <v>197.0</v>
      </c>
      <c r="L38" s="37">
        <v>0.044390201568603516</v>
      </c>
      <c r="M38" s="37">
        <v>0.3196839988231659</v>
      </c>
      <c r="N38" s="42">
        <v>0.025326000526547432</v>
      </c>
      <c r="O38" s="39">
        <v>4.550080299377441</v>
      </c>
      <c r="P38" s="37">
        <v>12.184800148010254</v>
      </c>
      <c r="Q38" s="39">
        <v>7.80194616317749</v>
      </c>
      <c r="R38" s="39">
        <v>3.36431622505188</v>
      </c>
      <c r="S38" s="39">
        <v>21.33017921447754</v>
      </c>
      <c r="T38" s="37">
        <f t="shared" si="9"/>
        <v>3.409406858</v>
      </c>
      <c r="U38" s="23"/>
      <c r="V38" s="19"/>
      <c r="W38" s="23"/>
      <c r="X38" s="26"/>
      <c r="Y38" s="27"/>
      <c r="Z38" s="26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>
      <c r="A39" s="76"/>
      <c r="B39" s="15"/>
      <c r="C39" s="16"/>
      <c r="D39" s="16"/>
      <c r="E39" s="17"/>
      <c r="F39" s="18"/>
      <c r="G39" s="19"/>
      <c r="H39" s="18"/>
      <c r="I39" s="20"/>
      <c r="J39" s="20"/>
      <c r="K39" s="21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19"/>
      <c r="W39" s="23"/>
      <c r="X39" s="26"/>
      <c r="Y39" s="27"/>
      <c r="Z39" s="26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>
      <c r="A40" s="101" t="s">
        <v>28</v>
      </c>
      <c r="B40" s="15"/>
      <c r="C40" s="16"/>
      <c r="D40" s="16"/>
      <c r="E40" s="17"/>
      <c r="F40" s="48">
        <f t="shared" ref="F40:S40" si="10"> (sum(F33:F38)/6)</f>
        <v>7.536666632</v>
      </c>
      <c r="G40" s="48">
        <f t="shared" si="10"/>
        <v>2.316666683</v>
      </c>
      <c r="H40" s="48">
        <f t="shared" si="10"/>
        <v>11.12166659</v>
      </c>
      <c r="I40" s="55">
        <f t="shared" si="10"/>
        <v>2.779873133</v>
      </c>
      <c r="J40" s="86">
        <f t="shared" si="10"/>
        <v>0.6444000105</v>
      </c>
      <c r="K40" s="55">
        <f t="shared" si="10"/>
        <v>193.6333313</v>
      </c>
      <c r="L40" s="50">
        <f t="shared" si="10"/>
        <v>0.1192521136</v>
      </c>
      <c r="M40" s="50">
        <f t="shared" si="10"/>
        <v>0.5857911607</v>
      </c>
      <c r="N40" s="50">
        <f t="shared" si="10"/>
        <v>0.03048500015</v>
      </c>
      <c r="O40" s="50">
        <f t="shared" si="10"/>
        <v>4.730856458</v>
      </c>
      <c r="P40" s="50">
        <f t="shared" si="10"/>
        <v>13.18653361</v>
      </c>
      <c r="Q40" s="50">
        <f t="shared" si="10"/>
        <v>13.58137584</v>
      </c>
      <c r="R40" s="50">
        <f t="shared" si="10"/>
        <v>10.80829751</v>
      </c>
      <c r="S40" s="50">
        <f t="shared" si="10"/>
        <v>21.75767708</v>
      </c>
      <c r="T40" s="37">
        <f> M40 + N40 + I40</f>
        <v>3.396149294</v>
      </c>
      <c r="U40" s="23"/>
      <c r="V40" s="83"/>
      <c r="W40" s="23"/>
      <c r="X40" s="26"/>
      <c r="Y40" s="27"/>
      <c r="Z40" s="26"/>
      <c r="AA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>
      <c r="A41" s="76"/>
      <c r="B41" s="15"/>
      <c r="C41" s="16"/>
      <c r="D41" s="16"/>
      <c r="E41" s="17"/>
      <c r="F41" s="18"/>
      <c r="G41" s="19"/>
      <c r="H41" s="18"/>
      <c r="I41" s="20"/>
      <c r="J41" s="20"/>
      <c r="K41" s="21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9"/>
      <c r="W41" s="23"/>
      <c r="X41" s="53"/>
      <c r="Y41" s="27"/>
      <c r="Z41" s="53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>
      <c r="A42" s="78">
        <v>2014.0</v>
      </c>
      <c r="B42" s="30">
        <v>78.0</v>
      </c>
      <c r="C42" s="31" t="s">
        <v>33</v>
      </c>
      <c r="D42" s="31" t="s">
        <v>22</v>
      </c>
      <c r="E42" s="32">
        <v>41647.0</v>
      </c>
      <c r="F42" s="33">
        <v>7.449999809265137</v>
      </c>
      <c r="G42" s="43">
        <v>2.869999885559082</v>
      </c>
      <c r="H42" s="33">
        <v>17.84000015258789</v>
      </c>
      <c r="I42" s="35">
        <v>2.785909652709961</v>
      </c>
      <c r="J42" s="84">
        <v>0.6274999976158142</v>
      </c>
      <c r="K42" s="100">
        <v>201.0</v>
      </c>
      <c r="L42" s="37">
        <v>0.018158335238695145</v>
      </c>
      <c r="M42" s="80">
        <v>0.7727339863777161</v>
      </c>
      <c r="N42" s="42">
        <v>0.02838600054383278</v>
      </c>
      <c r="O42" s="39">
        <v>4.950821876525879</v>
      </c>
      <c r="P42" s="37">
        <v>14.02340030670166</v>
      </c>
      <c r="Q42" s="39">
        <v>13.395316123962402</v>
      </c>
      <c r="R42" s="39">
        <v>14.261984825134277</v>
      </c>
      <c r="S42" s="39">
        <v>21.65049171447754</v>
      </c>
      <c r="T42" s="37">
        <f t="shared" ref="T42:T49" si="11"> M42 + N42 + I42</f>
        <v>3.58702964</v>
      </c>
      <c r="U42" s="23"/>
      <c r="V42" s="19"/>
      <c r="W42" s="23"/>
      <c r="X42" s="26"/>
      <c r="Y42" s="27"/>
      <c r="Z42" s="26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>
      <c r="A43" s="40"/>
      <c r="B43" s="30">
        <v>78.0</v>
      </c>
      <c r="C43" s="31" t="s">
        <v>33</v>
      </c>
      <c r="D43" s="31" t="s">
        <v>22</v>
      </c>
      <c r="E43" s="32">
        <v>41679.0</v>
      </c>
      <c r="F43" s="33">
        <v>7.800000190734863</v>
      </c>
      <c r="G43" s="43">
        <v>2.7200000286102295</v>
      </c>
      <c r="H43" s="33">
        <v>11.8100004196167</v>
      </c>
      <c r="I43" s="35">
        <v>3.0993289947509766</v>
      </c>
      <c r="J43" s="84">
        <v>0.5908700227737427</v>
      </c>
      <c r="K43" s="100">
        <v>203.0</v>
      </c>
      <c r="L43" s="37">
        <v>0.17501680552959442</v>
      </c>
      <c r="M43" s="37">
        <v>0.3963780105113983</v>
      </c>
      <c r="N43" s="42">
        <v>0.03238780051469803</v>
      </c>
      <c r="O43" s="39">
        <v>6.429265022277832</v>
      </c>
      <c r="P43" s="37">
        <v>13.321499824523926</v>
      </c>
      <c r="Q43" s="39">
        <v>16.57117462158203</v>
      </c>
      <c r="R43" s="39">
        <v>17.92258644104004</v>
      </c>
      <c r="S43" s="39">
        <v>28.48701286315918</v>
      </c>
      <c r="T43" s="37">
        <f t="shared" si="11"/>
        <v>3.528094806</v>
      </c>
      <c r="U43" s="23"/>
      <c r="V43" s="19"/>
      <c r="W43" s="23"/>
      <c r="X43" s="26"/>
      <c r="Y43" s="27"/>
      <c r="Z43" s="26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>
      <c r="A44" s="40"/>
      <c r="B44" s="30">
        <v>78.0</v>
      </c>
      <c r="C44" s="31" t="s">
        <v>33</v>
      </c>
      <c r="D44" s="31" t="s">
        <v>22</v>
      </c>
      <c r="E44" s="32">
        <v>41709.0</v>
      </c>
      <c r="F44" s="57">
        <v>6.210000038146973</v>
      </c>
      <c r="G44" s="43">
        <v>2.859999895095825</v>
      </c>
      <c r="H44" s="33">
        <v>9.149999618530273</v>
      </c>
      <c r="I44" s="35">
        <v>3.2198870182037354</v>
      </c>
      <c r="J44" s="84">
        <v>0.6684079766273499</v>
      </c>
      <c r="K44" s="100">
        <v>207.0</v>
      </c>
      <c r="L44" s="37">
        <v>0.02343510091304779</v>
      </c>
      <c r="M44" s="37">
        <v>0.4358561933040619</v>
      </c>
      <c r="N44" s="42">
        <v>0.019336000084877014</v>
      </c>
      <c r="O44" s="39">
        <v>4.457046985626221</v>
      </c>
      <c r="P44" s="37">
        <v>12.890999794006348</v>
      </c>
      <c r="Q44" s="39">
        <v>11.967765808105469</v>
      </c>
      <c r="R44" s="39">
        <v>12.535355567932129</v>
      </c>
      <c r="S44" s="39">
        <v>21.698158264160156</v>
      </c>
      <c r="T44" s="37">
        <f t="shared" si="11"/>
        <v>3.675079212</v>
      </c>
      <c r="U44" s="23"/>
      <c r="V44" s="19"/>
      <c r="W44" s="23"/>
      <c r="X44" s="26"/>
      <c r="Y44" s="27"/>
      <c r="Z44" s="26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>
      <c r="A45" s="40"/>
      <c r="B45" s="30">
        <v>78.0</v>
      </c>
      <c r="C45" s="31" t="s">
        <v>33</v>
      </c>
      <c r="D45" s="31" t="s">
        <v>22</v>
      </c>
      <c r="E45" s="32">
        <v>41793.0</v>
      </c>
      <c r="F45" s="33">
        <v>6.789999961853027</v>
      </c>
      <c r="G45" s="43">
        <v>2.5999999046325684</v>
      </c>
      <c r="H45" s="33">
        <v>10.210000038146973</v>
      </c>
      <c r="I45" s="35">
        <v>3.038383960723877</v>
      </c>
      <c r="J45" s="84">
        <v>0.8032199740409851</v>
      </c>
      <c r="K45" s="100">
        <v>201.0</v>
      </c>
      <c r="L45" s="37">
        <v>0.10520769655704498</v>
      </c>
      <c r="M45" s="37">
        <v>1.6632499694824219</v>
      </c>
      <c r="N45" s="42">
        <v>0.015999000519514084</v>
      </c>
      <c r="O45" s="39">
        <v>5.267244338989258</v>
      </c>
      <c r="P45" s="37">
        <v>14.298999786376953</v>
      </c>
      <c r="Q45" s="39">
        <v>13.390225410461426</v>
      </c>
      <c r="R45" s="39">
        <v>13.229615211486816</v>
      </c>
      <c r="S45" s="39">
        <v>22.131885528564453</v>
      </c>
      <c r="T45" s="37">
        <f t="shared" si="11"/>
        <v>4.717632931</v>
      </c>
      <c r="U45" s="23"/>
      <c r="V45" s="19"/>
      <c r="W45" s="23"/>
      <c r="X45" s="26"/>
      <c r="Y45" s="27"/>
      <c r="Z45" s="26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>
      <c r="A46" s="40"/>
      <c r="B46" s="30">
        <v>78.0</v>
      </c>
      <c r="C46" s="31" t="s">
        <v>33</v>
      </c>
      <c r="D46" s="31" t="s">
        <v>22</v>
      </c>
      <c r="E46" s="32">
        <v>41820.0</v>
      </c>
      <c r="F46" s="57">
        <v>6.320000171661377</v>
      </c>
      <c r="G46" s="34">
        <v>3.5199999809265137</v>
      </c>
      <c r="H46" s="33">
        <v>12.5600004196167</v>
      </c>
      <c r="I46" s="35">
        <v>2.7573225498199463</v>
      </c>
      <c r="J46" s="84">
        <v>0.5647500157356262</v>
      </c>
      <c r="K46" s="100">
        <v>170.0</v>
      </c>
      <c r="L46" s="37">
        <v>0.06634090095758438</v>
      </c>
      <c r="M46" s="37">
        <v>0.24425500631332397</v>
      </c>
      <c r="N46" s="42">
        <v>0.03386399894952774</v>
      </c>
      <c r="O46" s="39">
        <v>3.772090435028076</v>
      </c>
      <c r="P46" s="37">
        <v>11.996700286865234</v>
      </c>
      <c r="Q46" s="39">
        <v>9.636251449584961</v>
      </c>
      <c r="R46" s="39">
        <v>10.919550895690918</v>
      </c>
      <c r="S46" s="39">
        <v>16.635339736938477</v>
      </c>
      <c r="T46" s="37">
        <f t="shared" si="11"/>
        <v>3.035441555</v>
      </c>
      <c r="U46" s="23"/>
      <c r="V46" s="19"/>
      <c r="W46" s="23"/>
      <c r="X46" s="26"/>
      <c r="Y46" s="27"/>
      <c r="Z46" s="26"/>
      <c r="AA46" s="27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>
      <c r="A47" s="40"/>
      <c r="B47" s="30">
        <v>78.0</v>
      </c>
      <c r="C47" s="31" t="s">
        <v>33</v>
      </c>
      <c r="D47" s="31" t="s">
        <v>22</v>
      </c>
      <c r="E47" s="32">
        <v>41855.0</v>
      </c>
      <c r="F47" s="33">
        <v>7.460000038146973</v>
      </c>
      <c r="G47" s="34">
        <v>3.0999999046325684</v>
      </c>
      <c r="H47" s="33">
        <v>9.819999694824219</v>
      </c>
      <c r="I47" s="35">
        <v>2.977325916290283</v>
      </c>
      <c r="J47" s="84">
        <v>0.6879299879074097</v>
      </c>
      <c r="K47" s="100">
        <v>205.0</v>
      </c>
      <c r="L47" s="37">
        <v>0.04451120272278786</v>
      </c>
      <c r="M47" s="37">
        <v>0.512374997138977</v>
      </c>
      <c r="N47" s="42">
        <v>0.023022999987006187</v>
      </c>
      <c r="O47" s="39">
        <v>4.349818229675293</v>
      </c>
      <c r="P47" s="37">
        <v>13.94909954071045</v>
      </c>
      <c r="Q47" s="39">
        <v>13.098493576049805</v>
      </c>
      <c r="R47" s="39">
        <v>12.517394065856934</v>
      </c>
      <c r="S47" s="39">
        <v>19.005414962768555</v>
      </c>
      <c r="T47" s="37">
        <f t="shared" si="11"/>
        <v>3.512723913</v>
      </c>
      <c r="U47" s="23"/>
      <c r="V47" s="19"/>
      <c r="W47" s="23"/>
      <c r="X47" s="26"/>
      <c r="Y47" s="27"/>
      <c r="Z47" s="26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>
      <c r="A48" s="40"/>
      <c r="B48" s="30">
        <v>78.0</v>
      </c>
      <c r="C48" s="31" t="s">
        <v>33</v>
      </c>
      <c r="D48" s="31" t="s">
        <v>22</v>
      </c>
      <c r="E48" s="32">
        <v>41912.0</v>
      </c>
      <c r="F48" s="33">
        <v>6.699999809265137</v>
      </c>
      <c r="G48" s="43">
        <v>2.2100000381469727</v>
      </c>
      <c r="H48" s="33">
        <v>8.050000190734863</v>
      </c>
      <c r="I48" s="35">
        <v>3.2954418659210205</v>
      </c>
      <c r="J48" s="84">
        <v>0.6550949811935425</v>
      </c>
      <c r="K48" s="100">
        <v>191.0</v>
      </c>
      <c r="L48" s="37">
        <v>0.038279641419649124</v>
      </c>
      <c r="M48" s="37">
        <v>0.1919303983449936</v>
      </c>
      <c r="N48" s="42">
        <v>0.014985400252044201</v>
      </c>
      <c r="O48" s="39">
        <v>4.939512729644775</v>
      </c>
      <c r="P48" s="37">
        <v>12.857799530029297</v>
      </c>
      <c r="Q48" s="39">
        <v>13.125548362731934</v>
      </c>
      <c r="R48" s="39">
        <v>14.73768424987793</v>
      </c>
      <c r="S48" s="39">
        <v>23.881351470947266</v>
      </c>
      <c r="T48" s="37">
        <f t="shared" si="11"/>
        <v>3.502357665</v>
      </c>
      <c r="U48" s="23"/>
      <c r="V48" s="19"/>
      <c r="W48" s="23"/>
      <c r="X48" s="26"/>
      <c r="Y48" s="27"/>
      <c r="Z48" s="26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>
      <c r="A49" s="46"/>
      <c r="B49" s="30">
        <v>78.0</v>
      </c>
      <c r="C49" s="31" t="s">
        <v>33</v>
      </c>
      <c r="D49" s="31" t="s">
        <v>22</v>
      </c>
      <c r="E49" s="32">
        <v>41978.0</v>
      </c>
      <c r="F49" s="33">
        <v>7.199999809265137</v>
      </c>
      <c r="G49" s="34">
        <v>3.0999999046325684</v>
      </c>
      <c r="H49" s="33">
        <v>10.109999656677246</v>
      </c>
      <c r="I49" s="41">
        <v>1.7838257551193237</v>
      </c>
      <c r="J49" s="84">
        <v>0.45179998874664307</v>
      </c>
      <c r="K49" s="45">
        <v>125.0</v>
      </c>
      <c r="L49" s="37">
        <v>0.18683075904846191</v>
      </c>
      <c r="M49" s="37">
        <v>0.6750320196151733</v>
      </c>
      <c r="N49" s="42">
        <v>0.014940000139176846</v>
      </c>
      <c r="O49" s="39">
        <v>3.18153977394104</v>
      </c>
      <c r="P49" s="37">
        <v>10.597900390625</v>
      </c>
      <c r="Q49" s="39">
        <v>9.994306564331055</v>
      </c>
      <c r="R49" s="39">
        <v>7.895883560180664</v>
      </c>
      <c r="S49" s="39">
        <v>14.739209175109863</v>
      </c>
      <c r="T49" s="37">
        <f t="shared" si="11"/>
        <v>2.473797775</v>
      </c>
      <c r="U49" s="23"/>
      <c r="V49" s="19"/>
      <c r="W49" s="23"/>
      <c r="X49" s="26"/>
      <c r="Y49" s="27"/>
      <c r="Z49" s="26"/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>
      <c r="A50" s="76"/>
      <c r="B50" s="15"/>
      <c r="C50" s="16"/>
      <c r="D50" s="16"/>
      <c r="E50" s="17"/>
      <c r="F50" s="18"/>
      <c r="G50" s="19"/>
      <c r="H50" s="18"/>
      <c r="I50" s="20"/>
      <c r="J50" s="20"/>
      <c r="K50" s="21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19"/>
      <c r="W50" s="23"/>
      <c r="X50" s="26"/>
      <c r="Y50" s="27"/>
      <c r="Z50" s="26"/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>
      <c r="A51" s="101" t="s">
        <v>28</v>
      </c>
      <c r="B51" s="15"/>
      <c r="C51" s="16"/>
      <c r="D51" s="16"/>
      <c r="E51" s="17"/>
      <c r="F51" s="48">
        <f t="shared" ref="F51:S51" si="12"> (sum(F42:F49)/8)</f>
        <v>6.991249979</v>
      </c>
      <c r="G51" s="48">
        <f t="shared" si="12"/>
        <v>2.872499943</v>
      </c>
      <c r="H51" s="48">
        <f t="shared" si="12"/>
        <v>11.19375002</v>
      </c>
      <c r="I51" s="55">
        <f t="shared" si="12"/>
        <v>2.869678214</v>
      </c>
      <c r="J51" s="86">
        <f t="shared" si="12"/>
        <v>0.6311966181</v>
      </c>
      <c r="K51" s="55">
        <f t="shared" si="12"/>
        <v>187.875</v>
      </c>
      <c r="L51" s="50">
        <f t="shared" si="12"/>
        <v>0.0822225553</v>
      </c>
      <c r="M51" s="50">
        <f t="shared" si="12"/>
        <v>0.6114763226</v>
      </c>
      <c r="N51" s="50">
        <f t="shared" si="12"/>
        <v>0.02286515012</v>
      </c>
      <c r="O51" s="50">
        <f t="shared" si="12"/>
        <v>4.668417424</v>
      </c>
      <c r="P51" s="50">
        <f t="shared" si="12"/>
        <v>12.99204993</v>
      </c>
      <c r="Q51" s="50">
        <f t="shared" si="12"/>
        <v>12.64738524</v>
      </c>
      <c r="R51" s="50">
        <f t="shared" si="12"/>
        <v>13.00250685</v>
      </c>
      <c r="S51" s="50">
        <f t="shared" si="12"/>
        <v>21.02860796</v>
      </c>
      <c r="T51" s="37">
        <f> M51 + N51 + I51</f>
        <v>3.504019687</v>
      </c>
      <c r="U51" s="23"/>
      <c r="V51" s="83"/>
      <c r="W51" s="23"/>
      <c r="X51" s="26"/>
      <c r="Y51" s="27"/>
      <c r="Z51" s="26"/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>
      <c r="A52" s="76"/>
      <c r="B52" s="15"/>
      <c r="C52" s="16"/>
      <c r="D52" s="16"/>
      <c r="E52" s="17"/>
      <c r="F52" s="18"/>
      <c r="G52" s="19"/>
      <c r="H52" s="18"/>
      <c r="I52" s="20"/>
      <c r="J52" s="20"/>
      <c r="K52" s="21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19"/>
      <c r="W52" s="23"/>
      <c r="X52" s="53"/>
      <c r="Y52" s="27"/>
      <c r="Z52" s="53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>
      <c r="A53" s="78">
        <v>2015.0</v>
      </c>
      <c r="B53" s="30">
        <v>78.0</v>
      </c>
      <c r="C53" s="31" t="s">
        <v>33</v>
      </c>
      <c r="D53" s="31" t="s">
        <v>22</v>
      </c>
      <c r="E53" s="32">
        <v>42114.0</v>
      </c>
      <c r="F53" s="33">
        <v>8.09000015258789</v>
      </c>
      <c r="G53" s="34">
        <v>3.6500000953674316</v>
      </c>
      <c r="H53" s="33">
        <v>8.710000038146973</v>
      </c>
      <c r="I53" s="35">
        <v>3.3174805641174316</v>
      </c>
      <c r="J53" s="84">
        <v>0.5013059973716736</v>
      </c>
      <c r="K53" s="100">
        <v>157.0</v>
      </c>
      <c r="L53" s="37">
        <v>0.1409538984298706</v>
      </c>
      <c r="M53" s="80">
        <v>0.9443550705909729</v>
      </c>
      <c r="N53" s="42">
        <v>0.015468800440430641</v>
      </c>
      <c r="O53" s="39">
        <v>5.3532586097717285</v>
      </c>
      <c r="P53" s="37">
        <v>14.776000022888184</v>
      </c>
      <c r="Q53" s="39">
        <v>20.449241638183594</v>
      </c>
      <c r="R53" s="39">
        <v>15.818869590759277</v>
      </c>
      <c r="S53" s="39">
        <v>14.14940357208252</v>
      </c>
      <c r="T53" s="37">
        <f t="shared" ref="T53:T59" si="13"> M53 + N53 + I53</f>
        <v>4.277304435</v>
      </c>
      <c r="U53" s="23"/>
      <c r="V53" s="19"/>
      <c r="W53" s="23"/>
      <c r="X53" s="26"/>
      <c r="Y53" s="27"/>
      <c r="Z53" s="26"/>
      <c r="AA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>
      <c r="A54" s="40"/>
      <c r="B54" s="30">
        <v>78.0</v>
      </c>
      <c r="C54" s="31" t="s">
        <v>33</v>
      </c>
      <c r="D54" s="31" t="s">
        <v>22</v>
      </c>
      <c r="E54" s="32">
        <v>42132.0</v>
      </c>
      <c r="F54" s="33">
        <v>7.769999980926514</v>
      </c>
      <c r="G54" s="43">
        <v>2.2200000286102295</v>
      </c>
      <c r="H54" s="33">
        <v>10.710000038146973</v>
      </c>
      <c r="I54" s="41">
        <v>1.6085773706436157</v>
      </c>
      <c r="J54" s="84">
        <v>0.61114501953125</v>
      </c>
      <c r="K54" s="100">
        <v>201.0</v>
      </c>
      <c r="L54" s="37">
        <v>0.06906870007514954</v>
      </c>
      <c r="M54" s="37">
        <v>0.14470739662647247</v>
      </c>
      <c r="N54" s="42">
        <v>0.0454367995262146</v>
      </c>
      <c r="O54" s="39">
        <v>5.503910064697266</v>
      </c>
      <c r="P54" s="37">
        <v>6.390200138092041</v>
      </c>
      <c r="Q54" s="39">
        <v>17.107376098632812</v>
      </c>
      <c r="R54" s="39">
        <v>14.168499946594238</v>
      </c>
      <c r="S54" s="39">
        <v>22.011533737182617</v>
      </c>
      <c r="T54" s="37">
        <f t="shared" si="13"/>
        <v>1.798721567</v>
      </c>
      <c r="U54" s="23"/>
      <c r="V54" s="19"/>
      <c r="W54" s="23"/>
      <c r="X54" s="26"/>
      <c r="Y54" s="27"/>
      <c r="Z54" s="26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>
      <c r="A55" s="40"/>
      <c r="B55" s="30">
        <v>78.0</v>
      </c>
      <c r="C55" s="31" t="s">
        <v>33</v>
      </c>
      <c r="D55" s="31" t="s">
        <v>22</v>
      </c>
      <c r="E55" s="32">
        <v>42134.0</v>
      </c>
      <c r="F55" s="33">
        <v>7.739999771118164</v>
      </c>
      <c r="G55" s="43">
        <v>2.009999990463257</v>
      </c>
      <c r="H55" s="33">
        <v>7.800000190734863</v>
      </c>
      <c r="I55" s="41">
        <v>1.754267692565918</v>
      </c>
      <c r="J55" s="84">
        <v>0.6373029947280884</v>
      </c>
      <c r="K55" s="100">
        <v>208.0</v>
      </c>
      <c r="L55" s="37">
        <v>0.11357229948043823</v>
      </c>
      <c r="M55" s="37">
        <v>0.2313953936100006</v>
      </c>
      <c r="N55" s="42">
        <v>0.025821000337600708</v>
      </c>
      <c r="O55" s="39">
        <v>7.179864883422852</v>
      </c>
      <c r="P55" s="37">
        <v>5.777299880981445</v>
      </c>
      <c r="Q55" s="39">
        <v>19.5388240814209</v>
      </c>
      <c r="R55" s="39">
        <v>16.68216896057129</v>
      </c>
      <c r="S55" s="39">
        <v>25.690845489501953</v>
      </c>
      <c r="T55" s="37">
        <f t="shared" si="13"/>
        <v>2.011484087</v>
      </c>
      <c r="U55" s="23"/>
      <c r="V55" s="19"/>
      <c r="W55" s="23"/>
      <c r="X55" s="26"/>
      <c r="Y55" s="27"/>
      <c r="Z55" s="26"/>
      <c r="AA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>
      <c r="A56" s="40"/>
      <c r="B56" s="30">
        <v>78.0</v>
      </c>
      <c r="C56" s="31" t="s">
        <v>33</v>
      </c>
      <c r="D56" s="31" t="s">
        <v>22</v>
      </c>
      <c r="E56" s="32">
        <v>42149.0</v>
      </c>
      <c r="F56" s="33">
        <v>7.449999809265137</v>
      </c>
      <c r="G56" s="34">
        <v>3.200000047683716</v>
      </c>
      <c r="H56" s="33">
        <v>10.550000190734863</v>
      </c>
      <c r="I56" s="41">
        <v>2.3741064071655273</v>
      </c>
      <c r="J56" s="84">
        <v>0.43459200859069824</v>
      </c>
      <c r="K56" s="45">
        <v>112.0</v>
      </c>
      <c r="L56" s="37">
        <v>0.3166252076625824</v>
      </c>
      <c r="M56" s="37">
        <v>0.6001101136207581</v>
      </c>
      <c r="N56" s="42">
        <v>0.017038799822330475</v>
      </c>
      <c r="O56" s="39">
        <v>5.076396465301514</v>
      </c>
      <c r="P56" s="37">
        <v>10.878800392150879</v>
      </c>
      <c r="Q56" s="39">
        <v>13.194341659545898</v>
      </c>
      <c r="R56" s="39">
        <v>12.937531471252441</v>
      </c>
      <c r="S56" s="39">
        <v>19.825775146484375</v>
      </c>
      <c r="T56" s="37">
        <f t="shared" si="13"/>
        <v>2.991255321</v>
      </c>
      <c r="U56" s="23"/>
      <c r="V56" s="19"/>
      <c r="W56" s="23"/>
      <c r="X56" s="26"/>
      <c r="Y56" s="27"/>
      <c r="Z56" s="26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>
      <c r="A57" s="40"/>
      <c r="B57" s="30">
        <v>78.0</v>
      </c>
      <c r="C57" s="31" t="s">
        <v>33</v>
      </c>
      <c r="D57" s="31" t="s">
        <v>22</v>
      </c>
      <c r="E57" s="32">
        <v>42162.0</v>
      </c>
      <c r="F57" s="33">
        <v>7.679999828338623</v>
      </c>
      <c r="G57" s="43">
        <v>2.7300000190734863</v>
      </c>
      <c r="H57" s="33">
        <v>12.020000457763672</v>
      </c>
      <c r="I57" s="41">
        <v>1.8373870849609375</v>
      </c>
      <c r="J57" s="84">
        <v>0.6383069753646851</v>
      </c>
      <c r="K57" s="100">
        <v>195.0</v>
      </c>
      <c r="L57" s="37">
        <v>0.039952125400304794</v>
      </c>
      <c r="M57" s="37">
        <v>0.46817100048065186</v>
      </c>
      <c r="N57" s="42">
        <v>0.03313099965453148</v>
      </c>
      <c r="O57" s="39">
        <v>3.8006644248962402</v>
      </c>
      <c r="P57" s="37">
        <v>7.7667999267578125</v>
      </c>
      <c r="Q57" s="39">
        <v>13.040936470031738</v>
      </c>
      <c r="R57" s="39">
        <v>10.430206298828125</v>
      </c>
      <c r="S57" s="39">
        <v>19.2188777923584</v>
      </c>
      <c r="T57" s="37">
        <f t="shared" si="13"/>
        <v>2.338689085</v>
      </c>
      <c r="U57" s="23"/>
      <c r="V57" s="19"/>
      <c r="W57" s="23"/>
      <c r="X57" s="26"/>
      <c r="Y57" s="27"/>
      <c r="Z57" s="26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>
      <c r="A58" s="40"/>
      <c r="B58" s="30">
        <v>78.0</v>
      </c>
      <c r="C58" s="31" t="s">
        <v>33</v>
      </c>
      <c r="D58" s="31" t="s">
        <v>22</v>
      </c>
      <c r="E58" s="32">
        <v>42250.0</v>
      </c>
      <c r="F58" s="57">
        <v>6.010000228881836</v>
      </c>
      <c r="G58" s="34">
        <v>4.699999809265137</v>
      </c>
      <c r="H58" s="33">
        <v>10.359999656677246</v>
      </c>
      <c r="I58" s="35">
        <v>3.7239322662353516</v>
      </c>
      <c r="J58" s="84">
        <v>0.7198240160942078</v>
      </c>
      <c r="K58" s="100">
        <v>195.0</v>
      </c>
      <c r="L58" s="37">
        <v>0.10530310124158859</v>
      </c>
      <c r="M58" s="37">
        <v>0.9144433736801147</v>
      </c>
      <c r="N58" s="42">
        <v>0.011601599864661694</v>
      </c>
      <c r="O58" s="39">
        <v>5.258152961730957</v>
      </c>
      <c r="P58" s="37">
        <v>13.976300239562988</v>
      </c>
      <c r="Q58" s="39">
        <v>11.601324081420898</v>
      </c>
      <c r="R58" s="39">
        <v>15.334098815917969</v>
      </c>
      <c r="S58" s="39">
        <v>22.37490463256836</v>
      </c>
      <c r="T58" s="37">
        <f t="shared" si="13"/>
        <v>4.64997724</v>
      </c>
      <c r="U58" s="23"/>
      <c r="V58" s="19"/>
      <c r="W58" s="23"/>
      <c r="X58" s="26"/>
      <c r="Y58" s="27"/>
      <c r="Z58" s="26"/>
      <c r="AA58" s="27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>
      <c r="A59" s="46"/>
      <c r="B59" s="30">
        <v>78.0</v>
      </c>
      <c r="C59" s="31" t="s">
        <v>33</v>
      </c>
      <c r="D59" s="31" t="s">
        <v>22</v>
      </c>
      <c r="E59" s="32">
        <v>42262.0</v>
      </c>
      <c r="F59" s="33">
        <v>7.789999961853027</v>
      </c>
      <c r="G59" s="43">
        <v>1.8700000047683716</v>
      </c>
      <c r="H59" s="33">
        <v>8.329999923706055</v>
      </c>
      <c r="I59" s="35">
        <v>2.667361259460449</v>
      </c>
      <c r="J59" s="84">
        <v>0.4889160096645355</v>
      </c>
      <c r="K59" s="100">
        <v>205.0</v>
      </c>
      <c r="L59" s="37">
        <v>0.04768925905227661</v>
      </c>
      <c r="M59" s="37">
        <v>0.26813429594039917</v>
      </c>
      <c r="N59" s="42">
        <v>0.02697809971868992</v>
      </c>
      <c r="O59" s="39">
        <v>4.822529315948486</v>
      </c>
      <c r="P59" s="37">
        <v>8.667400360107422</v>
      </c>
      <c r="Q59" s="39">
        <v>17.428037643432617</v>
      </c>
      <c r="R59" s="39">
        <v>12.953839302062988</v>
      </c>
      <c r="S59" s="39">
        <v>23.004384994506836</v>
      </c>
      <c r="T59" s="37">
        <f t="shared" si="13"/>
        <v>2.962473655</v>
      </c>
      <c r="U59" s="23"/>
      <c r="V59" s="19"/>
      <c r="W59" s="23"/>
      <c r="X59" s="26"/>
      <c r="Y59" s="27"/>
      <c r="Z59" s="26"/>
      <c r="AA59" s="27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>
      <c r="A60" s="76"/>
      <c r="B60" s="15"/>
      <c r="C60" s="16"/>
      <c r="D60" s="16"/>
      <c r="E60" s="17"/>
      <c r="F60" s="18"/>
      <c r="G60" s="19"/>
      <c r="H60" s="18"/>
      <c r="I60" s="20"/>
      <c r="J60" s="20"/>
      <c r="K60" s="2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9"/>
      <c r="W60" s="23"/>
      <c r="X60" s="26"/>
      <c r="Y60" s="27"/>
      <c r="Z60" s="26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>
      <c r="A61" s="101" t="s">
        <v>28</v>
      </c>
      <c r="B61" s="15"/>
      <c r="C61" s="16"/>
      <c r="D61" s="16"/>
      <c r="E61" s="17"/>
      <c r="F61" s="48">
        <f t="shared" ref="F61:S61" si="14"> (sum(F53:F59)/7)</f>
        <v>7.504285676</v>
      </c>
      <c r="G61" s="48">
        <f t="shared" si="14"/>
        <v>2.911428571</v>
      </c>
      <c r="H61" s="48">
        <f t="shared" si="14"/>
        <v>9.782857214</v>
      </c>
      <c r="I61" s="49">
        <f t="shared" si="14"/>
        <v>2.469016092</v>
      </c>
      <c r="J61" s="86">
        <f t="shared" si="14"/>
        <v>0.5759132888</v>
      </c>
      <c r="K61" s="55">
        <f t="shared" si="14"/>
        <v>181.8571429</v>
      </c>
      <c r="L61" s="50">
        <f t="shared" si="14"/>
        <v>0.119023513</v>
      </c>
      <c r="M61" s="50">
        <f t="shared" si="14"/>
        <v>0.5101880921</v>
      </c>
      <c r="N61" s="50">
        <f t="shared" si="14"/>
        <v>0.02506801419</v>
      </c>
      <c r="O61" s="50">
        <f t="shared" si="14"/>
        <v>5.284968104</v>
      </c>
      <c r="P61" s="50">
        <f t="shared" si="14"/>
        <v>9.747542994</v>
      </c>
      <c r="Q61" s="50">
        <f t="shared" si="14"/>
        <v>16.05144024</v>
      </c>
      <c r="R61" s="50">
        <f t="shared" si="14"/>
        <v>14.0464592</v>
      </c>
      <c r="S61" s="50">
        <f t="shared" si="14"/>
        <v>20.89653219</v>
      </c>
      <c r="T61" s="37">
        <f> M61 + N61 + I61</f>
        <v>3.004272198</v>
      </c>
      <c r="U61" s="23"/>
      <c r="V61" s="83"/>
      <c r="W61" s="23"/>
      <c r="X61" s="53"/>
      <c r="Y61" s="27"/>
      <c r="Z61" s="53"/>
      <c r="AA61" s="27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>
      <c r="A62" s="76"/>
      <c r="B62" s="15"/>
      <c r="C62" s="16"/>
      <c r="D62" s="16"/>
      <c r="E62" s="17"/>
      <c r="F62" s="18"/>
      <c r="G62" s="19"/>
      <c r="H62" s="18"/>
      <c r="I62" s="20"/>
      <c r="J62" s="20"/>
      <c r="K62" s="21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9"/>
      <c r="W62" s="23"/>
      <c r="X62" s="26"/>
      <c r="Y62" s="27"/>
      <c r="Z62" s="26"/>
      <c r="AA62" s="27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>
      <c r="A63" s="78">
        <v>2016.0</v>
      </c>
      <c r="B63" s="30">
        <v>78.0</v>
      </c>
      <c r="C63" s="31" t="s">
        <v>33</v>
      </c>
      <c r="D63" s="31" t="s">
        <v>22</v>
      </c>
      <c r="E63" s="32">
        <v>42446.0</v>
      </c>
      <c r="F63" s="33">
        <v>8.0</v>
      </c>
      <c r="G63" s="34">
        <v>3.4000000953674316</v>
      </c>
      <c r="H63" s="33">
        <v>8.279999732971191</v>
      </c>
      <c r="I63" s="35">
        <v>4.480135440826416</v>
      </c>
      <c r="J63" s="84">
        <v>0.5928400158882141</v>
      </c>
      <c r="K63" s="100">
        <v>211.0</v>
      </c>
      <c r="L63" s="37">
        <v>0.004496600013226271</v>
      </c>
      <c r="M63" s="80">
        <v>0.09424526989459991</v>
      </c>
      <c r="N63" s="42">
        <v>0.023582952097058296</v>
      </c>
      <c r="O63" s="39">
        <v>5.348532199859619</v>
      </c>
      <c r="P63" s="37">
        <v>17.40329933166504</v>
      </c>
      <c r="Q63" s="39">
        <v>17.83481216430664</v>
      </c>
      <c r="R63" s="39">
        <v>16.78765869140625</v>
      </c>
      <c r="S63" s="39">
        <v>24.431251525878906</v>
      </c>
      <c r="T63" s="37">
        <f t="shared" ref="T63:T69" si="15"> M63 + N63 + I63</f>
        <v>4.597963663</v>
      </c>
      <c r="U63" s="23"/>
      <c r="V63" s="19"/>
      <c r="W63" s="23"/>
      <c r="X63" s="26"/>
      <c r="Y63" s="27"/>
      <c r="Z63" s="26"/>
      <c r="AA63" s="27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>
      <c r="A64" s="40"/>
      <c r="B64" s="30">
        <v>78.0</v>
      </c>
      <c r="C64" s="31" t="s">
        <v>33</v>
      </c>
      <c r="D64" s="31" t="s">
        <v>22</v>
      </c>
      <c r="E64" s="32">
        <v>42494.0</v>
      </c>
      <c r="F64" s="33">
        <v>7.739999771118164</v>
      </c>
      <c r="G64" s="34">
        <v>3.1700000762939453</v>
      </c>
      <c r="H64" s="33">
        <v>7.920000076293945</v>
      </c>
      <c r="I64" s="35">
        <v>3.953216075897217</v>
      </c>
      <c r="J64" s="84">
        <v>0.6076610088348389</v>
      </c>
      <c r="K64" s="100">
        <v>204.0</v>
      </c>
      <c r="L64" s="37">
        <v>0.021010400727391243</v>
      </c>
      <c r="M64" s="37">
        <v>0.14993566274642944</v>
      </c>
      <c r="N64" s="42">
        <v>0.019047768786549568</v>
      </c>
      <c r="O64" s="39">
        <v>4.114846229553223</v>
      </c>
      <c r="P64" s="37">
        <v>14.744099617004395</v>
      </c>
      <c r="Q64" s="39">
        <v>15.881573677062988</v>
      </c>
      <c r="R64" s="39">
        <v>13.044303894042969</v>
      </c>
      <c r="S64" s="39">
        <v>23.413719177246094</v>
      </c>
      <c r="T64" s="37">
        <f t="shared" si="15"/>
        <v>4.122199507</v>
      </c>
      <c r="U64" s="23"/>
      <c r="V64" s="19"/>
      <c r="W64" s="23"/>
      <c r="X64" s="26"/>
      <c r="Y64" s="27"/>
      <c r="Z64" s="26"/>
      <c r="AA64" s="27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>
      <c r="A65" s="40"/>
      <c r="B65" s="30">
        <v>78.0</v>
      </c>
      <c r="C65" s="31" t="s">
        <v>33</v>
      </c>
      <c r="D65" s="31" t="s">
        <v>22</v>
      </c>
      <c r="E65" s="32">
        <v>42564.0</v>
      </c>
      <c r="F65" s="33">
        <v>7.489999771118164</v>
      </c>
      <c r="G65" s="43">
        <v>2.059999942779541</v>
      </c>
      <c r="H65" s="33">
        <v>10.739999771118164</v>
      </c>
      <c r="I65" s="35">
        <v>4.968554973602295</v>
      </c>
      <c r="J65" s="84">
        <v>0.5487840175628662</v>
      </c>
      <c r="K65" s="100">
        <v>196.0</v>
      </c>
      <c r="L65" s="37">
        <v>0.07041531056165695</v>
      </c>
      <c r="M65" s="37">
        <v>0.1747576743364334</v>
      </c>
      <c r="N65" s="42">
        <v>0.047743964940309525</v>
      </c>
      <c r="O65" s="39">
        <v>4.962212562561035</v>
      </c>
      <c r="P65" s="37">
        <v>14.714200019836426</v>
      </c>
      <c r="Q65" s="39">
        <v>15.827513694763184</v>
      </c>
      <c r="R65" s="39">
        <v>14.24876594543457</v>
      </c>
      <c r="S65" s="39">
        <v>24.874521255493164</v>
      </c>
      <c r="T65" s="37">
        <f t="shared" si="15"/>
        <v>5.191056613</v>
      </c>
      <c r="U65" s="23"/>
      <c r="V65" s="19"/>
      <c r="W65" s="23"/>
      <c r="X65" s="26"/>
      <c r="Y65" s="27"/>
      <c r="Z65" s="26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>
      <c r="A66" s="40"/>
      <c r="B66" s="30">
        <v>78.0</v>
      </c>
      <c r="C66" s="31" t="s">
        <v>33</v>
      </c>
      <c r="D66" s="31" t="s">
        <v>22</v>
      </c>
      <c r="E66" s="32">
        <v>42588.0</v>
      </c>
      <c r="F66" s="33">
        <v>7.409999847412109</v>
      </c>
      <c r="G66" s="43">
        <v>2.2699999809265137</v>
      </c>
      <c r="H66" s="33">
        <v>9.220000267028809</v>
      </c>
      <c r="I66" s="35">
        <v>4.232741832733154</v>
      </c>
      <c r="J66" s="35">
        <v>0.3707999885082245</v>
      </c>
      <c r="K66" s="100">
        <v>146.0</v>
      </c>
      <c r="L66" s="37">
        <v>0.08117006719112396</v>
      </c>
      <c r="M66" s="37">
        <v>0.21311910450458527</v>
      </c>
      <c r="N66" s="42">
        <v>0.02792571485042572</v>
      </c>
      <c r="O66" s="39">
        <v>3.478578805923462</v>
      </c>
      <c r="P66" s="37">
        <v>12.985300064086914</v>
      </c>
      <c r="Q66" s="39">
        <v>10.070549011230469</v>
      </c>
      <c r="R66" s="39">
        <v>8.071446418762207</v>
      </c>
      <c r="S66" s="39">
        <v>16.601938247680664</v>
      </c>
      <c r="T66" s="37">
        <f t="shared" si="15"/>
        <v>4.473786652</v>
      </c>
      <c r="U66" s="23"/>
      <c r="V66" s="19"/>
      <c r="W66" s="23"/>
      <c r="X66" s="26"/>
      <c r="Y66" s="27"/>
      <c r="Z66" s="26"/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>
      <c r="A67" s="40"/>
      <c r="B67" s="30">
        <v>78.0</v>
      </c>
      <c r="C67" s="31" t="s">
        <v>33</v>
      </c>
      <c r="D67" s="31" t="s">
        <v>22</v>
      </c>
      <c r="E67" s="32">
        <v>42597.0</v>
      </c>
      <c r="F67" s="33">
        <v>7.71999979019165</v>
      </c>
      <c r="G67" s="43">
        <v>2.319999933242798</v>
      </c>
      <c r="H67" s="33">
        <v>7.670000076293945</v>
      </c>
      <c r="I67" s="35">
        <v>4.554064750671387</v>
      </c>
      <c r="J67" s="84">
        <v>0.6229439973831177</v>
      </c>
      <c r="K67" s="100">
        <v>211.0</v>
      </c>
      <c r="L67" s="37">
        <v>0.019009890034794807</v>
      </c>
      <c r="M67" s="37">
        <v>0.306891530752182</v>
      </c>
      <c r="N67" s="42">
        <v>0.04639272019267082</v>
      </c>
      <c r="O67" s="39">
        <v>4.506196975708008</v>
      </c>
      <c r="P67" s="37">
        <v>16.24329948425293</v>
      </c>
      <c r="Q67" s="39">
        <v>13.287578582763672</v>
      </c>
      <c r="R67" s="39">
        <v>9.557406425476074</v>
      </c>
      <c r="S67" s="39">
        <v>18.986347198486328</v>
      </c>
      <c r="T67" s="37">
        <f t="shared" si="15"/>
        <v>4.907349002</v>
      </c>
      <c r="U67" s="23"/>
      <c r="V67" s="19"/>
      <c r="W67" s="23"/>
      <c r="X67" s="26"/>
      <c r="Y67" s="27"/>
      <c r="Z67" s="26"/>
      <c r="AA67" s="2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>
      <c r="A68" s="40"/>
      <c r="B68" s="30">
        <v>78.0</v>
      </c>
      <c r="C68" s="31" t="s">
        <v>33</v>
      </c>
      <c r="D68" s="31" t="s">
        <v>22</v>
      </c>
      <c r="E68" s="32">
        <v>42632.0</v>
      </c>
      <c r="F68" s="33">
        <v>7.809999942779541</v>
      </c>
      <c r="G68" s="43">
        <v>1.6299999952316284</v>
      </c>
      <c r="H68" s="33">
        <v>10.9399995803833</v>
      </c>
      <c r="I68" s="35">
        <v>4.90790319442749</v>
      </c>
      <c r="J68" s="113">
        <v>0.6081119775772095</v>
      </c>
      <c r="K68" s="100">
        <v>208.0</v>
      </c>
      <c r="L68" s="37">
        <v>0.09353390336036682</v>
      </c>
      <c r="M68" s="37">
        <v>0.20033195614814758</v>
      </c>
      <c r="N68" s="42">
        <v>0.02477281168103218</v>
      </c>
      <c r="O68" s="39">
        <v>4.6193013191223145</v>
      </c>
      <c r="P68" s="37">
        <v>13.736300468444824</v>
      </c>
      <c r="Q68" s="39">
        <v>16.366897583007812</v>
      </c>
      <c r="R68" s="39">
        <v>13.038897514343262</v>
      </c>
      <c r="S68" s="39">
        <v>20.92521095275879</v>
      </c>
      <c r="T68" s="37">
        <f t="shared" si="15"/>
        <v>5.133007962</v>
      </c>
      <c r="U68" s="23"/>
      <c r="V68" s="19"/>
      <c r="W68" s="23"/>
      <c r="X68" s="26"/>
      <c r="Y68" s="27"/>
      <c r="Z68" s="26"/>
      <c r="AA68" s="27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>
      <c r="A69" s="46"/>
      <c r="B69" s="30">
        <v>78.0</v>
      </c>
      <c r="C69" s="31" t="s">
        <v>33</v>
      </c>
      <c r="D69" s="31" t="s">
        <v>22</v>
      </c>
      <c r="E69" s="32">
        <v>42662.0</v>
      </c>
      <c r="F69" s="33">
        <v>7.429999828338623</v>
      </c>
      <c r="G69" s="102">
        <v>5.369999885559082</v>
      </c>
      <c r="H69" s="33">
        <v>9.09000015258789</v>
      </c>
      <c r="I69" s="35">
        <v>5.033812999725342</v>
      </c>
      <c r="J69" s="35">
        <v>1.414139986038208</v>
      </c>
      <c r="K69" s="100">
        <v>211.0</v>
      </c>
      <c r="L69" s="37">
        <v>0.1303301751613617</v>
      </c>
      <c r="M69" s="37">
        <v>0.28464266657829285</v>
      </c>
      <c r="N69" s="42">
        <v>0.025565218180418015</v>
      </c>
      <c r="O69" s="39">
        <v>6.101480960845947</v>
      </c>
      <c r="P69" s="37">
        <v>15.69219970703125</v>
      </c>
      <c r="Q69" s="39">
        <v>15.453324317932129</v>
      </c>
      <c r="R69" s="39">
        <v>12.703020095825195</v>
      </c>
      <c r="S69" s="39">
        <v>23.247591018676758</v>
      </c>
      <c r="T69" s="37">
        <f t="shared" si="15"/>
        <v>5.344020884</v>
      </c>
      <c r="U69" s="23"/>
      <c r="V69" s="19"/>
      <c r="W69" s="23"/>
      <c r="X69" s="26"/>
      <c r="Y69" s="27"/>
      <c r="Z69" s="26"/>
      <c r="AA69" s="27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>
      <c r="A70" s="76"/>
      <c r="B70" s="15"/>
      <c r="C70" s="16"/>
      <c r="D70" s="16"/>
      <c r="E70" s="17"/>
      <c r="F70" s="18"/>
      <c r="G70" s="19"/>
      <c r="H70" s="18"/>
      <c r="I70" s="20"/>
      <c r="J70" s="20"/>
      <c r="K70" s="21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19"/>
      <c r="W70" s="23"/>
      <c r="X70" s="26"/>
      <c r="Y70" s="27"/>
      <c r="Z70" s="26"/>
      <c r="AA70" s="27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>
      <c r="A71" s="101" t="s">
        <v>28</v>
      </c>
      <c r="B71" s="15"/>
      <c r="C71" s="16"/>
      <c r="D71" s="16"/>
      <c r="E71" s="17"/>
      <c r="F71" s="48">
        <f t="shared" ref="F71:S71" si="16"> (sum(F63:F69)/7)</f>
        <v>7.657142707</v>
      </c>
      <c r="G71" s="48">
        <f t="shared" si="16"/>
        <v>2.888571416</v>
      </c>
      <c r="H71" s="48">
        <f t="shared" si="16"/>
        <v>9.122857094</v>
      </c>
      <c r="I71" s="55">
        <f t="shared" si="16"/>
        <v>4.590061324</v>
      </c>
      <c r="J71" s="86">
        <f t="shared" si="16"/>
        <v>0.6807544274</v>
      </c>
      <c r="K71" s="55">
        <f t="shared" si="16"/>
        <v>198.1428571</v>
      </c>
      <c r="L71" s="50">
        <f t="shared" si="16"/>
        <v>0.05999519244</v>
      </c>
      <c r="M71" s="50">
        <f t="shared" si="16"/>
        <v>0.203417695</v>
      </c>
      <c r="N71" s="50">
        <f t="shared" si="16"/>
        <v>0.03071873582</v>
      </c>
      <c r="O71" s="50">
        <f t="shared" si="16"/>
        <v>4.733021293</v>
      </c>
      <c r="P71" s="50">
        <f t="shared" si="16"/>
        <v>15.07409981</v>
      </c>
      <c r="Q71" s="50">
        <f t="shared" si="16"/>
        <v>14.96032129</v>
      </c>
      <c r="R71" s="50">
        <f t="shared" si="16"/>
        <v>12.49307128</v>
      </c>
      <c r="S71" s="50">
        <f t="shared" si="16"/>
        <v>21.78293991</v>
      </c>
      <c r="T71" s="37">
        <f> M71 + N71 + I71</f>
        <v>4.824197755</v>
      </c>
      <c r="U71" s="23"/>
      <c r="V71" s="83"/>
      <c r="W71" s="23"/>
      <c r="X71" s="53"/>
      <c r="Y71" s="27"/>
      <c r="Z71" s="53"/>
      <c r="AA71" s="27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>
      <c r="A72" s="76"/>
      <c r="B72" s="15"/>
      <c r="C72" s="16"/>
      <c r="D72" s="16"/>
      <c r="E72" s="17"/>
      <c r="F72" s="18"/>
      <c r="G72" s="19"/>
      <c r="H72" s="18"/>
      <c r="I72" s="20"/>
      <c r="J72" s="20"/>
      <c r="K72" s="21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19"/>
      <c r="W72" s="23"/>
      <c r="X72" s="26"/>
      <c r="Y72" s="27"/>
      <c r="Z72" s="26"/>
      <c r="AA72" s="27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>
      <c r="A73" s="78">
        <v>2017.0</v>
      </c>
      <c r="B73" s="30">
        <v>78.0</v>
      </c>
      <c r="C73" s="31" t="s">
        <v>33</v>
      </c>
      <c r="D73" s="31" t="s">
        <v>22</v>
      </c>
      <c r="E73" s="32">
        <v>42814.0</v>
      </c>
      <c r="F73" s="33">
        <v>7.820000171661377</v>
      </c>
      <c r="G73" s="34">
        <v>3.7100000381469727</v>
      </c>
      <c r="H73" s="33">
        <v>10.260000228881836</v>
      </c>
      <c r="I73" s="35">
        <v>3.794541835784912</v>
      </c>
      <c r="J73" s="84">
        <v>0.7214999794960022</v>
      </c>
      <c r="K73" s="100">
        <v>214.0</v>
      </c>
      <c r="L73" s="37">
        <v>0.12580560147762299</v>
      </c>
      <c r="M73" s="80">
        <v>0.12075749784708023</v>
      </c>
      <c r="N73" s="42">
        <v>0.016146453097462654</v>
      </c>
      <c r="O73" s="39">
        <v>5.9909796714782715</v>
      </c>
      <c r="P73" s="37">
        <v>15.727399826049805</v>
      </c>
      <c r="Q73" s="39">
        <v>21.47750473022461</v>
      </c>
      <c r="R73" s="39">
        <v>18.332223892211914</v>
      </c>
      <c r="S73" s="39">
        <v>27.952022552490234</v>
      </c>
      <c r="T73" s="37">
        <f t="shared" ref="T73:T79" si="17"> M73 + N73 + I73</f>
        <v>3.931445787</v>
      </c>
      <c r="U73" s="23"/>
      <c r="V73" s="19"/>
      <c r="W73" s="23"/>
      <c r="X73" s="26"/>
      <c r="Y73" s="27"/>
      <c r="Z73" s="26"/>
      <c r="AA73" s="27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>
      <c r="A74" s="40"/>
      <c r="B74" s="30">
        <v>78.0</v>
      </c>
      <c r="C74" s="31" t="s">
        <v>33</v>
      </c>
      <c r="D74" s="31" t="s">
        <v>22</v>
      </c>
      <c r="E74" s="32">
        <v>42850.0</v>
      </c>
      <c r="F74" s="33">
        <v>7.789999961853027</v>
      </c>
      <c r="G74" s="34">
        <v>3.640000104904175</v>
      </c>
      <c r="H74" s="33">
        <v>11.470000267028809</v>
      </c>
      <c r="I74" s="41">
        <v>2.001051664352417</v>
      </c>
      <c r="J74" s="84">
        <v>0.41846999526023865</v>
      </c>
      <c r="K74" s="45">
        <v>124.0</v>
      </c>
      <c r="L74" s="37">
        <v>0.21189290285110474</v>
      </c>
      <c r="M74" s="37">
        <v>0.27601712942123413</v>
      </c>
      <c r="N74" s="42">
        <v>0.015697941184043884</v>
      </c>
      <c r="O74" s="39">
        <v>3.2178444862365723</v>
      </c>
      <c r="P74" s="37">
        <v>9.931900024414062</v>
      </c>
      <c r="Q74" s="39">
        <v>10.424747467041016</v>
      </c>
      <c r="R74" s="39">
        <v>8.125929832458496</v>
      </c>
      <c r="S74" s="39">
        <v>15.04808235168457</v>
      </c>
      <c r="T74" s="37">
        <f t="shared" si="17"/>
        <v>2.292766735</v>
      </c>
      <c r="U74" s="23"/>
      <c r="V74" s="19"/>
      <c r="W74" s="23"/>
      <c r="X74" s="26"/>
      <c r="Y74" s="27"/>
      <c r="Z74" s="26"/>
      <c r="AA74" s="27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>
      <c r="A75" s="40"/>
      <c r="B75" s="30">
        <v>78.0</v>
      </c>
      <c r="C75" s="31" t="s">
        <v>33</v>
      </c>
      <c r="D75" s="31" t="s">
        <v>22</v>
      </c>
      <c r="E75" s="32">
        <v>42865.0</v>
      </c>
      <c r="F75" s="33">
        <v>7.5</v>
      </c>
      <c r="G75" s="43">
        <v>2.619999885559082</v>
      </c>
      <c r="H75" s="33">
        <v>7.980000019073486</v>
      </c>
      <c r="I75" s="35">
        <v>3.3982291221618652</v>
      </c>
      <c r="J75" s="84">
        <v>0.7969499826431274</v>
      </c>
      <c r="K75" s="100">
        <v>210.0</v>
      </c>
      <c r="L75" s="37">
        <v>0.1018480733036995</v>
      </c>
      <c r="M75" s="37">
        <v>0.2212017923593521</v>
      </c>
      <c r="N75" s="42">
        <v>0.016743134707212448</v>
      </c>
      <c r="O75" s="39">
        <v>4.999549388885498</v>
      </c>
      <c r="P75" s="37">
        <v>14.986300468444824</v>
      </c>
      <c r="Q75" s="39">
        <v>16.833253860473633</v>
      </c>
      <c r="R75" s="39">
        <v>11.990022659301758</v>
      </c>
      <c r="S75" s="39">
        <v>21.91720962524414</v>
      </c>
      <c r="T75" s="37">
        <f t="shared" si="17"/>
        <v>3.636174049</v>
      </c>
      <c r="U75" s="23"/>
      <c r="V75" s="19"/>
      <c r="W75" s="23"/>
      <c r="X75" s="26"/>
      <c r="Y75" s="27"/>
      <c r="Z75" s="26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>
      <c r="A76" s="40"/>
      <c r="B76" s="30">
        <v>78.0</v>
      </c>
      <c r="C76" s="31" t="s">
        <v>33</v>
      </c>
      <c r="D76" s="31" t="s">
        <v>22</v>
      </c>
      <c r="E76" s="32">
        <v>42940.0</v>
      </c>
      <c r="F76" s="33">
        <v>7.510000228881836</v>
      </c>
      <c r="G76" s="43">
        <v>1.5199999809265137</v>
      </c>
      <c r="H76" s="33">
        <v>8.029999732971191</v>
      </c>
      <c r="I76" s="41">
        <v>2.356245279312134</v>
      </c>
      <c r="J76" s="84">
        <v>0.9418500065803528</v>
      </c>
      <c r="K76" s="100">
        <v>195.0</v>
      </c>
      <c r="L76" s="37">
        <v>0.08666882663965225</v>
      </c>
      <c r="M76" s="37">
        <v>0.32576993107795715</v>
      </c>
      <c r="N76" s="42">
        <v>0.06697253882884979</v>
      </c>
      <c r="O76" s="39">
        <v>5.752583980560303</v>
      </c>
      <c r="P76" s="37">
        <v>12.661999702453613</v>
      </c>
      <c r="Q76" s="39">
        <v>19.126501083374023</v>
      </c>
      <c r="R76" s="39">
        <v>14.757740020751953</v>
      </c>
      <c r="S76" s="39">
        <v>24.402233123779297</v>
      </c>
      <c r="T76" s="37">
        <f t="shared" si="17"/>
        <v>2.748987749</v>
      </c>
      <c r="U76" s="23"/>
      <c r="V76" s="19"/>
      <c r="W76" s="23"/>
      <c r="X76" s="26"/>
      <c r="Y76" s="27"/>
      <c r="Z76" s="26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>
      <c r="A77" s="40"/>
      <c r="B77" s="30">
        <v>78.0</v>
      </c>
      <c r="C77" s="31" t="s">
        <v>33</v>
      </c>
      <c r="D77" s="31" t="s">
        <v>22</v>
      </c>
      <c r="E77" s="32">
        <v>42964.0</v>
      </c>
      <c r="F77" s="33">
        <v>7.840000152587891</v>
      </c>
      <c r="G77" s="43">
        <v>1.4299999475479126</v>
      </c>
      <c r="H77" s="33">
        <v>9.489999771118164</v>
      </c>
      <c r="I77" s="35">
        <v>3.317096710205078</v>
      </c>
      <c r="J77" s="84">
        <v>0.7679700255393982</v>
      </c>
      <c r="K77" s="100">
        <v>206.0</v>
      </c>
      <c r="L77" s="37">
        <v>0.08534251153469086</v>
      </c>
      <c r="M77" s="37">
        <v>0.7681735157966614</v>
      </c>
      <c r="N77" s="42">
        <v>0.07511784881353378</v>
      </c>
      <c r="O77" s="39">
        <v>6.440581798553467</v>
      </c>
      <c r="P77" s="37">
        <v>13.31980037689209</v>
      </c>
      <c r="Q77" s="39">
        <v>22.043853759765625</v>
      </c>
      <c r="R77" s="39">
        <v>15.286057472229004</v>
      </c>
      <c r="S77" s="39">
        <v>26.579397201538086</v>
      </c>
      <c r="T77" s="37">
        <f t="shared" si="17"/>
        <v>4.160388075</v>
      </c>
      <c r="U77" s="23"/>
      <c r="V77" s="19"/>
      <c r="W77" s="23"/>
      <c r="X77" s="26"/>
      <c r="Y77" s="27"/>
      <c r="Z77" s="26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>
      <c r="A78" s="40"/>
      <c r="B78" s="30">
        <v>78.0</v>
      </c>
      <c r="C78" s="31" t="s">
        <v>33</v>
      </c>
      <c r="D78" s="31" t="s">
        <v>22</v>
      </c>
      <c r="E78" s="32">
        <v>42992.0</v>
      </c>
      <c r="F78" s="33">
        <v>7.820000171661377</v>
      </c>
      <c r="G78" s="34">
        <v>3.5399999618530273</v>
      </c>
      <c r="H78" s="33">
        <v>11.979999542236328</v>
      </c>
      <c r="I78" s="35">
        <v>3.140493631362915</v>
      </c>
      <c r="J78" s="59">
        <v>0.0</v>
      </c>
      <c r="K78" s="100">
        <v>199.0</v>
      </c>
      <c r="L78" s="37">
        <v>0.09063009917736053</v>
      </c>
      <c r="M78" s="37">
        <v>0.5228406190872192</v>
      </c>
      <c r="N78" s="42">
        <v>0.03982150927186012</v>
      </c>
      <c r="O78" s="39">
        <v>5.069958209991455</v>
      </c>
      <c r="P78" s="37">
        <v>13.13949966430664</v>
      </c>
      <c r="Q78" s="39">
        <v>18.870018005371094</v>
      </c>
      <c r="R78" s="39">
        <v>14.208827018737793</v>
      </c>
      <c r="S78" s="39">
        <v>22.020158767700195</v>
      </c>
      <c r="T78" s="37">
        <f t="shared" si="17"/>
        <v>3.70315576</v>
      </c>
      <c r="U78" s="23"/>
      <c r="V78" s="19"/>
      <c r="W78" s="23"/>
      <c r="X78" s="26"/>
      <c r="Y78" s="27"/>
      <c r="Z78" s="26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>
      <c r="A79" s="46"/>
      <c r="B79" s="30">
        <v>78.0</v>
      </c>
      <c r="C79" s="31" t="s">
        <v>33</v>
      </c>
      <c r="D79" s="31" t="s">
        <v>22</v>
      </c>
      <c r="E79" s="32">
        <v>43075.0</v>
      </c>
      <c r="F79" s="33">
        <v>7.409999847412109</v>
      </c>
      <c r="G79" s="43">
        <v>2.630000114440918</v>
      </c>
      <c r="H79" s="33">
        <v>13.0</v>
      </c>
      <c r="I79" s="35">
        <v>3.120509624481201</v>
      </c>
      <c r="J79" s="84">
        <v>0.5506200194358826</v>
      </c>
      <c r="K79" s="100">
        <v>178.0</v>
      </c>
      <c r="L79" s="37">
        <v>0.02209240011870861</v>
      </c>
      <c r="M79" s="37">
        <v>0.0965244248509407</v>
      </c>
      <c r="N79" s="42">
        <v>0.026245994493365288</v>
      </c>
      <c r="O79" s="39">
        <v>3.827911138534546</v>
      </c>
      <c r="P79" s="37">
        <v>13.15779972076416</v>
      </c>
      <c r="Q79" s="39">
        <v>15.13529109954834</v>
      </c>
      <c r="R79" s="39">
        <v>11.68904972076416</v>
      </c>
      <c r="S79" s="39">
        <v>19.050771713256836</v>
      </c>
      <c r="T79" s="37">
        <f t="shared" si="17"/>
        <v>3.243280044</v>
      </c>
      <c r="U79" s="23"/>
      <c r="V79" s="19"/>
      <c r="W79" s="23"/>
      <c r="X79" s="26"/>
      <c r="Y79" s="27"/>
      <c r="Z79" s="26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>
      <c r="A80" s="76"/>
      <c r="B80" s="15"/>
      <c r="C80" s="16"/>
      <c r="D80" s="16"/>
      <c r="E80" s="17"/>
      <c r="F80" s="18"/>
      <c r="G80" s="19"/>
      <c r="H80" s="18"/>
      <c r="I80" s="20"/>
      <c r="J80" s="20"/>
      <c r="K80" s="21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19"/>
      <c r="W80" s="23"/>
      <c r="X80" s="26"/>
      <c r="Y80" s="27"/>
      <c r="Z80" s="26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>
      <c r="A81" s="101" t="s">
        <v>28</v>
      </c>
      <c r="B81" s="15"/>
      <c r="C81" s="16"/>
      <c r="D81" s="16"/>
      <c r="E81" s="17"/>
      <c r="F81" s="48">
        <f t="shared" ref="F81:S81" si="18"> (sum(F73:F79)/7)</f>
        <v>7.670000076</v>
      </c>
      <c r="G81" s="48">
        <f t="shared" si="18"/>
        <v>2.727142862</v>
      </c>
      <c r="H81" s="48">
        <f t="shared" si="18"/>
        <v>10.31571422</v>
      </c>
      <c r="I81" s="55">
        <f t="shared" si="18"/>
        <v>3.018309695</v>
      </c>
      <c r="J81" s="86">
        <f t="shared" si="18"/>
        <v>0.5996228584</v>
      </c>
      <c r="K81" s="55">
        <f t="shared" si="18"/>
        <v>189.4285714</v>
      </c>
      <c r="L81" s="50">
        <f t="shared" si="18"/>
        <v>0.1034686307</v>
      </c>
      <c r="M81" s="50">
        <f t="shared" si="18"/>
        <v>0.3330407015</v>
      </c>
      <c r="N81" s="50">
        <f t="shared" si="18"/>
        <v>0.0366779172</v>
      </c>
      <c r="O81" s="50">
        <f t="shared" si="18"/>
        <v>5.042772668</v>
      </c>
      <c r="P81" s="50">
        <f t="shared" si="18"/>
        <v>13.27495711</v>
      </c>
      <c r="Q81" s="50">
        <f t="shared" si="18"/>
        <v>17.70159572</v>
      </c>
      <c r="R81" s="50">
        <f t="shared" si="18"/>
        <v>13.48426437</v>
      </c>
      <c r="S81" s="50">
        <f t="shared" si="18"/>
        <v>22.42426791</v>
      </c>
      <c r="T81" s="37">
        <f> M81 + N81 + I81</f>
        <v>3.388028314</v>
      </c>
      <c r="U81" s="23"/>
      <c r="V81" s="83"/>
      <c r="W81" s="23"/>
      <c r="X81" s="53"/>
      <c r="Y81" s="27"/>
      <c r="Z81" s="53"/>
      <c r="AA81" s="27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>
      <c r="A82" s="76"/>
      <c r="B82" s="15"/>
      <c r="C82" s="16"/>
      <c r="D82" s="16"/>
      <c r="E82" s="17"/>
      <c r="F82" s="18"/>
      <c r="G82" s="19"/>
      <c r="H82" s="18"/>
      <c r="I82" s="20"/>
      <c r="J82" s="20"/>
      <c r="K82" s="21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19"/>
      <c r="W82" s="23"/>
      <c r="X82" s="26"/>
      <c r="Y82" s="27"/>
      <c r="Z82" s="26"/>
      <c r="AA82" s="27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>
      <c r="A83" s="78">
        <v>2018.0</v>
      </c>
      <c r="B83" s="30">
        <v>78.0</v>
      </c>
      <c r="C83" s="31" t="s">
        <v>33</v>
      </c>
      <c r="D83" s="31" t="s">
        <v>22</v>
      </c>
      <c r="E83" s="32">
        <v>43174.0</v>
      </c>
      <c r="F83" s="33">
        <v>7.610000133514404</v>
      </c>
      <c r="G83" s="34">
        <v>3.2300000190734863</v>
      </c>
      <c r="H83" s="33">
        <v>9.399999618530273</v>
      </c>
      <c r="I83" s="35">
        <v>3.245741844177246</v>
      </c>
      <c r="J83" s="84">
        <v>0.7864999771118164</v>
      </c>
      <c r="K83" s="100">
        <v>204.0</v>
      </c>
      <c r="L83" s="37">
        <v>0.014385700225830078</v>
      </c>
      <c r="M83" s="80">
        <v>0.3470008671283722</v>
      </c>
      <c r="N83" s="42">
        <v>0.028832951560616493</v>
      </c>
      <c r="O83" s="39">
        <v>4.479252338409424</v>
      </c>
      <c r="P83" s="37">
        <v>13.698100090026855</v>
      </c>
      <c r="Q83" s="39">
        <v>16.52121353149414</v>
      </c>
      <c r="R83" s="39">
        <v>12.507715225219727</v>
      </c>
      <c r="S83" s="39">
        <v>20.063030242919922</v>
      </c>
      <c r="T83" s="37">
        <f t="shared" ref="T83:T89" si="19"> M83 + N83 + I83</f>
        <v>3.621575663</v>
      </c>
      <c r="U83" s="23"/>
      <c r="V83" s="19"/>
      <c r="W83" s="23"/>
      <c r="X83" s="26"/>
      <c r="Y83" s="27"/>
      <c r="Z83" s="26"/>
      <c r="AA83" s="27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>
      <c r="A84" s="40"/>
      <c r="B84" s="30">
        <v>78.0</v>
      </c>
      <c r="C84" s="31" t="s">
        <v>33</v>
      </c>
      <c r="D84" s="31" t="s">
        <v>22</v>
      </c>
      <c r="E84" s="32">
        <v>43271.0</v>
      </c>
      <c r="F84" s="33">
        <v>7.539999961853027</v>
      </c>
      <c r="G84" s="43">
        <v>2.299999952316284</v>
      </c>
      <c r="H84" s="33">
        <v>8.569999694824219</v>
      </c>
      <c r="I84" s="35">
        <v>3.2605321407318115</v>
      </c>
      <c r="J84" s="84">
        <v>0.6863999962806702</v>
      </c>
      <c r="K84" s="100">
        <v>178.0</v>
      </c>
      <c r="L84" s="37">
        <v>0.06356559693813324</v>
      </c>
      <c r="M84" s="37">
        <v>0.49380892515182495</v>
      </c>
      <c r="N84" s="42">
        <v>0.04234839975833893</v>
      </c>
      <c r="O84" s="39">
        <v>3.936877489089966</v>
      </c>
      <c r="P84" s="37">
        <v>12.609399795532227</v>
      </c>
      <c r="Q84" s="39">
        <v>12.328712463378906</v>
      </c>
      <c r="R84" s="39">
        <v>10.041202545166016</v>
      </c>
      <c r="S84" s="39">
        <v>17.849498748779297</v>
      </c>
      <c r="T84" s="37">
        <f t="shared" si="19"/>
        <v>3.796689466</v>
      </c>
      <c r="U84" s="23"/>
      <c r="V84" s="19"/>
      <c r="W84" s="23"/>
      <c r="X84" s="26"/>
      <c r="Y84" s="27"/>
      <c r="Z84" s="26"/>
      <c r="AA84" s="27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>
      <c r="A85" s="40"/>
      <c r="B85" s="30">
        <v>78.0</v>
      </c>
      <c r="C85" s="31" t="s">
        <v>33</v>
      </c>
      <c r="D85" s="31" t="s">
        <v>22</v>
      </c>
      <c r="E85" s="32">
        <v>43332.0</v>
      </c>
      <c r="F85" s="33">
        <v>7.599999904632568</v>
      </c>
      <c r="G85" s="43">
        <v>2.6600000858306885</v>
      </c>
      <c r="H85" s="44">
        <v>6.690000057220459</v>
      </c>
      <c r="I85" s="35">
        <v>3.8354580402374268</v>
      </c>
      <c r="J85" s="84">
        <v>0.9437999725341797</v>
      </c>
      <c r="K85" s="100">
        <v>211.0</v>
      </c>
      <c r="L85" s="37">
        <v>0.2561629116535187</v>
      </c>
      <c r="M85" s="37">
        <v>0.12011568248271942</v>
      </c>
      <c r="N85" s="42">
        <v>0.051358696073293686</v>
      </c>
      <c r="O85" s="39">
        <v>6.145403861999512</v>
      </c>
      <c r="P85" s="37">
        <v>16.241100311279297</v>
      </c>
      <c r="Q85" s="39">
        <v>17.169898986816406</v>
      </c>
      <c r="R85" s="39">
        <v>13.875421524047852</v>
      </c>
      <c r="S85" s="39">
        <v>24.019010543823242</v>
      </c>
      <c r="T85" s="37">
        <f t="shared" si="19"/>
        <v>4.006932419</v>
      </c>
      <c r="U85" s="23"/>
      <c r="V85" s="19"/>
      <c r="W85" s="23"/>
      <c r="X85" s="26"/>
      <c r="Y85" s="27"/>
      <c r="Z85" s="26"/>
      <c r="AA85" s="27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>
      <c r="A86" s="40"/>
      <c r="B86" s="30">
        <v>78.0</v>
      </c>
      <c r="C86" s="31" t="s">
        <v>33</v>
      </c>
      <c r="D86" s="31" t="s">
        <v>22</v>
      </c>
      <c r="E86" s="32">
        <v>43402.0</v>
      </c>
      <c r="F86" s="33">
        <v>7.920000076293945</v>
      </c>
      <c r="G86" s="34">
        <v>3.5299999713897705</v>
      </c>
      <c r="H86" s="33">
        <v>9.319999694824219</v>
      </c>
      <c r="I86" s="35">
        <v>3.294583797454834</v>
      </c>
      <c r="J86" s="84">
        <v>0.8317199945449829</v>
      </c>
      <c r="K86" s="100">
        <v>193.0</v>
      </c>
      <c r="L86" s="37">
        <v>0.09655199944972992</v>
      </c>
      <c r="M86" s="37">
        <v>0.13619108498096466</v>
      </c>
      <c r="N86" s="42">
        <v>0.02387728914618492</v>
      </c>
      <c r="O86" s="39">
        <v>5.3333635330200195</v>
      </c>
      <c r="P86" s="37">
        <v>12.278599739074707</v>
      </c>
      <c r="Q86" s="39">
        <v>15.999267578125</v>
      </c>
      <c r="R86" s="39">
        <v>12.90218448638916</v>
      </c>
      <c r="S86" s="39">
        <v>22.95803451538086</v>
      </c>
      <c r="T86" s="37">
        <f t="shared" si="19"/>
        <v>3.454652172</v>
      </c>
      <c r="U86" s="23"/>
      <c r="V86" s="19"/>
      <c r="W86" s="23"/>
      <c r="X86" s="26"/>
      <c r="Y86" s="27"/>
      <c r="Z86" s="26"/>
      <c r="AA86" s="27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>
      <c r="A87" s="40"/>
      <c r="B87" s="30">
        <v>78.0</v>
      </c>
      <c r="C87" s="31" t="s">
        <v>33</v>
      </c>
      <c r="D87" s="31" t="s">
        <v>22</v>
      </c>
      <c r="E87" s="32">
        <v>43411.0</v>
      </c>
      <c r="F87" s="33">
        <v>7.300000190734863</v>
      </c>
      <c r="G87" s="43">
        <v>1.100000023841858</v>
      </c>
      <c r="H87" s="33">
        <v>7.119999885559082</v>
      </c>
      <c r="I87" s="35">
        <v>2.6861484050750732</v>
      </c>
      <c r="J87" s="84">
        <v>0.8866000175476074</v>
      </c>
      <c r="K87" s="100">
        <v>202.0</v>
      </c>
      <c r="L87" s="37">
        <v>0.06920508295297623</v>
      </c>
      <c r="M87" s="37">
        <v>0.25802627205848694</v>
      </c>
      <c r="N87" s="42">
        <v>0.09100400656461716</v>
      </c>
      <c r="O87" s="39">
        <v>4.916228294372559</v>
      </c>
      <c r="P87" s="37">
        <v>13.005999565124512</v>
      </c>
      <c r="Q87" s="39">
        <v>18.289501190185547</v>
      </c>
      <c r="R87" s="39">
        <v>13.950172424316406</v>
      </c>
      <c r="S87" s="39">
        <v>21.109647750854492</v>
      </c>
      <c r="T87" s="37">
        <f t="shared" si="19"/>
        <v>3.035178684</v>
      </c>
      <c r="U87" s="23"/>
      <c r="V87" s="19"/>
      <c r="W87" s="23"/>
      <c r="X87" s="26"/>
      <c r="Y87" s="27"/>
      <c r="Z87" s="26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>
      <c r="A88" s="40"/>
      <c r="B88" s="30">
        <v>78.0</v>
      </c>
      <c r="C88" s="31" t="s">
        <v>33</v>
      </c>
      <c r="D88" s="31" t="s">
        <v>22</v>
      </c>
      <c r="E88" s="32">
        <v>43438.0</v>
      </c>
      <c r="F88" s="33">
        <v>7.559999942779541</v>
      </c>
      <c r="G88" s="34">
        <v>3.180000066757202</v>
      </c>
      <c r="H88" s="33">
        <v>11.100000381469727</v>
      </c>
      <c r="I88" s="41">
        <v>2.477548360824585</v>
      </c>
      <c r="J88" s="84">
        <v>0.557699978351593</v>
      </c>
      <c r="K88" s="100">
        <v>160.0</v>
      </c>
      <c r="L88" s="37">
        <v>0.09336148202419281</v>
      </c>
      <c r="M88" s="37">
        <v>0.12011568248271942</v>
      </c>
      <c r="N88" s="42">
        <v>0.011262872256338596</v>
      </c>
      <c r="O88" s="39">
        <v>4.0563859939575195</v>
      </c>
      <c r="P88" s="37">
        <v>11.494099617004395</v>
      </c>
      <c r="Q88" s="39">
        <v>13.459711074829102</v>
      </c>
      <c r="R88" s="39">
        <v>9.643173217773438</v>
      </c>
      <c r="S88" s="39">
        <v>19.038145065307617</v>
      </c>
      <c r="T88" s="37">
        <f t="shared" si="19"/>
        <v>2.608926916</v>
      </c>
      <c r="U88" s="23"/>
      <c r="V88" s="19"/>
      <c r="W88" s="23"/>
      <c r="X88" s="26"/>
      <c r="Y88" s="27"/>
      <c r="Z88" s="26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>
      <c r="A89" s="46"/>
      <c r="B89" s="30">
        <v>78.0</v>
      </c>
      <c r="C89" s="31" t="s">
        <v>33</v>
      </c>
      <c r="D89" s="31" t="s">
        <v>22</v>
      </c>
      <c r="E89" s="32">
        <v>43443.0</v>
      </c>
      <c r="F89" s="33">
        <v>6.659999847412109</v>
      </c>
      <c r="G89" s="43">
        <v>2.5399999618530273</v>
      </c>
      <c r="H89" s="33">
        <v>7.610000133514404</v>
      </c>
      <c r="I89" s="35">
        <v>3.7831838130950928</v>
      </c>
      <c r="J89" s="84">
        <v>0.7600200176239014</v>
      </c>
      <c r="K89" s="100">
        <v>196.0</v>
      </c>
      <c r="L89" s="37">
        <v>0.05303170159459114</v>
      </c>
      <c r="M89" s="37">
        <v>0.18158811330795288</v>
      </c>
      <c r="N89" s="42">
        <v>0.029283467680215836</v>
      </c>
      <c r="O89" s="39">
        <v>5.778842926025391</v>
      </c>
      <c r="P89" s="37">
        <v>12.452799797058105</v>
      </c>
      <c r="Q89" s="39">
        <v>17.41414451599121</v>
      </c>
      <c r="R89" s="39">
        <v>12.83388614654541</v>
      </c>
      <c r="S89" s="39">
        <v>24.584007263183594</v>
      </c>
      <c r="T89" s="37">
        <f t="shared" si="19"/>
        <v>3.994055394</v>
      </c>
      <c r="U89" s="23"/>
      <c r="V89" s="19"/>
      <c r="W89" s="23"/>
      <c r="X89" s="26"/>
      <c r="Y89" s="27"/>
      <c r="Z89" s="26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>
      <c r="A90" s="76"/>
      <c r="B90" s="15"/>
      <c r="C90" s="16"/>
      <c r="D90" s="16"/>
      <c r="E90" s="17"/>
      <c r="F90" s="18"/>
      <c r="G90" s="19"/>
      <c r="H90" s="18"/>
      <c r="I90" s="20"/>
      <c r="J90" s="20"/>
      <c r="K90" s="21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19"/>
      <c r="W90" s="23"/>
      <c r="X90" s="53"/>
      <c r="Y90" s="27"/>
      <c r="Z90" s="53"/>
      <c r="AA90" s="27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>
      <c r="A91" s="101" t="s">
        <v>28</v>
      </c>
      <c r="B91" s="15"/>
      <c r="C91" s="16"/>
      <c r="D91" s="16"/>
      <c r="E91" s="17"/>
      <c r="F91" s="48">
        <f t="shared" ref="F91:S91" si="20"> (sum(F83:F89)/7)</f>
        <v>7.455714294</v>
      </c>
      <c r="G91" s="48">
        <f t="shared" si="20"/>
        <v>2.64857144</v>
      </c>
      <c r="H91" s="48">
        <f t="shared" si="20"/>
        <v>8.544285638</v>
      </c>
      <c r="I91" s="55">
        <f t="shared" si="20"/>
        <v>3.226170915</v>
      </c>
      <c r="J91" s="86">
        <f t="shared" si="20"/>
        <v>0.7789628506</v>
      </c>
      <c r="K91" s="55">
        <f t="shared" si="20"/>
        <v>192</v>
      </c>
      <c r="L91" s="50">
        <f t="shared" si="20"/>
        <v>0.09232349641</v>
      </c>
      <c r="M91" s="50">
        <f t="shared" si="20"/>
        <v>0.2366923754</v>
      </c>
      <c r="N91" s="50">
        <f t="shared" si="20"/>
        <v>0.03970966901</v>
      </c>
      <c r="O91" s="50">
        <f t="shared" si="20"/>
        <v>4.949479205</v>
      </c>
      <c r="P91" s="50">
        <f t="shared" si="20"/>
        <v>13.1114427</v>
      </c>
      <c r="Q91" s="50">
        <f t="shared" si="20"/>
        <v>15.88320705</v>
      </c>
      <c r="R91" s="50">
        <f t="shared" si="20"/>
        <v>12.25053651</v>
      </c>
      <c r="S91" s="50">
        <f t="shared" si="20"/>
        <v>21.37448202</v>
      </c>
      <c r="T91" s="37">
        <f> M91 + N91 + I91</f>
        <v>3.502572959</v>
      </c>
      <c r="U91" s="23"/>
      <c r="V91" s="83"/>
      <c r="W91" s="23"/>
      <c r="X91" s="26"/>
      <c r="Y91" s="27"/>
      <c r="Z91" s="26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>
      <c r="A92" s="76"/>
      <c r="B92" s="15"/>
      <c r="C92" s="16"/>
      <c r="D92" s="16"/>
      <c r="E92" s="17"/>
      <c r="F92" s="18"/>
      <c r="G92" s="19"/>
      <c r="H92" s="18"/>
      <c r="I92" s="20"/>
      <c r="J92" s="20"/>
      <c r="K92" s="21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19"/>
      <c r="W92" s="23"/>
      <c r="X92" s="26"/>
      <c r="Y92" s="27"/>
      <c r="Z92" s="26"/>
      <c r="AA92" s="27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>
      <c r="A93" s="78">
        <v>2019.0</v>
      </c>
      <c r="B93" s="30">
        <v>78.0</v>
      </c>
      <c r="C93" s="31" t="s">
        <v>33</v>
      </c>
      <c r="D93" s="31" t="s">
        <v>22</v>
      </c>
      <c r="E93" s="32">
        <v>43538.0</v>
      </c>
      <c r="F93" s="33">
        <v>7.5</v>
      </c>
      <c r="G93" s="36">
        <v>3.4</v>
      </c>
      <c r="H93" s="33">
        <v>7.92</v>
      </c>
      <c r="I93" s="35">
        <v>2.95138064516129</v>
      </c>
      <c r="J93" s="84">
        <v>0.74412</v>
      </c>
      <c r="K93" s="100">
        <v>209.0</v>
      </c>
      <c r="L93" s="37">
        <v>0.1169497</v>
      </c>
      <c r="M93" s="80">
        <v>0.049742</v>
      </c>
      <c r="N93" s="42">
        <v>0.019667999999999998</v>
      </c>
      <c r="O93" s="39">
        <v>5.9546853</v>
      </c>
      <c r="P93" s="37">
        <v>14.0604</v>
      </c>
      <c r="Q93" s="39">
        <v>15.8856777</v>
      </c>
      <c r="R93" s="39">
        <v>14.1637587</v>
      </c>
      <c r="S93" s="39">
        <v>23.2128337</v>
      </c>
      <c r="T93" s="37">
        <f t="shared" ref="T93:T99" si="21"> M93 + N93 + I93</f>
        <v>3.020790645</v>
      </c>
      <c r="U93" s="23"/>
      <c r="V93" s="19"/>
      <c r="W93" s="23"/>
      <c r="X93" s="26"/>
      <c r="Y93" s="27"/>
      <c r="Z93" s="26"/>
      <c r="AA93" s="27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>
      <c r="A94" s="40"/>
      <c r="B94" s="30">
        <v>78.0</v>
      </c>
      <c r="C94" s="31" t="s">
        <v>33</v>
      </c>
      <c r="D94" s="31" t="s">
        <v>22</v>
      </c>
      <c r="E94" s="32">
        <v>43607.0</v>
      </c>
      <c r="F94" s="33">
        <v>7.61</v>
      </c>
      <c r="G94" s="36">
        <v>2.66</v>
      </c>
      <c r="H94" s="44">
        <v>6.75</v>
      </c>
      <c r="I94" s="35">
        <v>2.631141935483871</v>
      </c>
      <c r="J94" s="84">
        <v>0.5867100000000001</v>
      </c>
      <c r="K94" s="100">
        <v>164.0</v>
      </c>
      <c r="L94" s="37">
        <v>0.1121079</v>
      </c>
      <c r="M94" s="37">
        <v>0.13566</v>
      </c>
      <c r="N94" s="42">
        <v>0.019221</v>
      </c>
      <c r="O94" s="39">
        <v>5.034650610000001</v>
      </c>
      <c r="P94" s="37">
        <v>13.7594</v>
      </c>
      <c r="Q94" s="39">
        <v>11.933097550000001</v>
      </c>
      <c r="R94" s="39">
        <v>11.792087120000001</v>
      </c>
      <c r="S94" s="39">
        <v>23.32343134</v>
      </c>
      <c r="T94" s="37">
        <f t="shared" si="21"/>
        <v>2.786022935</v>
      </c>
      <c r="U94" s="23"/>
      <c r="V94" s="19"/>
      <c r="W94" s="23"/>
      <c r="X94" s="26"/>
      <c r="Y94" s="27"/>
      <c r="Z94" s="26"/>
      <c r="AA94" s="27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>
      <c r="A95" s="40"/>
      <c r="B95" s="30">
        <v>78.0</v>
      </c>
      <c r="C95" s="31" t="s">
        <v>33</v>
      </c>
      <c r="D95" s="31" t="s">
        <v>22</v>
      </c>
      <c r="E95" s="32">
        <v>43629.0</v>
      </c>
      <c r="F95" s="33">
        <v>7.74</v>
      </c>
      <c r="G95" s="36">
        <v>1.89</v>
      </c>
      <c r="H95" s="33">
        <v>9.3</v>
      </c>
      <c r="I95" s="35">
        <v>2.59508064516129</v>
      </c>
      <c r="J95" s="84">
        <v>0.67257</v>
      </c>
      <c r="K95" s="100">
        <v>171.0</v>
      </c>
      <c r="L95" s="37">
        <v>0.1190612</v>
      </c>
      <c r="M95" s="37">
        <v>0.664734</v>
      </c>
      <c r="N95" s="42">
        <v>0.030843000000000002</v>
      </c>
      <c r="O95" s="39">
        <v>4.4501607</v>
      </c>
      <c r="P95" s="37">
        <v>12.8666</v>
      </c>
      <c r="Q95" s="39">
        <v>13.4733628</v>
      </c>
      <c r="R95" s="39">
        <v>10.9056443</v>
      </c>
      <c r="S95" s="39">
        <v>21.2846853</v>
      </c>
      <c r="T95" s="37">
        <f t="shared" si="21"/>
        <v>3.290657645</v>
      </c>
      <c r="U95" s="23"/>
      <c r="V95" s="19"/>
      <c r="W95" s="23"/>
      <c r="X95" s="26"/>
      <c r="Y95" s="27"/>
      <c r="Z95" s="26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>
      <c r="A96" s="40"/>
      <c r="B96" s="30">
        <v>78.0</v>
      </c>
      <c r="C96" s="31" t="s">
        <v>33</v>
      </c>
      <c r="D96" s="31" t="s">
        <v>22</v>
      </c>
      <c r="E96" s="32">
        <v>43657.0</v>
      </c>
      <c r="F96" s="33">
        <v>7.64</v>
      </c>
      <c r="G96" s="36">
        <v>2.09</v>
      </c>
      <c r="H96" s="33">
        <v>7.92</v>
      </c>
      <c r="I96" s="35">
        <v>3.049561290322581</v>
      </c>
      <c r="J96" s="84">
        <v>0.62964</v>
      </c>
      <c r="K96" s="21"/>
      <c r="L96" s="37">
        <v>0.106634556</v>
      </c>
      <c r="M96" s="37">
        <v>0.162792</v>
      </c>
      <c r="N96" s="42">
        <v>0.027714</v>
      </c>
      <c r="O96" s="39">
        <v>6.5704207</v>
      </c>
      <c r="P96" s="37">
        <v>12.4612</v>
      </c>
      <c r="Q96" s="39">
        <v>19.2713964</v>
      </c>
      <c r="R96" s="39">
        <v>16.8093273</v>
      </c>
      <c r="S96" s="39">
        <v>20.561017282999998</v>
      </c>
      <c r="T96" s="37">
        <f t="shared" si="21"/>
        <v>3.24006729</v>
      </c>
      <c r="U96" s="23"/>
      <c r="V96" s="19"/>
      <c r="W96" s="23"/>
      <c r="X96" s="26"/>
      <c r="Y96" s="27"/>
      <c r="Z96" s="26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>
      <c r="A97" s="40"/>
      <c r="B97" s="30">
        <v>78.0</v>
      </c>
      <c r="C97" s="31" t="s">
        <v>33</v>
      </c>
      <c r="D97" s="31" t="s">
        <v>22</v>
      </c>
      <c r="E97" s="32">
        <v>43685.0</v>
      </c>
      <c r="F97" s="33">
        <v>7.69</v>
      </c>
      <c r="G97" s="36">
        <v>2.52</v>
      </c>
      <c r="H97" s="60">
        <v>5.78</v>
      </c>
      <c r="I97" s="35">
        <v>2.9689709677419356</v>
      </c>
      <c r="J97" s="84">
        <v>0.55809</v>
      </c>
      <c r="K97" s="100">
        <v>203.0</v>
      </c>
      <c r="L97" s="37">
        <v>0.1017622</v>
      </c>
      <c r="M97" s="37">
        <v>0.22157800000000002</v>
      </c>
      <c r="N97" s="42">
        <v>0.04917</v>
      </c>
      <c r="O97" s="39">
        <v>5.84609672</v>
      </c>
      <c r="P97" s="37">
        <v>12.6317</v>
      </c>
      <c r="Q97" s="39">
        <v>26.398778399999998</v>
      </c>
      <c r="R97" s="39">
        <v>16.63633592</v>
      </c>
      <c r="S97" s="39">
        <v>25.42653466666667</v>
      </c>
      <c r="T97" s="37">
        <f t="shared" si="21"/>
        <v>3.239718968</v>
      </c>
      <c r="U97" s="23"/>
      <c r="V97" s="19"/>
      <c r="W97" s="23"/>
      <c r="X97" s="26"/>
      <c r="Y97" s="27"/>
      <c r="Z97" s="26"/>
      <c r="AA97" s="2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>
      <c r="A98" s="40"/>
      <c r="B98" s="30">
        <v>78.0</v>
      </c>
      <c r="C98" s="31" t="s">
        <v>33</v>
      </c>
      <c r="D98" s="31" t="s">
        <v>22</v>
      </c>
      <c r="E98" s="32">
        <v>43717.0</v>
      </c>
      <c r="F98" s="33">
        <v>7.54</v>
      </c>
      <c r="G98" s="45">
        <v>4.12</v>
      </c>
      <c r="H98" s="44">
        <v>6.58</v>
      </c>
      <c r="I98" s="35">
        <v>3.1023774193548386</v>
      </c>
      <c r="J98" s="84">
        <v>0.5724</v>
      </c>
      <c r="K98" s="100">
        <v>211.0</v>
      </c>
      <c r="L98" s="37">
        <v>0.1310265</v>
      </c>
      <c r="M98" s="37">
        <v>0.741608</v>
      </c>
      <c r="N98" s="42">
        <v>0.034866</v>
      </c>
      <c r="O98" s="39">
        <v>6.0279655</v>
      </c>
      <c r="P98" s="37">
        <v>13.3347</v>
      </c>
      <c r="Q98" s="39">
        <v>12.4625214</v>
      </c>
      <c r="R98" s="39">
        <v>14.4962459</v>
      </c>
      <c r="S98" s="39">
        <v>24.8354326</v>
      </c>
      <c r="T98" s="37">
        <f t="shared" si="21"/>
        <v>3.878851419</v>
      </c>
      <c r="U98" s="23"/>
      <c r="V98" s="19"/>
      <c r="W98" s="23"/>
      <c r="X98" s="26"/>
      <c r="Y98" s="27"/>
      <c r="Z98" s="26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>
      <c r="A99" s="46"/>
      <c r="B99" s="30">
        <v>78.0</v>
      </c>
      <c r="C99" s="31" t="s">
        <v>33</v>
      </c>
      <c r="D99" s="31" t="s">
        <v>22</v>
      </c>
      <c r="E99" s="32">
        <v>43769.0</v>
      </c>
      <c r="F99" s="33">
        <v>7.22</v>
      </c>
      <c r="G99" s="36">
        <v>2.56</v>
      </c>
      <c r="H99" s="33">
        <v>9.01</v>
      </c>
      <c r="I99" s="35">
        <v>3.0398516129032256</v>
      </c>
      <c r="J99" s="84">
        <v>0.50085</v>
      </c>
      <c r="K99" s="100">
        <v>201.0</v>
      </c>
      <c r="L99" s="37">
        <v>0.0717117</v>
      </c>
      <c r="M99" s="37">
        <v>0.144704</v>
      </c>
      <c r="N99" s="42">
        <v>0.027267</v>
      </c>
      <c r="O99" s="39">
        <v>4.7108883</v>
      </c>
      <c r="P99" s="37">
        <v>11.8815</v>
      </c>
      <c r="Q99" s="39">
        <v>14.5447626</v>
      </c>
      <c r="R99" s="39">
        <v>11.4869029</v>
      </c>
      <c r="S99" s="39">
        <v>21.4274988</v>
      </c>
      <c r="T99" s="37">
        <f t="shared" si="21"/>
        <v>3.211822613</v>
      </c>
      <c r="U99" s="23"/>
      <c r="V99" s="19"/>
      <c r="W99" s="23"/>
      <c r="X99" s="26"/>
      <c r="Y99" s="27"/>
      <c r="Z99" s="26"/>
      <c r="AA99" s="27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>
      <c r="A100" s="76"/>
      <c r="B100" s="87"/>
      <c r="C100" s="88"/>
      <c r="D100" s="88"/>
      <c r="E100" s="90"/>
      <c r="F100" s="91"/>
      <c r="G100" s="92"/>
      <c r="H100" s="91"/>
      <c r="I100" s="93"/>
      <c r="J100" s="93"/>
      <c r="K100" s="92"/>
      <c r="L100" s="23"/>
      <c r="M100" s="23"/>
      <c r="N100" s="23"/>
      <c r="O100" s="23"/>
      <c r="P100" s="23"/>
      <c r="Q100" s="23"/>
      <c r="R100" s="23"/>
      <c r="S100" s="23"/>
      <c r="T100" s="23"/>
      <c r="U100" s="25"/>
      <c r="V100" s="19"/>
      <c r="W100" s="23"/>
      <c r="X100" s="53"/>
      <c r="Y100" s="27"/>
      <c r="Z100" s="53"/>
      <c r="AA100" s="27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>
      <c r="A101" s="101" t="s">
        <v>28</v>
      </c>
      <c r="B101" s="87"/>
      <c r="C101" s="88"/>
      <c r="D101" s="88"/>
      <c r="E101" s="90"/>
      <c r="F101" s="48">
        <f t="shared" ref="F101:J101" si="22"> (sum(F93:F99)/7)</f>
        <v>7.562857143</v>
      </c>
      <c r="G101" s="48">
        <f t="shared" si="22"/>
        <v>2.748571429</v>
      </c>
      <c r="H101" s="48">
        <f t="shared" si="22"/>
        <v>7.608571429</v>
      </c>
      <c r="I101" s="55">
        <f t="shared" si="22"/>
        <v>2.905480645</v>
      </c>
      <c r="J101" s="86">
        <f t="shared" si="22"/>
        <v>0.6091971429</v>
      </c>
      <c r="K101" s="55">
        <f> (sum(K97:K99,K93:K95)/6)</f>
        <v>193.1666667</v>
      </c>
      <c r="L101" s="50">
        <f t="shared" ref="L101:S101" si="23"> (sum(L93:L99)/7)</f>
        <v>0.1084648223</v>
      </c>
      <c r="M101" s="50">
        <f t="shared" si="23"/>
        <v>0.302974</v>
      </c>
      <c r="N101" s="50">
        <f t="shared" si="23"/>
        <v>0.02982128571</v>
      </c>
      <c r="O101" s="50">
        <f t="shared" si="23"/>
        <v>5.513552547</v>
      </c>
      <c r="P101" s="50">
        <f t="shared" si="23"/>
        <v>12.99935714</v>
      </c>
      <c r="Q101" s="50">
        <f t="shared" si="23"/>
        <v>16.28137098</v>
      </c>
      <c r="R101" s="50">
        <f t="shared" si="23"/>
        <v>13.75575745</v>
      </c>
      <c r="S101" s="50">
        <f t="shared" si="23"/>
        <v>22.86734767</v>
      </c>
      <c r="T101" s="37">
        <f> M101 + N101 + I101</f>
        <v>3.238275931</v>
      </c>
      <c r="U101" s="25"/>
      <c r="V101" s="83"/>
      <c r="W101" s="23"/>
      <c r="X101" s="26"/>
      <c r="Y101" s="27"/>
      <c r="Z101" s="26"/>
      <c r="AA101" s="27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>
      <c r="A102" s="94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23"/>
      <c r="M102" s="23"/>
      <c r="N102" s="23"/>
      <c r="O102" s="23"/>
      <c r="P102" s="23"/>
      <c r="Q102" s="23"/>
      <c r="R102" s="23"/>
      <c r="S102" s="23"/>
      <c r="T102" s="23"/>
      <c r="U102" s="66"/>
      <c r="V102" s="63"/>
      <c r="W102" s="23"/>
      <c r="X102" s="74"/>
      <c r="Y102" s="27"/>
      <c r="Z102" s="74"/>
      <c r="AA102" s="27"/>
    </row>
    <row r="103">
      <c r="A103" s="101" t="s">
        <v>24</v>
      </c>
      <c r="B103" s="66"/>
      <c r="C103" s="66"/>
      <c r="D103" s="66"/>
      <c r="E103" s="66"/>
      <c r="F103" s="67">
        <f t="shared" ref="F103:S103" si="24"> (sum(F101,F91,F81,F71,F61,F51,F40,F31,F22,F11)/10)</f>
        <v>7.538267817</v>
      </c>
      <c r="G103" s="67">
        <f t="shared" si="24"/>
        <v>2.668547609</v>
      </c>
      <c r="H103" s="67">
        <f t="shared" si="24"/>
        <v>9.533505909</v>
      </c>
      <c r="I103" s="103">
        <f t="shared" si="24"/>
        <v>3.04004753</v>
      </c>
      <c r="J103" s="120">
        <f t="shared" si="24"/>
        <v>0.6115131948</v>
      </c>
      <c r="K103" s="103">
        <f t="shared" si="24"/>
        <v>184.7340068</v>
      </c>
      <c r="L103" s="69">
        <f t="shared" si="24"/>
        <v>0.1021509228</v>
      </c>
      <c r="M103" s="69">
        <f t="shared" si="24"/>
        <v>0.3439921968</v>
      </c>
      <c r="N103" s="69">
        <f t="shared" si="24"/>
        <v>0.02973322902</v>
      </c>
      <c r="O103" s="69">
        <f t="shared" si="24"/>
        <v>4.777594835</v>
      </c>
      <c r="P103" s="69">
        <f t="shared" si="24"/>
        <v>13.07917872</v>
      </c>
      <c r="Q103" s="69">
        <f t="shared" si="24"/>
        <v>15.25764311</v>
      </c>
      <c r="R103" s="69">
        <f t="shared" si="24"/>
        <v>12.08459733</v>
      </c>
      <c r="S103" s="69">
        <f t="shared" si="24"/>
        <v>20.75153451</v>
      </c>
      <c r="T103" s="37">
        <f> M103 + N103 + I103</f>
        <v>3.413772956</v>
      </c>
      <c r="U103" s="66"/>
      <c r="V103" s="95">
        <v>57.0</v>
      </c>
      <c r="W103" s="65"/>
    </row>
    <row r="104">
      <c r="A104" s="9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118"/>
      <c r="M104" s="118"/>
      <c r="N104" s="118"/>
      <c r="O104" s="118"/>
      <c r="P104" s="118"/>
      <c r="Q104" s="118"/>
      <c r="R104" s="118"/>
      <c r="S104" s="118"/>
      <c r="T104" s="118"/>
      <c r="U104" s="66"/>
      <c r="V104" s="66"/>
      <c r="W104" s="118"/>
      <c r="X104" s="12"/>
      <c r="Y104" s="9"/>
      <c r="Z104" s="12"/>
      <c r="AA104" s="9"/>
    </row>
    <row r="105">
      <c r="A105" s="99"/>
      <c r="X105" s="26"/>
      <c r="Y105" s="27"/>
      <c r="AA105" s="26"/>
    </row>
    <row r="106">
      <c r="A106" s="99"/>
      <c r="X106" s="26"/>
      <c r="Y106" s="27"/>
      <c r="AA106" s="26"/>
    </row>
    <row r="107">
      <c r="A107" s="99"/>
      <c r="X107" s="26"/>
      <c r="Y107" s="27"/>
      <c r="AA107" s="26"/>
    </row>
    <row r="108">
      <c r="A108" s="99"/>
      <c r="X108" s="26"/>
      <c r="Y108" s="27"/>
      <c r="AA108" s="26"/>
    </row>
    <row r="109">
      <c r="A109" s="99"/>
      <c r="X109" s="26"/>
      <c r="Y109" s="27"/>
      <c r="AA109" s="26"/>
    </row>
    <row r="110">
      <c r="A110" s="99"/>
      <c r="X110" s="26"/>
      <c r="Y110" s="27"/>
      <c r="AA110" s="26"/>
    </row>
    <row r="111">
      <c r="A111" s="99"/>
      <c r="X111" s="26"/>
      <c r="Y111" s="27"/>
      <c r="AA111" s="26"/>
    </row>
    <row r="112">
      <c r="A112" s="99"/>
      <c r="L112" s="73"/>
      <c r="M112" s="73"/>
      <c r="N112" s="73"/>
      <c r="O112" s="73"/>
      <c r="P112" s="73"/>
      <c r="Q112" s="73"/>
      <c r="R112" s="73"/>
      <c r="S112" s="73"/>
      <c r="T112" s="73"/>
      <c r="W112" s="73"/>
      <c r="X112" s="26"/>
      <c r="Y112" s="27"/>
      <c r="Z112" s="73"/>
      <c r="AA112" s="26"/>
    </row>
    <row r="113">
      <c r="A113" s="99"/>
      <c r="X113" s="26"/>
      <c r="Y113" s="27"/>
      <c r="AA113" s="26"/>
    </row>
    <row r="114">
      <c r="A114" s="99"/>
      <c r="X114" s="53"/>
      <c r="Y114" s="27"/>
      <c r="AA114" s="53"/>
    </row>
    <row r="115">
      <c r="A115" s="99"/>
      <c r="X115" s="26"/>
      <c r="Y115" s="27"/>
      <c r="AA115" s="26"/>
    </row>
    <row r="116">
      <c r="A116" s="99"/>
      <c r="X116" s="26"/>
      <c r="Y116" s="27"/>
      <c r="AA116" s="26"/>
    </row>
    <row r="117">
      <c r="A117" s="99"/>
      <c r="X117" s="26"/>
      <c r="Y117" s="27"/>
      <c r="AA117" s="26"/>
    </row>
    <row r="118">
      <c r="A118" s="99"/>
      <c r="X118" s="26"/>
      <c r="Y118" s="27"/>
      <c r="AA118" s="26"/>
    </row>
    <row r="119">
      <c r="A119" s="99"/>
      <c r="X119" s="26"/>
      <c r="Y119" s="27"/>
      <c r="AA119" s="26"/>
    </row>
    <row r="120">
      <c r="A120" s="99"/>
      <c r="X120" s="26"/>
      <c r="Y120" s="27"/>
      <c r="AA120" s="26"/>
    </row>
    <row r="121">
      <c r="A121" s="99"/>
      <c r="X121" s="26"/>
      <c r="Y121" s="27"/>
      <c r="AA121" s="26"/>
    </row>
    <row r="122">
      <c r="A122" s="99"/>
      <c r="X122" s="26"/>
      <c r="Y122" s="27"/>
      <c r="AA122" s="26"/>
    </row>
    <row r="123">
      <c r="A123" s="99"/>
      <c r="X123" s="26"/>
      <c r="Y123" s="27"/>
      <c r="AA123" s="26"/>
    </row>
    <row r="124">
      <c r="A124" s="99"/>
      <c r="X124" s="26"/>
      <c r="Y124" s="27"/>
      <c r="AA124" s="26"/>
    </row>
    <row r="125">
      <c r="A125" s="99"/>
      <c r="X125" s="53"/>
      <c r="Y125" s="27"/>
      <c r="AA125" s="53"/>
    </row>
    <row r="126">
      <c r="A126" s="99"/>
      <c r="X126" s="26"/>
      <c r="Y126" s="27"/>
      <c r="AA126" s="26"/>
    </row>
    <row r="127">
      <c r="A127" s="99"/>
      <c r="X127" s="26"/>
      <c r="Y127" s="27"/>
      <c r="AA127" s="26"/>
    </row>
    <row r="128">
      <c r="A128" s="99"/>
      <c r="X128" s="26"/>
      <c r="Y128" s="27"/>
      <c r="AA128" s="26"/>
    </row>
    <row r="129">
      <c r="A129" s="99"/>
      <c r="X129" s="26"/>
      <c r="Y129" s="27"/>
      <c r="AA129" s="26"/>
    </row>
    <row r="130">
      <c r="A130" s="99"/>
      <c r="X130" s="26"/>
      <c r="Y130" s="27"/>
      <c r="AA130" s="26"/>
    </row>
    <row r="131">
      <c r="A131" s="99"/>
      <c r="X131" s="26"/>
      <c r="Y131" s="27"/>
      <c r="AA131" s="26"/>
    </row>
    <row r="132">
      <c r="A132" s="99"/>
      <c r="X132" s="26"/>
      <c r="Y132" s="27"/>
      <c r="AA132" s="26"/>
    </row>
    <row r="133">
      <c r="A133" s="99"/>
      <c r="X133" s="26"/>
      <c r="Y133" s="27"/>
      <c r="AA133" s="26"/>
    </row>
    <row r="134">
      <c r="A134" s="99"/>
      <c r="X134" s="26"/>
      <c r="Y134" s="27"/>
      <c r="AA134" s="26"/>
    </row>
    <row r="135">
      <c r="A135" s="99"/>
      <c r="X135" s="53"/>
      <c r="Y135" s="27"/>
      <c r="AA135" s="53"/>
    </row>
    <row r="136">
      <c r="A136" s="99"/>
      <c r="X136" s="26"/>
      <c r="Y136" s="27"/>
      <c r="AA136" s="26"/>
    </row>
    <row r="137">
      <c r="A137" s="99"/>
      <c r="X137" s="26"/>
      <c r="Y137" s="27"/>
      <c r="AA137" s="26"/>
    </row>
    <row r="138">
      <c r="A138" s="99"/>
      <c r="X138" s="26"/>
      <c r="Y138" s="27"/>
      <c r="AA138" s="26"/>
    </row>
    <row r="139">
      <c r="A139" s="99"/>
      <c r="X139" s="26"/>
      <c r="Y139" s="27"/>
      <c r="AA139" s="26"/>
    </row>
    <row r="140">
      <c r="A140" s="99"/>
      <c r="X140" s="26"/>
      <c r="Y140" s="27"/>
      <c r="AA140" s="26"/>
    </row>
    <row r="141">
      <c r="A141" s="99"/>
      <c r="X141" s="26"/>
      <c r="Y141" s="27"/>
      <c r="AA141" s="26"/>
    </row>
    <row r="142">
      <c r="A142" s="99"/>
      <c r="X142" s="26"/>
      <c r="Y142" s="27"/>
      <c r="AA142" s="26"/>
    </row>
    <row r="143">
      <c r="A143" s="99"/>
      <c r="X143" s="26"/>
      <c r="Y143" s="27"/>
      <c r="AA143" s="26"/>
    </row>
    <row r="144">
      <c r="A144" s="99"/>
      <c r="X144" s="53"/>
      <c r="Y144" s="27"/>
      <c r="AA144" s="53"/>
    </row>
    <row r="145">
      <c r="A145" s="99"/>
      <c r="X145" s="26"/>
      <c r="Y145" s="27"/>
      <c r="AA145" s="26"/>
    </row>
    <row r="146">
      <c r="A146" s="99"/>
      <c r="X146" s="26"/>
      <c r="Y146" s="27"/>
      <c r="AA146" s="26"/>
    </row>
    <row r="147">
      <c r="A147" s="99"/>
      <c r="X147" s="26"/>
      <c r="Y147" s="27"/>
      <c r="AA147" s="26"/>
    </row>
    <row r="148">
      <c r="A148" s="99"/>
      <c r="X148" s="26"/>
      <c r="Y148" s="27"/>
      <c r="AA148" s="26"/>
    </row>
    <row r="149">
      <c r="A149" s="99"/>
      <c r="X149" s="26"/>
      <c r="Y149" s="27"/>
      <c r="AA149" s="26"/>
    </row>
    <row r="150">
      <c r="A150" s="99"/>
      <c r="X150" s="26"/>
      <c r="Y150" s="27"/>
      <c r="AA150" s="26"/>
    </row>
    <row r="151">
      <c r="A151" s="99"/>
      <c r="X151" s="26"/>
      <c r="Y151" s="27"/>
      <c r="AA151" s="26"/>
    </row>
    <row r="152">
      <c r="A152" s="99"/>
      <c r="X152" s="26"/>
      <c r="Y152" s="27"/>
      <c r="AA152" s="26"/>
    </row>
    <row r="153">
      <c r="A153" s="99"/>
      <c r="X153" s="26"/>
      <c r="Y153" s="27"/>
      <c r="AA153" s="26"/>
    </row>
    <row r="154">
      <c r="A154" s="99"/>
      <c r="X154" s="26"/>
      <c r="Y154" s="27"/>
      <c r="AA154" s="26"/>
    </row>
    <row r="155">
      <c r="A155" s="99"/>
      <c r="X155" s="53"/>
      <c r="Y155" s="27"/>
      <c r="AA155" s="53"/>
    </row>
    <row r="156">
      <c r="A156" s="99"/>
      <c r="X156" s="26"/>
      <c r="Y156" s="27"/>
      <c r="AA156" s="26"/>
    </row>
    <row r="157">
      <c r="A157" s="99"/>
      <c r="X157" s="26"/>
      <c r="Y157" s="27"/>
      <c r="AA157" s="26"/>
    </row>
    <row r="158">
      <c r="A158" s="99"/>
      <c r="X158" s="26"/>
      <c r="Y158" s="27"/>
      <c r="AA158" s="26"/>
    </row>
    <row r="159">
      <c r="A159" s="99"/>
      <c r="X159" s="26"/>
      <c r="Y159" s="27"/>
      <c r="AA159" s="26"/>
    </row>
    <row r="160">
      <c r="A160" s="99"/>
      <c r="X160" s="26"/>
      <c r="Y160" s="27"/>
      <c r="AA160" s="26"/>
    </row>
    <row r="161">
      <c r="A161" s="99"/>
      <c r="X161" s="26"/>
      <c r="Y161" s="27"/>
      <c r="AA161" s="26"/>
    </row>
    <row r="162">
      <c r="A162" s="99"/>
      <c r="X162" s="26"/>
      <c r="Y162" s="27"/>
      <c r="AA162" s="26"/>
    </row>
    <row r="163">
      <c r="A163" s="99"/>
      <c r="X163" s="26"/>
      <c r="Y163" s="27"/>
      <c r="AA163" s="26"/>
    </row>
    <row r="164">
      <c r="A164" s="99"/>
      <c r="X164" s="53"/>
      <c r="Y164" s="27"/>
      <c r="AA164" s="53"/>
    </row>
    <row r="165">
      <c r="A165" s="99"/>
      <c r="X165" s="26"/>
      <c r="Y165" s="27"/>
      <c r="AA165" s="26"/>
    </row>
    <row r="166">
      <c r="A166" s="99"/>
      <c r="X166" s="26"/>
      <c r="Y166" s="27"/>
      <c r="AA166" s="26"/>
    </row>
    <row r="167">
      <c r="A167" s="99"/>
      <c r="X167" s="26"/>
      <c r="Y167" s="27"/>
      <c r="AA167" s="26"/>
    </row>
    <row r="168">
      <c r="A168" s="99"/>
      <c r="X168" s="26"/>
      <c r="Y168" s="27"/>
      <c r="AA168" s="26"/>
    </row>
    <row r="169">
      <c r="A169" s="99"/>
      <c r="X169" s="26"/>
      <c r="Y169" s="27"/>
      <c r="AA169" s="26"/>
    </row>
    <row r="170">
      <c r="A170" s="99"/>
      <c r="X170" s="26"/>
      <c r="Y170" s="27"/>
      <c r="AA170" s="26"/>
    </row>
    <row r="171">
      <c r="A171" s="99"/>
      <c r="X171" s="26"/>
      <c r="Y171" s="27"/>
      <c r="AA171" s="26"/>
    </row>
    <row r="172">
      <c r="A172" s="99"/>
      <c r="X172" s="26"/>
      <c r="Y172" s="27"/>
      <c r="AA172" s="26"/>
    </row>
    <row r="173">
      <c r="A173" s="99"/>
      <c r="X173" s="26"/>
      <c r="Y173" s="27"/>
      <c r="AA173" s="26"/>
    </row>
    <row r="174">
      <c r="A174" s="99"/>
      <c r="X174" s="53"/>
      <c r="Y174" s="27"/>
      <c r="AA174" s="53"/>
    </row>
    <row r="175">
      <c r="A175" s="99"/>
      <c r="X175" s="26"/>
      <c r="Y175" s="27"/>
      <c r="AA175" s="26"/>
    </row>
    <row r="176">
      <c r="A176" s="99"/>
      <c r="X176" s="26"/>
      <c r="Y176" s="27"/>
      <c r="AA176" s="26"/>
    </row>
    <row r="177">
      <c r="A177" s="99"/>
      <c r="X177" s="26"/>
      <c r="Y177" s="27"/>
      <c r="AA177" s="26"/>
    </row>
    <row r="178">
      <c r="A178" s="99"/>
      <c r="X178" s="26"/>
      <c r="Y178" s="27"/>
      <c r="AA178" s="26"/>
    </row>
    <row r="179">
      <c r="A179" s="99"/>
      <c r="X179" s="26"/>
      <c r="Y179" s="27"/>
      <c r="AA179" s="26"/>
    </row>
    <row r="180">
      <c r="A180" s="99"/>
      <c r="X180" s="26"/>
      <c r="Y180" s="27"/>
      <c r="AA180" s="26"/>
    </row>
    <row r="181">
      <c r="A181" s="99"/>
      <c r="X181" s="26"/>
      <c r="Y181" s="27"/>
      <c r="AA181" s="26"/>
    </row>
    <row r="182">
      <c r="A182" s="99"/>
      <c r="X182" s="26"/>
      <c r="Y182" s="27"/>
      <c r="AA182" s="26"/>
    </row>
    <row r="183">
      <c r="A183" s="99"/>
      <c r="X183" s="26"/>
      <c r="Y183" s="27"/>
      <c r="AA183" s="26"/>
    </row>
    <row r="184">
      <c r="A184" s="99"/>
      <c r="X184" s="53"/>
      <c r="Y184" s="27"/>
      <c r="AA184" s="53"/>
    </row>
    <row r="185">
      <c r="A185" s="99"/>
      <c r="X185" s="26"/>
      <c r="Y185" s="27"/>
      <c r="AA185" s="26"/>
    </row>
    <row r="186">
      <c r="A186" s="99"/>
      <c r="X186" s="26"/>
      <c r="Y186" s="27"/>
      <c r="AA186" s="26"/>
    </row>
    <row r="187">
      <c r="A187" s="99"/>
      <c r="X187" s="26"/>
      <c r="Y187" s="27"/>
      <c r="AA187" s="26"/>
    </row>
    <row r="188">
      <c r="A188" s="99"/>
      <c r="X188" s="26"/>
      <c r="Y188" s="27"/>
      <c r="AA188" s="26"/>
    </row>
    <row r="189">
      <c r="A189" s="99"/>
      <c r="X189" s="26"/>
      <c r="Y189" s="27"/>
      <c r="AA189" s="26"/>
    </row>
    <row r="190">
      <c r="A190" s="99"/>
      <c r="X190" s="26"/>
      <c r="Y190" s="27"/>
      <c r="AA190" s="26"/>
    </row>
    <row r="191">
      <c r="A191" s="99"/>
      <c r="X191" s="26"/>
      <c r="Y191" s="27"/>
      <c r="AA191" s="26"/>
    </row>
    <row r="192">
      <c r="A192" s="99"/>
      <c r="X192" s="26"/>
      <c r="Y192" s="27"/>
      <c r="AA192" s="26"/>
    </row>
    <row r="193">
      <c r="A193" s="99"/>
      <c r="X193" s="53"/>
      <c r="Y193" s="27"/>
      <c r="AA193" s="53"/>
    </row>
    <row r="194">
      <c r="A194" s="99"/>
      <c r="X194" s="26"/>
      <c r="Y194" s="27"/>
      <c r="AA194" s="26"/>
    </row>
    <row r="195">
      <c r="A195" s="99"/>
      <c r="X195" s="26"/>
      <c r="Y195" s="27"/>
      <c r="AA195" s="26"/>
    </row>
    <row r="196">
      <c r="A196" s="99"/>
      <c r="X196" s="26"/>
      <c r="Y196" s="27"/>
      <c r="AA196" s="26"/>
    </row>
    <row r="197">
      <c r="A197" s="99"/>
      <c r="X197" s="26"/>
      <c r="Y197" s="27"/>
      <c r="AA197" s="26"/>
    </row>
    <row r="198">
      <c r="A198" s="99"/>
      <c r="X198" s="26"/>
      <c r="Y198" s="27"/>
      <c r="AA198" s="26"/>
    </row>
    <row r="199">
      <c r="A199" s="99"/>
      <c r="X199" s="26"/>
      <c r="Y199" s="27"/>
      <c r="AA199" s="26"/>
    </row>
    <row r="200">
      <c r="A200" s="99"/>
      <c r="X200" s="26"/>
      <c r="Y200" s="27"/>
      <c r="AA200" s="26"/>
    </row>
    <row r="201">
      <c r="A201" s="99"/>
      <c r="X201" s="26"/>
      <c r="Y201" s="27"/>
      <c r="AA201" s="26"/>
    </row>
    <row r="202">
      <c r="A202" s="99"/>
      <c r="X202" s="26"/>
      <c r="Y202" s="27"/>
      <c r="AA202" s="26"/>
    </row>
    <row r="203">
      <c r="A203" s="99"/>
      <c r="X203" s="53"/>
      <c r="Y203" s="27"/>
      <c r="AA203" s="53"/>
    </row>
    <row r="204">
      <c r="A204" s="99"/>
      <c r="X204" s="26"/>
      <c r="Y204" s="27"/>
      <c r="AA204" s="26"/>
    </row>
    <row r="205">
      <c r="A205" s="99"/>
      <c r="X205" s="74"/>
      <c r="Y205" s="27"/>
      <c r="AA205" s="74"/>
    </row>
    <row r="206">
      <c r="A206" s="99"/>
    </row>
    <row r="207">
      <c r="A207" s="99"/>
      <c r="X207" s="12"/>
      <c r="Y207" s="9"/>
      <c r="AA207" s="12"/>
    </row>
    <row r="208">
      <c r="A208" s="99"/>
      <c r="X208" s="26"/>
      <c r="Y208" s="27"/>
      <c r="AA208" s="26"/>
    </row>
    <row r="209">
      <c r="A209" s="99"/>
      <c r="X209" s="26"/>
      <c r="Y209" s="27"/>
      <c r="AA209" s="26"/>
    </row>
    <row r="210">
      <c r="A210" s="99"/>
      <c r="X210" s="26"/>
      <c r="Y210" s="27"/>
      <c r="AA210" s="26"/>
    </row>
    <row r="211">
      <c r="A211" s="99"/>
      <c r="X211" s="26"/>
      <c r="Y211" s="27"/>
      <c r="AA211" s="26"/>
    </row>
    <row r="212">
      <c r="A212" s="99"/>
      <c r="X212" s="26"/>
      <c r="Y212" s="27"/>
      <c r="AA212" s="26"/>
    </row>
    <row r="213">
      <c r="A213" s="99"/>
      <c r="X213" s="26"/>
      <c r="Y213" s="27"/>
      <c r="AA213" s="26"/>
    </row>
    <row r="214">
      <c r="A214" s="99"/>
      <c r="X214" s="26"/>
      <c r="Y214" s="27"/>
      <c r="AA214" s="26"/>
    </row>
    <row r="215">
      <c r="A215" s="99"/>
      <c r="X215" s="26"/>
      <c r="Y215" s="27"/>
      <c r="AA215" s="26"/>
    </row>
    <row r="216">
      <c r="A216" s="99"/>
      <c r="X216" s="26"/>
      <c r="Y216" s="27"/>
      <c r="AA216" s="26"/>
    </row>
    <row r="217">
      <c r="A217" s="99"/>
      <c r="X217" s="53"/>
      <c r="Y217" s="27"/>
      <c r="AA217" s="53"/>
    </row>
    <row r="218">
      <c r="A218" s="99"/>
      <c r="X218" s="26"/>
      <c r="Y218" s="27"/>
      <c r="AA218" s="26"/>
    </row>
    <row r="219">
      <c r="A219" s="99"/>
      <c r="X219" s="26"/>
      <c r="Y219" s="27"/>
      <c r="AA219" s="26"/>
    </row>
    <row r="220">
      <c r="A220" s="99"/>
      <c r="X220" s="26"/>
      <c r="Y220" s="27"/>
      <c r="AA220" s="26"/>
    </row>
    <row r="221">
      <c r="A221" s="99"/>
      <c r="X221" s="26"/>
      <c r="Y221" s="27"/>
      <c r="AA221" s="26"/>
    </row>
    <row r="222">
      <c r="A222" s="99"/>
      <c r="X222" s="26"/>
      <c r="Y222" s="27"/>
      <c r="AA222" s="26"/>
    </row>
    <row r="223">
      <c r="A223" s="99"/>
      <c r="X223" s="26"/>
      <c r="Y223" s="27"/>
      <c r="AA223" s="26"/>
    </row>
    <row r="224">
      <c r="A224" s="99"/>
      <c r="X224" s="26"/>
      <c r="Y224" s="27"/>
      <c r="AA224" s="26"/>
    </row>
    <row r="225">
      <c r="A225" s="99"/>
      <c r="X225" s="26"/>
      <c r="Y225" s="27"/>
      <c r="AA225" s="26"/>
    </row>
    <row r="226">
      <c r="A226" s="99"/>
      <c r="X226" s="26"/>
      <c r="Y226" s="27"/>
      <c r="AA226" s="26"/>
    </row>
    <row r="227">
      <c r="A227" s="99"/>
      <c r="X227" s="26"/>
      <c r="Y227" s="27"/>
      <c r="AA227" s="26"/>
    </row>
    <row r="228">
      <c r="A228" s="99"/>
      <c r="X228" s="53"/>
      <c r="Y228" s="27"/>
      <c r="AA228" s="53"/>
    </row>
    <row r="229">
      <c r="A229" s="99"/>
      <c r="X229" s="26"/>
      <c r="Y229" s="27"/>
      <c r="AA229" s="26"/>
    </row>
    <row r="230">
      <c r="A230" s="99"/>
      <c r="X230" s="26"/>
      <c r="Y230" s="27"/>
      <c r="AA230" s="26"/>
    </row>
    <row r="231">
      <c r="A231" s="99"/>
      <c r="X231" s="26"/>
      <c r="Y231" s="27"/>
      <c r="AA231" s="26"/>
    </row>
    <row r="232">
      <c r="A232" s="99"/>
      <c r="X232" s="26"/>
      <c r="Y232" s="27"/>
      <c r="AA232" s="26"/>
    </row>
    <row r="233">
      <c r="A233" s="99"/>
      <c r="X233" s="26"/>
      <c r="Y233" s="27"/>
      <c r="AA233" s="26"/>
    </row>
    <row r="234">
      <c r="A234" s="99"/>
      <c r="X234" s="26"/>
      <c r="Y234" s="27"/>
      <c r="AA234" s="26"/>
    </row>
    <row r="235">
      <c r="A235" s="99"/>
      <c r="X235" s="26"/>
      <c r="Y235" s="27"/>
      <c r="AA235" s="26"/>
    </row>
    <row r="236">
      <c r="A236" s="99"/>
      <c r="X236" s="26"/>
      <c r="Y236" s="27"/>
      <c r="AA236" s="26"/>
    </row>
    <row r="237">
      <c r="A237" s="99"/>
      <c r="X237" s="26"/>
      <c r="Y237" s="27"/>
      <c r="AA237" s="26"/>
    </row>
    <row r="238">
      <c r="A238" s="99"/>
      <c r="X238" s="53"/>
      <c r="Y238" s="27"/>
      <c r="AA238" s="53"/>
    </row>
    <row r="239">
      <c r="A239" s="99"/>
      <c r="X239" s="26"/>
      <c r="Y239" s="27"/>
      <c r="AA239" s="26"/>
    </row>
    <row r="240">
      <c r="A240" s="99"/>
      <c r="X240" s="26"/>
      <c r="Y240" s="27"/>
      <c r="AA240" s="26"/>
    </row>
    <row r="241">
      <c r="A241" s="99"/>
      <c r="X241" s="26"/>
      <c r="Y241" s="27"/>
      <c r="AA241" s="26"/>
    </row>
    <row r="242">
      <c r="A242" s="99"/>
      <c r="X242" s="26"/>
      <c r="Y242" s="27"/>
      <c r="AA242" s="26"/>
    </row>
    <row r="243">
      <c r="A243" s="99"/>
      <c r="X243" s="26"/>
      <c r="Y243" s="27"/>
      <c r="AA243" s="26"/>
    </row>
    <row r="244">
      <c r="A244" s="99"/>
      <c r="X244" s="26"/>
      <c r="Y244" s="27"/>
      <c r="AA244" s="26"/>
    </row>
    <row r="245">
      <c r="A245" s="99"/>
      <c r="X245" s="26"/>
      <c r="Y245" s="27"/>
      <c r="AA245" s="26"/>
    </row>
    <row r="246">
      <c r="A246" s="99"/>
      <c r="X246" s="26"/>
      <c r="Y246" s="27"/>
      <c r="AA246" s="26"/>
    </row>
    <row r="247">
      <c r="A247" s="99"/>
      <c r="X247" s="53"/>
      <c r="Y247" s="27"/>
      <c r="AA247" s="53"/>
    </row>
    <row r="248">
      <c r="A248" s="99"/>
      <c r="X248" s="26"/>
      <c r="Y248" s="27"/>
      <c r="AA248" s="26"/>
    </row>
    <row r="249">
      <c r="A249" s="99"/>
      <c r="X249" s="26"/>
      <c r="Y249" s="27"/>
      <c r="AA249" s="26"/>
    </row>
    <row r="250">
      <c r="A250" s="99"/>
      <c r="X250" s="26"/>
      <c r="Y250" s="27"/>
      <c r="AA250" s="26"/>
    </row>
    <row r="251">
      <c r="A251" s="99"/>
      <c r="X251" s="26"/>
      <c r="Y251" s="27"/>
      <c r="AA251" s="26"/>
    </row>
    <row r="252">
      <c r="A252" s="99"/>
      <c r="X252" s="26"/>
      <c r="Y252" s="27"/>
      <c r="AA252" s="26"/>
    </row>
    <row r="253">
      <c r="A253" s="99"/>
      <c r="X253" s="26"/>
      <c r="Y253" s="27"/>
      <c r="AA253" s="26"/>
    </row>
    <row r="254">
      <c r="A254" s="99"/>
      <c r="X254" s="26"/>
      <c r="Y254" s="27"/>
      <c r="AA254" s="26"/>
    </row>
    <row r="255">
      <c r="A255" s="99"/>
      <c r="X255" s="26"/>
      <c r="Y255" s="27"/>
      <c r="AA255" s="26"/>
    </row>
    <row r="256">
      <c r="A256" s="99"/>
      <c r="X256" s="26"/>
      <c r="Y256" s="27"/>
      <c r="AA256" s="26"/>
    </row>
    <row r="257">
      <c r="A257" s="99"/>
      <c r="X257" s="26"/>
      <c r="Y257" s="27"/>
      <c r="AA257" s="26"/>
    </row>
    <row r="258">
      <c r="A258" s="99"/>
      <c r="X258" s="53"/>
      <c r="Y258" s="27"/>
      <c r="AA258" s="53"/>
    </row>
    <row r="259">
      <c r="A259" s="99"/>
      <c r="X259" s="26"/>
      <c r="Y259" s="27"/>
      <c r="AA259" s="26"/>
    </row>
    <row r="260">
      <c r="A260" s="99"/>
      <c r="X260" s="26"/>
      <c r="Y260" s="27"/>
      <c r="AA260" s="26"/>
    </row>
    <row r="261">
      <c r="A261" s="99"/>
      <c r="X261" s="26"/>
      <c r="Y261" s="27"/>
      <c r="AA261" s="26"/>
    </row>
    <row r="262">
      <c r="A262" s="99"/>
      <c r="X262" s="26"/>
      <c r="Y262" s="27"/>
      <c r="AA262" s="26"/>
    </row>
    <row r="263">
      <c r="A263" s="99"/>
      <c r="X263" s="26"/>
      <c r="Y263" s="27"/>
      <c r="AA263" s="26"/>
    </row>
    <row r="264">
      <c r="A264" s="99"/>
      <c r="X264" s="26"/>
      <c r="Y264" s="27"/>
      <c r="AA264" s="26"/>
    </row>
    <row r="265">
      <c r="A265" s="99"/>
      <c r="X265" s="26"/>
      <c r="Y265" s="27"/>
      <c r="AA265" s="26"/>
    </row>
    <row r="266">
      <c r="A266" s="99"/>
      <c r="X266" s="26"/>
      <c r="Y266" s="27"/>
      <c r="AA266" s="26"/>
    </row>
    <row r="267">
      <c r="A267" s="99"/>
      <c r="X267" s="53"/>
      <c r="Y267" s="27"/>
      <c r="AA267" s="53"/>
    </row>
    <row r="268">
      <c r="A268" s="99"/>
      <c r="X268" s="26"/>
      <c r="Y268" s="27"/>
      <c r="AA268" s="26"/>
    </row>
    <row r="269">
      <c r="A269" s="99"/>
      <c r="X269" s="26"/>
      <c r="Y269" s="27"/>
      <c r="AA269" s="26"/>
    </row>
    <row r="270">
      <c r="A270" s="99"/>
      <c r="X270" s="26"/>
      <c r="Y270" s="27"/>
      <c r="AA270" s="26"/>
    </row>
    <row r="271">
      <c r="A271" s="99"/>
      <c r="X271" s="26"/>
      <c r="Y271" s="27"/>
      <c r="AA271" s="26"/>
    </row>
    <row r="272">
      <c r="A272" s="99"/>
      <c r="X272" s="26"/>
      <c r="Y272" s="27"/>
      <c r="AA272" s="26"/>
    </row>
    <row r="273">
      <c r="A273" s="99"/>
      <c r="X273" s="26"/>
      <c r="Y273" s="27"/>
      <c r="AA273" s="26"/>
    </row>
    <row r="274">
      <c r="A274" s="99"/>
      <c r="X274" s="26"/>
      <c r="Y274" s="27"/>
      <c r="AA274" s="26"/>
    </row>
    <row r="275">
      <c r="A275" s="99"/>
      <c r="X275" s="26"/>
      <c r="Y275" s="27"/>
      <c r="AA275" s="26"/>
    </row>
    <row r="276">
      <c r="A276" s="99"/>
      <c r="X276" s="26"/>
      <c r="Y276" s="27"/>
      <c r="AA276" s="26"/>
    </row>
    <row r="277">
      <c r="A277" s="99"/>
      <c r="X277" s="53"/>
      <c r="Y277" s="27"/>
      <c r="AA277" s="53"/>
    </row>
    <row r="278">
      <c r="A278" s="99"/>
      <c r="X278" s="26"/>
      <c r="Y278" s="27"/>
      <c r="AA278" s="26"/>
    </row>
    <row r="279">
      <c r="A279" s="99"/>
      <c r="X279" s="26"/>
      <c r="Y279" s="27"/>
      <c r="AA279" s="26"/>
    </row>
    <row r="280">
      <c r="A280" s="99"/>
      <c r="X280" s="26"/>
      <c r="Y280" s="27"/>
      <c r="AA280" s="26"/>
    </row>
    <row r="281">
      <c r="A281" s="99"/>
      <c r="X281" s="26"/>
      <c r="Y281" s="27"/>
      <c r="AA281" s="26"/>
    </row>
    <row r="282">
      <c r="A282" s="99"/>
      <c r="X282" s="26"/>
      <c r="Y282" s="27"/>
      <c r="AA282" s="26"/>
    </row>
    <row r="283">
      <c r="A283" s="99"/>
      <c r="X283" s="26"/>
      <c r="Y283" s="27"/>
      <c r="AA283" s="26"/>
    </row>
    <row r="284">
      <c r="A284" s="99"/>
      <c r="X284" s="26"/>
      <c r="Y284" s="27"/>
      <c r="AA284" s="26"/>
    </row>
    <row r="285">
      <c r="A285" s="99"/>
      <c r="X285" s="26"/>
      <c r="Y285" s="27"/>
      <c r="AA285" s="26"/>
    </row>
    <row r="286">
      <c r="A286" s="99"/>
      <c r="X286" s="26"/>
      <c r="Y286" s="27"/>
      <c r="AA286" s="26"/>
    </row>
    <row r="287">
      <c r="A287" s="99"/>
      <c r="X287" s="53"/>
      <c r="Y287" s="27"/>
      <c r="AA287" s="53"/>
    </row>
    <row r="288">
      <c r="A288" s="99"/>
      <c r="X288" s="26"/>
      <c r="Y288" s="27"/>
      <c r="AA288" s="26"/>
    </row>
    <row r="289">
      <c r="A289" s="99"/>
      <c r="X289" s="26"/>
      <c r="Y289" s="27"/>
      <c r="AA289" s="26"/>
    </row>
    <row r="290">
      <c r="A290" s="99"/>
      <c r="X290" s="26"/>
      <c r="Y290" s="27"/>
      <c r="AA290" s="26"/>
    </row>
    <row r="291">
      <c r="A291" s="99"/>
      <c r="X291" s="26"/>
      <c r="Y291" s="27"/>
      <c r="AA291" s="26"/>
    </row>
    <row r="292">
      <c r="A292" s="99"/>
      <c r="X292" s="26"/>
      <c r="Y292" s="27"/>
      <c r="AA292" s="26"/>
    </row>
    <row r="293">
      <c r="A293" s="99"/>
      <c r="X293" s="26"/>
      <c r="Y293" s="27"/>
      <c r="AA293" s="26"/>
    </row>
    <row r="294">
      <c r="A294" s="99"/>
      <c r="X294" s="26"/>
      <c r="Y294" s="27"/>
      <c r="AA294" s="26"/>
    </row>
    <row r="295">
      <c r="A295" s="99"/>
      <c r="X295" s="26"/>
      <c r="Y295" s="27"/>
      <c r="AA295" s="26"/>
    </row>
    <row r="296">
      <c r="A296" s="99"/>
      <c r="X296" s="53"/>
      <c r="Y296" s="27"/>
      <c r="AA296" s="53"/>
    </row>
    <row r="297">
      <c r="A297" s="99"/>
      <c r="X297" s="26"/>
      <c r="Y297" s="27"/>
      <c r="AA297" s="26"/>
    </row>
    <row r="298">
      <c r="A298" s="99"/>
      <c r="X298" s="26"/>
      <c r="Y298" s="27"/>
      <c r="AA298" s="26"/>
    </row>
    <row r="299">
      <c r="A299" s="99"/>
      <c r="X299" s="26"/>
      <c r="Y299" s="27"/>
      <c r="AA299" s="26"/>
    </row>
    <row r="300">
      <c r="A300" s="99"/>
      <c r="X300" s="26"/>
      <c r="Y300" s="27"/>
      <c r="AA300" s="26"/>
    </row>
    <row r="301">
      <c r="A301" s="99"/>
      <c r="X301" s="26"/>
      <c r="Y301" s="27"/>
      <c r="AA301" s="26"/>
    </row>
    <row r="302">
      <c r="A302" s="99"/>
      <c r="X302" s="26"/>
      <c r="Y302" s="27"/>
      <c r="AA302" s="26"/>
    </row>
    <row r="303">
      <c r="A303" s="99"/>
      <c r="X303" s="26"/>
      <c r="Y303" s="27"/>
      <c r="AA303" s="26"/>
    </row>
    <row r="304">
      <c r="A304" s="99"/>
      <c r="X304" s="26"/>
      <c r="Y304" s="27"/>
      <c r="AA304" s="26"/>
    </row>
    <row r="305">
      <c r="A305" s="99"/>
      <c r="X305" s="26"/>
      <c r="Y305" s="27"/>
      <c r="AA305" s="26"/>
    </row>
    <row r="306">
      <c r="A306" s="99"/>
      <c r="X306" s="53"/>
      <c r="Y306" s="27"/>
      <c r="AA306" s="53"/>
    </row>
    <row r="307">
      <c r="A307" s="99"/>
      <c r="X307" s="26"/>
      <c r="Y307" s="27"/>
      <c r="AA307" s="26"/>
    </row>
    <row r="308">
      <c r="A308" s="99"/>
      <c r="X308" s="74"/>
      <c r="Y308" s="27"/>
      <c r="AA308" s="74"/>
    </row>
    <row r="309">
      <c r="A309" s="99"/>
    </row>
    <row r="310">
      <c r="A310" s="99"/>
      <c r="X310" s="12"/>
      <c r="Y310" s="9"/>
      <c r="AA310" s="12"/>
    </row>
    <row r="311">
      <c r="A311" s="99"/>
      <c r="X311" s="26"/>
      <c r="Y311" s="27"/>
      <c r="AA311" s="26"/>
    </row>
    <row r="312">
      <c r="A312" s="99"/>
      <c r="X312" s="26"/>
      <c r="Y312" s="27"/>
      <c r="AA312" s="26"/>
    </row>
    <row r="313">
      <c r="A313" s="99"/>
      <c r="X313" s="26"/>
      <c r="Y313" s="27"/>
      <c r="AA313" s="26"/>
    </row>
    <row r="314">
      <c r="A314" s="99"/>
      <c r="X314" s="26"/>
      <c r="Y314" s="27"/>
      <c r="AA314" s="26"/>
    </row>
    <row r="315">
      <c r="A315" s="99"/>
      <c r="X315" s="26"/>
      <c r="Y315" s="27"/>
      <c r="AA315" s="26"/>
    </row>
    <row r="316">
      <c r="A316" s="99"/>
      <c r="X316" s="26"/>
      <c r="Y316" s="27"/>
      <c r="AA316" s="26"/>
    </row>
    <row r="317">
      <c r="A317" s="99"/>
      <c r="X317" s="26"/>
      <c r="Y317" s="27"/>
      <c r="AA317" s="26"/>
    </row>
    <row r="318">
      <c r="A318" s="99"/>
      <c r="X318" s="26"/>
      <c r="Y318" s="27"/>
      <c r="AA318" s="26"/>
    </row>
    <row r="319">
      <c r="A319" s="99"/>
      <c r="X319" s="26"/>
      <c r="Y319" s="27"/>
      <c r="AA319" s="26"/>
    </row>
    <row r="320">
      <c r="A320" s="99"/>
      <c r="X320" s="53"/>
      <c r="Y320" s="27"/>
      <c r="AA320" s="53"/>
    </row>
    <row r="321">
      <c r="A321" s="99"/>
      <c r="X321" s="26"/>
      <c r="Y321" s="27"/>
      <c r="AA321" s="26"/>
    </row>
    <row r="322">
      <c r="A322" s="99"/>
      <c r="X322" s="26"/>
      <c r="Y322" s="27"/>
      <c r="AA322" s="26"/>
    </row>
    <row r="323">
      <c r="A323" s="99"/>
      <c r="X323" s="26"/>
      <c r="Y323" s="27"/>
      <c r="AA323" s="26"/>
    </row>
    <row r="324">
      <c r="A324" s="99"/>
      <c r="X324" s="26"/>
      <c r="Y324" s="27"/>
      <c r="AA324" s="26"/>
    </row>
    <row r="325">
      <c r="A325" s="99"/>
      <c r="X325" s="26"/>
      <c r="Y325" s="27"/>
      <c r="AA325" s="26"/>
    </row>
    <row r="326">
      <c r="A326" s="99"/>
      <c r="X326" s="26"/>
      <c r="Y326" s="27"/>
      <c r="AA326" s="26"/>
    </row>
    <row r="327">
      <c r="A327" s="99"/>
      <c r="X327" s="26"/>
      <c r="Y327" s="27"/>
      <c r="AA327" s="26"/>
    </row>
    <row r="328">
      <c r="A328" s="99"/>
      <c r="X328" s="26"/>
      <c r="Y328" s="27"/>
      <c r="AA328" s="26"/>
    </row>
    <row r="329">
      <c r="A329" s="99"/>
      <c r="X329" s="26"/>
      <c r="Y329" s="27"/>
      <c r="AA329" s="26"/>
    </row>
    <row r="330">
      <c r="A330" s="99"/>
      <c r="X330" s="26"/>
      <c r="Y330" s="27"/>
      <c r="AA330" s="26"/>
    </row>
    <row r="331">
      <c r="A331" s="99"/>
      <c r="X331" s="53"/>
      <c r="Y331" s="27"/>
      <c r="AA331" s="53"/>
    </row>
    <row r="332">
      <c r="A332" s="99"/>
      <c r="X332" s="26"/>
      <c r="Y332" s="27"/>
      <c r="AA332" s="26"/>
    </row>
    <row r="333">
      <c r="A333" s="99"/>
      <c r="X333" s="26"/>
      <c r="Y333" s="27"/>
      <c r="AA333" s="26"/>
    </row>
    <row r="334">
      <c r="A334" s="99"/>
      <c r="X334" s="26"/>
      <c r="Y334" s="27"/>
      <c r="AA334" s="26"/>
    </row>
    <row r="335">
      <c r="A335" s="99"/>
      <c r="X335" s="26"/>
      <c r="Y335" s="27"/>
      <c r="AA335" s="26"/>
    </row>
    <row r="336">
      <c r="A336" s="99"/>
      <c r="X336" s="26"/>
      <c r="Y336" s="27"/>
      <c r="AA336" s="26"/>
    </row>
    <row r="337">
      <c r="A337" s="99"/>
      <c r="X337" s="26"/>
      <c r="Y337" s="27"/>
      <c r="AA337" s="26"/>
    </row>
    <row r="338">
      <c r="A338" s="99"/>
      <c r="X338" s="26"/>
      <c r="Y338" s="27"/>
      <c r="AA338" s="26"/>
    </row>
    <row r="339">
      <c r="A339" s="99"/>
      <c r="X339" s="26"/>
      <c r="Y339" s="27"/>
      <c r="AA339" s="26"/>
    </row>
    <row r="340">
      <c r="A340" s="99"/>
      <c r="X340" s="26"/>
      <c r="Y340" s="27"/>
      <c r="AA340" s="26"/>
    </row>
    <row r="341">
      <c r="A341" s="99"/>
      <c r="X341" s="53"/>
      <c r="Y341" s="27"/>
      <c r="AA341" s="53"/>
    </row>
    <row r="342">
      <c r="A342" s="99"/>
      <c r="X342" s="26"/>
      <c r="Y342" s="27"/>
      <c r="AA342" s="26"/>
    </row>
    <row r="343">
      <c r="A343" s="99"/>
      <c r="X343" s="26"/>
      <c r="Y343" s="27"/>
      <c r="AA343" s="26"/>
    </row>
    <row r="344">
      <c r="A344" s="99"/>
      <c r="X344" s="26"/>
      <c r="Y344" s="27"/>
      <c r="AA344" s="26"/>
    </row>
    <row r="345">
      <c r="A345" s="99"/>
      <c r="X345" s="26"/>
      <c r="Y345" s="27"/>
      <c r="AA345" s="26"/>
    </row>
    <row r="346">
      <c r="A346" s="99"/>
      <c r="X346" s="26"/>
      <c r="Y346" s="27"/>
      <c r="AA346" s="26"/>
    </row>
    <row r="347">
      <c r="A347" s="99"/>
      <c r="X347" s="26"/>
      <c r="Y347" s="27"/>
      <c r="AA347" s="26"/>
    </row>
    <row r="348">
      <c r="A348" s="99"/>
      <c r="X348" s="26"/>
      <c r="Y348" s="27"/>
      <c r="AA348" s="26"/>
    </row>
    <row r="349">
      <c r="A349" s="99"/>
      <c r="X349" s="26"/>
      <c r="Y349" s="27"/>
      <c r="AA349" s="26"/>
    </row>
    <row r="350">
      <c r="A350" s="99"/>
      <c r="X350" s="53"/>
      <c r="Y350" s="27"/>
      <c r="AA350" s="53"/>
    </row>
    <row r="351">
      <c r="A351" s="99"/>
      <c r="X351" s="26"/>
      <c r="Y351" s="27"/>
      <c r="AA351" s="26"/>
    </row>
    <row r="352">
      <c r="A352" s="99"/>
      <c r="X352" s="26"/>
      <c r="Y352" s="27"/>
      <c r="AA352" s="26"/>
    </row>
    <row r="353">
      <c r="A353" s="99"/>
      <c r="X353" s="26"/>
      <c r="Y353" s="27"/>
      <c r="AA353" s="26"/>
    </row>
    <row r="354">
      <c r="A354" s="99"/>
      <c r="X354" s="26"/>
      <c r="Y354" s="27"/>
      <c r="AA354" s="26"/>
    </row>
    <row r="355">
      <c r="A355" s="99"/>
      <c r="X355" s="26"/>
      <c r="Y355" s="27"/>
      <c r="AA355" s="26"/>
    </row>
    <row r="356">
      <c r="A356" s="99"/>
      <c r="X356" s="26"/>
      <c r="Y356" s="27"/>
      <c r="AA356" s="26"/>
    </row>
    <row r="357">
      <c r="A357" s="99"/>
      <c r="X357" s="26"/>
      <c r="Y357" s="27"/>
      <c r="AA357" s="26"/>
    </row>
    <row r="358">
      <c r="A358" s="99"/>
      <c r="X358" s="26"/>
      <c r="Y358" s="27"/>
      <c r="AA358" s="26"/>
    </row>
    <row r="359">
      <c r="A359" s="99"/>
      <c r="X359" s="26"/>
      <c r="Y359" s="27"/>
      <c r="AA359" s="26"/>
    </row>
    <row r="360">
      <c r="A360" s="99"/>
      <c r="X360" s="26"/>
      <c r="Y360" s="27"/>
      <c r="AA360" s="26"/>
    </row>
    <row r="361">
      <c r="A361" s="99"/>
      <c r="X361" s="53"/>
      <c r="Y361" s="27"/>
      <c r="AA361" s="53"/>
    </row>
    <row r="362">
      <c r="A362" s="99"/>
      <c r="X362" s="26"/>
      <c r="Y362" s="27"/>
      <c r="AA362" s="26"/>
    </row>
    <row r="363">
      <c r="A363" s="99"/>
      <c r="X363" s="26"/>
      <c r="Y363" s="27"/>
      <c r="AA363" s="26"/>
    </row>
    <row r="364">
      <c r="A364" s="99"/>
      <c r="X364" s="26"/>
      <c r="Y364" s="27"/>
      <c r="AA364" s="26"/>
    </row>
    <row r="365">
      <c r="A365" s="99"/>
      <c r="X365" s="26"/>
      <c r="Y365" s="27"/>
      <c r="AA365" s="26"/>
    </row>
    <row r="366">
      <c r="A366" s="99"/>
      <c r="X366" s="26"/>
      <c r="Y366" s="27"/>
      <c r="AA366" s="26"/>
    </row>
    <row r="367">
      <c r="A367" s="99"/>
      <c r="X367" s="26"/>
      <c r="Y367" s="27"/>
      <c r="AA367" s="26"/>
    </row>
    <row r="368">
      <c r="A368" s="99"/>
      <c r="X368" s="26"/>
      <c r="Y368" s="27"/>
      <c r="AA368" s="26"/>
    </row>
    <row r="369">
      <c r="A369" s="99"/>
      <c r="X369" s="26"/>
      <c r="Y369" s="27"/>
      <c r="AA369" s="26"/>
    </row>
    <row r="370">
      <c r="A370" s="99"/>
      <c r="X370" s="53"/>
      <c r="Y370" s="27"/>
      <c r="AA370" s="53"/>
    </row>
    <row r="371">
      <c r="A371" s="99"/>
      <c r="X371" s="26"/>
      <c r="Y371" s="27"/>
      <c r="AA371" s="26"/>
    </row>
    <row r="372">
      <c r="A372" s="99"/>
      <c r="X372" s="26"/>
      <c r="Y372" s="27"/>
      <c r="AA372" s="26"/>
    </row>
    <row r="373">
      <c r="A373" s="99"/>
      <c r="X373" s="26"/>
      <c r="Y373" s="27"/>
      <c r="AA373" s="26"/>
    </row>
    <row r="374">
      <c r="A374" s="99"/>
      <c r="X374" s="26"/>
      <c r="Y374" s="27"/>
      <c r="AA374" s="26"/>
    </row>
    <row r="375">
      <c r="A375" s="99"/>
      <c r="X375" s="26"/>
      <c r="Y375" s="27"/>
      <c r="AA375" s="26"/>
    </row>
    <row r="376">
      <c r="A376" s="99"/>
      <c r="X376" s="26"/>
      <c r="Y376" s="27"/>
      <c r="AA376" s="26"/>
    </row>
    <row r="377">
      <c r="A377" s="99"/>
      <c r="X377" s="26"/>
      <c r="Y377" s="27"/>
      <c r="AA377" s="26"/>
    </row>
    <row r="378">
      <c r="A378" s="99"/>
      <c r="X378" s="26"/>
      <c r="Y378" s="27"/>
      <c r="AA378" s="26"/>
    </row>
    <row r="379">
      <c r="A379" s="99"/>
      <c r="X379" s="26"/>
      <c r="Y379" s="27"/>
      <c r="AA379" s="26"/>
    </row>
    <row r="380">
      <c r="A380" s="99"/>
      <c r="X380" s="53"/>
      <c r="Y380" s="27"/>
      <c r="AA380" s="53"/>
    </row>
    <row r="381">
      <c r="A381" s="99"/>
      <c r="X381" s="26"/>
      <c r="Y381" s="27"/>
      <c r="AA381" s="26"/>
    </row>
    <row r="382">
      <c r="A382" s="99"/>
      <c r="X382" s="26"/>
      <c r="Y382" s="27"/>
      <c r="AA382" s="26"/>
    </row>
    <row r="383">
      <c r="A383" s="99"/>
      <c r="X383" s="26"/>
      <c r="Y383" s="27"/>
      <c r="AA383" s="26"/>
    </row>
    <row r="384">
      <c r="A384" s="99"/>
      <c r="X384" s="26"/>
      <c r="Y384" s="27"/>
      <c r="AA384" s="26"/>
    </row>
    <row r="385">
      <c r="A385" s="99"/>
      <c r="X385" s="26"/>
      <c r="Y385" s="27"/>
      <c r="AA385" s="26"/>
    </row>
    <row r="386">
      <c r="A386" s="99"/>
      <c r="X386" s="26"/>
      <c r="Y386" s="27"/>
      <c r="AA386" s="26"/>
    </row>
    <row r="387">
      <c r="A387" s="99"/>
      <c r="X387" s="26"/>
      <c r="Y387" s="27"/>
      <c r="AA387" s="26"/>
    </row>
    <row r="388">
      <c r="A388" s="99"/>
      <c r="X388" s="26"/>
      <c r="Y388" s="27"/>
      <c r="AA388" s="26"/>
    </row>
    <row r="389">
      <c r="A389" s="99"/>
      <c r="X389" s="26"/>
      <c r="Y389" s="27"/>
      <c r="AA389" s="26"/>
    </row>
    <row r="390">
      <c r="A390" s="99"/>
      <c r="X390" s="53"/>
      <c r="Y390" s="27"/>
      <c r="AA390" s="53"/>
    </row>
    <row r="391">
      <c r="A391" s="99"/>
      <c r="X391" s="26"/>
      <c r="Y391" s="27"/>
      <c r="AA391" s="26"/>
    </row>
    <row r="392">
      <c r="A392" s="99"/>
      <c r="X392" s="26"/>
      <c r="Y392" s="27"/>
      <c r="AA392" s="26"/>
    </row>
    <row r="393">
      <c r="A393" s="99"/>
      <c r="X393" s="26"/>
      <c r="Y393" s="27"/>
      <c r="AA393" s="26"/>
    </row>
    <row r="394">
      <c r="A394" s="99"/>
      <c r="X394" s="26"/>
      <c r="Y394" s="27"/>
      <c r="AA394" s="26"/>
    </row>
    <row r="395">
      <c r="A395" s="99"/>
      <c r="X395" s="26"/>
      <c r="Y395" s="27"/>
      <c r="AA395" s="26"/>
    </row>
    <row r="396">
      <c r="A396" s="99"/>
      <c r="X396" s="26"/>
      <c r="Y396" s="27"/>
      <c r="AA396" s="26"/>
    </row>
    <row r="397">
      <c r="A397" s="99"/>
      <c r="X397" s="26"/>
      <c r="Y397" s="27"/>
      <c r="AA397" s="26"/>
    </row>
    <row r="398">
      <c r="A398" s="99"/>
      <c r="X398" s="26"/>
      <c r="Y398" s="27"/>
      <c r="AA398" s="26"/>
    </row>
    <row r="399">
      <c r="A399" s="99"/>
      <c r="X399" s="53"/>
      <c r="Y399" s="27"/>
      <c r="AA399" s="53"/>
    </row>
    <row r="400">
      <c r="A400" s="99"/>
      <c r="X400" s="26"/>
      <c r="Y400" s="27"/>
      <c r="AA400" s="26"/>
    </row>
    <row r="401">
      <c r="A401" s="99"/>
      <c r="X401" s="26"/>
      <c r="Y401" s="27"/>
      <c r="AA401" s="26"/>
    </row>
    <row r="402">
      <c r="A402" s="99"/>
      <c r="X402" s="26"/>
      <c r="Y402" s="27"/>
      <c r="AA402" s="26"/>
    </row>
    <row r="403">
      <c r="A403" s="99"/>
      <c r="X403" s="26"/>
      <c r="Y403" s="27"/>
      <c r="AA403" s="26"/>
    </row>
    <row r="404">
      <c r="A404" s="99"/>
      <c r="X404" s="26"/>
      <c r="Y404" s="27"/>
      <c r="AA404" s="26"/>
    </row>
    <row r="405">
      <c r="A405" s="99"/>
      <c r="X405" s="26"/>
      <c r="Y405" s="27"/>
      <c r="AA405" s="26"/>
    </row>
    <row r="406">
      <c r="A406" s="99"/>
      <c r="X406" s="26"/>
      <c r="Y406" s="27"/>
      <c r="AA406" s="26"/>
    </row>
    <row r="407">
      <c r="A407" s="99"/>
      <c r="X407" s="26"/>
      <c r="Y407" s="27"/>
      <c r="AA407" s="26"/>
    </row>
    <row r="408">
      <c r="A408" s="99"/>
      <c r="X408" s="26"/>
      <c r="Y408" s="27"/>
      <c r="AA408" s="26"/>
    </row>
    <row r="409">
      <c r="A409" s="99"/>
      <c r="X409" s="53"/>
      <c r="Y409" s="27"/>
      <c r="AA409" s="53"/>
    </row>
    <row r="410">
      <c r="A410" s="99"/>
      <c r="X410" s="26"/>
      <c r="Y410" s="27"/>
      <c r="AA410" s="26"/>
    </row>
    <row r="411">
      <c r="A411" s="99"/>
      <c r="X411" s="74"/>
      <c r="Y411" s="27"/>
      <c r="AA411" s="74"/>
    </row>
    <row r="412">
      <c r="A412" s="99"/>
    </row>
    <row r="413">
      <c r="A413" s="99"/>
      <c r="X413" s="12"/>
      <c r="Y413" s="9"/>
      <c r="AA413" s="12"/>
    </row>
    <row r="414">
      <c r="A414" s="99"/>
      <c r="X414" s="26"/>
      <c r="Y414" s="27"/>
      <c r="AA414" s="26"/>
    </row>
    <row r="415">
      <c r="A415" s="99"/>
      <c r="X415" s="26"/>
      <c r="Y415" s="27"/>
      <c r="AA415" s="26"/>
    </row>
    <row r="416">
      <c r="A416" s="99"/>
      <c r="X416" s="26"/>
      <c r="Y416" s="27"/>
      <c r="AA416" s="26"/>
    </row>
    <row r="417">
      <c r="A417" s="99"/>
      <c r="X417" s="26"/>
      <c r="Y417" s="27"/>
      <c r="AA417" s="26"/>
    </row>
    <row r="418">
      <c r="A418" s="99"/>
      <c r="X418" s="26"/>
      <c r="Y418" s="27"/>
      <c r="AA418" s="26"/>
    </row>
    <row r="419">
      <c r="A419" s="99"/>
      <c r="X419" s="26"/>
      <c r="Y419" s="27"/>
      <c r="AA419" s="26"/>
    </row>
    <row r="420">
      <c r="A420" s="99"/>
      <c r="X420" s="26"/>
      <c r="Y420" s="27"/>
      <c r="AA420" s="26"/>
    </row>
    <row r="421">
      <c r="A421" s="99"/>
      <c r="X421" s="26"/>
      <c r="Y421" s="27"/>
      <c r="AA421" s="26"/>
    </row>
    <row r="422">
      <c r="A422" s="99"/>
      <c r="X422" s="26"/>
      <c r="Y422" s="27"/>
      <c r="AA422" s="26"/>
    </row>
    <row r="423">
      <c r="A423" s="99"/>
      <c r="X423" s="53"/>
      <c r="Y423" s="27"/>
      <c r="AA423" s="53"/>
    </row>
    <row r="424">
      <c r="A424" s="99"/>
      <c r="X424" s="26"/>
      <c r="Y424" s="27"/>
      <c r="AA424" s="26"/>
    </row>
    <row r="425">
      <c r="A425" s="99"/>
      <c r="X425" s="26"/>
      <c r="Y425" s="27"/>
      <c r="AA425" s="26"/>
    </row>
    <row r="426">
      <c r="A426" s="99"/>
      <c r="X426" s="26"/>
      <c r="Y426" s="27"/>
      <c r="AA426" s="26"/>
    </row>
    <row r="427">
      <c r="A427" s="99"/>
      <c r="X427" s="26"/>
      <c r="Y427" s="27"/>
      <c r="AA427" s="26"/>
    </row>
    <row r="428">
      <c r="A428" s="99"/>
      <c r="X428" s="26"/>
      <c r="Y428" s="27"/>
      <c r="AA428" s="26"/>
    </row>
    <row r="429">
      <c r="A429" s="99"/>
      <c r="X429" s="26"/>
      <c r="Y429" s="27"/>
      <c r="AA429" s="26"/>
    </row>
    <row r="430">
      <c r="A430" s="99"/>
      <c r="X430" s="26"/>
      <c r="Y430" s="27"/>
      <c r="AA430" s="26"/>
    </row>
    <row r="431">
      <c r="A431" s="99"/>
      <c r="X431" s="26"/>
      <c r="Y431" s="27"/>
      <c r="AA431" s="26"/>
    </row>
    <row r="432">
      <c r="A432" s="99"/>
      <c r="X432" s="26"/>
      <c r="Y432" s="27"/>
      <c r="AA432" s="26"/>
    </row>
    <row r="433">
      <c r="A433" s="99"/>
      <c r="X433" s="26"/>
      <c r="Y433" s="27"/>
      <c r="AA433" s="26"/>
    </row>
    <row r="434">
      <c r="A434" s="99"/>
      <c r="X434" s="53"/>
      <c r="Y434" s="27"/>
      <c r="AA434" s="53"/>
    </row>
    <row r="435">
      <c r="A435" s="99"/>
      <c r="X435" s="26"/>
      <c r="Y435" s="27"/>
      <c r="AA435" s="26"/>
    </row>
    <row r="436">
      <c r="A436" s="99"/>
      <c r="X436" s="26"/>
      <c r="Y436" s="27"/>
      <c r="AA436" s="26"/>
    </row>
    <row r="437">
      <c r="A437" s="99"/>
      <c r="X437" s="26"/>
      <c r="Y437" s="27"/>
      <c r="AA437" s="26"/>
    </row>
    <row r="438">
      <c r="A438" s="99"/>
      <c r="X438" s="26"/>
      <c r="Y438" s="27"/>
      <c r="AA438" s="26"/>
    </row>
    <row r="439">
      <c r="A439" s="99"/>
      <c r="X439" s="26"/>
      <c r="Y439" s="27"/>
      <c r="AA439" s="26"/>
    </row>
    <row r="440">
      <c r="A440" s="99"/>
      <c r="X440" s="26"/>
      <c r="Y440" s="27"/>
      <c r="AA440" s="26"/>
    </row>
    <row r="441">
      <c r="A441" s="99"/>
      <c r="X441" s="26"/>
      <c r="Y441" s="27"/>
      <c r="AA441" s="26"/>
    </row>
    <row r="442">
      <c r="A442" s="99"/>
      <c r="X442" s="26"/>
      <c r="Y442" s="27"/>
      <c r="AA442" s="26"/>
    </row>
    <row r="443">
      <c r="A443" s="99"/>
      <c r="X443" s="26"/>
      <c r="Y443" s="27"/>
      <c r="AA443" s="26"/>
    </row>
    <row r="444">
      <c r="A444" s="99"/>
      <c r="X444" s="53"/>
      <c r="Y444" s="27"/>
      <c r="AA444" s="53"/>
    </row>
    <row r="445">
      <c r="A445" s="99"/>
      <c r="X445" s="26"/>
      <c r="Y445" s="27"/>
      <c r="AA445" s="26"/>
    </row>
    <row r="446">
      <c r="A446" s="99"/>
      <c r="X446" s="26"/>
      <c r="Y446" s="27"/>
      <c r="AA446" s="26"/>
    </row>
    <row r="447">
      <c r="A447" s="99"/>
      <c r="X447" s="26"/>
      <c r="Y447" s="27"/>
      <c r="AA447" s="26"/>
    </row>
    <row r="448">
      <c r="A448" s="99"/>
      <c r="X448" s="26"/>
      <c r="Y448" s="27"/>
      <c r="AA448" s="26"/>
    </row>
    <row r="449">
      <c r="A449" s="99"/>
      <c r="X449" s="26"/>
      <c r="Y449" s="27"/>
      <c r="AA449" s="26"/>
    </row>
    <row r="450">
      <c r="A450" s="99"/>
      <c r="X450" s="26"/>
      <c r="Y450" s="27"/>
      <c r="AA450" s="26"/>
    </row>
    <row r="451">
      <c r="A451" s="99"/>
      <c r="X451" s="26"/>
      <c r="Y451" s="27"/>
      <c r="AA451" s="26"/>
    </row>
    <row r="452">
      <c r="A452" s="99"/>
      <c r="X452" s="26"/>
      <c r="Y452" s="27"/>
      <c r="AA452" s="26"/>
    </row>
    <row r="453">
      <c r="A453" s="99"/>
      <c r="X453" s="53"/>
      <c r="Y453" s="27"/>
      <c r="AA453" s="53"/>
    </row>
    <row r="454">
      <c r="A454" s="99"/>
      <c r="X454" s="26"/>
      <c r="Y454" s="27"/>
      <c r="AA454" s="26"/>
    </row>
    <row r="455">
      <c r="A455" s="99"/>
      <c r="X455" s="26"/>
      <c r="Y455" s="27"/>
      <c r="AA455" s="26"/>
    </row>
    <row r="456">
      <c r="A456" s="99"/>
      <c r="X456" s="26"/>
      <c r="Y456" s="27"/>
      <c r="AA456" s="26"/>
    </row>
    <row r="457">
      <c r="A457" s="99"/>
      <c r="X457" s="26"/>
      <c r="Y457" s="27"/>
      <c r="AA457" s="26"/>
    </row>
    <row r="458">
      <c r="A458" s="99"/>
      <c r="X458" s="26"/>
      <c r="Y458" s="27"/>
      <c r="AA458" s="26"/>
    </row>
    <row r="459">
      <c r="A459" s="99"/>
      <c r="X459" s="26"/>
      <c r="Y459" s="27"/>
      <c r="AA459" s="26"/>
    </row>
    <row r="460">
      <c r="A460" s="99"/>
      <c r="X460" s="26"/>
      <c r="Y460" s="27"/>
      <c r="AA460" s="26"/>
    </row>
    <row r="461">
      <c r="A461" s="99"/>
      <c r="X461" s="26"/>
      <c r="Y461" s="27"/>
      <c r="AA461" s="26"/>
    </row>
    <row r="462">
      <c r="A462" s="99"/>
      <c r="X462" s="26"/>
      <c r="Y462" s="27"/>
      <c r="AA462" s="26"/>
    </row>
    <row r="463">
      <c r="A463" s="99"/>
      <c r="X463" s="26"/>
      <c r="Y463" s="27"/>
      <c r="AA463" s="26"/>
    </row>
    <row r="464">
      <c r="A464" s="99"/>
      <c r="X464" s="53"/>
      <c r="Y464" s="27"/>
      <c r="AA464" s="53"/>
    </row>
    <row r="465">
      <c r="A465" s="99"/>
      <c r="X465" s="26"/>
      <c r="Y465" s="27"/>
      <c r="AA465" s="26"/>
    </row>
    <row r="466">
      <c r="A466" s="99"/>
      <c r="X466" s="26"/>
      <c r="Y466" s="27"/>
      <c r="AA466" s="26"/>
    </row>
    <row r="467">
      <c r="A467" s="99"/>
      <c r="X467" s="26"/>
      <c r="Y467" s="27"/>
      <c r="AA467" s="26"/>
    </row>
    <row r="468">
      <c r="A468" s="99"/>
      <c r="X468" s="26"/>
      <c r="Y468" s="27"/>
      <c r="AA468" s="26"/>
    </row>
    <row r="469">
      <c r="A469" s="99"/>
      <c r="X469" s="26"/>
      <c r="Y469" s="27"/>
      <c r="AA469" s="26"/>
    </row>
    <row r="470">
      <c r="A470" s="99"/>
      <c r="X470" s="26"/>
      <c r="Y470" s="27"/>
      <c r="AA470" s="26"/>
    </row>
    <row r="471">
      <c r="A471" s="99"/>
      <c r="X471" s="26"/>
      <c r="Y471" s="27"/>
      <c r="AA471" s="26"/>
    </row>
    <row r="472">
      <c r="A472" s="99"/>
      <c r="X472" s="26"/>
      <c r="Y472" s="27"/>
      <c r="AA472" s="26"/>
    </row>
    <row r="473">
      <c r="A473" s="99"/>
      <c r="X473" s="53"/>
      <c r="Y473" s="27"/>
      <c r="AA473" s="53"/>
    </row>
    <row r="474">
      <c r="A474" s="99"/>
      <c r="X474" s="26"/>
      <c r="Y474" s="27"/>
      <c r="AA474" s="26"/>
    </row>
    <row r="475">
      <c r="A475" s="99"/>
      <c r="X475" s="26"/>
      <c r="Y475" s="27"/>
      <c r="AA475" s="26"/>
    </row>
    <row r="476">
      <c r="A476" s="99"/>
      <c r="X476" s="26"/>
      <c r="Y476" s="27"/>
      <c r="AA476" s="26"/>
    </row>
    <row r="477">
      <c r="A477" s="99"/>
      <c r="X477" s="26"/>
      <c r="Y477" s="27"/>
      <c r="AA477" s="26"/>
    </row>
    <row r="478">
      <c r="A478" s="99"/>
      <c r="X478" s="26"/>
      <c r="Y478" s="27"/>
      <c r="AA478" s="26"/>
    </row>
    <row r="479">
      <c r="A479" s="99"/>
      <c r="X479" s="26"/>
      <c r="Y479" s="27"/>
      <c r="AA479" s="26"/>
    </row>
    <row r="480">
      <c r="A480" s="99"/>
      <c r="X480" s="26"/>
      <c r="Y480" s="27"/>
      <c r="AA480" s="26"/>
    </row>
    <row r="481">
      <c r="A481" s="99"/>
      <c r="X481" s="26"/>
      <c r="Y481" s="27"/>
      <c r="AA481" s="26"/>
    </row>
    <row r="482">
      <c r="A482" s="99"/>
      <c r="X482" s="26"/>
      <c r="Y482" s="27"/>
      <c r="AA482" s="26"/>
    </row>
    <row r="483">
      <c r="A483" s="99"/>
      <c r="X483" s="53"/>
      <c r="Y483" s="27"/>
      <c r="AA483" s="53"/>
    </row>
    <row r="484">
      <c r="A484" s="99"/>
      <c r="X484" s="26"/>
      <c r="Y484" s="27"/>
      <c r="AA484" s="26"/>
    </row>
    <row r="485">
      <c r="A485" s="99"/>
      <c r="X485" s="26"/>
      <c r="Y485" s="27"/>
      <c r="AA485" s="26"/>
    </row>
    <row r="486">
      <c r="A486" s="99"/>
      <c r="X486" s="26"/>
      <c r="Y486" s="27"/>
      <c r="AA486" s="26"/>
    </row>
    <row r="487">
      <c r="A487" s="99"/>
      <c r="X487" s="26"/>
      <c r="Y487" s="27"/>
      <c r="AA487" s="26"/>
    </row>
    <row r="488">
      <c r="A488" s="99"/>
      <c r="X488" s="26"/>
      <c r="Y488" s="27"/>
      <c r="AA488" s="26"/>
    </row>
    <row r="489">
      <c r="A489" s="99"/>
      <c r="X489" s="26"/>
      <c r="Y489" s="27"/>
      <c r="AA489" s="26"/>
    </row>
    <row r="490">
      <c r="A490" s="99"/>
      <c r="X490" s="26"/>
      <c r="Y490" s="27"/>
      <c r="AA490" s="26"/>
    </row>
    <row r="491">
      <c r="A491" s="99"/>
      <c r="X491" s="26"/>
      <c r="Y491" s="27"/>
      <c r="AA491" s="26"/>
    </row>
    <row r="492">
      <c r="A492" s="99"/>
      <c r="X492" s="26"/>
      <c r="Y492" s="27"/>
      <c r="AA492" s="26"/>
    </row>
    <row r="493">
      <c r="A493" s="99"/>
      <c r="X493" s="53"/>
      <c r="Y493" s="27"/>
      <c r="AA493" s="53"/>
    </row>
    <row r="494">
      <c r="A494" s="99"/>
      <c r="X494" s="26"/>
      <c r="Y494" s="27"/>
      <c r="AA494" s="26"/>
    </row>
    <row r="495">
      <c r="A495" s="99"/>
      <c r="X495" s="26"/>
      <c r="Y495" s="27"/>
      <c r="AA495" s="26"/>
    </row>
    <row r="496">
      <c r="A496" s="99"/>
      <c r="X496" s="26"/>
      <c r="Y496" s="27"/>
      <c r="AA496" s="26"/>
    </row>
    <row r="497">
      <c r="A497" s="99"/>
      <c r="X497" s="26"/>
      <c r="Y497" s="27"/>
      <c r="AA497" s="26"/>
    </row>
    <row r="498">
      <c r="A498" s="99"/>
      <c r="X498" s="26"/>
      <c r="Y498" s="27"/>
      <c r="AA498" s="26"/>
    </row>
    <row r="499">
      <c r="A499" s="99"/>
      <c r="X499" s="26"/>
      <c r="Y499" s="27"/>
      <c r="AA499" s="26"/>
    </row>
    <row r="500">
      <c r="A500" s="99"/>
      <c r="X500" s="26"/>
      <c r="Y500" s="27"/>
      <c r="AA500" s="26"/>
    </row>
    <row r="501">
      <c r="A501" s="99"/>
      <c r="X501" s="26"/>
      <c r="Y501" s="27"/>
      <c r="AA501" s="26"/>
    </row>
    <row r="502">
      <c r="A502" s="99"/>
      <c r="X502" s="53"/>
      <c r="Y502" s="27"/>
      <c r="AA502" s="53"/>
    </row>
    <row r="503">
      <c r="A503" s="99"/>
      <c r="X503" s="26"/>
      <c r="Y503" s="27"/>
      <c r="AA503" s="26"/>
    </row>
    <row r="504">
      <c r="A504" s="99"/>
      <c r="X504" s="26"/>
      <c r="Y504" s="27"/>
      <c r="AA504" s="26"/>
    </row>
    <row r="505">
      <c r="A505" s="99"/>
      <c r="X505" s="26"/>
      <c r="Y505" s="27"/>
      <c r="AA505" s="26"/>
    </row>
    <row r="506">
      <c r="A506" s="99"/>
      <c r="X506" s="26"/>
      <c r="Y506" s="27"/>
      <c r="AA506" s="26"/>
    </row>
    <row r="507">
      <c r="A507" s="99"/>
      <c r="X507" s="26"/>
      <c r="Y507" s="27"/>
      <c r="AA507" s="26"/>
    </row>
    <row r="508">
      <c r="A508" s="99"/>
      <c r="X508" s="26"/>
      <c r="Y508" s="27"/>
      <c r="AA508" s="26"/>
    </row>
    <row r="509">
      <c r="A509" s="99"/>
      <c r="X509" s="26"/>
      <c r="Y509" s="27"/>
      <c r="AA509" s="26"/>
    </row>
    <row r="510">
      <c r="A510" s="99"/>
      <c r="X510" s="26"/>
      <c r="Y510" s="27"/>
      <c r="AA510" s="26"/>
    </row>
    <row r="511">
      <c r="A511" s="99"/>
      <c r="X511" s="26"/>
      <c r="Y511" s="27"/>
      <c r="AA511" s="26"/>
    </row>
    <row r="512">
      <c r="A512" s="99"/>
      <c r="X512" s="53"/>
      <c r="Y512" s="27"/>
      <c r="AA512" s="53"/>
    </row>
    <row r="513">
      <c r="A513" s="99"/>
      <c r="X513" s="26"/>
      <c r="Y513" s="27"/>
      <c r="AA513" s="26"/>
    </row>
    <row r="514">
      <c r="A514" s="99"/>
      <c r="X514" s="74"/>
      <c r="Y514" s="27"/>
      <c r="AA514" s="74"/>
    </row>
    <row r="515">
      <c r="A515" s="99"/>
    </row>
    <row r="516">
      <c r="A516" s="99"/>
      <c r="X516" s="12"/>
      <c r="Y516" s="9"/>
      <c r="AA516" s="12"/>
    </row>
    <row r="517">
      <c r="A517" s="99"/>
      <c r="X517" s="26"/>
      <c r="Y517" s="27"/>
      <c r="AA517" s="26"/>
    </row>
    <row r="518">
      <c r="A518" s="99"/>
      <c r="X518" s="26"/>
      <c r="Y518" s="27"/>
      <c r="AA518" s="26"/>
    </row>
    <row r="519">
      <c r="A519" s="99"/>
      <c r="X519" s="26"/>
      <c r="Y519" s="27"/>
      <c r="AA519" s="26"/>
    </row>
    <row r="520">
      <c r="A520" s="99"/>
      <c r="X520" s="26"/>
      <c r="Y520" s="27"/>
      <c r="AA520" s="26"/>
    </row>
    <row r="521">
      <c r="A521" s="99"/>
      <c r="X521" s="26"/>
      <c r="Y521" s="27"/>
      <c r="AA521" s="26"/>
    </row>
    <row r="522">
      <c r="A522" s="99"/>
      <c r="X522" s="26"/>
      <c r="Y522" s="27"/>
      <c r="AA522" s="26"/>
    </row>
    <row r="523">
      <c r="A523" s="99"/>
      <c r="X523" s="26"/>
      <c r="Y523" s="27"/>
      <c r="AA523" s="26"/>
    </row>
    <row r="524">
      <c r="A524" s="99"/>
      <c r="X524" s="26"/>
      <c r="Y524" s="27"/>
      <c r="AA524" s="26"/>
    </row>
    <row r="525">
      <c r="A525" s="99"/>
      <c r="X525" s="26"/>
      <c r="Y525" s="27"/>
      <c r="AA525" s="26"/>
    </row>
    <row r="526">
      <c r="A526" s="99"/>
      <c r="X526" s="53"/>
      <c r="Y526" s="27"/>
      <c r="AA526" s="53"/>
    </row>
    <row r="527">
      <c r="A527" s="99"/>
      <c r="X527" s="26"/>
      <c r="Y527" s="27"/>
      <c r="AA527" s="26"/>
    </row>
    <row r="528">
      <c r="A528" s="99"/>
      <c r="X528" s="26"/>
      <c r="Y528" s="27"/>
      <c r="AA528" s="26"/>
    </row>
    <row r="529">
      <c r="A529" s="99"/>
      <c r="X529" s="26"/>
      <c r="Y529" s="27"/>
      <c r="AA529" s="26"/>
    </row>
    <row r="530">
      <c r="A530" s="99"/>
      <c r="X530" s="26"/>
      <c r="Y530" s="27"/>
      <c r="AA530" s="26"/>
    </row>
    <row r="531">
      <c r="A531" s="99"/>
      <c r="X531" s="26"/>
      <c r="Y531" s="27"/>
      <c r="AA531" s="26"/>
    </row>
    <row r="532">
      <c r="A532" s="99"/>
      <c r="X532" s="26"/>
      <c r="Y532" s="27"/>
      <c r="AA532" s="26"/>
    </row>
    <row r="533">
      <c r="A533" s="99"/>
      <c r="X533" s="26"/>
      <c r="Y533" s="27"/>
      <c r="AA533" s="26"/>
    </row>
    <row r="534">
      <c r="A534" s="99"/>
      <c r="X534" s="26"/>
      <c r="Y534" s="27"/>
      <c r="AA534" s="26"/>
    </row>
    <row r="535">
      <c r="A535" s="99"/>
      <c r="X535" s="26"/>
      <c r="Y535" s="27"/>
      <c r="AA535" s="26"/>
    </row>
    <row r="536">
      <c r="A536" s="99"/>
      <c r="X536" s="26"/>
      <c r="Y536" s="27"/>
      <c r="AA536" s="26"/>
    </row>
    <row r="537">
      <c r="A537" s="99"/>
      <c r="X537" s="53"/>
      <c r="Y537" s="27"/>
      <c r="AA537" s="53"/>
    </row>
    <row r="538">
      <c r="A538" s="99"/>
      <c r="X538" s="26"/>
      <c r="Y538" s="27"/>
      <c r="AA538" s="26"/>
    </row>
    <row r="539">
      <c r="A539" s="99"/>
      <c r="X539" s="26"/>
      <c r="Y539" s="27"/>
      <c r="AA539" s="26"/>
    </row>
    <row r="540">
      <c r="A540" s="99"/>
      <c r="X540" s="26"/>
      <c r="Y540" s="27"/>
      <c r="AA540" s="26"/>
    </row>
    <row r="541">
      <c r="A541" s="99"/>
      <c r="X541" s="26"/>
      <c r="Y541" s="27"/>
      <c r="AA541" s="26"/>
    </row>
    <row r="542">
      <c r="A542" s="99"/>
      <c r="X542" s="26"/>
      <c r="Y542" s="27"/>
      <c r="AA542" s="26"/>
    </row>
    <row r="543">
      <c r="A543" s="99"/>
      <c r="X543" s="26"/>
      <c r="Y543" s="27"/>
      <c r="AA543" s="26"/>
    </row>
    <row r="544">
      <c r="A544" s="99"/>
      <c r="X544" s="26"/>
      <c r="Y544" s="27"/>
      <c r="AA544" s="26"/>
    </row>
    <row r="545">
      <c r="A545" s="99"/>
      <c r="X545" s="26"/>
      <c r="Y545" s="27"/>
      <c r="AA545" s="26"/>
    </row>
    <row r="546">
      <c r="A546" s="99"/>
      <c r="X546" s="26"/>
      <c r="Y546" s="27"/>
      <c r="AA546" s="26"/>
    </row>
    <row r="547">
      <c r="A547" s="99"/>
      <c r="X547" s="53"/>
      <c r="Y547" s="27"/>
      <c r="AA547" s="53"/>
    </row>
    <row r="548">
      <c r="A548" s="99"/>
      <c r="X548" s="26"/>
      <c r="Y548" s="27"/>
      <c r="AA548" s="26"/>
    </row>
    <row r="549">
      <c r="A549" s="99"/>
      <c r="X549" s="26"/>
      <c r="Y549" s="27"/>
      <c r="AA549" s="26"/>
    </row>
    <row r="550">
      <c r="A550" s="99"/>
      <c r="X550" s="26"/>
      <c r="Y550" s="27"/>
      <c r="AA550" s="26"/>
    </row>
    <row r="551">
      <c r="A551" s="99"/>
      <c r="X551" s="26"/>
      <c r="Y551" s="27"/>
      <c r="AA551" s="26"/>
    </row>
    <row r="552">
      <c r="A552" s="99"/>
      <c r="X552" s="26"/>
      <c r="Y552" s="27"/>
      <c r="AA552" s="26"/>
    </row>
    <row r="553">
      <c r="A553" s="99"/>
      <c r="X553" s="26"/>
      <c r="Y553" s="27"/>
      <c r="AA553" s="26"/>
    </row>
    <row r="554">
      <c r="A554" s="99"/>
      <c r="X554" s="26"/>
      <c r="Y554" s="27"/>
      <c r="AA554" s="26"/>
    </row>
    <row r="555">
      <c r="A555" s="99"/>
      <c r="X555" s="26"/>
      <c r="Y555" s="27"/>
      <c r="AA555" s="26"/>
    </row>
    <row r="556">
      <c r="A556" s="99"/>
      <c r="X556" s="53"/>
      <c r="Y556" s="27"/>
      <c r="AA556" s="53"/>
    </row>
    <row r="557">
      <c r="A557" s="99"/>
      <c r="X557" s="26"/>
      <c r="Y557" s="27"/>
      <c r="AA557" s="26"/>
    </row>
    <row r="558">
      <c r="A558" s="99"/>
      <c r="X558" s="26"/>
      <c r="Y558" s="27"/>
      <c r="AA558" s="26"/>
    </row>
    <row r="559">
      <c r="A559" s="99"/>
      <c r="X559" s="26"/>
      <c r="Y559" s="27"/>
      <c r="AA559" s="26"/>
    </row>
    <row r="560">
      <c r="A560" s="99"/>
      <c r="X560" s="26"/>
      <c r="Y560" s="27"/>
      <c r="AA560" s="26"/>
    </row>
    <row r="561">
      <c r="A561" s="99"/>
      <c r="X561" s="26"/>
      <c r="Y561" s="27"/>
      <c r="AA561" s="26"/>
    </row>
    <row r="562">
      <c r="A562" s="99"/>
      <c r="X562" s="26"/>
      <c r="Y562" s="27"/>
      <c r="AA562" s="26"/>
    </row>
    <row r="563">
      <c r="A563" s="99"/>
      <c r="X563" s="26"/>
      <c r="Y563" s="27"/>
      <c r="AA563" s="26"/>
    </row>
    <row r="564">
      <c r="A564" s="99"/>
      <c r="X564" s="26"/>
      <c r="Y564" s="27"/>
      <c r="AA564" s="26"/>
    </row>
    <row r="565">
      <c r="A565" s="99"/>
      <c r="X565" s="26"/>
      <c r="Y565" s="27"/>
      <c r="AA565" s="26"/>
    </row>
    <row r="566">
      <c r="A566" s="99"/>
      <c r="X566" s="26"/>
      <c r="Y566" s="27"/>
      <c r="AA566" s="26"/>
    </row>
    <row r="567">
      <c r="A567" s="99"/>
      <c r="X567" s="53"/>
      <c r="Y567" s="27"/>
      <c r="AA567" s="53"/>
    </row>
    <row r="568">
      <c r="A568" s="99"/>
      <c r="X568" s="26"/>
      <c r="Y568" s="27"/>
      <c r="AA568" s="26"/>
    </row>
    <row r="569">
      <c r="A569" s="99"/>
      <c r="X569" s="26"/>
      <c r="Y569" s="27"/>
      <c r="AA569" s="26"/>
    </row>
    <row r="570">
      <c r="A570" s="99"/>
      <c r="X570" s="26"/>
      <c r="Y570" s="27"/>
      <c r="AA570" s="26"/>
    </row>
    <row r="571">
      <c r="A571" s="99"/>
      <c r="X571" s="26"/>
      <c r="Y571" s="27"/>
      <c r="AA571" s="26"/>
    </row>
    <row r="572">
      <c r="A572" s="99"/>
      <c r="X572" s="26"/>
      <c r="Y572" s="27"/>
      <c r="AA572" s="26"/>
    </row>
    <row r="573">
      <c r="A573" s="99"/>
      <c r="X573" s="26"/>
      <c r="Y573" s="27"/>
      <c r="AA573" s="26"/>
    </row>
    <row r="574">
      <c r="A574" s="99"/>
      <c r="X574" s="26"/>
      <c r="Y574" s="27"/>
      <c r="AA574" s="26"/>
    </row>
    <row r="575">
      <c r="A575" s="99"/>
      <c r="X575" s="26"/>
      <c r="Y575" s="27"/>
      <c r="AA575" s="26"/>
    </row>
    <row r="576">
      <c r="A576" s="99"/>
      <c r="X576" s="53"/>
      <c r="Y576" s="27"/>
      <c r="AA576" s="53"/>
    </row>
    <row r="577">
      <c r="A577" s="99"/>
      <c r="X577" s="26"/>
      <c r="Y577" s="27"/>
      <c r="AA577" s="26"/>
    </row>
    <row r="578">
      <c r="A578" s="99"/>
      <c r="X578" s="26"/>
      <c r="Y578" s="27"/>
      <c r="AA578" s="26"/>
    </row>
    <row r="579">
      <c r="A579" s="99"/>
      <c r="X579" s="26"/>
      <c r="Y579" s="27"/>
      <c r="AA579" s="26"/>
    </row>
    <row r="580">
      <c r="A580" s="99"/>
      <c r="X580" s="26"/>
      <c r="Y580" s="27"/>
      <c r="AA580" s="26"/>
    </row>
    <row r="581">
      <c r="A581" s="99"/>
      <c r="X581" s="26"/>
      <c r="Y581" s="27"/>
      <c r="AA581" s="26"/>
    </row>
    <row r="582">
      <c r="A582" s="99"/>
      <c r="X582" s="26"/>
      <c r="Y582" s="27"/>
      <c r="AA582" s="26"/>
    </row>
    <row r="583">
      <c r="A583" s="99"/>
      <c r="X583" s="26"/>
      <c r="Y583" s="27"/>
      <c r="AA583" s="26"/>
    </row>
    <row r="584">
      <c r="A584" s="99"/>
      <c r="X584" s="26"/>
      <c r="Y584" s="27"/>
      <c r="AA584" s="26"/>
    </row>
    <row r="585">
      <c r="A585" s="99"/>
      <c r="X585" s="26"/>
      <c r="Y585" s="27"/>
      <c r="AA585" s="26"/>
    </row>
    <row r="586">
      <c r="A586" s="99"/>
      <c r="X586" s="53"/>
      <c r="Y586" s="27"/>
      <c r="AA586" s="53"/>
    </row>
    <row r="587">
      <c r="A587" s="99"/>
      <c r="X587" s="26"/>
      <c r="Y587" s="27"/>
      <c r="AA587" s="26"/>
    </row>
    <row r="588">
      <c r="A588" s="99"/>
      <c r="X588" s="26"/>
      <c r="Y588" s="27"/>
      <c r="AA588" s="26"/>
    </row>
    <row r="589">
      <c r="A589" s="99"/>
      <c r="X589" s="26"/>
      <c r="Y589" s="27"/>
      <c r="AA589" s="26"/>
    </row>
    <row r="590">
      <c r="A590" s="99"/>
      <c r="X590" s="26"/>
      <c r="Y590" s="27"/>
      <c r="AA590" s="26"/>
    </row>
    <row r="591">
      <c r="A591" s="99"/>
      <c r="X591" s="26"/>
      <c r="Y591" s="27"/>
      <c r="AA591" s="26"/>
    </row>
    <row r="592">
      <c r="A592" s="99"/>
      <c r="X592" s="26"/>
      <c r="Y592" s="27"/>
      <c r="AA592" s="26"/>
    </row>
    <row r="593">
      <c r="A593" s="99"/>
      <c r="X593" s="26"/>
      <c r="Y593" s="27"/>
      <c r="AA593" s="26"/>
    </row>
    <row r="594">
      <c r="A594" s="99"/>
      <c r="X594" s="26"/>
      <c r="Y594" s="27"/>
      <c r="AA594" s="26"/>
    </row>
    <row r="595">
      <c r="A595" s="99"/>
      <c r="X595" s="26"/>
      <c r="Y595" s="27"/>
      <c r="AA595" s="26"/>
    </row>
    <row r="596">
      <c r="A596" s="99"/>
      <c r="X596" s="53"/>
      <c r="Y596" s="27"/>
      <c r="AA596" s="53"/>
    </row>
    <row r="597">
      <c r="A597" s="99"/>
      <c r="X597" s="26"/>
      <c r="Y597" s="27"/>
      <c r="AA597" s="26"/>
    </row>
    <row r="598">
      <c r="A598" s="99"/>
      <c r="X598" s="26"/>
      <c r="Y598" s="27"/>
      <c r="AA598" s="26"/>
    </row>
    <row r="599">
      <c r="A599" s="99"/>
      <c r="X599" s="26"/>
      <c r="Y599" s="27"/>
      <c r="AA599" s="26"/>
    </row>
    <row r="600">
      <c r="A600" s="99"/>
      <c r="X600" s="26"/>
      <c r="Y600" s="27"/>
      <c r="AA600" s="26"/>
    </row>
    <row r="601">
      <c r="A601" s="99"/>
      <c r="X601" s="26"/>
      <c r="Y601" s="27"/>
      <c r="AA601" s="26"/>
    </row>
    <row r="602">
      <c r="A602" s="99"/>
      <c r="X602" s="26"/>
      <c r="Y602" s="27"/>
      <c r="AA602" s="26"/>
    </row>
    <row r="603">
      <c r="A603" s="99"/>
      <c r="X603" s="26"/>
      <c r="Y603" s="27"/>
      <c r="AA603" s="26"/>
    </row>
    <row r="604">
      <c r="A604" s="99"/>
      <c r="X604" s="26"/>
      <c r="Y604" s="27"/>
      <c r="AA604" s="26"/>
    </row>
    <row r="605">
      <c r="A605" s="99"/>
      <c r="X605" s="53"/>
      <c r="Y605" s="27"/>
      <c r="AA605" s="53"/>
    </row>
    <row r="606">
      <c r="A606" s="99"/>
      <c r="X606" s="26"/>
      <c r="Y606" s="27"/>
      <c r="AA606" s="26"/>
    </row>
    <row r="607">
      <c r="A607" s="99"/>
      <c r="X607" s="26"/>
      <c r="Y607" s="27"/>
      <c r="AA607" s="26"/>
    </row>
    <row r="608">
      <c r="A608" s="99"/>
      <c r="X608" s="26"/>
      <c r="Y608" s="27"/>
      <c r="AA608" s="26"/>
    </row>
    <row r="609">
      <c r="A609" s="99"/>
      <c r="X609" s="26"/>
      <c r="Y609" s="27"/>
      <c r="AA609" s="26"/>
    </row>
    <row r="610">
      <c r="A610" s="99"/>
      <c r="X610" s="26"/>
      <c r="Y610" s="27"/>
      <c r="AA610" s="26"/>
    </row>
    <row r="611">
      <c r="A611" s="99"/>
      <c r="X611" s="26"/>
      <c r="Y611" s="27"/>
      <c r="AA611" s="26"/>
    </row>
    <row r="612">
      <c r="A612" s="99"/>
      <c r="X612" s="26"/>
      <c r="Y612" s="27"/>
      <c r="AA612" s="26"/>
    </row>
    <row r="613">
      <c r="A613" s="99"/>
      <c r="X613" s="26"/>
      <c r="Y613" s="27"/>
      <c r="AA613" s="26"/>
    </row>
    <row r="614">
      <c r="A614" s="99"/>
      <c r="X614" s="26"/>
      <c r="Y614" s="27"/>
      <c r="AA614" s="26"/>
    </row>
    <row r="615">
      <c r="A615" s="99"/>
      <c r="X615" s="53"/>
      <c r="Y615" s="27"/>
      <c r="AA615" s="53"/>
    </row>
    <row r="616">
      <c r="A616" s="99"/>
      <c r="X616" s="26"/>
      <c r="Y616" s="27"/>
      <c r="AA616" s="26"/>
    </row>
    <row r="617">
      <c r="A617" s="99"/>
      <c r="X617" s="74"/>
      <c r="Y617" s="27"/>
      <c r="AA617" s="74"/>
    </row>
    <row r="618">
      <c r="A618" s="99"/>
    </row>
    <row r="619">
      <c r="A619" s="99"/>
      <c r="X619" s="12"/>
      <c r="Y619" s="9"/>
      <c r="AA619" s="12"/>
    </row>
    <row r="620">
      <c r="A620" s="99"/>
      <c r="X620" s="26"/>
      <c r="Y620" s="27"/>
      <c r="AA620" s="26"/>
    </row>
    <row r="621">
      <c r="A621" s="99"/>
      <c r="X621" s="26"/>
      <c r="Y621" s="27"/>
      <c r="AA621" s="26"/>
    </row>
    <row r="622">
      <c r="A622" s="99"/>
      <c r="X622" s="26"/>
      <c r="Y622" s="27"/>
      <c r="AA622" s="26"/>
    </row>
    <row r="623">
      <c r="A623" s="99"/>
      <c r="X623" s="26"/>
      <c r="Y623" s="27"/>
      <c r="AA623" s="26"/>
    </row>
    <row r="624">
      <c r="A624" s="99"/>
      <c r="X624" s="26"/>
      <c r="Y624" s="27"/>
      <c r="AA624" s="26"/>
    </row>
    <row r="625">
      <c r="A625" s="99"/>
      <c r="X625" s="26"/>
      <c r="Y625" s="27"/>
      <c r="AA625" s="26"/>
    </row>
    <row r="626">
      <c r="A626" s="99"/>
      <c r="X626" s="26"/>
      <c r="Y626" s="27"/>
      <c r="AA626" s="26"/>
    </row>
    <row r="627">
      <c r="A627" s="99"/>
      <c r="X627" s="26"/>
      <c r="Y627" s="27"/>
      <c r="AA627" s="26"/>
    </row>
    <row r="628">
      <c r="A628" s="99"/>
      <c r="X628" s="26"/>
      <c r="Y628" s="27"/>
      <c r="AA628" s="26"/>
    </row>
    <row r="629">
      <c r="A629" s="99"/>
      <c r="X629" s="53"/>
      <c r="Y629" s="27"/>
      <c r="AA629" s="53"/>
    </row>
    <row r="630">
      <c r="A630" s="99"/>
      <c r="X630" s="26"/>
      <c r="Y630" s="27"/>
      <c r="AA630" s="26"/>
    </row>
    <row r="631">
      <c r="A631" s="99"/>
      <c r="X631" s="26"/>
      <c r="Y631" s="27"/>
      <c r="AA631" s="26"/>
    </row>
    <row r="632">
      <c r="A632" s="99"/>
      <c r="X632" s="26"/>
      <c r="Y632" s="27"/>
      <c r="AA632" s="26"/>
    </row>
    <row r="633">
      <c r="A633" s="99"/>
      <c r="X633" s="26"/>
      <c r="Y633" s="27"/>
      <c r="AA633" s="26"/>
    </row>
    <row r="634">
      <c r="A634" s="99"/>
      <c r="X634" s="26"/>
      <c r="Y634" s="27"/>
      <c r="AA634" s="26"/>
    </row>
    <row r="635">
      <c r="A635" s="99"/>
      <c r="X635" s="26"/>
      <c r="Y635" s="27"/>
      <c r="AA635" s="26"/>
    </row>
    <row r="636">
      <c r="A636" s="99"/>
      <c r="X636" s="26"/>
      <c r="Y636" s="27"/>
      <c r="AA636" s="26"/>
    </row>
    <row r="637">
      <c r="A637" s="99"/>
      <c r="X637" s="26"/>
      <c r="Y637" s="27"/>
      <c r="AA637" s="26"/>
    </row>
    <row r="638">
      <c r="A638" s="99"/>
      <c r="X638" s="26"/>
      <c r="Y638" s="27"/>
      <c r="AA638" s="26"/>
    </row>
    <row r="639">
      <c r="A639" s="99"/>
      <c r="X639" s="26"/>
      <c r="Y639" s="27"/>
      <c r="AA639" s="26"/>
    </row>
    <row r="640">
      <c r="A640" s="99"/>
      <c r="X640" s="53"/>
      <c r="Y640" s="27"/>
      <c r="AA640" s="53"/>
    </row>
    <row r="641">
      <c r="A641" s="99"/>
      <c r="X641" s="26"/>
      <c r="Y641" s="27"/>
      <c r="AA641" s="26"/>
    </row>
    <row r="642">
      <c r="A642" s="99"/>
      <c r="X642" s="26"/>
      <c r="Y642" s="27"/>
      <c r="AA642" s="26"/>
    </row>
    <row r="643">
      <c r="A643" s="99"/>
      <c r="X643" s="26"/>
      <c r="Y643" s="27"/>
      <c r="AA643" s="26"/>
    </row>
    <row r="644">
      <c r="A644" s="99"/>
      <c r="X644" s="26"/>
      <c r="Y644" s="27"/>
      <c r="AA644" s="26"/>
    </row>
    <row r="645">
      <c r="A645" s="99"/>
      <c r="X645" s="26"/>
      <c r="Y645" s="27"/>
      <c r="AA645" s="26"/>
    </row>
    <row r="646">
      <c r="A646" s="99"/>
      <c r="X646" s="26"/>
      <c r="Y646" s="27"/>
      <c r="AA646" s="26"/>
    </row>
    <row r="647">
      <c r="A647" s="99"/>
      <c r="X647" s="26"/>
      <c r="Y647" s="27"/>
      <c r="AA647" s="26"/>
    </row>
    <row r="648">
      <c r="A648" s="99"/>
      <c r="X648" s="26"/>
      <c r="Y648" s="27"/>
      <c r="AA648" s="26"/>
    </row>
    <row r="649">
      <c r="A649" s="99"/>
      <c r="X649" s="26"/>
      <c r="Y649" s="27"/>
      <c r="AA649" s="26"/>
    </row>
    <row r="650">
      <c r="A650" s="99"/>
      <c r="X650" s="53"/>
      <c r="Y650" s="27"/>
      <c r="AA650" s="53"/>
    </row>
    <row r="651">
      <c r="A651" s="99"/>
      <c r="X651" s="26"/>
      <c r="Y651" s="27"/>
      <c r="AA651" s="26"/>
    </row>
    <row r="652">
      <c r="A652" s="99"/>
      <c r="X652" s="26"/>
      <c r="Y652" s="27"/>
      <c r="AA652" s="26"/>
    </row>
    <row r="653">
      <c r="A653" s="99"/>
      <c r="X653" s="26"/>
      <c r="Y653" s="27"/>
      <c r="AA653" s="26"/>
    </row>
    <row r="654">
      <c r="A654" s="99"/>
      <c r="X654" s="26"/>
      <c r="Y654" s="27"/>
      <c r="AA654" s="26"/>
    </row>
    <row r="655">
      <c r="A655" s="99"/>
      <c r="X655" s="26"/>
      <c r="Y655" s="27"/>
      <c r="AA655" s="26"/>
    </row>
    <row r="656">
      <c r="A656" s="99"/>
      <c r="X656" s="26"/>
      <c r="Y656" s="27"/>
      <c r="AA656" s="26"/>
    </row>
    <row r="657">
      <c r="A657" s="99"/>
      <c r="X657" s="26"/>
      <c r="Y657" s="27"/>
      <c r="AA657" s="26"/>
    </row>
    <row r="658">
      <c r="A658" s="99"/>
      <c r="X658" s="26"/>
      <c r="Y658" s="27"/>
      <c r="AA658" s="26"/>
    </row>
    <row r="659">
      <c r="A659" s="99"/>
      <c r="X659" s="53"/>
      <c r="Y659" s="27"/>
      <c r="AA659" s="53"/>
    </row>
    <row r="660">
      <c r="A660" s="99"/>
      <c r="X660" s="26"/>
      <c r="Y660" s="27"/>
      <c r="AA660" s="26"/>
    </row>
    <row r="661">
      <c r="A661" s="99"/>
      <c r="X661" s="26"/>
      <c r="Y661" s="27"/>
      <c r="AA661" s="26"/>
    </row>
    <row r="662">
      <c r="A662" s="99"/>
      <c r="X662" s="26"/>
      <c r="Y662" s="27"/>
      <c r="AA662" s="26"/>
    </row>
    <row r="663">
      <c r="A663" s="99"/>
      <c r="X663" s="26"/>
      <c r="Y663" s="27"/>
      <c r="AA663" s="26"/>
    </row>
    <row r="664">
      <c r="A664" s="99"/>
      <c r="X664" s="26"/>
      <c r="Y664" s="27"/>
      <c r="AA664" s="26"/>
    </row>
    <row r="665">
      <c r="A665" s="99"/>
      <c r="X665" s="26"/>
      <c r="Y665" s="27"/>
      <c r="AA665" s="26"/>
    </row>
    <row r="666">
      <c r="A666" s="99"/>
      <c r="X666" s="26"/>
      <c r="Y666" s="27"/>
      <c r="AA666" s="26"/>
    </row>
    <row r="667">
      <c r="A667" s="99"/>
      <c r="X667" s="26"/>
      <c r="Y667" s="27"/>
      <c r="AA667" s="26"/>
    </row>
    <row r="668">
      <c r="A668" s="99"/>
      <c r="X668" s="26"/>
      <c r="Y668" s="27"/>
      <c r="AA668" s="26"/>
    </row>
    <row r="669">
      <c r="A669" s="99"/>
      <c r="X669" s="26"/>
      <c r="Y669" s="27"/>
      <c r="AA669" s="26"/>
    </row>
    <row r="670">
      <c r="A670" s="99"/>
      <c r="X670" s="53"/>
      <c r="Y670" s="27"/>
      <c r="AA670" s="53"/>
    </row>
    <row r="671">
      <c r="A671" s="99"/>
      <c r="X671" s="26"/>
      <c r="Y671" s="27"/>
      <c r="AA671" s="26"/>
    </row>
    <row r="672">
      <c r="A672" s="99"/>
      <c r="X672" s="26"/>
      <c r="Y672" s="27"/>
      <c r="AA672" s="26"/>
    </row>
    <row r="673">
      <c r="A673" s="99"/>
      <c r="X673" s="26"/>
      <c r="Y673" s="27"/>
      <c r="AA673" s="26"/>
    </row>
    <row r="674">
      <c r="A674" s="99"/>
      <c r="X674" s="26"/>
      <c r="Y674" s="27"/>
      <c r="AA674" s="26"/>
    </row>
    <row r="675">
      <c r="A675" s="99"/>
      <c r="X675" s="26"/>
      <c r="Y675" s="27"/>
      <c r="AA675" s="26"/>
    </row>
    <row r="676">
      <c r="A676" s="99"/>
      <c r="X676" s="26"/>
      <c r="Y676" s="27"/>
      <c r="AA676" s="26"/>
    </row>
    <row r="677">
      <c r="A677" s="99"/>
      <c r="X677" s="26"/>
      <c r="Y677" s="27"/>
      <c r="AA677" s="26"/>
    </row>
    <row r="678">
      <c r="A678" s="99"/>
      <c r="X678" s="26"/>
      <c r="Y678" s="27"/>
      <c r="AA678" s="26"/>
    </row>
    <row r="679">
      <c r="A679" s="99"/>
      <c r="X679" s="53"/>
      <c r="Y679" s="27"/>
      <c r="AA679" s="53"/>
    </row>
    <row r="680">
      <c r="A680" s="99"/>
      <c r="X680" s="26"/>
      <c r="Y680" s="27"/>
      <c r="AA680" s="26"/>
    </row>
    <row r="681">
      <c r="A681" s="99"/>
      <c r="X681" s="26"/>
      <c r="Y681" s="27"/>
      <c r="AA681" s="26"/>
    </row>
    <row r="682">
      <c r="A682" s="99"/>
      <c r="X682" s="26"/>
      <c r="Y682" s="27"/>
      <c r="AA682" s="26"/>
    </row>
    <row r="683">
      <c r="A683" s="99"/>
      <c r="X683" s="26"/>
      <c r="Y683" s="27"/>
      <c r="AA683" s="26"/>
    </row>
    <row r="684">
      <c r="A684" s="99"/>
      <c r="X684" s="26"/>
      <c r="Y684" s="27"/>
      <c r="AA684" s="26"/>
    </row>
    <row r="685">
      <c r="A685" s="99"/>
      <c r="X685" s="26"/>
      <c r="Y685" s="27"/>
      <c r="AA685" s="26"/>
    </row>
    <row r="686">
      <c r="A686" s="99"/>
      <c r="X686" s="26"/>
      <c r="Y686" s="27"/>
      <c r="AA686" s="26"/>
    </row>
    <row r="687">
      <c r="A687" s="99"/>
      <c r="X687" s="26"/>
      <c r="Y687" s="27"/>
      <c r="AA687" s="26"/>
    </row>
    <row r="688">
      <c r="A688" s="99"/>
      <c r="X688" s="26"/>
      <c r="Y688" s="27"/>
      <c r="AA688" s="26"/>
    </row>
    <row r="689">
      <c r="A689" s="99"/>
      <c r="X689" s="53"/>
      <c r="Y689" s="27"/>
      <c r="AA689" s="53"/>
    </row>
    <row r="690">
      <c r="A690" s="99"/>
      <c r="X690" s="26"/>
      <c r="Y690" s="27"/>
      <c r="AA690" s="26"/>
    </row>
    <row r="691">
      <c r="A691" s="99"/>
      <c r="X691" s="26"/>
      <c r="Y691" s="27"/>
      <c r="AA691" s="26"/>
    </row>
    <row r="692">
      <c r="A692" s="99"/>
      <c r="X692" s="26"/>
      <c r="Y692" s="27"/>
      <c r="AA692" s="26"/>
    </row>
    <row r="693">
      <c r="A693" s="99"/>
      <c r="X693" s="26"/>
      <c r="Y693" s="27"/>
      <c r="AA693" s="26"/>
    </row>
    <row r="694">
      <c r="A694" s="99"/>
      <c r="X694" s="26"/>
      <c r="Y694" s="27"/>
      <c r="AA694" s="26"/>
    </row>
    <row r="695">
      <c r="A695" s="99"/>
      <c r="X695" s="26"/>
      <c r="Y695" s="27"/>
      <c r="AA695" s="26"/>
    </row>
    <row r="696">
      <c r="A696" s="99"/>
      <c r="X696" s="26"/>
      <c r="Y696" s="27"/>
      <c r="AA696" s="26"/>
    </row>
    <row r="697">
      <c r="A697" s="99"/>
      <c r="X697" s="26"/>
      <c r="Y697" s="27"/>
      <c r="AA697" s="26"/>
    </row>
    <row r="698">
      <c r="A698" s="99"/>
      <c r="X698" s="26"/>
      <c r="Y698" s="27"/>
      <c r="AA698" s="26"/>
    </row>
    <row r="699">
      <c r="A699" s="99"/>
      <c r="X699" s="53"/>
      <c r="Y699" s="27"/>
      <c r="AA699" s="53"/>
    </row>
    <row r="700">
      <c r="A700" s="99"/>
      <c r="X700" s="26"/>
      <c r="Y700" s="27"/>
      <c r="AA700" s="26"/>
    </row>
    <row r="701">
      <c r="A701" s="99"/>
      <c r="X701" s="26"/>
      <c r="Y701" s="27"/>
      <c r="AA701" s="26"/>
    </row>
    <row r="702">
      <c r="A702" s="99"/>
      <c r="X702" s="26"/>
      <c r="Y702" s="27"/>
      <c r="AA702" s="26"/>
    </row>
    <row r="703">
      <c r="A703" s="99"/>
      <c r="X703" s="26"/>
      <c r="Y703" s="27"/>
      <c r="AA703" s="26"/>
    </row>
    <row r="704">
      <c r="A704" s="99"/>
      <c r="X704" s="26"/>
      <c r="Y704" s="27"/>
      <c r="AA704" s="26"/>
    </row>
    <row r="705">
      <c r="A705" s="99"/>
      <c r="X705" s="26"/>
      <c r="Y705" s="27"/>
      <c r="AA705" s="26"/>
    </row>
    <row r="706">
      <c r="A706" s="99"/>
      <c r="X706" s="26"/>
      <c r="Y706" s="27"/>
      <c r="AA706" s="26"/>
    </row>
    <row r="707">
      <c r="A707" s="99"/>
      <c r="X707" s="26"/>
      <c r="Y707" s="27"/>
      <c r="AA707" s="26"/>
    </row>
    <row r="708">
      <c r="A708" s="99"/>
      <c r="X708" s="53"/>
      <c r="Y708" s="27"/>
      <c r="AA708" s="53"/>
    </row>
    <row r="709">
      <c r="A709" s="99"/>
      <c r="X709" s="26"/>
      <c r="Y709" s="27"/>
      <c r="AA709" s="26"/>
    </row>
    <row r="710">
      <c r="A710" s="99"/>
      <c r="X710" s="26"/>
      <c r="Y710" s="27"/>
      <c r="AA710" s="26"/>
    </row>
    <row r="711">
      <c r="A711" s="99"/>
      <c r="X711" s="26"/>
      <c r="Y711" s="27"/>
      <c r="AA711" s="26"/>
    </row>
    <row r="712">
      <c r="A712" s="99"/>
      <c r="X712" s="26"/>
      <c r="Y712" s="27"/>
      <c r="AA712" s="26"/>
    </row>
    <row r="713">
      <c r="A713" s="99"/>
      <c r="X713" s="26"/>
      <c r="Y713" s="27"/>
      <c r="AA713" s="26"/>
    </row>
    <row r="714">
      <c r="A714" s="99"/>
      <c r="X714" s="26"/>
      <c r="Y714" s="27"/>
      <c r="AA714" s="26"/>
    </row>
    <row r="715">
      <c r="A715" s="99"/>
      <c r="X715" s="26"/>
      <c r="Y715" s="27"/>
      <c r="AA715" s="26"/>
    </row>
    <row r="716">
      <c r="A716" s="99"/>
      <c r="X716" s="26"/>
      <c r="Y716" s="27"/>
      <c r="AA716" s="26"/>
    </row>
    <row r="717">
      <c r="A717" s="99"/>
      <c r="X717" s="26"/>
      <c r="Y717" s="27"/>
      <c r="AA717" s="26"/>
    </row>
    <row r="718">
      <c r="A718" s="99"/>
      <c r="X718" s="53"/>
      <c r="Y718" s="27"/>
      <c r="AA718" s="53"/>
    </row>
    <row r="719">
      <c r="A719" s="99"/>
      <c r="X719" s="26"/>
      <c r="Y719" s="27"/>
      <c r="AA719" s="26"/>
    </row>
    <row r="720">
      <c r="A720" s="99"/>
      <c r="X720" s="74"/>
      <c r="Y720" s="27"/>
      <c r="AA720" s="74"/>
    </row>
    <row r="721">
      <c r="A721" s="99"/>
    </row>
    <row r="722">
      <c r="A722" s="99"/>
      <c r="X722" s="12"/>
      <c r="Y722" s="9"/>
      <c r="AA722" s="12"/>
    </row>
    <row r="723">
      <c r="A723" s="99"/>
      <c r="X723" s="26"/>
      <c r="Y723" s="27"/>
      <c r="AA723" s="26"/>
    </row>
    <row r="724">
      <c r="A724" s="99"/>
      <c r="X724" s="26"/>
      <c r="Y724" s="27"/>
      <c r="AA724" s="26"/>
    </row>
    <row r="725">
      <c r="A725" s="99"/>
      <c r="X725" s="26"/>
      <c r="Y725" s="27"/>
      <c r="AA725" s="26"/>
    </row>
    <row r="726">
      <c r="A726" s="99"/>
      <c r="X726" s="26"/>
      <c r="Y726" s="27"/>
      <c r="AA726" s="26"/>
    </row>
    <row r="727">
      <c r="A727" s="99"/>
      <c r="X727" s="26"/>
      <c r="Y727" s="27"/>
      <c r="AA727" s="26"/>
    </row>
    <row r="728">
      <c r="A728" s="99"/>
      <c r="X728" s="26"/>
      <c r="Y728" s="27"/>
      <c r="AA728" s="26"/>
    </row>
    <row r="729">
      <c r="A729" s="99"/>
      <c r="X729" s="26"/>
      <c r="Y729" s="27"/>
      <c r="AA729" s="26"/>
    </row>
    <row r="730">
      <c r="A730" s="99"/>
      <c r="X730" s="26"/>
      <c r="Y730" s="27"/>
      <c r="AA730" s="26"/>
    </row>
    <row r="731">
      <c r="A731" s="99"/>
      <c r="X731" s="26"/>
      <c r="Y731" s="27"/>
      <c r="AA731" s="26"/>
    </row>
    <row r="732">
      <c r="A732" s="99"/>
      <c r="X732" s="53"/>
      <c r="Y732" s="27"/>
      <c r="AA732" s="53"/>
    </row>
    <row r="733">
      <c r="A733" s="99"/>
      <c r="X733" s="26"/>
      <c r="Y733" s="27"/>
      <c r="AA733" s="26"/>
    </row>
    <row r="734">
      <c r="A734" s="99"/>
      <c r="X734" s="26"/>
      <c r="Y734" s="27"/>
      <c r="AA734" s="26"/>
    </row>
    <row r="735">
      <c r="A735" s="99"/>
      <c r="X735" s="26"/>
      <c r="Y735" s="27"/>
      <c r="AA735" s="26"/>
    </row>
    <row r="736">
      <c r="A736" s="99"/>
      <c r="X736" s="26"/>
      <c r="Y736" s="27"/>
      <c r="AA736" s="26"/>
    </row>
    <row r="737">
      <c r="A737" s="99"/>
      <c r="X737" s="26"/>
      <c r="Y737" s="27"/>
      <c r="AA737" s="26"/>
    </row>
    <row r="738">
      <c r="A738" s="99"/>
      <c r="X738" s="26"/>
      <c r="Y738" s="27"/>
      <c r="AA738" s="26"/>
    </row>
    <row r="739">
      <c r="A739" s="99"/>
      <c r="X739" s="26"/>
      <c r="Y739" s="27"/>
      <c r="AA739" s="26"/>
    </row>
    <row r="740">
      <c r="A740" s="99"/>
      <c r="X740" s="26"/>
      <c r="Y740" s="27"/>
      <c r="AA740" s="26"/>
    </row>
    <row r="741">
      <c r="A741" s="99"/>
      <c r="X741" s="26"/>
      <c r="Y741" s="27"/>
      <c r="AA741" s="26"/>
    </row>
    <row r="742">
      <c r="A742" s="99"/>
      <c r="X742" s="26"/>
      <c r="Y742" s="27"/>
      <c r="AA742" s="26"/>
    </row>
    <row r="743">
      <c r="A743" s="99"/>
      <c r="X743" s="53"/>
      <c r="Y743" s="27"/>
      <c r="AA743" s="53"/>
    </row>
    <row r="744">
      <c r="A744" s="99"/>
      <c r="X744" s="26"/>
      <c r="Y744" s="27"/>
      <c r="AA744" s="26"/>
    </row>
    <row r="745">
      <c r="A745" s="99"/>
      <c r="X745" s="26"/>
      <c r="Y745" s="27"/>
      <c r="AA745" s="26"/>
    </row>
    <row r="746">
      <c r="A746" s="99"/>
      <c r="X746" s="26"/>
      <c r="Y746" s="27"/>
      <c r="AA746" s="26"/>
    </row>
    <row r="747">
      <c r="A747" s="99"/>
      <c r="X747" s="26"/>
      <c r="Y747" s="27"/>
      <c r="AA747" s="26"/>
    </row>
    <row r="748">
      <c r="A748" s="99"/>
      <c r="X748" s="26"/>
      <c r="Y748" s="27"/>
      <c r="AA748" s="26"/>
    </row>
    <row r="749">
      <c r="A749" s="99"/>
      <c r="X749" s="26"/>
      <c r="Y749" s="27"/>
      <c r="AA749" s="26"/>
    </row>
    <row r="750">
      <c r="A750" s="99"/>
      <c r="X750" s="26"/>
      <c r="Y750" s="27"/>
      <c r="AA750" s="26"/>
    </row>
    <row r="751">
      <c r="A751" s="99"/>
      <c r="X751" s="26"/>
      <c r="Y751" s="27"/>
      <c r="AA751" s="26"/>
    </row>
    <row r="752">
      <c r="A752" s="99"/>
      <c r="X752" s="26"/>
      <c r="Y752" s="27"/>
      <c r="AA752" s="26"/>
    </row>
    <row r="753">
      <c r="A753" s="99"/>
      <c r="X753" s="53"/>
      <c r="Y753" s="27"/>
      <c r="AA753" s="53"/>
    </row>
    <row r="754">
      <c r="A754" s="99"/>
      <c r="X754" s="26"/>
      <c r="Y754" s="27"/>
      <c r="AA754" s="26"/>
    </row>
    <row r="755">
      <c r="A755" s="99"/>
      <c r="X755" s="26"/>
      <c r="Y755" s="27"/>
      <c r="AA755" s="26"/>
    </row>
    <row r="756">
      <c r="A756" s="99"/>
      <c r="X756" s="26"/>
      <c r="Y756" s="27"/>
      <c r="AA756" s="26"/>
    </row>
    <row r="757">
      <c r="A757" s="99"/>
      <c r="X757" s="26"/>
      <c r="Y757" s="27"/>
      <c r="AA757" s="26"/>
    </row>
    <row r="758">
      <c r="A758" s="99"/>
      <c r="X758" s="26"/>
      <c r="Y758" s="27"/>
      <c r="AA758" s="26"/>
    </row>
    <row r="759">
      <c r="A759" s="99"/>
      <c r="X759" s="26"/>
      <c r="Y759" s="27"/>
      <c r="AA759" s="26"/>
    </row>
    <row r="760">
      <c r="A760" s="99"/>
      <c r="X760" s="26"/>
      <c r="Y760" s="27"/>
      <c r="AA760" s="26"/>
    </row>
    <row r="761">
      <c r="A761" s="99"/>
      <c r="X761" s="26"/>
      <c r="Y761" s="27"/>
      <c r="AA761" s="26"/>
    </row>
    <row r="762">
      <c r="A762" s="99"/>
      <c r="X762" s="53"/>
      <c r="Y762" s="27"/>
      <c r="AA762" s="53"/>
    </row>
    <row r="763">
      <c r="A763" s="99"/>
      <c r="X763" s="26"/>
      <c r="Y763" s="27"/>
      <c r="AA763" s="26"/>
    </row>
    <row r="764">
      <c r="A764" s="99"/>
      <c r="X764" s="26"/>
      <c r="Y764" s="27"/>
      <c r="AA764" s="26"/>
    </row>
    <row r="765">
      <c r="A765" s="99"/>
      <c r="X765" s="26"/>
      <c r="Y765" s="27"/>
      <c r="AA765" s="26"/>
    </row>
    <row r="766">
      <c r="A766" s="99"/>
      <c r="X766" s="26"/>
      <c r="Y766" s="27"/>
      <c r="AA766" s="26"/>
    </row>
    <row r="767">
      <c r="A767" s="99"/>
      <c r="X767" s="26"/>
      <c r="Y767" s="27"/>
      <c r="AA767" s="26"/>
    </row>
    <row r="768">
      <c r="A768" s="99"/>
      <c r="X768" s="26"/>
      <c r="Y768" s="27"/>
      <c r="AA768" s="26"/>
    </row>
    <row r="769">
      <c r="A769" s="99"/>
      <c r="X769" s="26"/>
      <c r="Y769" s="27"/>
      <c r="AA769" s="26"/>
    </row>
    <row r="770">
      <c r="A770" s="99"/>
      <c r="X770" s="26"/>
      <c r="Y770" s="27"/>
      <c r="AA770" s="26"/>
    </row>
    <row r="771">
      <c r="A771" s="99"/>
      <c r="X771" s="26"/>
      <c r="Y771" s="27"/>
      <c r="AA771" s="26"/>
    </row>
    <row r="772">
      <c r="A772" s="99"/>
      <c r="X772" s="26"/>
      <c r="Y772" s="27"/>
      <c r="AA772" s="26"/>
    </row>
    <row r="773">
      <c r="A773" s="99"/>
      <c r="X773" s="53"/>
      <c r="Y773" s="27"/>
      <c r="AA773" s="53"/>
    </row>
    <row r="774">
      <c r="A774" s="99"/>
      <c r="X774" s="26"/>
      <c r="Y774" s="27"/>
      <c r="AA774" s="26"/>
    </row>
    <row r="775">
      <c r="A775" s="99"/>
      <c r="X775" s="26"/>
      <c r="Y775" s="27"/>
      <c r="AA775" s="26"/>
    </row>
    <row r="776">
      <c r="A776" s="99"/>
      <c r="X776" s="26"/>
      <c r="Y776" s="27"/>
      <c r="AA776" s="26"/>
    </row>
    <row r="777">
      <c r="A777" s="99"/>
      <c r="X777" s="26"/>
      <c r="Y777" s="27"/>
      <c r="AA777" s="26"/>
    </row>
    <row r="778">
      <c r="A778" s="99"/>
      <c r="X778" s="26"/>
      <c r="Y778" s="27"/>
      <c r="AA778" s="26"/>
    </row>
    <row r="779">
      <c r="A779" s="99"/>
      <c r="X779" s="26"/>
      <c r="Y779" s="27"/>
      <c r="AA779" s="26"/>
    </row>
    <row r="780">
      <c r="A780" s="99"/>
      <c r="X780" s="26"/>
      <c r="Y780" s="27"/>
      <c r="AA780" s="26"/>
    </row>
    <row r="781">
      <c r="A781" s="99"/>
      <c r="X781" s="26"/>
      <c r="Y781" s="27"/>
      <c r="AA781" s="26"/>
    </row>
    <row r="782">
      <c r="A782" s="99"/>
      <c r="X782" s="53"/>
      <c r="Y782" s="27"/>
      <c r="AA782" s="53"/>
    </row>
    <row r="783">
      <c r="A783" s="99"/>
      <c r="X783" s="26"/>
      <c r="Y783" s="27"/>
      <c r="AA783" s="26"/>
    </row>
    <row r="784">
      <c r="A784" s="99"/>
      <c r="X784" s="26"/>
      <c r="Y784" s="27"/>
      <c r="AA784" s="26"/>
    </row>
    <row r="785">
      <c r="A785" s="99"/>
      <c r="X785" s="26"/>
      <c r="Y785" s="27"/>
      <c r="AA785" s="26"/>
    </row>
    <row r="786">
      <c r="A786" s="99"/>
      <c r="X786" s="26"/>
      <c r="Y786" s="27"/>
      <c r="AA786" s="26"/>
    </row>
    <row r="787">
      <c r="A787" s="99"/>
      <c r="X787" s="26"/>
      <c r="Y787" s="27"/>
      <c r="AA787" s="26"/>
    </row>
    <row r="788">
      <c r="A788" s="99"/>
      <c r="X788" s="26"/>
      <c r="Y788" s="27"/>
      <c r="AA788" s="26"/>
    </row>
    <row r="789">
      <c r="A789" s="99"/>
      <c r="X789" s="26"/>
      <c r="Y789" s="27"/>
      <c r="AA789" s="26"/>
    </row>
    <row r="790">
      <c r="A790" s="99"/>
      <c r="X790" s="26"/>
      <c r="Y790" s="27"/>
      <c r="AA790" s="26"/>
    </row>
    <row r="791">
      <c r="A791" s="99"/>
      <c r="X791" s="26"/>
      <c r="Y791" s="27"/>
      <c r="AA791" s="26"/>
    </row>
    <row r="792">
      <c r="A792" s="99"/>
      <c r="X792" s="53"/>
      <c r="Y792" s="27"/>
      <c r="AA792" s="53"/>
    </row>
    <row r="793">
      <c r="A793" s="99"/>
      <c r="X793" s="26"/>
      <c r="Y793" s="27"/>
      <c r="AA793" s="26"/>
    </row>
    <row r="794">
      <c r="A794" s="99"/>
      <c r="X794" s="26"/>
      <c r="Y794" s="27"/>
      <c r="AA794" s="26"/>
    </row>
    <row r="795">
      <c r="A795" s="99"/>
      <c r="X795" s="26"/>
      <c r="Y795" s="27"/>
      <c r="AA795" s="26"/>
    </row>
    <row r="796">
      <c r="A796" s="99"/>
      <c r="X796" s="26"/>
      <c r="Y796" s="27"/>
      <c r="AA796" s="26"/>
    </row>
    <row r="797">
      <c r="A797" s="99"/>
      <c r="X797" s="26"/>
      <c r="Y797" s="27"/>
      <c r="AA797" s="26"/>
    </row>
    <row r="798">
      <c r="A798" s="99"/>
      <c r="X798" s="26"/>
      <c r="Y798" s="27"/>
      <c r="AA798" s="26"/>
    </row>
    <row r="799">
      <c r="A799" s="99"/>
      <c r="X799" s="26"/>
      <c r="Y799" s="27"/>
      <c r="AA799" s="26"/>
    </row>
    <row r="800">
      <c r="A800" s="99"/>
      <c r="X800" s="26"/>
      <c r="Y800" s="27"/>
      <c r="AA800" s="26"/>
    </row>
    <row r="801">
      <c r="A801" s="99"/>
      <c r="X801" s="26"/>
      <c r="Y801" s="27"/>
      <c r="AA801" s="26"/>
    </row>
    <row r="802">
      <c r="A802" s="99"/>
      <c r="X802" s="53"/>
      <c r="Y802" s="27"/>
      <c r="AA802" s="53"/>
    </row>
    <row r="803">
      <c r="A803" s="99"/>
      <c r="X803" s="26"/>
      <c r="Y803" s="27"/>
      <c r="AA803" s="26"/>
    </row>
    <row r="804">
      <c r="A804" s="99"/>
      <c r="X804" s="26"/>
      <c r="Y804" s="27"/>
      <c r="AA804" s="26"/>
    </row>
    <row r="805">
      <c r="A805" s="99"/>
      <c r="X805" s="26"/>
      <c r="Y805" s="27"/>
      <c r="AA805" s="26"/>
    </row>
    <row r="806">
      <c r="A806" s="99"/>
      <c r="X806" s="26"/>
      <c r="Y806" s="27"/>
      <c r="AA806" s="26"/>
    </row>
    <row r="807">
      <c r="A807" s="99"/>
      <c r="X807" s="26"/>
      <c r="Y807" s="27"/>
      <c r="AA807" s="26"/>
    </row>
    <row r="808">
      <c r="A808" s="99"/>
      <c r="X808" s="26"/>
      <c r="Y808" s="27"/>
      <c r="AA808" s="26"/>
    </row>
    <row r="809">
      <c r="A809" s="99"/>
      <c r="X809" s="26"/>
      <c r="Y809" s="27"/>
      <c r="AA809" s="26"/>
    </row>
    <row r="810">
      <c r="A810" s="99"/>
      <c r="X810" s="26"/>
      <c r="Y810" s="27"/>
      <c r="AA810" s="26"/>
    </row>
    <row r="811">
      <c r="A811" s="99"/>
      <c r="X811" s="53"/>
      <c r="Y811" s="27"/>
      <c r="AA811" s="53"/>
    </row>
    <row r="812">
      <c r="A812" s="99"/>
      <c r="X812" s="26"/>
      <c r="Y812" s="27"/>
      <c r="AA812" s="26"/>
    </row>
    <row r="813">
      <c r="A813" s="99"/>
      <c r="X813" s="26"/>
      <c r="Y813" s="27"/>
      <c r="AA813" s="26"/>
    </row>
    <row r="814">
      <c r="A814" s="99"/>
      <c r="X814" s="26"/>
      <c r="Y814" s="27"/>
      <c r="AA814" s="26"/>
    </row>
    <row r="815">
      <c r="A815" s="99"/>
      <c r="X815" s="26"/>
      <c r="Y815" s="27"/>
      <c r="AA815" s="26"/>
    </row>
    <row r="816">
      <c r="A816" s="99"/>
      <c r="X816" s="26"/>
      <c r="Y816" s="27"/>
      <c r="AA816" s="26"/>
    </row>
    <row r="817">
      <c r="A817" s="99"/>
      <c r="X817" s="26"/>
      <c r="Y817" s="27"/>
      <c r="AA817" s="26"/>
    </row>
    <row r="818">
      <c r="A818" s="99"/>
      <c r="X818" s="26"/>
      <c r="Y818" s="27"/>
      <c r="AA818" s="26"/>
    </row>
    <row r="819">
      <c r="A819" s="99"/>
      <c r="X819" s="26"/>
      <c r="Y819" s="27"/>
      <c r="AA819" s="26"/>
    </row>
    <row r="820">
      <c r="A820" s="99"/>
      <c r="X820" s="26"/>
      <c r="Y820" s="27"/>
      <c r="AA820" s="26"/>
    </row>
    <row r="821">
      <c r="A821" s="99"/>
      <c r="X821" s="53"/>
      <c r="Y821" s="27"/>
      <c r="AA821" s="53"/>
    </row>
    <row r="822">
      <c r="A822" s="99"/>
      <c r="X822" s="26"/>
      <c r="Y822" s="27"/>
      <c r="AA822" s="26"/>
    </row>
    <row r="823">
      <c r="A823" s="99"/>
      <c r="X823" s="74"/>
      <c r="Y823" s="27"/>
      <c r="AA823" s="74"/>
    </row>
    <row r="824">
      <c r="A824" s="99"/>
    </row>
    <row r="825">
      <c r="A825" s="99"/>
      <c r="X825" s="12"/>
      <c r="Y825" s="9"/>
      <c r="AA825" s="12"/>
    </row>
    <row r="826">
      <c r="A826" s="99"/>
      <c r="X826" s="26"/>
      <c r="Y826" s="27"/>
      <c r="AA826" s="26"/>
    </row>
    <row r="827">
      <c r="A827" s="99"/>
      <c r="X827" s="26"/>
      <c r="Y827" s="27"/>
      <c r="AA827" s="26"/>
    </row>
    <row r="828">
      <c r="A828" s="99"/>
      <c r="X828" s="26"/>
      <c r="Y828" s="27"/>
      <c r="AA828" s="26"/>
    </row>
    <row r="829">
      <c r="A829" s="99"/>
      <c r="X829" s="26"/>
      <c r="Y829" s="27"/>
      <c r="AA829" s="26"/>
    </row>
    <row r="830">
      <c r="A830" s="99"/>
      <c r="X830" s="26"/>
      <c r="Y830" s="27"/>
      <c r="AA830" s="26"/>
    </row>
    <row r="831">
      <c r="A831" s="99"/>
      <c r="X831" s="26"/>
      <c r="Y831" s="27"/>
      <c r="AA831" s="26"/>
    </row>
    <row r="832">
      <c r="A832" s="99"/>
      <c r="X832" s="26"/>
      <c r="Y832" s="27"/>
      <c r="AA832" s="26"/>
    </row>
    <row r="833">
      <c r="A833" s="99"/>
      <c r="X833" s="26"/>
      <c r="Y833" s="27"/>
      <c r="AA833" s="26"/>
    </row>
    <row r="834">
      <c r="A834" s="99"/>
      <c r="X834" s="26"/>
      <c r="Y834" s="27"/>
      <c r="AA834" s="26"/>
    </row>
    <row r="835">
      <c r="A835" s="99"/>
      <c r="X835" s="53"/>
      <c r="Y835" s="27"/>
      <c r="AA835" s="53"/>
    </row>
    <row r="836">
      <c r="A836" s="99"/>
      <c r="X836" s="26"/>
      <c r="Y836" s="27"/>
      <c r="AA836" s="26"/>
    </row>
    <row r="837">
      <c r="A837" s="99"/>
      <c r="X837" s="26"/>
      <c r="Y837" s="27"/>
      <c r="AA837" s="26"/>
    </row>
    <row r="838">
      <c r="A838" s="99"/>
      <c r="X838" s="26"/>
      <c r="Y838" s="27"/>
      <c r="AA838" s="26"/>
    </row>
    <row r="839">
      <c r="A839" s="99"/>
      <c r="X839" s="26"/>
      <c r="Y839" s="27"/>
      <c r="AA839" s="26"/>
    </row>
    <row r="840">
      <c r="A840" s="99"/>
      <c r="X840" s="26"/>
      <c r="Y840" s="27"/>
      <c r="AA840" s="26"/>
    </row>
    <row r="841">
      <c r="A841" s="99"/>
      <c r="X841" s="26"/>
      <c r="Y841" s="27"/>
      <c r="AA841" s="26"/>
    </row>
    <row r="842">
      <c r="A842" s="99"/>
      <c r="X842" s="26"/>
      <c r="Y842" s="27"/>
      <c r="AA842" s="26"/>
    </row>
    <row r="843">
      <c r="A843" s="99"/>
      <c r="X843" s="26"/>
      <c r="Y843" s="27"/>
      <c r="AA843" s="26"/>
    </row>
    <row r="844">
      <c r="A844" s="99"/>
      <c r="X844" s="26"/>
      <c r="Y844" s="27"/>
      <c r="AA844" s="26"/>
    </row>
    <row r="845">
      <c r="A845" s="99"/>
      <c r="X845" s="26"/>
      <c r="Y845" s="27"/>
      <c r="AA845" s="26"/>
    </row>
    <row r="846">
      <c r="A846" s="99"/>
      <c r="X846" s="53"/>
      <c r="Y846" s="27"/>
      <c r="AA846" s="53"/>
    </row>
    <row r="847">
      <c r="A847" s="99"/>
      <c r="X847" s="26"/>
      <c r="Y847" s="27"/>
      <c r="AA847" s="26"/>
    </row>
    <row r="848">
      <c r="A848" s="99"/>
      <c r="X848" s="26"/>
      <c r="Y848" s="27"/>
      <c r="AA848" s="26"/>
    </row>
    <row r="849">
      <c r="A849" s="99"/>
      <c r="X849" s="26"/>
      <c r="Y849" s="27"/>
      <c r="AA849" s="26"/>
    </row>
    <row r="850">
      <c r="A850" s="99"/>
      <c r="X850" s="26"/>
      <c r="Y850" s="27"/>
      <c r="AA850" s="26"/>
    </row>
    <row r="851">
      <c r="A851" s="99"/>
      <c r="X851" s="26"/>
      <c r="Y851" s="27"/>
      <c r="AA851" s="26"/>
    </row>
    <row r="852">
      <c r="A852" s="99"/>
      <c r="X852" s="26"/>
      <c r="Y852" s="27"/>
      <c r="AA852" s="26"/>
    </row>
    <row r="853">
      <c r="A853" s="99"/>
      <c r="X853" s="26"/>
      <c r="Y853" s="27"/>
      <c r="AA853" s="26"/>
    </row>
    <row r="854">
      <c r="A854" s="99"/>
      <c r="X854" s="26"/>
      <c r="Y854" s="27"/>
      <c r="AA854" s="26"/>
    </row>
    <row r="855">
      <c r="A855" s="99"/>
      <c r="X855" s="26"/>
      <c r="Y855" s="27"/>
      <c r="AA855" s="26"/>
    </row>
    <row r="856">
      <c r="A856" s="99"/>
      <c r="X856" s="53"/>
      <c r="Y856" s="27"/>
      <c r="AA856" s="53"/>
    </row>
    <row r="857">
      <c r="A857" s="99"/>
      <c r="X857" s="26"/>
      <c r="Y857" s="27"/>
      <c r="AA857" s="26"/>
    </row>
    <row r="858">
      <c r="A858" s="99"/>
      <c r="X858" s="26"/>
      <c r="Y858" s="27"/>
      <c r="AA858" s="26"/>
    </row>
    <row r="859">
      <c r="A859" s="99"/>
      <c r="X859" s="26"/>
      <c r="Y859" s="27"/>
      <c r="AA859" s="26"/>
    </row>
    <row r="860">
      <c r="A860" s="99"/>
      <c r="X860" s="26"/>
      <c r="Y860" s="27"/>
      <c r="AA860" s="26"/>
    </row>
    <row r="861">
      <c r="A861" s="99"/>
      <c r="X861" s="26"/>
      <c r="Y861" s="27"/>
      <c r="AA861" s="26"/>
    </row>
    <row r="862">
      <c r="A862" s="99"/>
      <c r="X862" s="26"/>
      <c r="Y862" s="27"/>
      <c r="AA862" s="26"/>
    </row>
    <row r="863">
      <c r="A863" s="99"/>
      <c r="X863" s="26"/>
      <c r="Y863" s="27"/>
      <c r="AA863" s="26"/>
    </row>
    <row r="864">
      <c r="A864" s="99"/>
      <c r="X864" s="26"/>
      <c r="Y864" s="27"/>
      <c r="AA864" s="26"/>
    </row>
    <row r="865">
      <c r="A865" s="99"/>
      <c r="X865" s="53"/>
      <c r="Y865" s="27"/>
      <c r="AA865" s="53"/>
    </row>
    <row r="866">
      <c r="A866" s="99"/>
      <c r="X866" s="26"/>
      <c r="Y866" s="27"/>
      <c r="AA866" s="26"/>
    </row>
    <row r="867">
      <c r="A867" s="99"/>
      <c r="X867" s="26"/>
      <c r="Y867" s="27"/>
      <c r="AA867" s="26"/>
    </row>
    <row r="868">
      <c r="A868" s="99"/>
      <c r="X868" s="26"/>
      <c r="Y868" s="27"/>
      <c r="AA868" s="26"/>
    </row>
    <row r="869">
      <c r="A869" s="99"/>
      <c r="X869" s="26"/>
      <c r="Y869" s="27"/>
      <c r="AA869" s="26"/>
    </row>
    <row r="870">
      <c r="A870" s="99"/>
      <c r="X870" s="26"/>
      <c r="Y870" s="27"/>
      <c r="AA870" s="26"/>
    </row>
    <row r="871">
      <c r="A871" s="99"/>
      <c r="X871" s="26"/>
      <c r="Y871" s="27"/>
      <c r="AA871" s="26"/>
    </row>
    <row r="872">
      <c r="A872" s="99"/>
      <c r="X872" s="26"/>
      <c r="Y872" s="27"/>
      <c r="AA872" s="26"/>
    </row>
    <row r="873">
      <c r="A873" s="99"/>
      <c r="X873" s="26"/>
      <c r="Y873" s="27"/>
      <c r="AA873" s="26"/>
    </row>
    <row r="874">
      <c r="A874" s="99"/>
      <c r="X874" s="26"/>
      <c r="Y874" s="27"/>
      <c r="AA874" s="26"/>
    </row>
    <row r="875">
      <c r="A875" s="99"/>
      <c r="X875" s="26"/>
      <c r="Y875" s="27"/>
      <c r="AA875" s="26"/>
    </row>
    <row r="876">
      <c r="A876" s="99"/>
      <c r="X876" s="53"/>
      <c r="Y876" s="27"/>
      <c r="AA876" s="53"/>
    </row>
    <row r="877">
      <c r="A877" s="99"/>
      <c r="X877" s="26"/>
      <c r="Y877" s="27"/>
      <c r="AA877" s="26"/>
    </row>
    <row r="878">
      <c r="A878" s="99"/>
      <c r="X878" s="26"/>
      <c r="Y878" s="27"/>
      <c r="AA878" s="26"/>
    </row>
    <row r="879">
      <c r="A879" s="99"/>
      <c r="X879" s="26"/>
      <c r="Y879" s="27"/>
      <c r="AA879" s="26"/>
    </row>
    <row r="880">
      <c r="A880" s="99"/>
      <c r="X880" s="26"/>
      <c r="Y880" s="27"/>
      <c r="AA880" s="26"/>
    </row>
    <row r="881">
      <c r="A881" s="99"/>
      <c r="X881" s="26"/>
      <c r="Y881" s="27"/>
      <c r="AA881" s="26"/>
    </row>
    <row r="882">
      <c r="A882" s="99"/>
      <c r="X882" s="26"/>
      <c r="Y882" s="27"/>
      <c r="AA882" s="26"/>
    </row>
    <row r="883">
      <c r="A883" s="99"/>
      <c r="X883" s="26"/>
      <c r="Y883" s="27"/>
      <c r="AA883" s="26"/>
    </row>
    <row r="884">
      <c r="A884" s="99"/>
      <c r="X884" s="26"/>
      <c r="Y884" s="27"/>
      <c r="AA884" s="26"/>
    </row>
    <row r="885">
      <c r="A885" s="99"/>
      <c r="X885" s="53"/>
      <c r="Y885" s="27"/>
      <c r="AA885" s="53"/>
    </row>
    <row r="886">
      <c r="A886" s="99"/>
      <c r="X886" s="26"/>
      <c r="Y886" s="27"/>
      <c r="AA886" s="26"/>
    </row>
    <row r="887">
      <c r="A887" s="99"/>
      <c r="X887" s="26"/>
      <c r="Y887" s="27"/>
      <c r="AA887" s="26"/>
    </row>
    <row r="888">
      <c r="A888" s="99"/>
      <c r="X888" s="26"/>
      <c r="Y888" s="27"/>
      <c r="AA888" s="26"/>
    </row>
    <row r="889">
      <c r="A889" s="99"/>
      <c r="X889" s="26"/>
      <c r="Y889" s="27"/>
      <c r="AA889" s="26"/>
    </row>
    <row r="890">
      <c r="A890" s="99"/>
      <c r="X890" s="26"/>
      <c r="Y890" s="27"/>
      <c r="AA890" s="26"/>
    </row>
    <row r="891">
      <c r="A891" s="99"/>
      <c r="X891" s="26"/>
      <c r="Y891" s="27"/>
      <c r="AA891" s="26"/>
    </row>
    <row r="892">
      <c r="A892" s="99"/>
      <c r="X892" s="26"/>
      <c r="Y892" s="27"/>
      <c r="AA892" s="26"/>
    </row>
    <row r="893">
      <c r="A893" s="99"/>
      <c r="X893" s="26"/>
      <c r="Y893" s="27"/>
      <c r="AA893" s="26"/>
    </row>
    <row r="894">
      <c r="A894" s="99"/>
      <c r="X894" s="26"/>
      <c r="Y894" s="27"/>
      <c r="AA894" s="26"/>
    </row>
    <row r="895">
      <c r="A895" s="99"/>
      <c r="X895" s="53"/>
      <c r="Y895" s="27"/>
      <c r="AA895" s="53"/>
    </row>
    <row r="896">
      <c r="A896" s="99"/>
      <c r="X896" s="26"/>
      <c r="Y896" s="27"/>
      <c r="AA896" s="26"/>
    </row>
    <row r="897">
      <c r="A897" s="99"/>
      <c r="X897" s="26"/>
      <c r="Y897" s="27"/>
      <c r="AA897" s="26"/>
    </row>
    <row r="898">
      <c r="A898" s="99"/>
      <c r="X898" s="26"/>
      <c r="Y898" s="27"/>
      <c r="AA898" s="26"/>
    </row>
    <row r="899">
      <c r="A899" s="99"/>
      <c r="X899" s="26"/>
      <c r="Y899" s="27"/>
      <c r="AA899" s="26"/>
    </row>
    <row r="900">
      <c r="A900" s="99"/>
      <c r="X900" s="26"/>
      <c r="Y900" s="27"/>
      <c r="AA900" s="26"/>
    </row>
    <row r="901">
      <c r="A901" s="99"/>
      <c r="X901" s="26"/>
      <c r="Y901" s="27"/>
      <c r="AA901" s="26"/>
    </row>
    <row r="902">
      <c r="A902" s="99"/>
      <c r="X902" s="26"/>
      <c r="Y902" s="27"/>
      <c r="AA902" s="26"/>
    </row>
    <row r="903">
      <c r="A903" s="99"/>
      <c r="X903" s="26"/>
      <c r="Y903" s="27"/>
      <c r="AA903" s="26"/>
    </row>
    <row r="904">
      <c r="A904" s="99"/>
      <c r="X904" s="26"/>
      <c r="Y904" s="27"/>
      <c r="AA904" s="26"/>
    </row>
    <row r="905">
      <c r="A905" s="99"/>
      <c r="X905" s="53"/>
      <c r="Y905" s="27"/>
      <c r="AA905" s="53"/>
    </row>
    <row r="906">
      <c r="A906" s="99"/>
      <c r="X906" s="26"/>
      <c r="Y906" s="27"/>
      <c r="AA906" s="26"/>
    </row>
    <row r="907">
      <c r="A907" s="99"/>
      <c r="X907" s="26"/>
      <c r="Y907" s="27"/>
      <c r="AA907" s="26"/>
    </row>
    <row r="908">
      <c r="A908" s="99"/>
      <c r="X908" s="26"/>
      <c r="Y908" s="27"/>
      <c r="AA908" s="26"/>
    </row>
    <row r="909">
      <c r="A909" s="99"/>
      <c r="X909" s="26"/>
      <c r="Y909" s="27"/>
      <c r="AA909" s="26"/>
    </row>
    <row r="910">
      <c r="A910" s="99"/>
      <c r="X910" s="26"/>
      <c r="Y910" s="27"/>
      <c r="AA910" s="26"/>
    </row>
    <row r="911">
      <c r="A911" s="99"/>
      <c r="X911" s="26"/>
      <c r="Y911" s="27"/>
      <c r="AA911" s="26"/>
    </row>
    <row r="912">
      <c r="A912" s="99"/>
      <c r="X912" s="26"/>
      <c r="Y912" s="27"/>
      <c r="AA912" s="26"/>
    </row>
    <row r="913">
      <c r="A913" s="99"/>
      <c r="X913" s="26"/>
      <c r="Y913" s="27"/>
      <c r="AA913" s="26"/>
    </row>
    <row r="914">
      <c r="A914" s="99"/>
      <c r="X914" s="53"/>
      <c r="Y914" s="27"/>
      <c r="AA914" s="53"/>
    </row>
    <row r="915">
      <c r="A915" s="99"/>
      <c r="X915" s="26"/>
      <c r="Y915" s="27"/>
      <c r="AA915" s="26"/>
    </row>
    <row r="916">
      <c r="A916" s="99"/>
      <c r="X916" s="26"/>
      <c r="Y916" s="27"/>
      <c r="AA916" s="26"/>
    </row>
    <row r="917">
      <c r="A917" s="99"/>
      <c r="X917" s="26"/>
      <c r="Y917" s="27"/>
      <c r="AA917" s="26"/>
    </row>
    <row r="918">
      <c r="A918" s="99"/>
      <c r="X918" s="26"/>
      <c r="Y918" s="27"/>
      <c r="AA918" s="26"/>
    </row>
    <row r="919">
      <c r="A919" s="99"/>
      <c r="X919" s="26"/>
      <c r="Y919" s="27"/>
      <c r="AA919" s="26"/>
    </row>
    <row r="920">
      <c r="A920" s="99"/>
      <c r="X920" s="26"/>
      <c r="Y920" s="27"/>
      <c r="AA920" s="26"/>
    </row>
    <row r="921">
      <c r="A921" s="99"/>
      <c r="X921" s="26"/>
      <c r="Y921" s="27"/>
      <c r="AA921" s="26"/>
    </row>
    <row r="922">
      <c r="A922" s="99"/>
      <c r="X922" s="26"/>
      <c r="Y922" s="27"/>
      <c r="AA922" s="26"/>
    </row>
    <row r="923">
      <c r="A923" s="99"/>
      <c r="X923" s="26"/>
      <c r="Y923" s="27"/>
      <c r="AA923" s="26"/>
    </row>
    <row r="924">
      <c r="A924" s="99"/>
      <c r="X924" s="53"/>
      <c r="Y924" s="27"/>
      <c r="AA924" s="53"/>
    </row>
    <row r="925">
      <c r="A925" s="99"/>
      <c r="X925" s="26"/>
      <c r="Y925" s="27"/>
      <c r="AA925" s="26"/>
    </row>
    <row r="926">
      <c r="A926" s="99"/>
      <c r="X926" s="74"/>
      <c r="Y926" s="27"/>
      <c r="AA926" s="74"/>
    </row>
    <row r="927">
      <c r="A927" s="99"/>
    </row>
    <row r="928">
      <c r="A928" s="99"/>
      <c r="X928" s="12"/>
      <c r="Y928" s="9"/>
      <c r="AA928" s="12"/>
    </row>
    <row r="929">
      <c r="A929" s="99"/>
      <c r="X929" s="26"/>
      <c r="Y929" s="27"/>
      <c r="AA929" s="26"/>
    </row>
    <row r="930">
      <c r="A930" s="99"/>
      <c r="X930" s="26"/>
      <c r="Y930" s="27"/>
      <c r="AA930" s="26"/>
    </row>
    <row r="931">
      <c r="A931" s="99"/>
      <c r="X931" s="26"/>
      <c r="Y931" s="27"/>
      <c r="AA931" s="26"/>
    </row>
    <row r="932">
      <c r="A932" s="99"/>
      <c r="X932" s="26"/>
      <c r="Y932" s="27"/>
      <c r="AA932" s="26"/>
    </row>
    <row r="933">
      <c r="A933" s="99"/>
      <c r="X933" s="26"/>
      <c r="Y933" s="27"/>
      <c r="AA933" s="26"/>
    </row>
    <row r="934">
      <c r="A934" s="99"/>
      <c r="X934" s="26"/>
      <c r="Y934" s="27"/>
      <c r="AA934" s="26"/>
    </row>
    <row r="935">
      <c r="A935" s="99"/>
      <c r="X935" s="26"/>
      <c r="Y935" s="27"/>
      <c r="AA935" s="26"/>
    </row>
    <row r="936">
      <c r="A936" s="99"/>
      <c r="X936" s="26"/>
      <c r="Y936" s="27"/>
      <c r="AA936" s="26"/>
    </row>
    <row r="937">
      <c r="A937" s="99"/>
      <c r="X937" s="26"/>
      <c r="Y937" s="27"/>
      <c r="AA937" s="26"/>
    </row>
    <row r="938">
      <c r="A938" s="99"/>
      <c r="X938" s="53"/>
      <c r="Y938" s="27"/>
      <c r="AA938" s="53"/>
    </row>
    <row r="939">
      <c r="A939" s="99"/>
      <c r="X939" s="26"/>
      <c r="Y939" s="27"/>
      <c r="AA939" s="26"/>
    </row>
    <row r="940">
      <c r="A940" s="99"/>
      <c r="X940" s="26"/>
      <c r="Y940" s="27"/>
      <c r="AA940" s="26"/>
    </row>
    <row r="941">
      <c r="A941" s="99"/>
      <c r="X941" s="26"/>
      <c r="Y941" s="27"/>
      <c r="AA941" s="26"/>
    </row>
    <row r="942">
      <c r="A942" s="99"/>
      <c r="X942" s="26"/>
      <c r="Y942" s="27"/>
      <c r="AA942" s="26"/>
    </row>
    <row r="943">
      <c r="A943" s="99"/>
      <c r="X943" s="26"/>
      <c r="Y943" s="27"/>
      <c r="AA943" s="26"/>
    </row>
    <row r="944">
      <c r="A944" s="99"/>
      <c r="X944" s="26"/>
      <c r="Y944" s="27"/>
      <c r="AA944" s="26"/>
    </row>
    <row r="945">
      <c r="A945" s="99"/>
      <c r="X945" s="26"/>
      <c r="Y945" s="27"/>
      <c r="AA945" s="26"/>
    </row>
    <row r="946">
      <c r="A946" s="99"/>
      <c r="X946" s="26"/>
      <c r="Y946" s="27"/>
      <c r="AA946" s="26"/>
    </row>
    <row r="947">
      <c r="A947" s="99"/>
      <c r="X947" s="26"/>
      <c r="Y947" s="27"/>
      <c r="AA947" s="26"/>
    </row>
    <row r="948">
      <c r="A948" s="99"/>
      <c r="X948" s="26"/>
      <c r="Y948" s="27"/>
      <c r="AA948" s="26"/>
    </row>
    <row r="949">
      <c r="A949" s="99"/>
      <c r="X949" s="53"/>
      <c r="Y949" s="27"/>
      <c r="AA949" s="53"/>
    </row>
    <row r="950">
      <c r="A950" s="99"/>
      <c r="X950" s="26"/>
      <c r="Y950" s="27"/>
      <c r="AA950" s="26"/>
    </row>
    <row r="951">
      <c r="A951" s="99"/>
      <c r="X951" s="26"/>
      <c r="Y951" s="27"/>
      <c r="AA951" s="26"/>
    </row>
    <row r="952">
      <c r="A952" s="99"/>
      <c r="X952" s="26"/>
      <c r="Y952" s="27"/>
      <c r="AA952" s="26"/>
    </row>
    <row r="953">
      <c r="A953" s="99"/>
      <c r="X953" s="26"/>
      <c r="Y953" s="27"/>
      <c r="AA953" s="26"/>
    </row>
    <row r="954">
      <c r="A954" s="99"/>
      <c r="X954" s="26"/>
      <c r="Y954" s="27"/>
      <c r="AA954" s="26"/>
    </row>
    <row r="955">
      <c r="A955" s="99"/>
      <c r="X955" s="26"/>
      <c r="Y955" s="27"/>
      <c r="AA955" s="26"/>
    </row>
    <row r="956">
      <c r="A956" s="99"/>
      <c r="X956" s="26"/>
      <c r="Y956" s="27"/>
      <c r="AA956" s="26"/>
    </row>
    <row r="957">
      <c r="A957" s="99"/>
      <c r="X957" s="26"/>
      <c r="Y957" s="27"/>
      <c r="AA957" s="26"/>
    </row>
    <row r="958">
      <c r="A958" s="99"/>
      <c r="X958" s="26"/>
      <c r="Y958" s="27"/>
      <c r="AA958" s="26"/>
    </row>
    <row r="959">
      <c r="A959" s="99"/>
      <c r="X959" s="53"/>
      <c r="Y959" s="27"/>
      <c r="AA959" s="53"/>
    </row>
    <row r="960">
      <c r="A960" s="99"/>
      <c r="X960" s="26"/>
      <c r="Y960" s="27"/>
      <c r="AA960" s="26"/>
    </row>
    <row r="961">
      <c r="A961" s="99"/>
      <c r="X961" s="26"/>
      <c r="Y961" s="27"/>
      <c r="AA961" s="26"/>
    </row>
    <row r="962">
      <c r="A962" s="99"/>
      <c r="X962" s="26"/>
      <c r="Y962" s="27"/>
      <c r="AA962" s="26"/>
    </row>
    <row r="963">
      <c r="A963" s="99"/>
      <c r="X963" s="26"/>
      <c r="Y963" s="27"/>
      <c r="AA963" s="26"/>
    </row>
    <row r="964">
      <c r="A964" s="99"/>
      <c r="X964" s="26"/>
      <c r="Y964" s="27"/>
      <c r="AA964" s="26"/>
    </row>
    <row r="965">
      <c r="A965" s="99"/>
      <c r="X965" s="26"/>
      <c r="Y965" s="27"/>
      <c r="AA965" s="26"/>
    </row>
    <row r="966">
      <c r="A966" s="99"/>
      <c r="X966" s="26"/>
      <c r="Y966" s="27"/>
      <c r="AA966" s="26"/>
    </row>
    <row r="967">
      <c r="A967" s="99"/>
      <c r="X967" s="26"/>
      <c r="Y967" s="27"/>
      <c r="AA967" s="26"/>
    </row>
    <row r="968">
      <c r="A968" s="99"/>
      <c r="X968" s="53"/>
      <c r="Y968" s="27"/>
      <c r="AA968" s="53"/>
    </row>
    <row r="969">
      <c r="A969" s="99"/>
      <c r="X969" s="26"/>
      <c r="Y969" s="27"/>
      <c r="AA969" s="26"/>
    </row>
    <row r="970">
      <c r="A970" s="99"/>
      <c r="X970" s="26"/>
      <c r="Y970" s="27"/>
      <c r="AA970" s="26"/>
    </row>
    <row r="971">
      <c r="A971" s="99"/>
      <c r="X971" s="26"/>
      <c r="Y971" s="27"/>
      <c r="AA971" s="26"/>
    </row>
    <row r="972">
      <c r="A972" s="99"/>
      <c r="X972" s="26"/>
      <c r="Y972" s="27"/>
      <c r="AA972" s="26"/>
    </row>
    <row r="973">
      <c r="A973" s="99"/>
      <c r="X973" s="26"/>
      <c r="Y973" s="27"/>
      <c r="AA973" s="26"/>
    </row>
    <row r="974">
      <c r="A974" s="99"/>
      <c r="X974" s="26"/>
      <c r="Y974" s="27"/>
      <c r="AA974" s="26"/>
    </row>
    <row r="975">
      <c r="A975" s="99"/>
      <c r="X975" s="26"/>
      <c r="Y975" s="27"/>
      <c r="AA975" s="26"/>
    </row>
    <row r="976">
      <c r="A976" s="99"/>
      <c r="X976" s="26"/>
      <c r="Y976" s="27"/>
      <c r="AA976" s="26"/>
    </row>
    <row r="977">
      <c r="A977" s="99"/>
      <c r="X977" s="26"/>
      <c r="Y977" s="27"/>
      <c r="AA977" s="26"/>
    </row>
    <row r="978">
      <c r="A978" s="99"/>
      <c r="X978" s="26"/>
      <c r="Y978" s="27"/>
      <c r="AA978" s="26"/>
    </row>
    <row r="979">
      <c r="A979" s="99"/>
      <c r="X979" s="53"/>
      <c r="Y979" s="27"/>
      <c r="AA979" s="53"/>
    </row>
    <row r="980">
      <c r="A980" s="99"/>
      <c r="X980" s="26"/>
      <c r="Y980" s="27"/>
      <c r="AA980" s="26"/>
    </row>
    <row r="981">
      <c r="A981" s="99"/>
      <c r="X981" s="26"/>
      <c r="Y981" s="27"/>
      <c r="AA981" s="26"/>
    </row>
    <row r="982">
      <c r="A982" s="99"/>
      <c r="X982" s="26"/>
      <c r="Y982" s="27"/>
      <c r="AA982" s="26"/>
    </row>
    <row r="983">
      <c r="A983" s="99"/>
      <c r="X983" s="26"/>
      <c r="Y983" s="27"/>
      <c r="AA983" s="26"/>
    </row>
    <row r="984">
      <c r="A984" s="99"/>
      <c r="X984" s="26"/>
      <c r="Y984" s="27"/>
      <c r="AA984" s="26"/>
    </row>
    <row r="985">
      <c r="A985" s="99"/>
      <c r="X985" s="26"/>
      <c r="Y985" s="27"/>
      <c r="AA985" s="26"/>
    </row>
    <row r="986">
      <c r="A986" s="99"/>
      <c r="X986" s="26"/>
      <c r="Y986" s="27"/>
      <c r="AA986" s="26"/>
    </row>
    <row r="987">
      <c r="A987" s="99"/>
      <c r="X987" s="26"/>
      <c r="Y987" s="27"/>
      <c r="AA987" s="26"/>
    </row>
    <row r="988">
      <c r="A988" s="99"/>
      <c r="X988" s="53"/>
      <c r="Y988" s="27"/>
      <c r="AA988" s="53"/>
    </row>
    <row r="989">
      <c r="A989" s="99"/>
      <c r="X989" s="26"/>
      <c r="Y989" s="27"/>
      <c r="AA989" s="26"/>
    </row>
    <row r="990">
      <c r="A990" s="99"/>
      <c r="X990" s="26"/>
      <c r="Y990" s="27"/>
      <c r="AA990" s="26"/>
    </row>
    <row r="991">
      <c r="A991" s="99"/>
      <c r="X991" s="26"/>
      <c r="Y991" s="27"/>
      <c r="AA991" s="26"/>
    </row>
    <row r="992">
      <c r="A992" s="99"/>
      <c r="X992" s="26"/>
      <c r="Y992" s="27"/>
      <c r="AA992" s="26"/>
    </row>
    <row r="993">
      <c r="A993" s="99"/>
      <c r="X993" s="26"/>
      <c r="Y993" s="27"/>
      <c r="AA993" s="26"/>
    </row>
    <row r="994">
      <c r="A994" s="99"/>
      <c r="X994" s="26"/>
      <c r="Y994" s="27"/>
      <c r="AA994" s="26"/>
    </row>
    <row r="995">
      <c r="A995" s="99"/>
      <c r="X995" s="26"/>
      <c r="Y995" s="27"/>
      <c r="AA995" s="26"/>
    </row>
    <row r="996">
      <c r="A996" s="99"/>
      <c r="X996" s="26"/>
      <c r="Y996" s="27"/>
      <c r="AA996" s="26"/>
    </row>
    <row r="997">
      <c r="A997" s="99"/>
      <c r="X997" s="26"/>
      <c r="Y997" s="27"/>
      <c r="AA997" s="26"/>
    </row>
    <row r="998">
      <c r="A998" s="99"/>
      <c r="X998" s="53"/>
      <c r="Y998" s="27"/>
      <c r="AA998" s="53"/>
    </row>
    <row r="999">
      <c r="A999" s="99"/>
      <c r="X999" s="26"/>
      <c r="Y999" s="27"/>
      <c r="AA999" s="26"/>
    </row>
    <row r="1000">
      <c r="A1000" s="99"/>
      <c r="X1000" s="26"/>
      <c r="Y1000" s="27"/>
      <c r="AA1000" s="26"/>
    </row>
    <row r="1001">
      <c r="A1001" s="99"/>
      <c r="X1001" s="26"/>
      <c r="Y1001" s="27"/>
      <c r="AA1001" s="26"/>
    </row>
    <row r="1002">
      <c r="A1002" s="99"/>
      <c r="X1002" s="26"/>
      <c r="Y1002" s="27"/>
      <c r="AA1002" s="26"/>
    </row>
    <row r="1003">
      <c r="A1003" s="99"/>
      <c r="X1003" s="26"/>
      <c r="Y1003" s="27"/>
      <c r="AA1003" s="26"/>
    </row>
    <row r="1004">
      <c r="A1004" s="99"/>
      <c r="X1004" s="26"/>
      <c r="Y1004" s="27"/>
      <c r="AA1004" s="26"/>
    </row>
    <row r="1005">
      <c r="A1005" s="99"/>
      <c r="X1005" s="26"/>
      <c r="Y1005" s="27"/>
      <c r="AA1005" s="26"/>
    </row>
    <row r="1006">
      <c r="A1006" s="99"/>
      <c r="X1006" s="26"/>
      <c r="Y1006" s="27"/>
      <c r="AA1006" s="26"/>
    </row>
    <row r="1007">
      <c r="A1007" s="99"/>
      <c r="X1007" s="26"/>
      <c r="Y1007" s="27"/>
      <c r="AA1007" s="26"/>
    </row>
    <row r="1008">
      <c r="A1008" s="99"/>
      <c r="X1008" s="53"/>
      <c r="Y1008" s="27"/>
      <c r="AA1008" s="53"/>
    </row>
    <row r="1009">
      <c r="A1009" s="99"/>
      <c r="X1009" s="26"/>
      <c r="Y1009" s="27"/>
      <c r="AA1009" s="26"/>
    </row>
    <row r="1010">
      <c r="A1010" s="99"/>
      <c r="X1010" s="26"/>
      <c r="Y1010" s="27"/>
      <c r="AA1010" s="26"/>
    </row>
    <row r="1011">
      <c r="A1011" s="99"/>
      <c r="X1011" s="26"/>
      <c r="Y1011" s="27"/>
      <c r="AA1011" s="26"/>
    </row>
    <row r="1012">
      <c r="A1012" s="99"/>
      <c r="X1012" s="26"/>
      <c r="Y1012" s="27"/>
      <c r="AA1012" s="26"/>
    </row>
    <row r="1013">
      <c r="A1013" s="99"/>
      <c r="X1013" s="26"/>
      <c r="Y1013" s="27"/>
      <c r="AA1013" s="26"/>
    </row>
    <row r="1014">
      <c r="A1014" s="99"/>
      <c r="X1014" s="26"/>
      <c r="Y1014" s="27"/>
      <c r="AA1014" s="26"/>
    </row>
    <row r="1015">
      <c r="A1015" s="99"/>
      <c r="X1015" s="26"/>
      <c r="Y1015" s="27"/>
      <c r="AA1015" s="26"/>
    </row>
    <row r="1016">
      <c r="A1016" s="99"/>
      <c r="X1016" s="26"/>
      <c r="Y1016" s="27"/>
      <c r="AA1016" s="26"/>
    </row>
    <row r="1017">
      <c r="A1017" s="99"/>
      <c r="X1017" s="53"/>
      <c r="Y1017" s="27"/>
      <c r="AA1017" s="53"/>
    </row>
    <row r="1018">
      <c r="A1018" s="99"/>
      <c r="X1018" s="26"/>
      <c r="Y1018" s="27"/>
      <c r="AA1018" s="26"/>
    </row>
    <row r="1019">
      <c r="A1019" s="99"/>
      <c r="X1019" s="26"/>
      <c r="Y1019" s="27"/>
      <c r="AA1019" s="26"/>
    </row>
    <row r="1020">
      <c r="A1020" s="99"/>
      <c r="X1020" s="26"/>
      <c r="Y1020" s="27"/>
      <c r="AA1020" s="26"/>
    </row>
    <row r="1021">
      <c r="A1021" s="99"/>
      <c r="X1021" s="26"/>
      <c r="Y1021" s="27"/>
      <c r="AA1021" s="26"/>
    </row>
    <row r="1022">
      <c r="A1022" s="99"/>
      <c r="X1022" s="26"/>
      <c r="Y1022" s="27"/>
      <c r="AA1022" s="26"/>
    </row>
    <row r="1023">
      <c r="A1023" s="99"/>
      <c r="X1023" s="26"/>
      <c r="Y1023" s="27"/>
      <c r="AA1023" s="26"/>
    </row>
    <row r="1024">
      <c r="A1024" s="99"/>
      <c r="X1024" s="26"/>
      <c r="Y1024" s="27"/>
      <c r="AA1024" s="26"/>
    </row>
    <row r="1025">
      <c r="A1025" s="99"/>
      <c r="X1025" s="26"/>
      <c r="Y1025" s="27"/>
      <c r="AA1025" s="26"/>
    </row>
    <row r="1026">
      <c r="A1026" s="99"/>
      <c r="X1026" s="26"/>
      <c r="Y1026" s="27"/>
      <c r="AA1026" s="26"/>
    </row>
    <row r="1027">
      <c r="A1027" s="99"/>
      <c r="X1027" s="53"/>
      <c r="Y1027" s="27"/>
      <c r="AA1027" s="53"/>
    </row>
    <row r="1028">
      <c r="A1028" s="99"/>
      <c r="X1028" s="26"/>
      <c r="Y1028" s="27"/>
      <c r="AA1028" s="26"/>
    </row>
    <row r="1029">
      <c r="A1029" s="99"/>
      <c r="X1029" s="74"/>
      <c r="Y1029" s="27"/>
      <c r="AA1029" s="74"/>
    </row>
    <row r="1030">
      <c r="A1030" s="99"/>
    </row>
  </sheetData>
  <mergeCells count="10">
    <mergeCell ref="A73:A79"/>
    <mergeCell ref="A83:A89"/>
    <mergeCell ref="A93:A99"/>
    <mergeCell ref="A3:A9"/>
    <mergeCell ref="A13:A20"/>
    <mergeCell ref="A24:A29"/>
    <mergeCell ref="A33:A38"/>
    <mergeCell ref="A42:A49"/>
    <mergeCell ref="A53:A59"/>
    <mergeCell ref="A63:A6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6.0"/>
  </cols>
  <sheetData>
    <row r="1" ht="91.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7" t="s">
        <v>25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/>
      <c r="V1" s="12" t="s">
        <v>20</v>
      </c>
      <c r="W1" s="75"/>
      <c r="X1" s="12"/>
      <c r="Y1" s="9"/>
      <c r="Z1" s="12"/>
      <c r="AA1" s="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>
      <c r="A2" s="76"/>
      <c r="B2" s="15"/>
      <c r="C2" s="16"/>
      <c r="D2" s="16"/>
      <c r="E2" s="17"/>
      <c r="F2" s="18"/>
      <c r="G2" s="19"/>
      <c r="H2" s="18"/>
      <c r="I2" s="20"/>
      <c r="J2" s="20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19"/>
      <c r="W2" s="23"/>
      <c r="X2" s="26"/>
      <c r="Y2" s="27"/>
      <c r="Z2" s="26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>
      <c r="A3" s="78">
        <v>2010.0</v>
      </c>
      <c r="B3" s="30">
        <v>72.0</v>
      </c>
      <c r="C3" s="31" t="s">
        <v>34</v>
      </c>
      <c r="D3" s="31" t="s">
        <v>22</v>
      </c>
      <c r="E3" s="32">
        <v>40260.0</v>
      </c>
      <c r="F3" s="33">
        <v>8.020000457763672</v>
      </c>
      <c r="G3" s="34">
        <v>3.0999999046325684</v>
      </c>
      <c r="H3" s="33">
        <v>11.529999732971191</v>
      </c>
      <c r="I3" s="20"/>
      <c r="J3" s="35">
        <v>0.28103044629096985</v>
      </c>
      <c r="K3" s="45">
        <v>69.29000091552734</v>
      </c>
      <c r="L3" s="37">
        <v>0.1594506949186325</v>
      </c>
      <c r="M3" s="80">
        <v>0.13689379394054413</v>
      </c>
      <c r="N3" s="42">
        <v>0.00863999966531992</v>
      </c>
      <c r="O3" s="39">
        <v>1.6595208644866943</v>
      </c>
      <c r="P3" s="37">
        <v>19.263500213623047</v>
      </c>
      <c r="Q3" s="39">
        <v>10.583483695983887</v>
      </c>
      <c r="R3" s="39">
        <v>2.560184955596924</v>
      </c>
      <c r="S3" s="39">
        <v>9.22783088684082</v>
      </c>
      <c r="T3" s="37">
        <f t="shared" ref="T3:T9" si="1"> M3 + N3 + I3</f>
        <v>0.1455337936</v>
      </c>
      <c r="U3" s="23"/>
      <c r="V3" s="19"/>
      <c r="W3" s="23"/>
      <c r="X3" s="26"/>
      <c r="Y3" s="27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>
      <c r="A4" s="40"/>
      <c r="B4" s="30">
        <v>72.0</v>
      </c>
      <c r="C4" s="31" t="s">
        <v>34</v>
      </c>
      <c r="D4" s="31" t="s">
        <v>22</v>
      </c>
      <c r="E4" s="32">
        <v>40297.0</v>
      </c>
      <c r="F4" s="33">
        <v>8.010000228881836</v>
      </c>
      <c r="G4" s="34">
        <v>3.4000000953674316</v>
      </c>
      <c r="H4" s="33">
        <v>11.09000015258789</v>
      </c>
      <c r="I4" s="20"/>
      <c r="J4" s="35">
        <v>0.24590164422988892</v>
      </c>
      <c r="K4" s="21"/>
      <c r="L4" s="37">
        <v>0.16647499799728394</v>
      </c>
      <c r="M4" s="37">
        <v>0.16758747398853302</v>
      </c>
      <c r="N4" s="42">
        <v>0.009119999594986439</v>
      </c>
      <c r="O4" s="39">
        <v>1.981781005859375</v>
      </c>
      <c r="P4" s="37">
        <v>15.663399696350098</v>
      </c>
      <c r="Q4" s="39">
        <v>2.765564203262329</v>
      </c>
      <c r="R4" s="39">
        <v>4.255022048950195</v>
      </c>
      <c r="S4" s="39">
        <v>10.627405166625977</v>
      </c>
      <c r="T4" s="37">
        <f t="shared" si="1"/>
        <v>0.1767074736</v>
      </c>
      <c r="U4" s="23"/>
      <c r="V4" s="19"/>
      <c r="W4" s="23"/>
      <c r="X4" s="26"/>
      <c r="Y4" s="27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>
      <c r="A5" s="40"/>
      <c r="B5" s="30">
        <v>72.0</v>
      </c>
      <c r="C5" s="31" t="s">
        <v>34</v>
      </c>
      <c r="D5" s="31" t="s">
        <v>22</v>
      </c>
      <c r="E5" s="32">
        <v>40343.0</v>
      </c>
      <c r="F5" s="33">
        <v>7.769999980926514</v>
      </c>
      <c r="G5" s="43">
        <v>1.7999999523162842</v>
      </c>
      <c r="H5" s="33">
        <v>9.100000381469727</v>
      </c>
      <c r="I5" s="41">
        <v>0.6893677711486816</v>
      </c>
      <c r="J5" s="41">
        <v>0.1522248238325119</v>
      </c>
      <c r="K5" s="21"/>
      <c r="L5" s="37">
        <v>0.13411660492420197</v>
      </c>
      <c r="M5" s="37">
        <v>0.10227272659540176</v>
      </c>
      <c r="N5" s="42">
        <v>0.00592300109565258</v>
      </c>
      <c r="O5" s="39">
        <v>1.314428448677063</v>
      </c>
      <c r="P5" s="37">
        <v>9.273500442504883</v>
      </c>
      <c r="Q5" s="39">
        <v>2.701946496963501</v>
      </c>
      <c r="R5" s="39">
        <v>2.5682213306427</v>
      </c>
      <c r="S5" s="39">
        <v>7.8509321212768555</v>
      </c>
      <c r="T5" s="37">
        <f t="shared" si="1"/>
        <v>0.7975634988</v>
      </c>
      <c r="U5" s="23"/>
      <c r="V5" s="19"/>
      <c r="W5" s="23"/>
      <c r="X5" s="26"/>
      <c r="Y5" s="27"/>
      <c r="Z5" s="26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>
      <c r="A6" s="40"/>
      <c r="B6" s="30">
        <v>72.0</v>
      </c>
      <c r="C6" s="31" t="s">
        <v>34</v>
      </c>
      <c r="D6" s="31" t="s">
        <v>22</v>
      </c>
      <c r="E6" s="32">
        <v>40388.0</v>
      </c>
      <c r="F6" s="33">
        <v>8.039999961853027</v>
      </c>
      <c r="G6" s="43">
        <v>2.0</v>
      </c>
      <c r="H6" s="33">
        <v>7.690000057220459</v>
      </c>
      <c r="I6" s="59">
        <v>0.19203220307826996</v>
      </c>
      <c r="J6" s="35">
        <v>0.3981264531612396</v>
      </c>
      <c r="K6" s="45">
        <v>131.1699981689453</v>
      </c>
      <c r="L6" s="37">
        <v>0.09092310070991516</v>
      </c>
      <c r="M6" s="37">
        <v>0.22159090638160706</v>
      </c>
      <c r="N6" s="42">
        <v>0.05626850947737694</v>
      </c>
      <c r="O6" s="39">
        <v>3.0678253173828125</v>
      </c>
      <c r="P6" s="37">
        <v>2.0452001094818115</v>
      </c>
      <c r="Q6" s="39">
        <v>4.024218559265137</v>
      </c>
      <c r="R6" s="39">
        <v>4.335719585418701</v>
      </c>
      <c r="S6" s="39">
        <v>13.400954246520996</v>
      </c>
      <c r="T6" s="37">
        <f t="shared" si="1"/>
        <v>0.4698916189</v>
      </c>
      <c r="U6" s="23"/>
      <c r="V6" s="19"/>
      <c r="W6" s="23"/>
      <c r="X6" s="26"/>
      <c r="Y6" s="27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A7" s="40"/>
      <c r="B7" s="30">
        <v>72.0</v>
      </c>
      <c r="C7" s="31" t="s">
        <v>34</v>
      </c>
      <c r="D7" s="31" t="s">
        <v>22</v>
      </c>
      <c r="E7" s="32">
        <v>40421.0</v>
      </c>
      <c r="F7" s="33">
        <v>8.0</v>
      </c>
      <c r="G7" s="43">
        <v>3.0</v>
      </c>
      <c r="H7" s="44">
        <v>6.869999885559082</v>
      </c>
      <c r="I7" s="35">
        <v>3.821049690246582</v>
      </c>
      <c r="J7" s="84">
        <v>0.5152224898338318</v>
      </c>
      <c r="K7" s="100">
        <v>176.14999389648438</v>
      </c>
      <c r="L7" s="37">
        <v>0.03960367664694786</v>
      </c>
      <c r="M7" s="37">
        <v>0.05681818351149559</v>
      </c>
      <c r="N7" s="42">
        <v>0.08341559767723083</v>
      </c>
      <c r="O7" s="39">
        <v>5.123039245605469</v>
      </c>
      <c r="P7" s="37">
        <v>22.350500106811523</v>
      </c>
      <c r="Q7" s="39">
        <v>11.234600067138672</v>
      </c>
      <c r="R7" s="39">
        <v>9.773125648498535</v>
      </c>
      <c r="S7" s="39">
        <v>26.531152725219727</v>
      </c>
      <c r="T7" s="37">
        <f t="shared" si="1"/>
        <v>3.961283471</v>
      </c>
      <c r="U7" s="23"/>
      <c r="V7" s="19"/>
      <c r="W7" s="23"/>
      <c r="X7" s="26"/>
      <c r="Y7" s="27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>
      <c r="A8" s="40"/>
      <c r="B8" s="30">
        <v>72.0</v>
      </c>
      <c r="C8" s="31" t="s">
        <v>34</v>
      </c>
      <c r="D8" s="31" t="s">
        <v>22</v>
      </c>
      <c r="E8" s="32">
        <v>40444.0</v>
      </c>
      <c r="F8" s="33">
        <v>8.65999984741211</v>
      </c>
      <c r="G8" s="43">
        <v>1.7999999523162842</v>
      </c>
      <c r="H8" s="33">
        <v>10.680000305175781</v>
      </c>
      <c r="I8" s="35">
        <v>3.0178909301757812</v>
      </c>
      <c r="J8" s="84">
        <v>0.4098360538482666</v>
      </c>
      <c r="K8" s="100">
        <v>150.8000030517578</v>
      </c>
      <c r="L8" s="37">
        <v>0.021185802295804024</v>
      </c>
      <c r="M8" s="37">
        <v>0.028409091755747795</v>
      </c>
      <c r="N8" s="42">
        <v>0.019743336364626884</v>
      </c>
      <c r="O8" s="39">
        <v>3.957803964614868</v>
      </c>
      <c r="P8" s="37">
        <v>17.77560043334961</v>
      </c>
      <c r="Q8" s="39">
        <v>7.789087295532227</v>
      </c>
      <c r="R8" s="39">
        <v>6.895435333251953</v>
      </c>
      <c r="S8" s="39">
        <v>19.346689224243164</v>
      </c>
      <c r="T8" s="37">
        <f t="shared" si="1"/>
        <v>3.066043358</v>
      </c>
      <c r="U8" s="23"/>
      <c r="V8" s="19"/>
      <c r="W8" s="23"/>
      <c r="X8" s="26"/>
      <c r="Y8" s="27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>
      <c r="A9" s="46"/>
      <c r="B9" s="30">
        <v>72.0</v>
      </c>
      <c r="C9" s="31" t="s">
        <v>34</v>
      </c>
      <c r="D9" s="31" t="s">
        <v>22</v>
      </c>
      <c r="E9" s="32">
        <v>40479.0</v>
      </c>
      <c r="F9" s="33">
        <v>7.849999904632568</v>
      </c>
      <c r="G9" s="43">
        <v>2.5</v>
      </c>
      <c r="H9" s="33">
        <v>8.399999618530273</v>
      </c>
      <c r="I9" s="20"/>
      <c r="J9" s="35">
        <v>0.33957844972610474</v>
      </c>
      <c r="K9" s="45">
        <v>122.19999694824219</v>
      </c>
      <c r="L9" s="37">
        <v>0.05062184855341911</v>
      </c>
      <c r="M9" s="37">
        <v>0.09090909361839294</v>
      </c>
      <c r="N9" s="42">
        <v>0.024185586720705032</v>
      </c>
      <c r="O9" s="39">
        <v>4.007792949676514</v>
      </c>
      <c r="P9" s="37">
        <v>23.321399688720703</v>
      </c>
      <c r="Q9" s="39">
        <v>7.321174144744873</v>
      </c>
      <c r="R9" s="39">
        <v>6.423433303833008</v>
      </c>
      <c r="S9" s="39">
        <v>16.864091873168945</v>
      </c>
      <c r="T9" s="37">
        <f t="shared" si="1"/>
        <v>0.1150946803</v>
      </c>
      <c r="U9" s="23"/>
      <c r="V9" s="19"/>
      <c r="W9" s="23"/>
      <c r="X9" s="26"/>
      <c r="Y9" s="27"/>
      <c r="Z9" s="26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>
      <c r="A10" s="76"/>
      <c r="B10" s="15"/>
      <c r="C10" s="16"/>
      <c r="D10" s="16"/>
      <c r="E10" s="17"/>
      <c r="F10" s="18"/>
      <c r="G10" s="19"/>
      <c r="H10" s="18"/>
      <c r="I10" s="20"/>
      <c r="J10" s="20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9"/>
      <c r="W10" s="23"/>
      <c r="X10" s="26"/>
      <c r="Y10" s="27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>
      <c r="A11" s="101" t="s">
        <v>28</v>
      </c>
      <c r="B11" s="15"/>
      <c r="C11" s="16"/>
      <c r="D11" s="16"/>
      <c r="E11" s="17"/>
      <c r="F11" s="48">
        <f t="shared" ref="F11:H11" si="2"> (sum(F3:F9)/7)</f>
        <v>8.050000054</v>
      </c>
      <c r="G11" s="48">
        <f t="shared" si="2"/>
        <v>2.514285701</v>
      </c>
      <c r="H11" s="48">
        <f t="shared" si="2"/>
        <v>9.337142876</v>
      </c>
      <c r="I11" s="49">
        <f> (sum(I5:I8)/4)</f>
        <v>1.930085149</v>
      </c>
      <c r="J11" s="55">
        <f> (sum(J3:J9)/7)</f>
        <v>0.3345600516</v>
      </c>
      <c r="K11" s="49">
        <f> (sum(K6:K9,K3)/5)</f>
        <v>129.9219986</v>
      </c>
      <c r="L11" s="50">
        <f t="shared" ref="L11:S11" si="3"> (sum(L3:L9)/7)</f>
        <v>0.09462524658</v>
      </c>
      <c r="M11" s="50">
        <f t="shared" si="3"/>
        <v>0.1149258957</v>
      </c>
      <c r="N11" s="50">
        <f t="shared" si="3"/>
        <v>0.02961371866</v>
      </c>
      <c r="O11" s="50">
        <f t="shared" si="3"/>
        <v>3.016027399</v>
      </c>
      <c r="P11" s="50">
        <f t="shared" si="3"/>
        <v>15.67044296</v>
      </c>
      <c r="Q11" s="50">
        <f t="shared" si="3"/>
        <v>6.631439209</v>
      </c>
      <c r="R11" s="50">
        <f t="shared" si="3"/>
        <v>5.258734601</v>
      </c>
      <c r="S11" s="50">
        <f t="shared" si="3"/>
        <v>14.83557946</v>
      </c>
      <c r="T11" s="37">
        <f> M11 + N11 + I11</f>
        <v>2.074624763</v>
      </c>
      <c r="U11" s="23"/>
      <c r="V11" s="83"/>
      <c r="W11" s="23"/>
      <c r="X11" s="53"/>
      <c r="Y11" s="27"/>
      <c r="Z11" s="53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>
      <c r="A12" s="76"/>
      <c r="B12" s="15"/>
      <c r="C12" s="16"/>
      <c r="D12" s="16"/>
      <c r="E12" s="17"/>
      <c r="F12" s="18"/>
      <c r="G12" s="19"/>
      <c r="H12" s="18"/>
      <c r="I12" s="20"/>
      <c r="J12" s="20"/>
      <c r="K12" s="2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9"/>
      <c r="W12" s="23"/>
      <c r="X12" s="26"/>
      <c r="Y12" s="27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>
      <c r="A13" s="78">
        <v>2011.0</v>
      </c>
      <c r="B13" s="30">
        <v>72.0</v>
      </c>
      <c r="C13" s="31" t="s">
        <v>34</v>
      </c>
      <c r="D13" s="31" t="s">
        <v>22</v>
      </c>
      <c r="E13" s="32">
        <v>40631.0</v>
      </c>
      <c r="F13" s="33">
        <v>7.900000095367432</v>
      </c>
      <c r="G13" s="43">
        <v>2.299999952316284</v>
      </c>
      <c r="H13" s="33">
        <v>11.359999656677246</v>
      </c>
      <c r="I13" s="41">
        <v>1.9186322689056396</v>
      </c>
      <c r="J13" s="35">
        <v>0.32786884903907776</v>
      </c>
      <c r="K13" s="45">
        <v>85.1500015258789</v>
      </c>
      <c r="L13" s="37">
        <v>0.0683063194155693</v>
      </c>
      <c r="M13" s="80">
        <v>0.4375</v>
      </c>
      <c r="N13" s="42">
        <v>0.009871668182313442</v>
      </c>
      <c r="O13" s="39">
        <v>6.250076770782471</v>
      </c>
      <c r="P13" s="37">
        <v>26.21820068359375</v>
      </c>
      <c r="Q13" s="39">
        <v>11.769153594970703</v>
      </c>
      <c r="R13" s="39">
        <v>9.577059745788574</v>
      </c>
      <c r="S13" s="39">
        <v>35.55153274536133</v>
      </c>
      <c r="T13" s="37">
        <f t="shared" ref="T13:T20" si="4"> M13 + N13 + I13</f>
        <v>2.366003937</v>
      </c>
      <c r="U13" s="23"/>
      <c r="V13" s="19"/>
      <c r="W13" s="23"/>
      <c r="X13" s="26"/>
      <c r="Y13" s="27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>
      <c r="A14" s="40"/>
      <c r="B14" s="30">
        <v>72.0</v>
      </c>
      <c r="C14" s="31" t="s">
        <v>34</v>
      </c>
      <c r="D14" s="31" t="s">
        <v>22</v>
      </c>
      <c r="E14" s="32">
        <v>40660.0</v>
      </c>
      <c r="F14" s="33">
        <v>7.679999828338623</v>
      </c>
      <c r="G14" s="43">
        <v>0.8999999761581421</v>
      </c>
      <c r="H14" s="33">
        <v>7.980000019073486</v>
      </c>
      <c r="I14" s="41">
        <v>1.0553741455078125</v>
      </c>
      <c r="J14" s="41">
        <v>0.12880562245845795</v>
      </c>
      <c r="K14" s="45">
        <v>76.05000305175781</v>
      </c>
      <c r="L14" s="37">
        <v>0.09159810096025467</v>
      </c>
      <c r="M14" s="37">
        <v>0.23386062681674957</v>
      </c>
      <c r="N14" s="42">
        <v>0.003948667552322149</v>
      </c>
      <c r="O14" s="39">
        <v>1.4990546703338623</v>
      </c>
      <c r="P14" s="37">
        <v>15.121299743652344</v>
      </c>
      <c r="Q14" s="39">
        <v>2.605506420135498</v>
      </c>
      <c r="R14" s="39">
        <v>2.4966304302215576</v>
      </c>
      <c r="S14" s="39">
        <v>8.390551567077637</v>
      </c>
      <c r="T14" s="37">
        <f t="shared" si="4"/>
        <v>1.29318344</v>
      </c>
      <c r="U14" s="23"/>
      <c r="V14" s="19"/>
      <c r="W14" s="23"/>
      <c r="X14" s="26"/>
      <c r="Y14" s="27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>
      <c r="A15" s="40"/>
      <c r="B15" s="30">
        <v>72.0</v>
      </c>
      <c r="C15" s="31" t="s">
        <v>34</v>
      </c>
      <c r="D15" s="31" t="s">
        <v>22</v>
      </c>
      <c r="E15" s="32">
        <v>40687.0</v>
      </c>
      <c r="F15" s="33">
        <v>7.630000114440918</v>
      </c>
      <c r="G15" s="43">
        <v>3.0</v>
      </c>
      <c r="H15" s="33">
        <v>11.5</v>
      </c>
      <c r="I15" s="41">
        <v>0.5655322670936584</v>
      </c>
      <c r="J15" s="41">
        <v>0.14051522314548492</v>
      </c>
      <c r="K15" s="36">
        <v>51.349998474121094</v>
      </c>
      <c r="L15" s="37">
        <v>0.043079376220703125</v>
      </c>
      <c r="M15" s="37">
        <v>0.11415134370326996</v>
      </c>
      <c r="N15" s="42">
        <v>0.0033783784601837397</v>
      </c>
      <c r="O15" s="39">
        <v>1.3406280279159546</v>
      </c>
      <c r="P15" s="37">
        <v>9.928799629211426</v>
      </c>
      <c r="Q15" s="39">
        <v>2.3662002086639404</v>
      </c>
      <c r="R15" s="39">
        <v>2.7189109325408936</v>
      </c>
      <c r="S15" s="39">
        <v>7.33202600479126</v>
      </c>
      <c r="T15" s="37">
        <f t="shared" si="4"/>
        <v>0.6830619893</v>
      </c>
      <c r="U15" s="23"/>
      <c r="V15" s="19"/>
      <c r="W15" s="23"/>
      <c r="X15" s="26"/>
      <c r="Y15" s="27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>
      <c r="A16" s="40"/>
      <c r="B16" s="30">
        <v>72.0</v>
      </c>
      <c r="C16" s="31" t="s">
        <v>34</v>
      </c>
      <c r="D16" s="31" t="s">
        <v>22</v>
      </c>
      <c r="E16" s="32">
        <v>40722.0</v>
      </c>
      <c r="F16" s="33">
        <v>7.5</v>
      </c>
      <c r="G16" s="43">
        <v>2.200000047683716</v>
      </c>
      <c r="H16" s="33">
        <v>10.319999694824219</v>
      </c>
      <c r="I16" s="41">
        <v>0.4201580584049225</v>
      </c>
      <c r="J16" s="35">
        <v>0.2107728272676468</v>
      </c>
      <c r="K16" s="36">
        <v>50.04999923706055</v>
      </c>
      <c r="L16" s="37">
        <v>0.39226725697517395</v>
      </c>
      <c r="M16" s="37">
        <v>0.08422403037548065</v>
      </c>
      <c r="N16" s="42">
        <v>0.0072393822483718395</v>
      </c>
      <c r="O16" s="39">
        <v>1.2950165271759033</v>
      </c>
      <c r="P16" s="37">
        <v>10.142200469970703</v>
      </c>
      <c r="Q16" s="39">
        <v>2.445950984954834</v>
      </c>
      <c r="R16" s="39">
        <v>2.3733880519866943</v>
      </c>
      <c r="S16" s="39">
        <v>7.252241134643555</v>
      </c>
      <c r="T16" s="37">
        <f t="shared" si="4"/>
        <v>0.511621471</v>
      </c>
      <c r="U16" s="23"/>
      <c r="V16" s="19"/>
      <c r="W16" s="23"/>
      <c r="X16" s="26"/>
      <c r="Y16" s="27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>
      <c r="A17" s="40"/>
      <c r="B17" s="30">
        <v>72.0</v>
      </c>
      <c r="C17" s="31" t="s">
        <v>34</v>
      </c>
      <c r="D17" s="31" t="s">
        <v>22</v>
      </c>
      <c r="E17" s="32">
        <v>40745.0</v>
      </c>
      <c r="F17" s="33">
        <v>8.5600004196167</v>
      </c>
      <c r="G17" s="121">
        <v>1.1</v>
      </c>
      <c r="H17" s="33">
        <v>8.100000381469727</v>
      </c>
      <c r="I17" s="20"/>
      <c r="J17" s="41">
        <v>0.1522248238325119</v>
      </c>
      <c r="K17" s="100">
        <v>333.45001220703125</v>
      </c>
      <c r="L17" s="37">
        <v>0.13324710726737976</v>
      </c>
      <c r="M17" s="37">
        <v>0.1569046527147293</v>
      </c>
      <c r="N17" s="42">
        <v>0.02364864945411682</v>
      </c>
      <c r="O17" s="39">
        <v>3.6864471435546875</v>
      </c>
      <c r="P17" s="54"/>
      <c r="Q17" s="39">
        <v>5.486082077026367</v>
      </c>
      <c r="R17" s="39">
        <v>4.069928169250488</v>
      </c>
      <c r="S17" s="39">
        <v>16.239177703857422</v>
      </c>
      <c r="T17" s="37">
        <f t="shared" si="4"/>
        <v>0.1805533022</v>
      </c>
      <c r="U17" s="23"/>
      <c r="V17" s="19"/>
      <c r="W17" s="23"/>
      <c r="X17" s="26"/>
      <c r="Y17" s="27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>
      <c r="A18" s="40"/>
      <c r="B18" s="30">
        <v>72.0</v>
      </c>
      <c r="C18" s="31" t="s">
        <v>34</v>
      </c>
      <c r="D18" s="31" t="s">
        <v>22</v>
      </c>
      <c r="E18" s="32">
        <v>40779.0</v>
      </c>
      <c r="F18" s="33">
        <v>7.679999828338623</v>
      </c>
      <c r="G18" s="43">
        <v>1.7000000476837158</v>
      </c>
      <c r="H18" s="33">
        <v>7.760000228881836</v>
      </c>
      <c r="I18" s="35">
        <v>2.956709623336792</v>
      </c>
      <c r="J18" s="84">
        <v>0.6088992953300476</v>
      </c>
      <c r="K18" s="45">
        <v>112.66000366210938</v>
      </c>
      <c r="L18" s="37">
        <v>0.011365380138158798</v>
      </c>
      <c r="M18" s="37">
        <v>1.1603249311447144</v>
      </c>
      <c r="N18" s="42">
        <v>0.11486486345529556</v>
      </c>
      <c r="O18" s="39">
        <v>3.819791793823242</v>
      </c>
      <c r="P18" s="37">
        <v>19.885400772094727</v>
      </c>
      <c r="Q18" s="39">
        <v>10.103338241577148</v>
      </c>
      <c r="R18" s="39">
        <v>5.46705436706543</v>
      </c>
      <c r="S18" s="39">
        <v>22.31538963317871</v>
      </c>
      <c r="T18" s="37">
        <f t="shared" si="4"/>
        <v>4.231899418</v>
      </c>
      <c r="U18" s="23"/>
      <c r="V18" s="19"/>
      <c r="W18" s="23"/>
      <c r="X18" s="26"/>
      <c r="Y18" s="27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>
      <c r="A19" s="40"/>
      <c r="B19" s="30">
        <v>72.0</v>
      </c>
      <c r="C19" s="31" t="s">
        <v>34</v>
      </c>
      <c r="D19" s="31" t="s">
        <v>22</v>
      </c>
      <c r="E19" s="32">
        <v>40799.0</v>
      </c>
      <c r="F19" s="33">
        <v>7.980000019073486</v>
      </c>
      <c r="G19" s="43">
        <v>1.899999976158142</v>
      </c>
      <c r="H19" s="33">
        <v>7.800000190734863</v>
      </c>
      <c r="I19" s="35">
        <v>3.2732226848602295</v>
      </c>
      <c r="J19" s="84">
        <v>0.5620608925819397</v>
      </c>
      <c r="K19" s="45">
        <v>115.23999786376953</v>
      </c>
      <c r="L19" s="37">
        <v>0.0029560159891843796</v>
      </c>
      <c r="M19" s="37">
        <v>1.7387772798538208</v>
      </c>
      <c r="N19" s="42">
        <v>0.14189189672470093</v>
      </c>
      <c r="O19" s="39">
        <v>2.6380372047424316</v>
      </c>
      <c r="P19" s="37">
        <v>19.272300720214844</v>
      </c>
      <c r="Q19" s="39">
        <v>9.623579978942871</v>
      </c>
      <c r="R19" s="39">
        <v>5.6731438636779785</v>
      </c>
      <c r="S19" s="39">
        <v>18.919551849365234</v>
      </c>
      <c r="T19" s="37">
        <f t="shared" si="4"/>
        <v>5.153891861</v>
      </c>
      <c r="U19" s="23"/>
      <c r="V19" s="19"/>
      <c r="W19" s="23"/>
      <c r="X19" s="26"/>
      <c r="Y19" s="27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>
      <c r="A20" s="46"/>
      <c r="B20" s="30">
        <v>72.0</v>
      </c>
      <c r="C20" s="31" t="s">
        <v>34</v>
      </c>
      <c r="D20" s="31" t="s">
        <v>22</v>
      </c>
      <c r="E20" s="32">
        <v>40833.0</v>
      </c>
      <c r="F20" s="33">
        <v>7.75</v>
      </c>
      <c r="G20" s="43">
        <v>2.200000047683716</v>
      </c>
      <c r="H20" s="33">
        <v>8.130000114440918</v>
      </c>
      <c r="I20" s="41">
        <v>1.8790483474731445</v>
      </c>
      <c r="J20" s="84">
        <v>0.5854800939559937</v>
      </c>
      <c r="K20" s="45">
        <v>127.4000015258789</v>
      </c>
      <c r="L20" s="37">
        <v>0.06101850047707558</v>
      </c>
      <c r="M20" s="37">
        <v>0.07567336410284042</v>
      </c>
      <c r="N20" s="42">
        <v>0.009652509354054928</v>
      </c>
      <c r="O20" s="39">
        <v>3.4724233150482178</v>
      </c>
      <c r="P20" s="37">
        <v>25.265899658203125</v>
      </c>
      <c r="Q20" s="39">
        <v>6.0620646476745605</v>
      </c>
      <c r="R20" s="39">
        <v>5.246333599090576</v>
      </c>
      <c r="S20" s="39">
        <v>16.875106811523438</v>
      </c>
      <c r="T20" s="37">
        <f t="shared" si="4"/>
        <v>1.964374221</v>
      </c>
      <c r="U20" s="23"/>
      <c r="V20" s="19"/>
      <c r="W20" s="23"/>
      <c r="X20" s="26"/>
      <c r="Y20" s="27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>
      <c r="A21" s="76"/>
      <c r="B21" s="15"/>
      <c r="C21" s="16"/>
      <c r="D21" s="16"/>
      <c r="E21" s="17"/>
      <c r="F21" s="18"/>
      <c r="G21" s="19"/>
      <c r="H21" s="18"/>
      <c r="I21" s="20"/>
      <c r="J21" s="20"/>
      <c r="K21" s="2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9"/>
      <c r="W21" s="23"/>
      <c r="X21" s="26"/>
      <c r="Y21" s="27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>
      <c r="A22" s="101" t="s">
        <v>28</v>
      </c>
      <c r="B22" s="15"/>
      <c r="C22" s="16"/>
      <c r="D22" s="16"/>
      <c r="E22" s="17"/>
      <c r="F22" s="48">
        <f t="shared" ref="F22:H22" si="5"> (sum(F13:F20)/8)</f>
        <v>7.835000038</v>
      </c>
      <c r="G22" s="48">
        <f t="shared" si="5"/>
        <v>1.912500006</v>
      </c>
      <c r="H22" s="48">
        <f t="shared" si="5"/>
        <v>9.118750036</v>
      </c>
      <c r="I22" s="49">
        <f> (sum(I18:I20,I13:I16)/7)</f>
        <v>1.724096771</v>
      </c>
      <c r="J22" s="55">
        <f t="shared" ref="J22:O22" si="6"> (sum(J13:J20)/8)</f>
        <v>0.3395784535</v>
      </c>
      <c r="K22" s="49">
        <f t="shared" si="6"/>
        <v>118.9187522</v>
      </c>
      <c r="L22" s="50">
        <f t="shared" si="6"/>
        <v>0.1004797572</v>
      </c>
      <c r="M22" s="50">
        <f t="shared" si="6"/>
        <v>0.5001770286</v>
      </c>
      <c r="N22" s="50">
        <f t="shared" si="6"/>
        <v>0.03931200193</v>
      </c>
      <c r="O22" s="50">
        <f t="shared" si="6"/>
        <v>3.000184432</v>
      </c>
      <c r="P22" s="50">
        <f> (sum(P18:P20,P13:P16)/7)</f>
        <v>17.97630024</v>
      </c>
      <c r="Q22" s="50">
        <f t="shared" ref="Q22:S22" si="7"> (sum(Q13:Q20)/8)</f>
        <v>6.307734519</v>
      </c>
      <c r="R22" s="50">
        <f t="shared" si="7"/>
        <v>4.702806145</v>
      </c>
      <c r="S22" s="50">
        <f t="shared" si="7"/>
        <v>16.60944718</v>
      </c>
      <c r="T22" s="37">
        <f> M22 + N22 + I22</f>
        <v>2.263585801</v>
      </c>
      <c r="U22" s="23"/>
      <c r="V22" s="83"/>
      <c r="W22" s="23"/>
      <c r="X22" s="53"/>
      <c r="Y22" s="27"/>
      <c r="Z22" s="53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>
      <c r="A23" s="76"/>
      <c r="B23" s="15"/>
      <c r="C23" s="16"/>
      <c r="D23" s="16"/>
      <c r="E23" s="17"/>
      <c r="F23" s="18"/>
      <c r="G23" s="19"/>
      <c r="H23" s="18"/>
      <c r="I23" s="20"/>
      <c r="J23" s="20"/>
      <c r="K23" s="21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9"/>
      <c r="W23" s="23"/>
      <c r="X23" s="26"/>
      <c r="Y23" s="27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>
      <c r="A24" s="78">
        <v>2012.0</v>
      </c>
      <c r="B24" s="30">
        <v>72.0</v>
      </c>
      <c r="C24" s="31" t="s">
        <v>34</v>
      </c>
      <c r="D24" s="31" t="s">
        <v>22</v>
      </c>
      <c r="E24" s="32">
        <v>40991.0</v>
      </c>
      <c r="F24" s="57">
        <v>10.479999542236328</v>
      </c>
      <c r="G24" s="34">
        <v>3.799999952316284</v>
      </c>
      <c r="H24" s="33">
        <v>10.479999542236328</v>
      </c>
      <c r="I24" s="41">
        <v>1.8856419324874878</v>
      </c>
      <c r="J24" s="84">
        <v>0.4566744863986969</v>
      </c>
      <c r="K24" s="100">
        <v>133.25</v>
      </c>
      <c r="L24" s="37">
        <v>0.08104609698057175</v>
      </c>
      <c r="M24" s="80">
        <v>0.6229158043861389</v>
      </c>
      <c r="N24" s="42">
        <v>0.010858834721148014</v>
      </c>
      <c r="O24" s="39">
        <v>3.657527208328247</v>
      </c>
      <c r="P24" s="37">
        <v>30.475900650024414</v>
      </c>
      <c r="Q24" s="39">
        <v>8.12578296661377</v>
      </c>
      <c r="R24" s="39">
        <v>6.0772175788879395</v>
      </c>
      <c r="S24" s="39">
        <v>17.820711135864258</v>
      </c>
      <c r="T24" s="37">
        <f t="shared" ref="T24:T30" si="8"> M24 + N24 + I24</f>
        <v>2.519416572</v>
      </c>
      <c r="U24" s="23"/>
      <c r="V24" s="19"/>
      <c r="W24" s="23"/>
      <c r="X24" s="26"/>
      <c r="Y24" s="27"/>
      <c r="Z24" s="26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>
      <c r="A25" s="40"/>
      <c r="B25" s="30">
        <v>72.0</v>
      </c>
      <c r="C25" s="31" t="s">
        <v>34</v>
      </c>
      <c r="D25" s="31" t="s">
        <v>22</v>
      </c>
      <c r="E25" s="32">
        <v>41017.0</v>
      </c>
      <c r="F25" s="33">
        <v>7.760000228881836</v>
      </c>
      <c r="G25" s="43">
        <v>2.799999952316284</v>
      </c>
      <c r="H25" s="33">
        <v>9.020000457763672</v>
      </c>
      <c r="I25" s="41">
        <v>1.6301419734954834</v>
      </c>
      <c r="J25" s="35">
        <v>0.24590164422988892</v>
      </c>
      <c r="K25" s="45">
        <v>85.80000305175781</v>
      </c>
      <c r="L25" s="37">
        <v>0.2703716456890106</v>
      </c>
      <c r="M25" s="37">
        <v>0.2124839723110199</v>
      </c>
      <c r="N25" s="42">
        <v>0.006910167634487152</v>
      </c>
      <c r="O25" s="39">
        <v>12.0711088180542</v>
      </c>
      <c r="P25" s="37">
        <v>16.34749984741211</v>
      </c>
      <c r="Q25" s="39">
        <v>4.487673759460449</v>
      </c>
      <c r="R25" s="39">
        <v>3.38832688331604</v>
      </c>
      <c r="S25" s="39">
        <v>10.375162124633789</v>
      </c>
      <c r="T25" s="37">
        <f t="shared" si="8"/>
        <v>1.849536113</v>
      </c>
      <c r="U25" s="23"/>
      <c r="V25" s="19"/>
      <c r="W25" s="23"/>
      <c r="X25" s="26"/>
      <c r="Y25" s="27"/>
      <c r="Z25" s="26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>
      <c r="A26" s="40"/>
      <c r="B26" s="30">
        <v>72.0</v>
      </c>
      <c r="C26" s="31" t="s">
        <v>34</v>
      </c>
      <c r="D26" s="31" t="s">
        <v>22</v>
      </c>
      <c r="E26" s="32">
        <v>41051.0</v>
      </c>
      <c r="F26" s="33">
        <v>7.650000095367432</v>
      </c>
      <c r="G26" s="43">
        <v>0.8999999761581421</v>
      </c>
      <c r="H26" s="33">
        <v>9.15999984741211</v>
      </c>
      <c r="I26" s="41">
        <v>0.5383903384208679</v>
      </c>
      <c r="J26" s="41">
        <v>0.11709602177143097</v>
      </c>
      <c r="K26" s="36">
        <v>46.150001525878906</v>
      </c>
      <c r="L26" s="37">
        <v>0.10211054980754852</v>
      </c>
      <c r="M26" s="37">
        <v>0.12697733938694</v>
      </c>
      <c r="N26" s="42">
        <v>0.0</v>
      </c>
      <c r="O26" s="58"/>
      <c r="P26" s="37">
        <v>9.022899627685547</v>
      </c>
      <c r="Q26" s="39">
        <v>2.308339834213257</v>
      </c>
      <c r="R26" s="39">
        <v>2.134864568710327</v>
      </c>
      <c r="S26" s="39">
        <v>7.4092020988464355</v>
      </c>
      <c r="T26" s="37">
        <f t="shared" si="8"/>
        <v>0.6653676778</v>
      </c>
      <c r="U26" s="23"/>
      <c r="V26" s="19"/>
      <c r="W26" s="23"/>
      <c r="X26" s="26"/>
      <c r="Y26" s="27"/>
      <c r="Z26" s="26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>
      <c r="A27" s="40"/>
      <c r="B27" s="30">
        <v>72.0</v>
      </c>
      <c r="C27" s="31" t="s">
        <v>34</v>
      </c>
      <c r="D27" s="31" t="s">
        <v>22</v>
      </c>
      <c r="E27" s="32">
        <v>41090.0</v>
      </c>
      <c r="F27" s="33">
        <v>7.210000038146973</v>
      </c>
      <c r="G27" s="43">
        <v>2.700000047683716</v>
      </c>
      <c r="H27" s="33">
        <v>8.569999694824219</v>
      </c>
      <c r="I27" s="41">
        <v>0.694061279296875</v>
      </c>
      <c r="J27" s="41">
        <v>0.12880562245845795</v>
      </c>
      <c r="K27" s="36">
        <v>66.30000305175781</v>
      </c>
      <c r="L27" s="37">
        <v>0.04954138770699501</v>
      </c>
      <c r="M27" s="37">
        <v>0.14407867193222046</v>
      </c>
      <c r="N27" s="42">
        <v>0.007897335104644299</v>
      </c>
      <c r="O27" s="58"/>
      <c r="P27" s="37">
        <v>13.209099769592285</v>
      </c>
      <c r="Q27" s="39">
        <v>4.0946550369262695</v>
      </c>
      <c r="R27" s="39">
        <v>2.7464399337768555</v>
      </c>
      <c r="S27" s="58"/>
      <c r="T27" s="37">
        <f t="shared" si="8"/>
        <v>0.8460372863</v>
      </c>
      <c r="U27" s="23"/>
      <c r="V27" s="19"/>
      <c r="W27" s="23"/>
      <c r="X27" s="26"/>
      <c r="Y27" s="27"/>
      <c r="Z27" s="26"/>
      <c r="AA27" s="2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>
      <c r="A28" s="40"/>
      <c r="B28" s="30">
        <v>72.0</v>
      </c>
      <c r="C28" s="31" t="s">
        <v>34</v>
      </c>
      <c r="D28" s="31" t="s">
        <v>22</v>
      </c>
      <c r="E28" s="32">
        <v>41144.0</v>
      </c>
      <c r="F28" s="33">
        <v>8.010000228881836</v>
      </c>
      <c r="G28" s="43">
        <v>2.0999999046325684</v>
      </c>
      <c r="H28" s="33">
        <v>12.100000381469727</v>
      </c>
      <c r="I28" s="35">
        <v>3.021425724029541</v>
      </c>
      <c r="J28" s="35">
        <v>0.3512880504131317</v>
      </c>
      <c r="K28" s="100">
        <v>163.8000030517578</v>
      </c>
      <c r="L28" s="37">
        <v>0.010871250182390213</v>
      </c>
      <c r="M28" s="37">
        <v>1.0333476066589355</v>
      </c>
      <c r="N28" s="42">
        <v>0.24432379007339478</v>
      </c>
      <c r="O28" s="39">
        <v>4.106274127960205</v>
      </c>
      <c r="P28" s="37">
        <v>21.30739974975586</v>
      </c>
      <c r="Q28" s="39">
        <v>10.369728088378906</v>
      </c>
      <c r="R28" s="39">
        <v>6.492242336273193</v>
      </c>
      <c r="S28" s="39">
        <v>19.39804458618164</v>
      </c>
      <c r="T28" s="37">
        <f t="shared" si="8"/>
        <v>4.299097121</v>
      </c>
      <c r="U28" s="23"/>
      <c r="V28" s="19"/>
      <c r="W28" s="23"/>
      <c r="X28" s="26"/>
      <c r="Y28" s="27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>
      <c r="A29" s="40"/>
      <c r="B29" s="30">
        <v>72.0</v>
      </c>
      <c r="C29" s="31" t="s">
        <v>34</v>
      </c>
      <c r="D29" s="31" t="s">
        <v>22</v>
      </c>
      <c r="E29" s="32">
        <v>41180.0</v>
      </c>
      <c r="F29" s="33">
        <v>7.650000095367432</v>
      </c>
      <c r="G29" s="43">
        <v>3.0</v>
      </c>
      <c r="H29" s="33">
        <v>7.010000228881836</v>
      </c>
      <c r="I29" s="35">
        <v>2.8332161903381348</v>
      </c>
      <c r="J29" s="35">
        <v>0.3161592483520508</v>
      </c>
      <c r="K29" s="100">
        <v>150.8000030517578</v>
      </c>
      <c r="L29" s="37">
        <v>0.03183608874678612</v>
      </c>
      <c r="M29" s="37">
        <v>0.07994869351387024</v>
      </c>
      <c r="N29" s="42">
        <v>0.032082922756671906</v>
      </c>
      <c r="O29" s="39">
        <v>5.079176425933838</v>
      </c>
      <c r="P29" s="37">
        <v>15.350099563598633</v>
      </c>
      <c r="Q29" s="39">
        <v>7.220232963562012</v>
      </c>
      <c r="R29" s="39">
        <v>5.934074401855469</v>
      </c>
      <c r="S29" s="39">
        <v>22.647706985473633</v>
      </c>
      <c r="T29" s="37">
        <f t="shared" si="8"/>
        <v>2.945247807</v>
      </c>
      <c r="U29" s="23"/>
      <c r="V29" s="19"/>
      <c r="W29" s="23"/>
      <c r="X29" s="26"/>
      <c r="Y29" s="27"/>
      <c r="Z29" s="26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>
      <c r="A30" s="46"/>
      <c r="B30" s="30">
        <v>72.0</v>
      </c>
      <c r="C30" s="31" t="s">
        <v>34</v>
      </c>
      <c r="D30" s="31" t="s">
        <v>22</v>
      </c>
      <c r="E30" s="32">
        <v>41206.0</v>
      </c>
      <c r="F30" s="33">
        <v>7.710000038146973</v>
      </c>
      <c r="G30" s="34">
        <v>5.0</v>
      </c>
      <c r="H30" s="33">
        <v>10.109999656677246</v>
      </c>
      <c r="I30" s="41">
        <v>1.3228418827056885</v>
      </c>
      <c r="J30" s="35">
        <v>0.2107728272676468</v>
      </c>
      <c r="K30" s="100">
        <v>133.25</v>
      </c>
      <c r="L30" s="37">
        <v>0.01669616997241974</v>
      </c>
      <c r="M30" s="37">
        <v>0.08849935978651047</v>
      </c>
      <c r="N30" s="42">
        <v>0.019743336364626884</v>
      </c>
      <c r="O30" s="39">
        <v>5.037271499633789</v>
      </c>
      <c r="P30" s="37">
        <v>23.20669937133789</v>
      </c>
      <c r="Q30" s="39">
        <v>3.8904223442077637</v>
      </c>
      <c r="R30" s="39">
        <v>6.926540851593018</v>
      </c>
      <c r="S30" s="39">
        <v>22.613115310668945</v>
      </c>
      <c r="T30" s="37">
        <f t="shared" si="8"/>
        <v>1.431084579</v>
      </c>
      <c r="U30" s="23"/>
      <c r="V30" s="19"/>
      <c r="W30" s="23"/>
      <c r="X30" s="26"/>
      <c r="Y30" s="27"/>
      <c r="Z30" s="26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>
      <c r="A31" s="76"/>
      <c r="B31" s="15"/>
      <c r="C31" s="16"/>
      <c r="D31" s="16"/>
      <c r="E31" s="17"/>
      <c r="F31" s="18"/>
      <c r="G31" s="19"/>
      <c r="H31" s="18"/>
      <c r="I31" s="20"/>
      <c r="J31" s="20"/>
      <c r="K31" s="21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19"/>
      <c r="W31" s="23"/>
      <c r="X31" s="26"/>
      <c r="Y31" s="27"/>
      <c r="Z31" s="26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>
      <c r="A32" s="101" t="s">
        <v>28</v>
      </c>
      <c r="B32" s="15"/>
      <c r="C32" s="16"/>
      <c r="D32" s="16"/>
      <c r="E32" s="17"/>
      <c r="F32" s="48">
        <f t="shared" ref="F32:N32" si="9"> (sum(F24:F30)/7)</f>
        <v>8.067142895</v>
      </c>
      <c r="G32" s="48">
        <f t="shared" si="9"/>
        <v>2.899999976</v>
      </c>
      <c r="H32" s="48">
        <f t="shared" si="9"/>
        <v>9.492857116</v>
      </c>
      <c r="I32" s="49">
        <f t="shared" si="9"/>
        <v>1.703674189</v>
      </c>
      <c r="J32" s="55">
        <f t="shared" si="9"/>
        <v>0.260956843</v>
      </c>
      <c r="K32" s="49">
        <f t="shared" si="9"/>
        <v>111.3357162</v>
      </c>
      <c r="L32" s="50">
        <f t="shared" si="9"/>
        <v>0.08035331273</v>
      </c>
      <c r="M32" s="50">
        <f t="shared" si="9"/>
        <v>0.3297502069</v>
      </c>
      <c r="N32" s="50">
        <f t="shared" si="9"/>
        <v>0.04597376952</v>
      </c>
      <c r="O32" s="50">
        <f> (sum(O28:O30,O24:O25)/5)</f>
        <v>5.990271616</v>
      </c>
      <c r="P32" s="50">
        <f t="shared" ref="P32:R32" si="10"> (sum(P24:P30)/7)</f>
        <v>18.41708551</v>
      </c>
      <c r="Q32" s="50">
        <f t="shared" si="10"/>
        <v>5.785262142</v>
      </c>
      <c r="R32" s="50">
        <f t="shared" si="10"/>
        <v>4.814243793</v>
      </c>
      <c r="S32" s="50">
        <f> (sum(S28:S30,S24:S26)/6)</f>
        <v>16.71065704</v>
      </c>
      <c r="T32" s="37">
        <f> M32 + N32 + I32</f>
        <v>2.079398165</v>
      </c>
      <c r="U32" s="23"/>
      <c r="V32" s="83"/>
      <c r="W32" s="23"/>
      <c r="X32" s="53"/>
      <c r="Y32" s="27"/>
      <c r="Z32" s="53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>
      <c r="A33" s="76"/>
      <c r="B33" s="15"/>
      <c r="C33" s="16"/>
      <c r="D33" s="16"/>
      <c r="E33" s="17"/>
      <c r="F33" s="18"/>
      <c r="G33" s="19"/>
      <c r="H33" s="18"/>
      <c r="I33" s="20"/>
      <c r="J33" s="20"/>
      <c r="K33" s="2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9"/>
      <c r="W33" s="23"/>
      <c r="X33" s="26"/>
      <c r="Y33" s="27"/>
      <c r="Z33" s="26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>
      <c r="A34" s="78">
        <v>2013.0</v>
      </c>
      <c r="B34" s="30">
        <v>72.0</v>
      </c>
      <c r="C34" s="31" t="s">
        <v>34</v>
      </c>
      <c r="D34" s="31" t="s">
        <v>22</v>
      </c>
      <c r="E34" s="32">
        <v>41347.0</v>
      </c>
      <c r="F34" s="33">
        <v>7.340000152587891</v>
      </c>
      <c r="G34" s="43">
        <v>1.7000000476837158</v>
      </c>
      <c r="H34" s="33">
        <v>8.329999923706055</v>
      </c>
      <c r="I34" s="35">
        <v>3.099600076675415</v>
      </c>
      <c r="J34" s="35">
        <v>0.32100000977516174</v>
      </c>
      <c r="K34" s="100">
        <v>140.39999389648438</v>
      </c>
      <c r="L34" s="37">
        <v>0.09964679926633835</v>
      </c>
      <c r="M34" s="80">
        <v>0.25374600291252136</v>
      </c>
      <c r="N34" s="42">
        <v>0.009848999790847301</v>
      </c>
      <c r="O34" s="39">
        <v>4.885872840881348</v>
      </c>
      <c r="P34" s="37">
        <v>28.95439910888672</v>
      </c>
      <c r="Q34" s="39">
        <v>6.311748027801514</v>
      </c>
      <c r="R34" s="39">
        <v>7.916020393371582</v>
      </c>
      <c r="S34" s="39">
        <v>23.862953186035156</v>
      </c>
      <c r="T34" s="37">
        <f t="shared" ref="T34:T39" si="11"> M34 + N34 + I34</f>
        <v>3.363195079</v>
      </c>
      <c r="U34" s="23"/>
      <c r="V34" s="19"/>
      <c r="W34" s="23"/>
      <c r="X34" s="26"/>
      <c r="Y34" s="27"/>
      <c r="Z34" s="26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>
      <c r="A35" s="40"/>
      <c r="B35" s="30">
        <v>72.0</v>
      </c>
      <c r="C35" s="31" t="s">
        <v>34</v>
      </c>
      <c r="D35" s="31" t="s">
        <v>22</v>
      </c>
      <c r="E35" s="32">
        <v>41367.0</v>
      </c>
      <c r="F35" s="33">
        <v>7.900000095367432</v>
      </c>
      <c r="G35" s="43">
        <v>1.399999976158142</v>
      </c>
      <c r="H35" s="33">
        <v>11.899999618530273</v>
      </c>
      <c r="I35" s="41">
        <v>1.4042903184890747</v>
      </c>
      <c r="J35" s="35">
        <v>0.2021999955177307</v>
      </c>
      <c r="K35" s="45">
        <v>109.19999694824219</v>
      </c>
      <c r="L35" s="37">
        <v>0.15054833889007568</v>
      </c>
      <c r="M35" s="37">
        <v>0.14764699339866638</v>
      </c>
      <c r="N35" s="42">
        <v>0.003283000085502863</v>
      </c>
      <c r="O35" s="39">
        <v>4.388229846954346</v>
      </c>
      <c r="P35" s="37">
        <v>26.599300384521484</v>
      </c>
      <c r="Q35" s="39">
        <v>10.162973403930664</v>
      </c>
      <c r="R35" s="39">
        <v>8.64222240447998</v>
      </c>
      <c r="S35" s="39">
        <v>24.371740341186523</v>
      </c>
      <c r="T35" s="37">
        <f t="shared" si="11"/>
        <v>1.555220312</v>
      </c>
      <c r="U35" s="23"/>
      <c r="V35" s="19"/>
      <c r="W35" s="23"/>
      <c r="X35" s="26"/>
      <c r="Y35" s="27"/>
      <c r="Z35" s="26"/>
      <c r="AA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>
      <c r="A36" s="40"/>
      <c r="B36" s="30">
        <v>72.0</v>
      </c>
      <c r="C36" s="31" t="s">
        <v>34</v>
      </c>
      <c r="D36" s="31" t="s">
        <v>22</v>
      </c>
      <c r="E36" s="32">
        <v>41426.0</v>
      </c>
      <c r="F36" s="33">
        <v>7.309999942779541</v>
      </c>
      <c r="G36" s="43">
        <v>1.7000000476837158</v>
      </c>
      <c r="H36" s="33">
        <v>8.90999984741211</v>
      </c>
      <c r="I36" s="59">
        <v>0.25601935386657715</v>
      </c>
      <c r="J36" s="41">
        <v>0.0966000035405159</v>
      </c>
      <c r="K36" s="36">
        <v>54.599998474121094</v>
      </c>
      <c r="L36" s="37">
        <v>0.12558329105377197</v>
      </c>
      <c r="M36" s="37">
        <v>0.14303399622440338</v>
      </c>
      <c r="N36" s="42">
        <v>0.0018759999657049775</v>
      </c>
      <c r="O36" s="39">
        <v>1.486092209815979</v>
      </c>
      <c r="P36" s="37">
        <v>10.602399826049805</v>
      </c>
      <c r="Q36" s="39">
        <v>2.8853354454040527</v>
      </c>
      <c r="R36" s="39">
        <v>2.946305990219116</v>
      </c>
      <c r="S36" s="39">
        <v>8.542194366455078</v>
      </c>
      <c r="T36" s="37">
        <f t="shared" si="11"/>
        <v>0.4009293501</v>
      </c>
      <c r="U36" s="23"/>
      <c r="V36" s="19"/>
      <c r="W36" s="23"/>
      <c r="X36" s="26"/>
      <c r="Y36" s="27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>
      <c r="A37" s="40"/>
      <c r="B37" s="30">
        <v>72.0</v>
      </c>
      <c r="C37" s="31" t="s">
        <v>34</v>
      </c>
      <c r="D37" s="31" t="s">
        <v>22</v>
      </c>
      <c r="E37" s="32">
        <v>41472.0</v>
      </c>
      <c r="F37" s="33">
        <v>7.989999771118164</v>
      </c>
      <c r="G37" s="43">
        <v>1.7999999523162842</v>
      </c>
      <c r="H37" s="33">
        <v>10.619999885559082</v>
      </c>
      <c r="I37" s="41">
        <v>1.008316159248352</v>
      </c>
      <c r="J37" s="35">
        <v>0.2021999955177307</v>
      </c>
      <c r="K37" s="45">
        <v>88.0</v>
      </c>
      <c r="L37" s="37">
        <v>0.024135099723935127</v>
      </c>
      <c r="M37" s="37">
        <v>0.2274239957332611</v>
      </c>
      <c r="N37" s="42">
        <v>0.00891099963337183</v>
      </c>
      <c r="O37" s="39">
        <v>1.6126843690872192</v>
      </c>
      <c r="P37" s="37">
        <v>14.058799743652344</v>
      </c>
      <c r="Q37" s="39">
        <v>2.7727608680725098</v>
      </c>
      <c r="R37" s="39">
        <v>2.488760471343994</v>
      </c>
      <c r="S37" s="39">
        <v>8.411334991455078</v>
      </c>
      <c r="T37" s="37">
        <f t="shared" si="11"/>
        <v>1.244651155</v>
      </c>
      <c r="U37" s="23"/>
      <c r="V37" s="19"/>
      <c r="W37" s="23"/>
      <c r="X37" s="26"/>
      <c r="Y37" s="27"/>
      <c r="Z37" s="26"/>
      <c r="AA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>
      <c r="A38" s="40"/>
      <c r="B38" s="30">
        <v>72.0</v>
      </c>
      <c r="C38" s="31" t="s">
        <v>34</v>
      </c>
      <c r="D38" s="31" t="s">
        <v>22</v>
      </c>
      <c r="E38" s="32">
        <v>41487.0</v>
      </c>
      <c r="F38" s="33">
        <v>7.5</v>
      </c>
      <c r="G38" s="43">
        <v>2.299999952316284</v>
      </c>
      <c r="H38" s="33">
        <v>10.630000114440918</v>
      </c>
      <c r="I38" s="41">
        <v>1.8256677389144897</v>
      </c>
      <c r="J38" s="35">
        <v>0.26820001006126404</v>
      </c>
      <c r="K38" s="45">
        <v>129.0</v>
      </c>
      <c r="L38" s="37">
        <v>0.03337162360548973</v>
      </c>
      <c r="M38" s="37">
        <v>0.2827799916267395</v>
      </c>
      <c r="N38" s="42">
        <v>0.06519100069999695</v>
      </c>
      <c r="O38" s="39">
        <v>2.5047316551208496</v>
      </c>
      <c r="P38" s="37">
        <v>16.96820068359375</v>
      </c>
      <c r="Q38" s="39">
        <v>11.880778312683105</v>
      </c>
      <c r="R38" s="39">
        <v>4.566616535186768</v>
      </c>
      <c r="S38" s="39">
        <v>14.819059371948242</v>
      </c>
      <c r="T38" s="37">
        <f t="shared" si="11"/>
        <v>2.173638731</v>
      </c>
      <c r="U38" s="23"/>
      <c r="V38" s="19"/>
      <c r="W38" s="23"/>
      <c r="X38" s="26"/>
      <c r="Y38" s="27"/>
      <c r="Z38" s="26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>
      <c r="A39" s="46"/>
      <c r="B39" s="30">
        <v>72.0</v>
      </c>
      <c r="C39" s="31" t="s">
        <v>34</v>
      </c>
      <c r="D39" s="31" t="s">
        <v>22</v>
      </c>
      <c r="E39" s="32">
        <v>41522.0</v>
      </c>
      <c r="F39" s="33">
        <v>8.170000076293945</v>
      </c>
      <c r="G39" s="43">
        <v>1.399999976158142</v>
      </c>
      <c r="H39" s="44">
        <v>6.829999923706055</v>
      </c>
      <c r="I39" s="41">
        <v>1.8848515748977661</v>
      </c>
      <c r="J39" s="35">
        <v>0.37380000948905945</v>
      </c>
      <c r="K39" s="100">
        <v>161.0</v>
      </c>
      <c r="L39" s="37">
        <v>0.14530520141124725</v>
      </c>
      <c r="M39" s="37">
        <v>1.2146060466766357</v>
      </c>
      <c r="N39" s="42">
        <v>0.15711499750614166</v>
      </c>
      <c r="O39" s="39">
        <v>4.045252799987793</v>
      </c>
      <c r="P39" s="37">
        <v>18.363300323486328</v>
      </c>
      <c r="Q39" s="39">
        <v>4.745414733886719</v>
      </c>
      <c r="R39" s="39">
        <v>7.575550079345703</v>
      </c>
      <c r="S39" s="39">
        <v>21.5800838470459</v>
      </c>
      <c r="T39" s="37">
        <f t="shared" si="11"/>
        <v>3.256572619</v>
      </c>
      <c r="U39" s="23"/>
      <c r="V39" s="19"/>
      <c r="W39" s="23"/>
      <c r="X39" s="26"/>
      <c r="Y39" s="27"/>
      <c r="Z39" s="26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>
      <c r="A40" s="76"/>
      <c r="B40" s="15"/>
      <c r="C40" s="16"/>
      <c r="D40" s="16"/>
      <c r="E40" s="17"/>
      <c r="F40" s="18"/>
      <c r="G40" s="19"/>
      <c r="H40" s="18"/>
      <c r="I40" s="20"/>
      <c r="J40" s="20"/>
      <c r="K40" s="21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9"/>
      <c r="W40" s="23"/>
      <c r="X40" s="26"/>
      <c r="Y40" s="27"/>
      <c r="Z40" s="26"/>
      <c r="AA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>
      <c r="A41" s="101" t="s">
        <v>28</v>
      </c>
      <c r="B41" s="15"/>
      <c r="C41" s="16"/>
      <c r="D41" s="16"/>
      <c r="E41" s="17"/>
      <c r="F41" s="48">
        <f t="shared" ref="F41:S41" si="12"> (sum(F34:F39)/6)</f>
        <v>7.701666673</v>
      </c>
      <c r="G41" s="48">
        <f t="shared" si="12"/>
        <v>1.716666659</v>
      </c>
      <c r="H41" s="48">
        <f t="shared" si="12"/>
        <v>9.536666552</v>
      </c>
      <c r="I41" s="49">
        <f t="shared" si="12"/>
        <v>1.57979087</v>
      </c>
      <c r="J41" s="55">
        <f t="shared" si="12"/>
        <v>0.244000004</v>
      </c>
      <c r="K41" s="49">
        <f t="shared" si="12"/>
        <v>113.6999982</v>
      </c>
      <c r="L41" s="50">
        <f t="shared" si="12"/>
        <v>0.09643172566</v>
      </c>
      <c r="M41" s="50">
        <f t="shared" si="12"/>
        <v>0.3782061711</v>
      </c>
      <c r="N41" s="50">
        <f t="shared" si="12"/>
        <v>0.04103749961</v>
      </c>
      <c r="O41" s="50">
        <f t="shared" si="12"/>
        <v>3.15381062</v>
      </c>
      <c r="P41" s="50">
        <f t="shared" si="12"/>
        <v>19.25773335</v>
      </c>
      <c r="Q41" s="50">
        <f t="shared" si="12"/>
        <v>6.459835132</v>
      </c>
      <c r="R41" s="50">
        <f t="shared" si="12"/>
        <v>5.689245979</v>
      </c>
      <c r="S41" s="50">
        <f t="shared" si="12"/>
        <v>16.93122768</v>
      </c>
      <c r="T41" s="37">
        <f> M41 + N41 + I41</f>
        <v>1.999034541</v>
      </c>
      <c r="U41" s="23"/>
      <c r="V41" s="83"/>
      <c r="W41" s="23"/>
      <c r="X41" s="53"/>
      <c r="Y41" s="27"/>
      <c r="Z41" s="53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>
      <c r="A42" s="76"/>
      <c r="B42" s="15"/>
      <c r="C42" s="16"/>
      <c r="D42" s="16"/>
      <c r="E42" s="17"/>
      <c r="F42" s="18"/>
      <c r="G42" s="19"/>
      <c r="H42" s="18"/>
      <c r="I42" s="20"/>
      <c r="J42" s="20"/>
      <c r="K42" s="2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9"/>
      <c r="W42" s="23"/>
      <c r="X42" s="26"/>
      <c r="Y42" s="27"/>
      <c r="Z42" s="26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>
      <c r="A43" s="78">
        <v>2014.0</v>
      </c>
      <c r="B43" s="30">
        <v>72.0</v>
      </c>
      <c r="C43" s="31" t="s">
        <v>34</v>
      </c>
      <c r="D43" s="31" t="s">
        <v>22</v>
      </c>
      <c r="E43" s="32">
        <v>41647.0</v>
      </c>
      <c r="F43" s="33">
        <v>8.229999542236328</v>
      </c>
      <c r="G43" s="43">
        <v>2.9200000762939453</v>
      </c>
      <c r="H43" s="33">
        <v>7.349999904632568</v>
      </c>
      <c r="I43" s="59">
        <v>0.10892903059720993</v>
      </c>
      <c r="J43" s="113">
        <v>1.50600004196167</v>
      </c>
      <c r="K43" s="100">
        <v>215.0</v>
      </c>
      <c r="L43" s="37">
        <v>0.02183697558939457</v>
      </c>
      <c r="M43" s="122">
        <v>0.285334243774414</v>
      </c>
      <c r="N43" s="42">
        <v>0.20318399369716644</v>
      </c>
      <c r="O43" s="39">
        <v>7.847136974334717</v>
      </c>
      <c r="P43" s="37">
        <v>23.15399932861328</v>
      </c>
      <c r="Q43" s="39">
        <v>14.741275787353516</v>
      </c>
      <c r="R43" s="39">
        <v>8.875049591064453</v>
      </c>
      <c r="S43" s="39">
        <v>21.967247009277344</v>
      </c>
      <c r="T43" s="37">
        <f t="shared" ref="T43:T49" si="13"> M43 + N43 + I43</f>
        <v>0.5974472681</v>
      </c>
      <c r="U43" s="23"/>
      <c r="V43" s="19"/>
      <c r="W43" s="23"/>
      <c r="X43" s="26"/>
      <c r="Y43" s="27"/>
      <c r="Z43" s="26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>
      <c r="A44" s="40"/>
      <c r="B44" s="30">
        <v>72.0</v>
      </c>
      <c r="C44" s="31" t="s">
        <v>34</v>
      </c>
      <c r="D44" s="31" t="s">
        <v>22</v>
      </c>
      <c r="E44" s="32">
        <v>41709.0</v>
      </c>
      <c r="F44" s="57">
        <v>6.309999942779541</v>
      </c>
      <c r="G44" s="34">
        <v>4.010000228881836</v>
      </c>
      <c r="H44" s="33">
        <v>10.039999961853027</v>
      </c>
      <c r="I44" s="41">
        <v>1.0916613340377808</v>
      </c>
      <c r="J44" s="35">
        <v>0.24422599375247955</v>
      </c>
      <c r="K44" s="45">
        <v>127.0</v>
      </c>
      <c r="L44" s="37">
        <v>0.03870699927210808</v>
      </c>
      <c r="M44" s="37">
        <v>0.14955849945545197</v>
      </c>
      <c r="N44" s="42">
        <v>0.0048340000212192535</v>
      </c>
      <c r="O44" s="39">
        <v>3.6068503856658936</v>
      </c>
      <c r="P44" s="37">
        <v>23.693700790405273</v>
      </c>
      <c r="Q44" s="39">
        <v>7.902040481567383</v>
      </c>
      <c r="R44" s="39">
        <v>5.680665016174316</v>
      </c>
      <c r="S44" s="39">
        <v>16.940778732299805</v>
      </c>
      <c r="T44" s="37">
        <f t="shared" si="13"/>
        <v>1.246053834</v>
      </c>
      <c r="U44" s="23"/>
      <c r="V44" s="19"/>
      <c r="W44" s="23"/>
      <c r="X44" s="26"/>
      <c r="Y44" s="27"/>
      <c r="Z44" s="26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>
      <c r="A45" s="40"/>
      <c r="B45" s="30">
        <v>72.0</v>
      </c>
      <c r="C45" s="31" t="s">
        <v>34</v>
      </c>
      <c r="D45" s="31" t="s">
        <v>22</v>
      </c>
      <c r="E45" s="32">
        <v>41793.0</v>
      </c>
      <c r="F45" s="33">
        <v>7.420000076293945</v>
      </c>
      <c r="G45" s="34">
        <v>3.700000047683716</v>
      </c>
      <c r="H45" s="33">
        <v>11.069999694824219</v>
      </c>
      <c r="I45" s="41">
        <v>1.6230064630508423</v>
      </c>
      <c r="J45" s="35">
        <v>0.3548699915409088</v>
      </c>
      <c r="K45" s="45">
        <v>128.0</v>
      </c>
      <c r="L45" s="37">
        <v>0.047286201268434525</v>
      </c>
      <c r="M45" s="37">
        <v>0.042125001549720764</v>
      </c>
      <c r="N45" s="42">
        <v>0.008975000120699406</v>
      </c>
      <c r="O45" s="39">
        <v>4.162057399749756</v>
      </c>
      <c r="P45" s="37">
        <v>31.076200485229492</v>
      </c>
      <c r="Q45" s="39">
        <v>8.88884162902832</v>
      </c>
      <c r="R45" s="39">
        <v>6.273530006408691</v>
      </c>
      <c r="S45" s="39">
        <v>18.92107582092285</v>
      </c>
      <c r="T45" s="37">
        <f t="shared" si="13"/>
        <v>1.674106465</v>
      </c>
      <c r="U45" s="23"/>
      <c r="V45" s="19"/>
      <c r="W45" s="23"/>
      <c r="X45" s="26"/>
      <c r="Y45" s="27"/>
      <c r="Z45" s="26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>
      <c r="A46" s="40"/>
      <c r="B46" s="30">
        <v>72.0</v>
      </c>
      <c r="C46" s="31" t="s">
        <v>34</v>
      </c>
      <c r="D46" s="31" t="s">
        <v>22</v>
      </c>
      <c r="E46" s="32">
        <v>41820.0</v>
      </c>
      <c r="F46" s="33">
        <v>8.15999984741211</v>
      </c>
      <c r="G46" s="34">
        <v>3.2899999618530273</v>
      </c>
      <c r="H46" s="33">
        <v>9.020000457763672</v>
      </c>
      <c r="I46" s="41">
        <v>0.8527354598045349</v>
      </c>
      <c r="J46" s="35">
        <v>0.22589999437332153</v>
      </c>
      <c r="K46" s="45">
        <v>86.0</v>
      </c>
      <c r="L46" s="37">
        <v>0.05721599981188774</v>
      </c>
      <c r="M46" s="37">
        <v>0.2842240035533905</v>
      </c>
      <c r="N46" s="42">
        <v>0.017430000007152557</v>
      </c>
      <c r="O46" s="39">
        <v>2.505016803741455</v>
      </c>
      <c r="P46" s="37">
        <v>15.6451997756958</v>
      </c>
      <c r="Q46" s="39">
        <v>4.321495056152344</v>
      </c>
      <c r="R46" s="39">
        <v>3.540151596069336</v>
      </c>
      <c r="S46" s="39">
        <v>10.527584075927734</v>
      </c>
      <c r="T46" s="37">
        <f t="shared" si="13"/>
        <v>1.154389463</v>
      </c>
      <c r="U46" s="23"/>
      <c r="V46" s="19"/>
      <c r="W46" s="23"/>
      <c r="X46" s="26"/>
      <c r="Y46" s="27"/>
      <c r="Z46" s="26"/>
      <c r="AA46" s="27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>
      <c r="A47" s="40"/>
      <c r="B47" s="30">
        <v>72.0</v>
      </c>
      <c r="C47" s="31" t="s">
        <v>34</v>
      </c>
      <c r="D47" s="31" t="s">
        <v>22</v>
      </c>
      <c r="E47" s="32">
        <v>41855.0</v>
      </c>
      <c r="F47" s="33">
        <v>8.149999618530273</v>
      </c>
      <c r="G47" s="34">
        <v>3.200000047683716</v>
      </c>
      <c r="H47" s="33">
        <v>7.699999809265137</v>
      </c>
      <c r="I47" s="41">
        <v>2.1012418270111084</v>
      </c>
      <c r="J47" s="84">
        <v>0.4061099886894226</v>
      </c>
      <c r="K47" s="45">
        <v>124.0</v>
      </c>
      <c r="L47" s="37">
        <v>0.39091241359710693</v>
      </c>
      <c r="M47" s="37">
        <v>0.2071249932050705</v>
      </c>
      <c r="N47" s="42">
        <v>0.010731000453233719</v>
      </c>
      <c r="O47" s="39">
        <v>3.271071434020996</v>
      </c>
      <c r="P47" s="37">
        <v>27.908100128173828</v>
      </c>
      <c r="Q47" s="39">
        <v>6.439188003540039</v>
      </c>
      <c r="R47" s="39">
        <v>5.787647724151611</v>
      </c>
      <c r="S47" s="39">
        <v>15.949015617370605</v>
      </c>
      <c r="T47" s="37">
        <f t="shared" si="13"/>
        <v>2.319097821</v>
      </c>
      <c r="U47" s="23"/>
      <c r="V47" s="19"/>
      <c r="W47" s="23"/>
      <c r="X47" s="26"/>
      <c r="Y47" s="27"/>
      <c r="Z47" s="26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>
      <c r="A48" s="40"/>
      <c r="B48" s="30">
        <v>72.0</v>
      </c>
      <c r="C48" s="31" t="s">
        <v>34</v>
      </c>
      <c r="D48" s="31" t="s">
        <v>22</v>
      </c>
      <c r="E48" s="32">
        <v>41912.0</v>
      </c>
      <c r="F48" s="33">
        <v>6.679999828338623</v>
      </c>
      <c r="G48" s="43">
        <v>2.8399999141693115</v>
      </c>
      <c r="H48" s="33">
        <v>8.130000114440918</v>
      </c>
      <c r="I48" s="35">
        <v>2.5920774936676025</v>
      </c>
      <c r="J48" s="84">
        <v>0.4110400080680847</v>
      </c>
      <c r="K48" s="100">
        <v>141.0</v>
      </c>
      <c r="L48" s="37">
        <v>0.010103040374815464</v>
      </c>
      <c r="M48" s="37">
        <v>0.22113719582557678</v>
      </c>
      <c r="N48" s="42">
        <v>0.014985400252044201</v>
      </c>
      <c r="O48" s="39">
        <v>5.542483806610107</v>
      </c>
      <c r="P48" s="37">
        <v>17.722000122070312</v>
      </c>
      <c r="Q48" s="39">
        <v>10.418936729431152</v>
      </c>
      <c r="R48" s="39">
        <v>7.71268367767334</v>
      </c>
      <c r="S48" s="39">
        <v>22.809459686279297</v>
      </c>
      <c r="T48" s="37">
        <f t="shared" si="13"/>
        <v>2.82820009</v>
      </c>
      <c r="U48" s="23"/>
      <c r="V48" s="19"/>
      <c r="W48" s="23"/>
      <c r="X48" s="26"/>
      <c r="Y48" s="27"/>
      <c r="Z48" s="26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>
      <c r="A49" s="46"/>
      <c r="B49" s="30">
        <v>72.0</v>
      </c>
      <c r="C49" s="31" t="s">
        <v>34</v>
      </c>
      <c r="D49" s="31" t="s">
        <v>22</v>
      </c>
      <c r="E49" s="32">
        <v>41978.0</v>
      </c>
      <c r="F49" s="33">
        <v>7.230000019073486</v>
      </c>
      <c r="G49" s="43">
        <v>2.9000000953674316</v>
      </c>
      <c r="H49" s="33">
        <v>9.260000228881836</v>
      </c>
      <c r="I49" s="41">
        <v>0.41656774282455444</v>
      </c>
      <c r="J49" s="35">
        <v>0.22589999437332153</v>
      </c>
      <c r="K49" s="36">
        <v>47.0</v>
      </c>
      <c r="L49" s="37">
        <v>0.13714975118637085</v>
      </c>
      <c r="M49" s="37">
        <v>0.1243479996919632</v>
      </c>
      <c r="N49" s="42">
        <v>0.007470000069588423</v>
      </c>
      <c r="O49" s="39">
        <v>1.4180301427841187</v>
      </c>
      <c r="P49" s="37">
        <v>10.298600196838379</v>
      </c>
      <c r="Q49" s="39">
        <v>2.6259257793426514</v>
      </c>
      <c r="R49" s="39">
        <v>2.786430597305298</v>
      </c>
      <c r="S49" s="39">
        <v>6.720300197601318</v>
      </c>
      <c r="T49" s="37">
        <f t="shared" si="13"/>
        <v>0.5483857426</v>
      </c>
      <c r="U49" s="23"/>
      <c r="V49" s="19"/>
      <c r="W49" s="23"/>
      <c r="X49" s="26"/>
      <c r="Y49" s="27"/>
      <c r="Z49" s="26"/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>
      <c r="A50" s="76"/>
      <c r="B50" s="15"/>
      <c r="C50" s="16"/>
      <c r="D50" s="16"/>
      <c r="E50" s="17"/>
      <c r="F50" s="18"/>
      <c r="G50" s="19"/>
      <c r="H50" s="18"/>
      <c r="I50" s="20"/>
      <c r="J50" s="20"/>
      <c r="K50" s="21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19"/>
      <c r="W50" s="23"/>
      <c r="X50" s="26"/>
      <c r="Y50" s="27"/>
      <c r="Z50" s="26"/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>
      <c r="A51" s="101" t="s">
        <v>28</v>
      </c>
      <c r="B51" s="15"/>
      <c r="C51" s="16"/>
      <c r="D51" s="16"/>
      <c r="E51" s="17"/>
      <c r="F51" s="48">
        <f t="shared" ref="F51:S51" si="14"> (sum(F43:F49)/7)</f>
        <v>7.454285554</v>
      </c>
      <c r="G51" s="49">
        <f t="shared" si="14"/>
        <v>3.265714339</v>
      </c>
      <c r="H51" s="48">
        <f t="shared" si="14"/>
        <v>8.938571453</v>
      </c>
      <c r="I51" s="49">
        <f t="shared" si="14"/>
        <v>1.255174193</v>
      </c>
      <c r="J51" s="86">
        <f t="shared" si="14"/>
        <v>0.4820065733</v>
      </c>
      <c r="K51" s="49">
        <f t="shared" si="14"/>
        <v>124</v>
      </c>
      <c r="L51" s="50">
        <f t="shared" si="14"/>
        <v>0.1004587687</v>
      </c>
      <c r="M51" s="50">
        <f t="shared" si="14"/>
        <v>0.1876931339</v>
      </c>
      <c r="N51" s="50">
        <f t="shared" si="14"/>
        <v>0.03822991352</v>
      </c>
      <c r="O51" s="50">
        <f t="shared" si="14"/>
        <v>4.050378135</v>
      </c>
      <c r="P51" s="50">
        <f t="shared" si="14"/>
        <v>21.35682869</v>
      </c>
      <c r="Q51" s="50">
        <f t="shared" si="14"/>
        <v>7.905386209</v>
      </c>
      <c r="R51" s="50">
        <f t="shared" si="14"/>
        <v>5.808022601</v>
      </c>
      <c r="S51" s="50">
        <f t="shared" si="14"/>
        <v>16.26220873</v>
      </c>
      <c r="T51" s="37">
        <f> M51 + N51 + I51</f>
        <v>1.48109724</v>
      </c>
      <c r="U51" s="23"/>
      <c r="V51" s="83"/>
      <c r="W51" s="23"/>
      <c r="X51" s="26"/>
      <c r="Y51" s="27"/>
      <c r="Z51" s="26"/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>
      <c r="A52" s="76"/>
      <c r="B52" s="15"/>
      <c r="C52" s="16"/>
      <c r="D52" s="16"/>
      <c r="E52" s="17"/>
      <c r="F52" s="18"/>
      <c r="G52" s="19"/>
      <c r="H52" s="18"/>
      <c r="I52" s="20"/>
      <c r="J52" s="20"/>
      <c r="K52" s="21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19"/>
      <c r="W52" s="23"/>
      <c r="X52" s="53"/>
      <c r="Y52" s="27"/>
      <c r="Z52" s="53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>
      <c r="A53" s="78">
        <v>2015.0</v>
      </c>
      <c r="B53" s="30">
        <v>72.0</v>
      </c>
      <c r="C53" s="31" t="s">
        <v>34</v>
      </c>
      <c r="D53" s="31" t="s">
        <v>22</v>
      </c>
      <c r="E53" s="32">
        <v>42114.0</v>
      </c>
      <c r="F53" s="33">
        <v>7.440000057220459</v>
      </c>
      <c r="G53" s="34">
        <v>3.0999999046325684</v>
      </c>
      <c r="H53" s="33">
        <v>8.4399995803833</v>
      </c>
      <c r="I53" s="41">
        <v>1.9989515542984009</v>
      </c>
      <c r="J53" s="35">
        <v>0.2699339985847473</v>
      </c>
      <c r="K53" s="45">
        <v>90.0</v>
      </c>
      <c r="L53" s="37">
        <v>0.23714570701122284</v>
      </c>
      <c r="M53" s="80">
        <v>0.12819300591945648</v>
      </c>
      <c r="N53" s="42">
        <v>0.00676759984344244</v>
      </c>
      <c r="O53" s="39">
        <v>3.545168161392212</v>
      </c>
      <c r="P53" s="37">
        <v>23.140199661254883</v>
      </c>
      <c r="Q53" s="39">
        <v>7.576744079589844</v>
      </c>
      <c r="R53" s="39">
        <v>7.031601905822754</v>
      </c>
      <c r="S53" s="39">
        <v>10.97096061706543</v>
      </c>
      <c r="T53" s="37">
        <f t="shared" ref="T53:T58" si="15"> M53 + N53 + I53</f>
        <v>2.13391216</v>
      </c>
      <c r="U53" s="23"/>
      <c r="V53" s="19"/>
      <c r="W53" s="23"/>
      <c r="X53" s="26"/>
      <c r="Y53" s="27"/>
      <c r="Z53" s="26"/>
      <c r="AA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>
      <c r="A54" s="40"/>
      <c r="B54" s="30">
        <v>72.0</v>
      </c>
      <c r="C54" s="31" t="s">
        <v>34</v>
      </c>
      <c r="D54" s="31" t="s">
        <v>22</v>
      </c>
      <c r="E54" s="32">
        <v>42132.0</v>
      </c>
      <c r="F54" s="33">
        <v>7.900000095367432</v>
      </c>
      <c r="G54" s="43">
        <v>1.2200000286102295</v>
      </c>
      <c r="H54" s="33">
        <v>7.150000095367432</v>
      </c>
      <c r="I54" s="41">
        <v>1.1524032354354858</v>
      </c>
      <c r="J54" s="84">
        <v>0.6518880128860474</v>
      </c>
      <c r="K54" s="100">
        <v>179.0</v>
      </c>
      <c r="L54" s="37">
        <v>0.008375129662454128</v>
      </c>
      <c r="M54" s="37">
        <v>0.8256834149360657</v>
      </c>
      <c r="N54" s="42">
        <v>0.27356740832328796</v>
      </c>
      <c r="O54" s="39">
        <v>4.935522079467773</v>
      </c>
      <c r="P54" s="37">
        <v>11.73449993133545</v>
      </c>
      <c r="Q54" s="39">
        <v>10.75745964050293</v>
      </c>
      <c r="R54" s="39">
        <v>9.28360366821289</v>
      </c>
      <c r="S54" s="39">
        <v>25.071378707885742</v>
      </c>
      <c r="T54" s="37">
        <f t="shared" si="15"/>
        <v>2.251654059</v>
      </c>
      <c r="U54" s="23"/>
      <c r="V54" s="19"/>
      <c r="W54" s="23"/>
      <c r="X54" s="26"/>
      <c r="Y54" s="27"/>
      <c r="Z54" s="26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>
      <c r="A55" s="40"/>
      <c r="B55" s="30">
        <v>72.0</v>
      </c>
      <c r="C55" s="31" t="s">
        <v>34</v>
      </c>
      <c r="D55" s="31" t="s">
        <v>22</v>
      </c>
      <c r="E55" s="32">
        <v>42134.0</v>
      </c>
      <c r="F55" s="33">
        <v>7.71999979019165</v>
      </c>
      <c r="G55" s="43">
        <v>2.5299999713897705</v>
      </c>
      <c r="H55" s="33">
        <v>7.900000095367432</v>
      </c>
      <c r="I55" s="41">
        <v>1.8294838666915894</v>
      </c>
      <c r="J55" s="84">
        <v>0.6224820017814636</v>
      </c>
      <c r="K55" s="100">
        <v>166.0</v>
      </c>
      <c r="L55" s="37">
        <v>0.9193819761276245</v>
      </c>
      <c r="M55" s="37">
        <v>0.15854869782924652</v>
      </c>
      <c r="N55" s="42">
        <v>0.04529999941587448</v>
      </c>
      <c r="O55" s="39">
        <v>11.588187217712402</v>
      </c>
      <c r="P55" s="37">
        <v>9.070099830627441</v>
      </c>
      <c r="Q55" s="39">
        <v>9.911267280578613</v>
      </c>
      <c r="R55" s="39">
        <v>9.64891242980957</v>
      </c>
      <c r="S55" s="39">
        <v>27.87540054321289</v>
      </c>
      <c r="T55" s="37">
        <f t="shared" si="15"/>
        <v>2.033332564</v>
      </c>
      <c r="U55" s="23"/>
      <c r="V55" s="19"/>
      <c r="W55" s="23"/>
      <c r="X55" s="26"/>
      <c r="Y55" s="27"/>
      <c r="Z55" s="26"/>
      <c r="AA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>
      <c r="A56" s="40"/>
      <c r="B56" s="30">
        <v>72.0</v>
      </c>
      <c r="C56" s="31" t="s">
        <v>34</v>
      </c>
      <c r="D56" s="31" t="s">
        <v>22</v>
      </c>
      <c r="E56" s="32">
        <v>42149.0</v>
      </c>
      <c r="F56" s="33">
        <v>7.340000152587891</v>
      </c>
      <c r="G56" s="43">
        <v>2.7100000381469727</v>
      </c>
      <c r="H56" s="33">
        <v>9.5600004196167</v>
      </c>
      <c r="I56" s="41">
        <v>0.7126902937889099</v>
      </c>
      <c r="J56" s="35">
        <v>0.2580389976501465</v>
      </c>
      <c r="K56" s="36">
        <v>45.0</v>
      </c>
      <c r="L56" s="37">
        <v>0.7428480982780457</v>
      </c>
      <c r="M56" s="37">
        <v>0.26387819647789</v>
      </c>
      <c r="N56" s="42">
        <v>0.007099499925971031</v>
      </c>
      <c r="O56" s="39">
        <v>2.4435839653015137</v>
      </c>
      <c r="P56" s="37">
        <v>9.64229965209961</v>
      </c>
      <c r="Q56" s="39">
        <v>4.442352294921875</v>
      </c>
      <c r="R56" s="39">
        <v>3.370114326477051</v>
      </c>
      <c r="S56" s="39">
        <v>11.226792335510254</v>
      </c>
      <c r="T56" s="37">
        <f t="shared" si="15"/>
        <v>0.9836679902</v>
      </c>
      <c r="U56" s="23"/>
      <c r="V56" s="19"/>
      <c r="W56" s="23"/>
      <c r="X56" s="26"/>
      <c r="Y56" s="27"/>
      <c r="Z56" s="26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>
      <c r="A57" s="40"/>
      <c r="B57" s="30">
        <v>72.0</v>
      </c>
      <c r="C57" s="31" t="s">
        <v>34</v>
      </c>
      <c r="D57" s="31" t="s">
        <v>22</v>
      </c>
      <c r="E57" s="32">
        <v>42162.0</v>
      </c>
      <c r="F57" s="33">
        <v>7.599999904632568</v>
      </c>
      <c r="G57" s="43">
        <v>2.4200000762939453</v>
      </c>
      <c r="H57" s="33">
        <v>7.199999809265137</v>
      </c>
      <c r="I57" s="41">
        <v>1.0763741731643677</v>
      </c>
      <c r="J57" s="35">
        <v>0.2852010130882263</v>
      </c>
      <c r="K57" s="45">
        <v>120.0</v>
      </c>
      <c r="L57" s="37">
        <v>0.07894787192344666</v>
      </c>
      <c r="M57" s="37">
        <v>0.22982940077781677</v>
      </c>
      <c r="N57" s="42">
        <v>0.046856701374053955</v>
      </c>
      <c r="O57" s="39">
        <v>3.0687460899353027</v>
      </c>
      <c r="P57" s="37">
        <v>9.89009952545166</v>
      </c>
      <c r="Q57" s="39">
        <v>6.653203964233398</v>
      </c>
      <c r="R57" s="39">
        <v>2.8507654666900635</v>
      </c>
      <c r="S57" s="39">
        <v>17.110536575317383</v>
      </c>
      <c r="T57" s="37">
        <f t="shared" si="15"/>
        <v>1.353060275</v>
      </c>
      <c r="U57" s="23"/>
      <c r="V57" s="19"/>
      <c r="W57" s="23"/>
      <c r="X57" s="26"/>
      <c r="Y57" s="27"/>
      <c r="Z57" s="26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>
      <c r="A58" s="46"/>
      <c r="B58" s="30">
        <v>72.0</v>
      </c>
      <c r="C58" s="31" t="s">
        <v>34</v>
      </c>
      <c r="D58" s="31" t="s">
        <v>22</v>
      </c>
      <c r="E58" s="32">
        <v>42250.0</v>
      </c>
      <c r="F58" s="33">
        <v>8.149999618530273</v>
      </c>
      <c r="G58" s="43">
        <v>2.0199999809265137</v>
      </c>
      <c r="H58" s="33">
        <v>10.710000038146973</v>
      </c>
      <c r="I58" s="41">
        <v>1.4696838855743408</v>
      </c>
      <c r="J58" s="35">
        <v>0.25707998871803284</v>
      </c>
      <c r="K58" s="45">
        <v>122.0</v>
      </c>
      <c r="L58" s="37">
        <v>0.03537150099873543</v>
      </c>
      <c r="M58" s="37">
        <v>0.08118890225887299</v>
      </c>
      <c r="N58" s="42">
        <v>9.668000275269151E-4</v>
      </c>
      <c r="O58" s="39">
        <v>3.8994195461273193</v>
      </c>
      <c r="P58" s="37">
        <v>31.6825008392334</v>
      </c>
      <c r="Q58" s="39">
        <v>7.427787780761719</v>
      </c>
      <c r="R58" s="39">
        <v>6.869320869445801</v>
      </c>
      <c r="S58" s="39">
        <v>17.71590232849121</v>
      </c>
      <c r="T58" s="37">
        <f t="shared" si="15"/>
        <v>1.551839588</v>
      </c>
      <c r="U58" s="23"/>
      <c r="V58" s="19"/>
      <c r="W58" s="23"/>
      <c r="X58" s="26"/>
      <c r="Y58" s="27"/>
      <c r="Z58" s="26"/>
      <c r="AA58" s="27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>
      <c r="A59" s="76"/>
      <c r="B59" s="15"/>
      <c r="C59" s="16"/>
      <c r="D59" s="16"/>
      <c r="E59" s="17"/>
      <c r="F59" s="18"/>
      <c r="G59" s="19"/>
      <c r="H59" s="18"/>
      <c r="I59" s="20"/>
      <c r="J59" s="20"/>
      <c r="K59" s="21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19"/>
      <c r="W59" s="23"/>
      <c r="X59" s="26"/>
      <c r="Y59" s="27"/>
      <c r="Z59" s="26"/>
      <c r="AA59" s="27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>
      <c r="A60" s="101" t="s">
        <v>28</v>
      </c>
      <c r="B60" s="15"/>
      <c r="C60" s="16"/>
      <c r="D60" s="16"/>
      <c r="E60" s="17"/>
      <c r="F60" s="48">
        <f t="shared" ref="F60:S60" si="16"> (sum(F53:F58)/6)</f>
        <v>7.691666603</v>
      </c>
      <c r="G60" s="48">
        <f t="shared" si="16"/>
        <v>2.333333333</v>
      </c>
      <c r="H60" s="48">
        <f t="shared" si="16"/>
        <v>8.49333334</v>
      </c>
      <c r="I60" s="49">
        <f t="shared" si="16"/>
        <v>1.373264501</v>
      </c>
      <c r="J60" s="55">
        <f t="shared" si="16"/>
        <v>0.3907706688</v>
      </c>
      <c r="K60" s="49">
        <f t="shared" si="16"/>
        <v>120.3333333</v>
      </c>
      <c r="L60" s="50">
        <f t="shared" si="16"/>
        <v>0.337011714</v>
      </c>
      <c r="M60" s="50">
        <f t="shared" si="16"/>
        <v>0.2812202697</v>
      </c>
      <c r="N60" s="50">
        <f t="shared" si="16"/>
        <v>0.06342633482</v>
      </c>
      <c r="O60" s="50">
        <f t="shared" si="16"/>
        <v>4.913437843</v>
      </c>
      <c r="P60" s="50">
        <f t="shared" si="16"/>
        <v>15.85994991</v>
      </c>
      <c r="Q60" s="50">
        <f t="shared" si="16"/>
        <v>7.794802507</v>
      </c>
      <c r="R60" s="50">
        <f t="shared" si="16"/>
        <v>6.509053111</v>
      </c>
      <c r="S60" s="50">
        <f t="shared" si="16"/>
        <v>18.32849518</v>
      </c>
      <c r="T60" s="37">
        <f> M60 + N60 + I60</f>
        <v>1.717911106</v>
      </c>
      <c r="U60" s="23"/>
      <c r="V60" s="83"/>
      <c r="W60" s="23"/>
      <c r="X60" s="26"/>
      <c r="Y60" s="27"/>
      <c r="Z60" s="26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>
      <c r="A61" s="76"/>
      <c r="B61" s="15"/>
      <c r="C61" s="16"/>
      <c r="D61" s="16"/>
      <c r="E61" s="17"/>
      <c r="F61" s="18"/>
      <c r="G61" s="19"/>
      <c r="H61" s="18"/>
      <c r="I61" s="20"/>
      <c r="J61" s="20"/>
      <c r="K61" s="21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19"/>
      <c r="W61" s="23"/>
      <c r="X61" s="53"/>
      <c r="Y61" s="27"/>
      <c r="Z61" s="53"/>
      <c r="AA61" s="27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>
      <c r="A62" s="78">
        <v>2016.0</v>
      </c>
      <c r="B62" s="30">
        <v>72.0</v>
      </c>
      <c r="C62" s="31" t="s">
        <v>34</v>
      </c>
      <c r="D62" s="31" t="s">
        <v>22</v>
      </c>
      <c r="E62" s="32">
        <v>42446.0</v>
      </c>
      <c r="F62" s="33">
        <v>7.840000152587891</v>
      </c>
      <c r="G62" s="34">
        <v>4.46999979019165</v>
      </c>
      <c r="H62" s="33">
        <v>9.430000305175781</v>
      </c>
      <c r="I62" s="35">
        <v>3.7687323093414307</v>
      </c>
      <c r="J62" s="113">
        <v>0.3705250024795532</v>
      </c>
      <c r="K62" s="100">
        <v>139.0</v>
      </c>
      <c r="L62" s="37">
        <v>0.022729799151420593</v>
      </c>
      <c r="M62" s="80">
        <v>0.05569038912653923</v>
      </c>
      <c r="N62" s="42">
        <v>0.011337957344949245</v>
      </c>
      <c r="O62" s="39">
        <v>4.629274368286133</v>
      </c>
      <c r="P62" s="37">
        <v>30.01020050048828</v>
      </c>
      <c r="Q62" s="39">
        <v>8.110491752624512</v>
      </c>
      <c r="R62" s="39">
        <v>8.443097114562988</v>
      </c>
      <c r="S62" s="39">
        <v>21.547813415527344</v>
      </c>
      <c r="T62" s="37">
        <f t="shared" ref="T62:T66" si="17"> M62 + N62 + I62</f>
        <v>3.835760656</v>
      </c>
      <c r="U62" s="23"/>
      <c r="V62" s="19"/>
      <c r="W62" s="23"/>
      <c r="X62" s="26"/>
      <c r="Y62" s="27"/>
      <c r="Z62" s="26"/>
      <c r="AA62" s="27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>
      <c r="A63" s="40"/>
      <c r="B63" s="30">
        <v>72.0</v>
      </c>
      <c r="C63" s="31" t="s">
        <v>34</v>
      </c>
      <c r="D63" s="31" t="s">
        <v>22</v>
      </c>
      <c r="E63" s="32">
        <v>42494.0</v>
      </c>
      <c r="F63" s="33">
        <v>7.760000228881836</v>
      </c>
      <c r="G63" s="34">
        <v>3.700000047683716</v>
      </c>
      <c r="H63" s="33">
        <v>10.470000267028809</v>
      </c>
      <c r="I63" s="41">
        <v>0.6311290264129639</v>
      </c>
      <c r="J63" s="35">
        <v>0.32606199383735657</v>
      </c>
      <c r="K63" s="100">
        <v>135.0</v>
      </c>
      <c r="L63" s="37">
        <v>0.05324310064315796</v>
      </c>
      <c r="M63" s="37">
        <v>0.0985291451215744</v>
      </c>
      <c r="N63" s="42">
        <v>0.004535182844847441</v>
      </c>
      <c r="O63" s="39">
        <v>3.544975996017456</v>
      </c>
      <c r="P63" s="37">
        <v>4.135700225830078</v>
      </c>
      <c r="Q63" s="39">
        <v>6.991734027862549</v>
      </c>
      <c r="R63" s="39">
        <v>6.473928451538086</v>
      </c>
      <c r="S63" s="39">
        <v>20.9024658203125</v>
      </c>
      <c r="T63" s="37">
        <f t="shared" si="17"/>
        <v>0.7341933544</v>
      </c>
      <c r="U63" s="23"/>
      <c r="V63" s="19"/>
      <c r="W63" s="23"/>
      <c r="X63" s="26"/>
      <c r="Y63" s="27"/>
      <c r="Z63" s="26"/>
      <c r="AA63" s="27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>
      <c r="A64" s="40"/>
      <c r="B64" s="30">
        <v>72.0</v>
      </c>
      <c r="C64" s="31" t="s">
        <v>34</v>
      </c>
      <c r="D64" s="31" t="s">
        <v>22</v>
      </c>
      <c r="E64" s="32">
        <v>42564.0</v>
      </c>
      <c r="F64" s="33">
        <v>8.140000343322754</v>
      </c>
      <c r="G64" s="43">
        <v>1.4199999570846558</v>
      </c>
      <c r="H64" s="33">
        <v>8.819999694824219</v>
      </c>
      <c r="I64" s="41">
        <v>1.887787103652954</v>
      </c>
      <c r="J64" s="41">
        <v>0.11865600198507309</v>
      </c>
      <c r="K64" s="45">
        <v>84.0</v>
      </c>
      <c r="L64" s="37">
        <v>0.07191149145364761</v>
      </c>
      <c r="M64" s="37">
        <v>0.0767228826880455</v>
      </c>
      <c r="N64" s="42">
        <v>0.007657051086425781</v>
      </c>
      <c r="O64" s="39">
        <v>2.409163475036621</v>
      </c>
      <c r="P64" s="37">
        <v>17.750999450683594</v>
      </c>
      <c r="Q64" s="39">
        <v>3.921863317489624</v>
      </c>
      <c r="R64" s="39">
        <v>4.093526363372803</v>
      </c>
      <c r="S64" s="39">
        <v>12.65947151184082</v>
      </c>
      <c r="T64" s="37">
        <f t="shared" si="17"/>
        <v>1.972167037</v>
      </c>
      <c r="U64" s="23"/>
      <c r="V64" s="19"/>
      <c r="W64" s="23"/>
      <c r="X64" s="26"/>
      <c r="Y64" s="27"/>
      <c r="Z64" s="26"/>
      <c r="AA64" s="27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>
      <c r="A65" s="40"/>
      <c r="B65" s="30">
        <v>72.0</v>
      </c>
      <c r="C65" s="31" t="s">
        <v>34</v>
      </c>
      <c r="D65" s="31" t="s">
        <v>22</v>
      </c>
      <c r="E65" s="32">
        <v>42588.0</v>
      </c>
      <c r="F65" s="33">
        <v>8.149999618530273</v>
      </c>
      <c r="G65" s="43">
        <v>2.5399999618530273</v>
      </c>
      <c r="H65" s="33">
        <v>10.289999961853027</v>
      </c>
      <c r="I65" s="41">
        <v>1.118170976638794</v>
      </c>
      <c r="J65" s="41">
        <v>0.08899199962615967</v>
      </c>
      <c r="K65" s="36">
        <v>49.0</v>
      </c>
      <c r="L65" s="37">
        <v>0.17947591841220856</v>
      </c>
      <c r="M65" s="37">
        <v>0.07246049493551254</v>
      </c>
      <c r="N65" s="42">
        <v>0.013062028214335442</v>
      </c>
      <c r="O65" s="39">
        <v>1.2617357969284058</v>
      </c>
      <c r="P65" s="37">
        <v>10.808300018310547</v>
      </c>
      <c r="Q65" s="39">
        <v>2.2365474700927734</v>
      </c>
      <c r="R65" s="39">
        <v>2.135535478591919</v>
      </c>
      <c r="S65" s="39">
        <v>6.978339672088623</v>
      </c>
      <c r="T65" s="37">
        <f t="shared" si="17"/>
        <v>1.2036935</v>
      </c>
      <c r="U65" s="23"/>
      <c r="V65" s="19"/>
      <c r="W65" s="23"/>
      <c r="X65" s="26"/>
      <c r="Y65" s="27"/>
      <c r="Z65" s="26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>
      <c r="A66" s="40"/>
      <c r="B66" s="30">
        <v>72.0</v>
      </c>
      <c r="C66" s="31" t="s">
        <v>34</v>
      </c>
      <c r="D66" s="31" t="s">
        <v>22</v>
      </c>
      <c r="E66" s="32">
        <v>42597.0</v>
      </c>
      <c r="F66" s="33">
        <v>8.020000457763672</v>
      </c>
      <c r="G66" s="43">
        <v>1.2599999904632568</v>
      </c>
      <c r="H66" s="33">
        <v>7.320000171661377</v>
      </c>
      <c r="I66" s="35">
        <v>4.994093418121338</v>
      </c>
      <c r="J66" s="35">
        <v>0.2818079888820648</v>
      </c>
      <c r="K66" s="100">
        <v>172.0</v>
      </c>
      <c r="L66" s="37">
        <v>0.03264380991458893</v>
      </c>
      <c r="M66" s="37">
        <v>3.5377771854400635</v>
      </c>
      <c r="N66" s="42">
        <v>0.15449225902557373</v>
      </c>
      <c r="O66" s="39">
        <v>3.3974368572235107</v>
      </c>
      <c r="P66" s="37">
        <v>24.503000259399414</v>
      </c>
      <c r="Q66" s="39">
        <v>7.297173976898193</v>
      </c>
      <c r="R66" s="39">
        <v>6.033053398132324</v>
      </c>
      <c r="S66" s="39">
        <v>20.473472595214844</v>
      </c>
      <c r="T66" s="37">
        <f t="shared" si="17"/>
        <v>8.686362863</v>
      </c>
      <c r="U66" s="23"/>
      <c r="V66" s="19"/>
      <c r="W66" s="23"/>
      <c r="X66" s="26"/>
      <c r="Y66" s="27"/>
      <c r="Z66" s="26"/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>
      <c r="A67" s="40"/>
      <c r="B67" s="30">
        <v>72.0</v>
      </c>
      <c r="C67" s="31" t="s">
        <v>34</v>
      </c>
      <c r="D67" s="31" t="s">
        <v>22</v>
      </c>
      <c r="E67" s="32">
        <v>42632.0</v>
      </c>
      <c r="F67" s="18"/>
      <c r="G67" s="19"/>
      <c r="H67" s="18"/>
      <c r="I67" s="20"/>
      <c r="J67" s="20"/>
      <c r="K67" s="21"/>
      <c r="L67" s="54"/>
      <c r="M67" s="54"/>
      <c r="N67" s="85"/>
      <c r="O67" s="58"/>
      <c r="P67" s="54"/>
      <c r="Q67" s="58"/>
      <c r="R67" s="58"/>
      <c r="S67" s="58"/>
      <c r="T67" s="54"/>
      <c r="U67" s="23"/>
      <c r="V67" s="19"/>
      <c r="W67" s="23"/>
      <c r="X67" s="26"/>
      <c r="Y67" s="27"/>
      <c r="Z67" s="26"/>
      <c r="AA67" s="2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>
      <c r="A68" s="46"/>
      <c r="B68" s="30">
        <v>72.0</v>
      </c>
      <c r="C68" s="31" t="s">
        <v>34</v>
      </c>
      <c r="D68" s="31" t="s">
        <v>22</v>
      </c>
      <c r="E68" s="32">
        <v>42662.0</v>
      </c>
      <c r="F68" s="33">
        <v>8.050000190734863</v>
      </c>
      <c r="G68" s="43">
        <v>1.75</v>
      </c>
      <c r="H68" s="33">
        <v>10.949999809265137</v>
      </c>
      <c r="I68" s="41">
        <v>2.203441858291626</v>
      </c>
      <c r="J68" s="35">
        <v>0.28859999775886536</v>
      </c>
      <c r="K68" s="45">
        <v>130.0</v>
      </c>
      <c r="L68" s="37">
        <v>0.0636475458741188</v>
      </c>
      <c r="M68" s="37">
        <v>0.0819425880908966</v>
      </c>
      <c r="N68" s="42">
        <v>0.00986727699637413</v>
      </c>
      <c r="O68" s="39">
        <v>4.124398708343506</v>
      </c>
      <c r="P68" s="37">
        <v>29.21649932861328</v>
      </c>
      <c r="Q68" s="39">
        <v>6.60718297958374</v>
      </c>
      <c r="R68" s="39">
        <v>5.99809455871582</v>
      </c>
      <c r="S68" s="39">
        <v>18.93507194519043</v>
      </c>
      <c r="T68" s="37">
        <f> M68 + N68 + I68</f>
        <v>2.295251723</v>
      </c>
      <c r="U68" s="23"/>
      <c r="V68" s="19"/>
      <c r="W68" s="23"/>
      <c r="X68" s="26"/>
      <c r="Y68" s="27"/>
      <c r="Z68" s="26"/>
      <c r="AA68" s="27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>
      <c r="A69" s="76"/>
      <c r="B69" s="15"/>
      <c r="C69" s="16"/>
      <c r="D69" s="16"/>
      <c r="E69" s="17"/>
      <c r="F69" s="18"/>
      <c r="G69" s="19"/>
      <c r="H69" s="18"/>
      <c r="I69" s="20"/>
      <c r="J69" s="20"/>
      <c r="K69" s="21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19"/>
      <c r="W69" s="23"/>
      <c r="X69" s="26"/>
      <c r="Y69" s="27"/>
      <c r="Z69" s="26"/>
      <c r="AA69" s="27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>
      <c r="A70" s="101" t="s">
        <v>28</v>
      </c>
      <c r="B70" s="15"/>
      <c r="C70" s="16"/>
      <c r="D70" s="16"/>
      <c r="E70" s="17"/>
      <c r="F70" s="48">
        <f t="shared" ref="F70:S70" si="18"> (sum(F62:F66,F68)/6)</f>
        <v>7.993333499</v>
      </c>
      <c r="G70" s="48">
        <f t="shared" si="18"/>
        <v>2.523333291</v>
      </c>
      <c r="H70" s="48">
        <f t="shared" si="18"/>
        <v>9.546666702</v>
      </c>
      <c r="I70" s="49">
        <f t="shared" si="18"/>
        <v>2.433892449</v>
      </c>
      <c r="J70" s="55">
        <f t="shared" si="18"/>
        <v>0.2457738308</v>
      </c>
      <c r="K70" s="49">
        <f t="shared" si="18"/>
        <v>118.1666667</v>
      </c>
      <c r="L70" s="50">
        <f t="shared" si="18"/>
        <v>0.07060861091</v>
      </c>
      <c r="M70" s="50">
        <f t="shared" si="18"/>
        <v>0.6538537809</v>
      </c>
      <c r="N70" s="50">
        <f t="shared" si="18"/>
        <v>0.03349195925</v>
      </c>
      <c r="O70" s="50">
        <f t="shared" si="18"/>
        <v>3.227830867</v>
      </c>
      <c r="P70" s="50">
        <f t="shared" si="18"/>
        <v>19.40411663</v>
      </c>
      <c r="Q70" s="50">
        <f t="shared" si="18"/>
        <v>5.860832254</v>
      </c>
      <c r="R70" s="50">
        <f t="shared" si="18"/>
        <v>5.529539227</v>
      </c>
      <c r="S70" s="50">
        <f t="shared" si="18"/>
        <v>16.91610583</v>
      </c>
      <c r="T70" s="37">
        <f> M70 + N70 + I70</f>
        <v>3.121238189</v>
      </c>
      <c r="U70" s="23"/>
      <c r="V70" s="83"/>
      <c r="W70" s="23"/>
      <c r="X70" s="26"/>
      <c r="Y70" s="27"/>
      <c r="Z70" s="26"/>
      <c r="AA70" s="27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>
      <c r="A71" s="76"/>
      <c r="B71" s="15"/>
      <c r="C71" s="16"/>
      <c r="D71" s="16"/>
      <c r="E71" s="17"/>
      <c r="F71" s="18"/>
      <c r="G71" s="19"/>
      <c r="H71" s="18"/>
      <c r="I71" s="20"/>
      <c r="J71" s="20"/>
      <c r="K71" s="21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19"/>
      <c r="W71" s="23"/>
      <c r="X71" s="53"/>
      <c r="Y71" s="27"/>
      <c r="Z71" s="53"/>
      <c r="AA71" s="27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>
      <c r="A72" s="78">
        <v>2017.0</v>
      </c>
      <c r="B72" s="30">
        <v>72.0</v>
      </c>
      <c r="C72" s="31" t="s">
        <v>34</v>
      </c>
      <c r="D72" s="31" t="s">
        <v>22</v>
      </c>
      <c r="E72" s="32">
        <v>42814.0</v>
      </c>
      <c r="F72" s="33">
        <v>8.069999694824219</v>
      </c>
      <c r="G72" s="34">
        <v>3.1500000953674316</v>
      </c>
      <c r="H72" s="33">
        <v>11.329999923706055</v>
      </c>
      <c r="I72" s="35">
        <v>2.6588032245635986</v>
      </c>
      <c r="J72" s="84">
        <v>0.4761900007724762</v>
      </c>
      <c r="K72" s="100">
        <v>140.0</v>
      </c>
      <c r="L72" s="37">
        <v>0.09106490015983582</v>
      </c>
      <c r="M72" s="80">
        <v>0.06469151377677917</v>
      </c>
      <c r="N72" s="42">
        <v>0.026462242007255554</v>
      </c>
      <c r="O72" s="39">
        <v>5.316750526428223</v>
      </c>
      <c r="P72" s="37">
        <v>28.430299758911133</v>
      </c>
      <c r="Q72" s="39">
        <v>9.696045875549316</v>
      </c>
      <c r="R72" s="39">
        <v>8.717217445373535</v>
      </c>
      <c r="S72" s="39">
        <v>23.609214782714844</v>
      </c>
      <c r="T72" s="37">
        <f t="shared" ref="T72:T74" si="19"> M72 + N72 + I72</f>
        <v>2.74995698</v>
      </c>
      <c r="U72" s="23"/>
      <c r="V72" s="19"/>
      <c r="W72" s="23"/>
      <c r="X72" s="26"/>
      <c r="Y72" s="27"/>
      <c r="Z72" s="26"/>
      <c r="AA72" s="27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>
      <c r="A73" s="40"/>
      <c r="B73" s="30">
        <v>72.0</v>
      </c>
      <c r="C73" s="31" t="s">
        <v>34</v>
      </c>
      <c r="D73" s="31" t="s">
        <v>22</v>
      </c>
      <c r="E73" s="32">
        <v>42850.0</v>
      </c>
      <c r="F73" s="33">
        <v>7.909999847412109</v>
      </c>
      <c r="G73" s="34">
        <v>3.059999942779541</v>
      </c>
      <c r="H73" s="33">
        <v>10.989999771118164</v>
      </c>
      <c r="I73" s="41">
        <v>0.9057548642158508</v>
      </c>
      <c r="J73" s="35">
        <v>0.20202000439167023</v>
      </c>
      <c r="K73" s="45">
        <v>68.0</v>
      </c>
      <c r="L73" s="37">
        <v>0.3108727037906647</v>
      </c>
      <c r="M73" s="37">
        <v>0.1552596390247345</v>
      </c>
      <c r="N73" s="42">
        <v>0.008970251306891441</v>
      </c>
      <c r="O73" s="39">
        <v>2.1771976947784424</v>
      </c>
      <c r="P73" s="37">
        <v>12.650799751281738</v>
      </c>
      <c r="Q73" s="39">
        <v>4.137660026550293</v>
      </c>
      <c r="R73" s="39">
        <v>3.770005464553833</v>
      </c>
      <c r="S73" s="39">
        <v>10.696571350097656</v>
      </c>
      <c r="T73" s="37">
        <f t="shared" si="19"/>
        <v>1.069984755</v>
      </c>
      <c r="U73" s="23"/>
      <c r="V73" s="19"/>
      <c r="W73" s="23"/>
      <c r="X73" s="26"/>
      <c r="Y73" s="27"/>
      <c r="Z73" s="26"/>
      <c r="AA73" s="27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>
      <c r="A74" s="40"/>
      <c r="B74" s="30">
        <v>72.0</v>
      </c>
      <c r="C74" s="31" t="s">
        <v>34</v>
      </c>
      <c r="D74" s="31" t="s">
        <v>22</v>
      </c>
      <c r="E74" s="32">
        <v>42865.0</v>
      </c>
      <c r="F74" s="33">
        <v>8.199999809265137</v>
      </c>
      <c r="G74" s="43">
        <v>1.9199999570846558</v>
      </c>
      <c r="H74" s="44">
        <v>6.75</v>
      </c>
      <c r="I74" s="35">
        <v>2.67840313911438</v>
      </c>
      <c r="J74" s="84">
        <v>0.4491899907588959</v>
      </c>
      <c r="K74" s="100">
        <v>143.0</v>
      </c>
      <c r="L74" s="37">
        <v>0.0486084409058094</v>
      </c>
      <c r="M74" s="37">
        <v>0.04021850973367691</v>
      </c>
      <c r="N74" s="42">
        <v>0.007692791987210512</v>
      </c>
      <c r="O74" s="39">
        <v>5.0676679611206055</v>
      </c>
      <c r="P74" s="37">
        <v>17.654199600219727</v>
      </c>
      <c r="Q74" s="39">
        <v>8.588315963745117</v>
      </c>
      <c r="R74" s="39">
        <v>5.814860820770264</v>
      </c>
      <c r="S74" s="39">
        <v>19.888599395751953</v>
      </c>
      <c r="T74" s="37">
        <f t="shared" si="19"/>
        <v>2.726314441</v>
      </c>
      <c r="U74" s="23"/>
      <c r="V74" s="19"/>
      <c r="W74" s="23"/>
      <c r="X74" s="26"/>
      <c r="Y74" s="27"/>
      <c r="Z74" s="26"/>
      <c r="AA74" s="27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>
      <c r="A75" s="40"/>
      <c r="B75" s="30">
        <v>72.0</v>
      </c>
      <c r="C75" s="31" t="s">
        <v>34</v>
      </c>
      <c r="D75" s="31" t="s">
        <v>22</v>
      </c>
      <c r="E75" s="32">
        <v>42940.0</v>
      </c>
      <c r="F75" s="18">
        <v>0.0</v>
      </c>
      <c r="G75" s="19">
        <v>0.0</v>
      </c>
      <c r="H75" s="18"/>
      <c r="I75" s="20">
        <v>0.0</v>
      </c>
      <c r="J75" s="20">
        <v>0.0</v>
      </c>
      <c r="K75" s="21">
        <v>0.0</v>
      </c>
      <c r="L75" s="54"/>
      <c r="M75" s="54"/>
      <c r="N75" s="85"/>
      <c r="O75" s="58"/>
      <c r="P75" s="54"/>
      <c r="Q75" s="58"/>
      <c r="R75" s="58"/>
      <c r="S75" s="58"/>
      <c r="T75" s="54"/>
      <c r="U75" s="23"/>
      <c r="V75" s="19"/>
      <c r="W75" s="23"/>
      <c r="X75" s="26"/>
      <c r="Y75" s="27"/>
      <c r="Z75" s="26"/>
      <c r="AA75" s="27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>
      <c r="A76" s="40"/>
      <c r="B76" s="30">
        <v>72.0</v>
      </c>
      <c r="C76" s="31" t="s">
        <v>34</v>
      </c>
      <c r="D76" s="31" t="s">
        <v>22</v>
      </c>
      <c r="E76" s="32">
        <v>42964.0</v>
      </c>
      <c r="F76" s="18">
        <v>0.0</v>
      </c>
      <c r="G76" s="19">
        <v>0.0</v>
      </c>
      <c r="H76" s="18"/>
      <c r="I76" s="20">
        <v>0.0</v>
      </c>
      <c r="J76" s="20">
        <v>0.0</v>
      </c>
      <c r="K76" s="21">
        <v>0.0</v>
      </c>
      <c r="L76" s="54"/>
      <c r="M76" s="54"/>
      <c r="N76" s="85"/>
      <c r="O76" s="58"/>
      <c r="P76" s="54"/>
      <c r="Q76" s="58"/>
      <c r="R76" s="58"/>
      <c r="S76" s="58"/>
      <c r="T76" s="54"/>
      <c r="U76" s="23"/>
      <c r="V76" s="19"/>
      <c r="W76" s="23"/>
      <c r="X76" s="26"/>
      <c r="Y76" s="27"/>
      <c r="Z76" s="26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>
      <c r="A77" s="40"/>
      <c r="B77" s="30">
        <v>72.0</v>
      </c>
      <c r="C77" s="31" t="s">
        <v>34</v>
      </c>
      <c r="D77" s="31" t="s">
        <v>22</v>
      </c>
      <c r="E77" s="32">
        <v>42992.0</v>
      </c>
      <c r="F77" s="18">
        <v>0.0</v>
      </c>
      <c r="G77" s="19">
        <v>0.0</v>
      </c>
      <c r="H77" s="18"/>
      <c r="I77" s="20">
        <v>0.0</v>
      </c>
      <c r="J77" s="20">
        <v>0.0</v>
      </c>
      <c r="K77" s="21">
        <v>0.0</v>
      </c>
      <c r="L77" s="54"/>
      <c r="M77" s="54"/>
      <c r="N77" s="85"/>
      <c r="O77" s="58"/>
      <c r="P77" s="54"/>
      <c r="Q77" s="58"/>
      <c r="R77" s="58"/>
      <c r="S77" s="58"/>
      <c r="T77" s="54"/>
      <c r="U77" s="23"/>
      <c r="V77" s="19"/>
      <c r="W77" s="23"/>
      <c r="X77" s="26"/>
      <c r="Y77" s="27"/>
      <c r="Z77" s="26"/>
      <c r="AA77" s="2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>
      <c r="A78" s="46"/>
      <c r="B78" s="30">
        <v>72.0</v>
      </c>
      <c r="C78" s="31" t="s">
        <v>34</v>
      </c>
      <c r="D78" s="31" t="s">
        <v>22</v>
      </c>
      <c r="E78" s="32">
        <v>43075.0</v>
      </c>
      <c r="F78" s="33">
        <v>8.0</v>
      </c>
      <c r="G78" s="43">
        <v>2.0399999618530273</v>
      </c>
      <c r="H78" s="33">
        <v>11.630000114440918</v>
      </c>
      <c r="I78" s="41">
        <v>0.6407483816146851</v>
      </c>
      <c r="J78" s="41">
        <v>0.15939000248908997</v>
      </c>
      <c r="K78" s="36">
        <v>53.0</v>
      </c>
      <c r="L78" s="37">
        <v>0.06988369673490524</v>
      </c>
      <c r="M78" s="37">
        <v>0.056305911391973495</v>
      </c>
      <c r="N78" s="42">
        <v>0.002262585796415806</v>
      </c>
      <c r="O78" s="39">
        <v>1.439834475517273</v>
      </c>
      <c r="P78" s="37">
        <v>11.092700004577637</v>
      </c>
      <c r="Q78" s="39">
        <v>2.9764244556427</v>
      </c>
      <c r="R78" s="39">
        <v>2.751952886581421</v>
      </c>
      <c r="S78" s="39">
        <v>7.858645439147949</v>
      </c>
      <c r="T78" s="37">
        <f> M78 + N78 + I78</f>
        <v>0.6993168788</v>
      </c>
      <c r="U78" s="23"/>
      <c r="V78" s="19"/>
      <c r="W78" s="23"/>
      <c r="X78" s="26"/>
      <c r="Y78" s="27"/>
      <c r="Z78" s="26"/>
      <c r="AA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>
      <c r="A79" s="76"/>
      <c r="B79" s="15"/>
      <c r="C79" s="16"/>
      <c r="D79" s="16"/>
      <c r="E79" s="17"/>
      <c r="F79" s="18"/>
      <c r="G79" s="19"/>
      <c r="H79" s="18"/>
      <c r="I79" s="20"/>
      <c r="J79" s="20"/>
      <c r="K79" s="21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19"/>
      <c r="W79" s="23"/>
      <c r="X79" s="26"/>
      <c r="Y79" s="27"/>
      <c r="Z79" s="26"/>
      <c r="AA79" s="27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>
      <c r="A80" s="101" t="s">
        <v>28</v>
      </c>
      <c r="B80" s="15"/>
      <c r="C80" s="16"/>
      <c r="D80" s="16"/>
      <c r="E80" s="17"/>
      <c r="F80" s="48">
        <f t="shared" ref="F80:S80" si="20"> (sum(F78,F72:F74)/4)</f>
        <v>8.044999838</v>
      </c>
      <c r="G80" s="48">
        <f t="shared" si="20"/>
        <v>2.542499989</v>
      </c>
      <c r="H80" s="48">
        <f t="shared" si="20"/>
        <v>10.17499995</v>
      </c>
      <c r="I80" s="49">
        <f t="shared" si="20"/>
        <v>1.720927402</v>
      </c>
      <c r="J80" s="55">
        <f t="shared" si="20"/>
        <v>0.3216974996</v>
      </c>
      <c r="K80" s="49">
        <f t="shared" si="20"/>
        <v>101</v>
      </c>
      <c r="L80" s="50">
        <f t="shared" si="20"/>
        <v>0.1301074354</v>
      </c>
      <c r="M80" s="50">
        <f t="shared" si="20"/>
        <v>0.07911889348</v>
      </c>
      <c r="N80" s="50">
        <f t="shared" si="20"/>
        <v>0.01134696777</v>
      </c>
      <c r="O80" s="50">
        <f t="shared" si="20"/>
        <v>3.500362664</v>
      </c>
      <c r="P80" s="50">
        <f t="shared" si="20"/>
        <v>17.45699978</v>
      </c>
      <c r="Q80" s="50">
        <f t="shared" si="20"/>
        <v>6.34961158</v>
      </c>
      <c r="R80" s="50">
        <f t="shared" si="20"/>
        <v>5.263509154</v>
      </c>
      <c r="S80" s="50">
        <f t="shared" si="20"/>
        <v>15.51325774</v>
      </c>
      <c r="T80" s="37">
        <f> M80 + N80 + I80</f>
        <v>1.811393264</v>
      </c>
      <c r="U80" s="23"/>
      <c r="V80" s="83"/>
      <c r="W80" s="23"/>
      <c r="X80" s="26"/>
      <c r="Y80" s="27"/>
      <c r="Z80" s="26"/>
      <c r="AA80" s="27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>
      <c r="A81" s="76"/>
      <c r="B81" s="15"/>
      <c r="C81" s="16"/>
      <c r="D81" s="16"/>
      <c r="E81" s="17"/>
      <c r="F81" s="18"/>
      <c r="G81" s="19"/>
      <c r="H81" s="18"/>
      <c r="I81" s="20"/>
      <c r="J81" s="20"/>
      <c r="K81" s="21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19"/>
      <c r="W81" s="23"/>
      <c r="X81" s="53"/>
      <c r="Y81" s="27"/>
      <c r="Z81" s="53"/>
      <c r="AA81" s="27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>
      <c r="A82" s="78">
        <v>2018.0</v>
      </c>
      <c r="B82" s="30">
        <v>72.0</v>
      </c>
      <c r="C82" s="31" t="s">
        <v>34</v>
      </c>
      <c r="D82" s="31" t="s">
        <v>22</v>
      </c>
      <c r="E82" s="32">
        <v>43174.0</v>
      </c>
      <c r="F82" s="33">
        <v>8.140000343322754</v>
      </c>
      <c r="G82" s="34">
        <v>3.319999933242798</v>
      </c>
      <c r="H82" s="33">
        <v>9.600000381469727</v>
      </c>
      <c r="I82" s="41">
        <v>2.2076644897460938</v>
      </c>
      <c r="J82" s="84">
        <v>0.42899999022483826</v>
      </c>
      <c r="K82" s="45">
        <v>131.0</v>
      </c>
      <c r="L82" s="37">
        <v>0.2605400085449219</v>
      </c>
      <c r="M82" s="80">
        <v>0.17794916033744812</v>
      </c>
      <c r="N82" s="42">
        <v>0.016218535602092743</v>
      </c>
      <c r="O82" s="39">
        <v>2.415235757827759</v>
      </c>
      <c r="P82" s="37">
        <v>27.42959976196289</v>
      </c>
      <c r="Q82" s="39">
        <v>6.717616081237793</v>
      </c>
      <c r="R82" s="39">
        <v>5.404779434204102</v>
      </c>
      <c r="S82" s="39">
        <v>13.446825981140137</v>
      </c>
      <c r="T82" s="37">
        <f t="shared" ref="T82:T87" si="21"> M82 + N82 + I82</f>
        <v>2.401832186</v>
      </c>
      <c r="U82" s="23"/>
      <c r="V82" s="19"/>
      <c r="W82" s="23"/>
      <c r="X82" s="26"/>
      <c r="Y82" s="27"/>
      <c r="Z82" s="26"/>
      <c r="AA82" s="27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>
      <c r="A83" s="40"/>
      <c r="B83" s="30">
        <v>72.0</v>
      </c>
      <c r="C83" s="31" t="s">
        <v>34</v>
      </c>
      <c r="D83" s="31" t="s">
        <v>22</v>
      </c>
      <c r="E83" s="32">
        <v>43271.0</v>
      </c>
      <c r="F83" s="33">
        <v>8.149999618530273</v>
      </c>
      <c r="G83" s="43">
        <v>2.2899999618530273</v>
      </c>
      <c r="H83" s="33">
        <v>7.739999771118164</v>
      </c>
      <c r="I83" s="41">
        <v>0.6075999736785889</v>
      </c>
      <c r="J83" s="41">
        <v>0.17159999907016754</v>
      </c>
      <c r="K83" s="36">
        <v>57.0</v>
      </c>
      <c r="L83" s="37">
        <v>0.07854489982128143</v>
      </c>
      <c r="M83" s="37">
        <v>0.11121822148561478</v>
      </c>
      <c r="N83" s="42">
        <v>0.004955663811415434</v>
      </c>
      <c r="O83" s="39">
        <v>1.408280611038208</v>
      </c>
      <c r="P83" s="37">
        <v>11.836199760437012</v>
      </c>
      <c r="Q83" s="39">
        <v>2.618600606918335</v>
      </c>
      <c r="R83" s="39">
        <v>2.562776803970337</v>
      </c>
      <c r="S83" s="39">
        <v>7.558971881866455</v>
      </c>
      <c r="T83" s="37">
        <f t="shared" si="21"/>
        <v>0.723773859</v>
      </c>
      <c r="U83" s="23"/>
      <c r="V83" s="19"/>
      <c r="W83" s="23"/>
      <c r="X83" s="26"/>
      <c r="Y83" s="27"/>
      <c r="Z83" s="26"/>
      <c r="AA83" s="27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>
      <c r="A84" s="40"/>
      <c r="B84" s="30">
        <v>72.0</v>
      </c>
      <c r="C84" s="31" t="s">
        <v>34</v>
      </c>
      <c r="D84" s="31" t="s">
        <v>22</v>
      </c>
      <c r="E84" s="32">
        <v>43332.0</v>
      </c>
      <c r="F84" s="33">
        <v>8.640000343322754</v>
      </c>
      <c r="G84" s="43">
        <v>2.2799999713897705</v>
      </c>
      <c r="H84" s="33">
        <v>7.909999847412109</v>
      </c>
      <c r="I84" s="41">
        <v>2.3366451263427734</v>
      </c>
      <c r="J84" s="35">
        <v>0.3718000054359436</v>
      </c>
      <c r="K84" s="100">
        <v>163.0</v>
      </c>
      <c r="L84" s="37">
        <v>0.029239600524306297</v>
      </c>
      <c r="M84" s="37">
        <v>0.08452585339546204</v>
      </c>
      <c r="N84" s="42">
        <v>0.0630720853805542</v>
      </c>
      <c r="O84" s="39">
        <v>4.064419269561768</v>
      </c>
      <c r="P84" s="37">
        <v>23.6919002532959</v>
      </c>
      <c r="Q84" s="39">
        <v>10.626212120056152</v>
      </c>
      <c r="R84" s="39">
        <v>7.8976874351501465</v>
      </c>
      <c r="S84" s="39">
        <v>20.62822151184082</v>
      </c>
      <c r="T84" s="37">
        <f t="shared" si="21"/>
        <v>2.484243065</v>
      </c>
      <c r="U84" s="23"/>
      <c r="V84" s="19"/>
      <c r="W84" s="23"/>
      <c r="X84" s="26"/>
      <c r="Y84" s="27"/>
      <c r="Z84" s="26"/>
      <c r="AA84" s="27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>
      <c r="A85" s="40"/>
      <c r="B85" s="30">
        <v>72.0</v>
      </c>
      <c r="C85" s="31" t="s">
        <v>34</v>
      </c>
      <c r="D85" s="31" t="s">
        <v>22</v>
      </c>
      <c r="E85" s="32">
        <v>43402.0</v>
      </c>
      <c r="F85" s="33">
        <v>7.860000133514404</v>
      </c>
      <c r="G85" s="43">
        <v>2.0</v>
      </c>
      <c r="H85" s="33">
        <v>9.8100004196167</v>
      </c>
      <c r="I85" s="41">
        <v>1.9503355026245117</v>
      </c>
      <c r="J85" s="84">
        <v>0.41585999727249146</v>
      </c>
      <c r="K85" s="45">
        <v>122.0</v>
      </c>
      <c r="L85" s="37">
        <v>0.07297970354557037</v>
      </c>
      <c r="M85" s="37">
        <v>0.07263524830341339</v>
      </c>
      <c r="N85" s="42">
        <v>0.011262872256338596</v>
      </c>
      <c r="O85" s="39">
        <v>4.802152633666992</v>
      </c>
      <c r="P85" s="37">
        <v>25.305200576782227</v>
      </c>
      <c r="Q85" s="39">
        <v>6.6109137535095215</v>
      </c>
      <c r="R85" s="39">
        <v>6.075048446655273</v>
      </c>
      <c r="S85" s="39">
        <v>18.94658660888672</v>
      </c>
      <c r="T85" s="37">
        <f t="shared" si="21"/>
        <v>2.034233623</v>
      </c>
      <c r="U85" s="23"/>
      <c r="V85" s="19"/>
      <c r="W85" s="23"/>
      <c r="X85" s="26"/>
      <c r="Y85" s="27"/>
      <c r="Z85" s="26"/>
      <c r="AA85" s="27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>
      <c r="A86" s="40"/>
      <c r="B86" s="30">
        <v>72.0</v>
      </c>
      <c r="C86" s="31" t="s">
        <v>34</v>
      </c>
      <c r="D86" s="31" t="s">
        <v>22</v>
      </c>
      <c r="E86" s="32">
        <v>43411.0</v>
      </c>
      <c r="F86" s="33">
        <v>7.960000038146973</v>
      </c>
      <c r="G86" s="43">
        <v>1.0399999618530273</v>
      </c>
      <c r="H86" s="44">
        <v>6.670000076293945</v>
      </c>
      <c r="I86" s="35">
        <v>2.723970890045166</v>
      </c>
      <c r="J86" s="35">
        <v>0.271699994802475</v>
      </c>
      <c r="K86" s="100">
        <v>135.0</v>
      </c>
      <c r="L86" s="37">
        <v>0.06743121147155762</v>
      </c>
      <c r="M86" s="37">
        <v>0.0578334778547287</v>
      </c>
      <c r="N86" s="42">
        <v>0.07028032094240189</v>
      </c>
      <c r="O86" s="39">
        <v>3.4374840259552</v>
      </c>
      <c r="P86" s="37">
        <v>18.783199310302734</v>
      </c>
      <c r="Q86" s="39">
        <v>7.656776428222656</v>
      </c>
      <c r="R86" s="39">
        <v>7.093621253967285</v>
      </c>
      <c r="S86" s="39">
        <v>19.15041160583496</v>
      </c>
      <c r="T86" s="37">
        <f t="shared" si="21"/>
        <v>2.852084689</v>
      </c>
      <c r="U86" s="23"/>
      <c r="V86" s="19"/>
      <c r="W86" s="23"/>
      <c r="X86" s="26"/>
      <c r="Y86" s="27"/>
      <c r="Z86" s="26"/>
      <c r="AA86" s="27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>
      <c r="A87" s="46"/>
      <c r="B87" s="30">
        <v>72.0</v>
      </c>
      <c r="C87" s="31" t="s">
        <v>34</v>
      </c>
      <c r="D87" s="31" t="s">
        <v>22</v>
      </c>
      <c r="E87" s="32">
        <v>43438.0</v>
      </c>
      <c r="F87" s="33">
        <v>7.96999979019165</v>
      </c>
      <c r="G87" s="34">
        <v>3.6600000858306885</v>
      </c>
      <c r="H87" s="33">
        <v>10.789999961853027</v>
      </c>
      <c r="I87" s="41">
        <v>1.1047580242156982</v>
      </c>
      <c r="J87" s="35">
        <v>0.21449999511241913</v>
      </c>
      <c r="K87" s="45">
        <v>77.0</v>
      </c>
      <c r="L87" s="37">
        <v>0.1902286261320114</v>
      </c>
      <c r="M87" s="37">
        <v>0.14680805802345276</v>
      </c>
      <c r="N87" s="42">
        <v>0.004955663811415434</v>
      </c>
      <c r="O87" s="39">
        <v>2.347663640975952</v>
      </c>
      <c r="P87" s="37">
        <v>16.780899047851562</v>
      </c>
      <c r="Q87" s="39">
        <v>4.096780776977539</v>
      </c>
      <c r="R87" s="39">
        <v>3.46065616607666</v>
      </c>
      <c r="S87" s="39">
        <v>11.7835111618042</v>
      </c>
      <c r="T87" s="37">
        <f t="shared" si="21"/>
        <v>1.256521746</v>
      </c>
      <c r="U87" s="23"/>
      <c r="V87" s="19"/>
      <c r="W87" s="23"/>
      <c r="X87" s="26"/>
      <c r="Y87" s="27"/>
      <c r="Z87" s="26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>
      <c r="A88" s="76"/>
      <c r="B88" s="15"/>
      <c r="C88" s="16"/>
      <c r="D88" s="16"/>
      <c r="E88" s="17"/>
      <c r="F88" s="18"/>
      <c r="G88" s="19"/>
      <c r="H88" s="18"/>
      <c r="I88" s="20"/>
      <c r="J88" s="20"/>
      <c r="K88" s="21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19"/>
      <c r="W88" s="23"/>
      <c r="X88" s="26"/>
      <c r="Y88" s="27"/>
      <c r="Z88" s="26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>
      <c r="A89" s="101" t="s">
        <v>28</v>
      </c>
      <c r="B89" s="15"/>
      <c r="C89" s="16"/>
      <c r="D89" s="16"/>
      <c r="E89" s="17"/>
      <c r="F89" s="48">
        <f t="shared" ref="F89:S89" si="22"> (sum(F82:F87)/6)</f>
        <v>8.120000045</v>
      </c>
      <c r="G89" s="48">
        <f t="shared" si="22"/>
        <v>2.431666652</v>
      </c>
      <c r="H89" s="48">
        <f t="shared" si="22"/>
        <v>8.75333341</v>
      </c>
      <c r="I89" s="49">
        <f t="shared" si="22"/>
        <v>1.821829001</v>
      </c>
      <c r="J89" s="55">
        <f t="shared" si="22"/>
        <v>0.312409997</v>
      </c>
      <c r="K89" s="49">
        <f t="shared" si="22"/>
        <v>114.1666667</v>
      </c>
      <c r="L89" s="50">
        <f t="shared" si="22"/>
        <v>0.1164940083</v>
      </c>
      <c r="M89" s="50">
        <f t="shared" si="22"/>
        <v>0.1084950032</v>
      </c>
      <c r="N89" s="50">
        <f t="shared" si="22"/>
        <v>0.02845752363</v>
      </c>
      <c r="O89" s="50">
        <f t="shared" si="22"/>
        <v>3.07920599</v>
      </c>
      <c r="P89" s="50">
        <f t="shared" si="22"/>
        <v>20.63783312</v>
      </c>
      <c r="Q89" s="50">
        <f t="shared" si="22"/>
        <v>6.387816628</v>
      </c>
      <c r="R89" s="50">
        <f t="shared" si="22"/>
        <v>5.41576159</v>
      </c>
      <c r="S89" s="50">
        <f t="shared" si="22"/>
        <v>15.25242146</v>
      </c>
      <c r="T89" s="37">
        <f> M89 + N89 + I89</f>
        <v>1.958781528</v>
      </c>
      <c r="U89" s="23"/>
      <c r="V89" s="83"/>
      <c r="W89" s="23"/>
      <c r="X89" s="26"/>
      <c r="Y89" s="27"/>
      <c r="Z89" s="26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>
      <c r="A90" s="76"/>
      <c r="B90" s="15"/>
      <c r="C90" s="16"/>
      <c r="D90" s="16"/>
      <c r="E90" s="17"/>
      <c r="F90" s="18"/>
      <c r="G90" s="19"/>
      <c r="H90" s="18"/>
      <c r="I90" s="20"/>
      <c r="J90" s="20"/>
      <c r="K90" s="21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19"/>
      <c r="W90" s="23"/>
      <c r="X90" s="53"/>
      <c r="Y90" s="27"/>
      <c r="Z90" s="53"/>
      <c r="AA90" s="27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>
      <c r="A91" s="78">
        <v>2019.0</v>
      </c>
      <c r="B91" s="30">
        <v>72.0</v>
      </c>
      <c r="C91" s="31" t="s">
        <v>34</v>
      </c>
      <c r="D91" s="31" t="s">
        <v>22</v>
      </c>
      <c r="E91" s="32">
        <v>43538.0</v>
      </c>
      <c r="F91" s="33">
        <v>8.0</v>
      </c>
      <c r="G91" s="45">
        <v>4.42</v>
      </c>
      <c r="H91" s="33">
        <v>9.74</v>
      </c>
      <c r="I91" s="41">
        <v>1.4361967741935482</v>
      </c>
      <c r="J91" s="35">
        <v>0.38637</v>
      </c>
      <c r="K91" s="45">
        <v>130.0</v>
      </c>
      <c r="L91" s="37">
        <v>0.1152248</v>
      </c>
      <c r="M91" s="80">
        <v>0.05426400000000001</v>
      </c>
      <c r="N91" s="42">
        <v>0.008046</v>
      </c>
      <c r="O91" s="39">
        <v>4.3482044</v>
      </c>
      <c r="P91" s="37">
        <v>27.7191</v>
      </c>
      <c r="Q91" s="39">
        <v>7.6084619</v>
      </c>
      <c r="R91" s="39">
        <v>7.099465</v>
      </c>
      <c r="S91" s="39">
        <v>20.2832403</v>
      </c>
      <c r="T91" s="37">
        <f t="shared" ref="T91:T97" si="23"> M91 + N91 + I91</f>
        <v>1.498506774</v>
      </c>
      <c r="U91" s="23"/>
      <c r="V91" s="19"/>
      <c r="W91" s="23"/>
      <c r="X91" s="26"/>
      <c r="Y91" s="27"/>
      <c r="Z91" s="26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>
      <c r="A92" s="40"/>
      <c r="B92" s="30">
        <v>72.0</v>
      </c>
      <c r="C92" s="31" t="s">
        <v>34</v>
      </c>
      <c r="D92" s="31" t="s">
        <v>22</v>
      </c>
      <c r="E92" s="32">
        <v>43607.0</v>
      </c>
      <c r="F92" s="33">
        <v>7.48</v>
      </c>
      <c r="G92" s="36">
        <v>1.88</v>
      </c>
      <c r="H92" s="60">
        <v>5.97</v>
      </c>
      <c r="I92" s="41">
        <v>0.5353193548387096</v>
      </c>
      <c r="J92" s="35">
        <v>0.21465</v>
      </c>
      <c r="K92" s="36">
        <v>52.0</v>
      </c>
      <c r="L92" s="37">
        <v>0.195703</v>
      </c>
      <c r="M92" s="37">
        <v>0.13566</v>
      </c>
      <c r="N92" s="42">
        <v>0.009833999999999999</v>
      </c>
      <c r="O92" s="39">
        <v>1.9616746600000001</v>
      </c>
      <c r="P92" s="37">
        <v>10.4924</v>
      </c>
      <c r="Q92" s="39">
        <v>3.08378928</v>
      </c>
      <c r="R92" s="39">
        <v>2.7202577600000004</v>
      </c>
      <c r="S92" s="39">
        <v>8.859515390000002</v>
      </c>
      <c r="T92" s="37">
        <f t="shared" si="23"/>
        <v>0.6808133548</v>
      </c>
      <c r="U92" s="23"/>
      <c r="V92" s="19"/>
      <c r="W92" s="23"/>
      <c r="X92" s="26"/>
      <c r="Y92" s="27"/>
      <c r="Z92" s="26"/>
      <c r="AA92" s="27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>
      <c r="A93" s="40"/>
      <c r="B93" s="30">
        <v>72.0</v>
      </c>
      <c r="C93" s="31" t="s">
        <v>34</v>
      </c>
      <c r="D93" s="31" t="s">
        <v>22</v>
      </c>
      <c r="E93" s="32">
        <v>43628.0</v>
      </c>
      <c r="F93" s="33">
        <v>7.16</v>
      </c>
      <c r="G93" s="36">
        <v>1.1</v>
      </c>
      <c r="H93" s="44">
        <v>6.36</v>
      </c>
      <c r="I93" s="59">
        <v>0.3644967741935484</v>
      </c>
      <c r="J93" s="35">
        <v>1.11618</v>
      </c>
      <c r="K93" s="45">
        <v>87.0</v>
      </c>
      <c r="L93" s="37">
        <v>0.0578966</v>
      </c>
      <c r="M93" s="37">
        <v>8.410919999999999</v>
      </c>
      <c r="N93" s="42">
        <v>0.016538999999999998</v>
      </c>
      <c r="O93" s="39">
        <v>3.1077365</v>
      </c>
      <c r="P93" s="37">
        <v>11.694</v>
      </c>
      <c r="Q93" s="39">
        <v>5.2469043</v>
      </c>
      <c r="R93" s="39">
        <v>3.7462672</v>
      </c>
      <c r="S93" s="39">
        <v>9.7921857</v>
      </c>
      <c r="T93" s="37">
        <f t="shared" si="23"/>
        <v>8.791955774</v>
      </c>
      <c r="U93" s="23"/>
      <c r="V93" s="19"/>
      <c r="W93" s="23"/>
      <c r="X93" s="26"/>
      <c r="Y93" s="27"/>
      <c r="Z93" s="26"/>
      <c r="AA93" s="27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>
      <c r="A94" s="40"/>
      <c r="B94" s="30">
        <v>72.0</v>
      </c>
      <c r="C94" s="31" t="s">
        <v>34</v>
      </c>
      <c r="D94" s="31" t="s">
        <v>22</v>
      </c>
      <c r="E94" s="32">
        <v>43657.0</v>
      </c>
      <c r="F94" s="33">
        <v>7.72</v>
      </c>
      <c r="G94" s="36">
        <v>1.34</v>
      </c>
      <c r="H94" s="44">
        <v>6.57</v>
      </c>
      <c r="I94" s="41">
        <v>0.8330903225806452</v>
      </c>
      <c r="J94" s="35">
        <v>0.27189</v>
      </c>
      <c r="K94" s="21"/>
      <c r="L94" s="37">
        <v>0.132192729</v>
      </c>
      <c r="M94" s="37">
        <v>0.094962</v>
      </c>
      <c r="N94" s="42">
        <v>0.0062580000000000005</v>
      </c>
      <c r="O94" s="39">
        <v>3.2385804</v>
      </c>
      <c r="P94" s="37">
        <v>13.8556</v>
      </c>
      <c r="Q94" s="39">
        <v>6.671636400000001</v>
      </c>
      <c r="R94" s="39">
        <v>5.1664</v>
      </c>
      <c r="S94" s="39">
        <v>10.743720834</v>
      </c>
      <c r="T94" s="37">
        <f t="shared" si="23"/>
        <v>0.9343103226</v>
      </c>
      <c r="U94" s="23"/>
      <c r="V94" s="19"/>
      <c r="W94" s="23"/>
      <c r="X94" s="26"/>
      <c r="Y94" s="27"/>
      <c r="Z94" s="26"/>
      <c r="AA94" s="27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>
      <c r="A95" s="40"/>
      <c r="B95" s="30">
        <v>72.0</v>
      </c>
      <c r="C95" s="31" t="s">
        <v>34</v>
      </c>
      <c r="D95" s="31" t="s">
        <v>22</v>
      </c>
      <c r="E95" s="32">
        <v>43685.0</v>
      </c>
      <c r="F95" s="33">
        <v>8.11</v>
      </c>
      <c r="G95" s="36">
        <v>2.12</v>
      </c>
      <c r="H95" s="60">
        <v>5.28</v>
      </c>
      <c r="I95" s="35">
        <v>3.450841935483871</v>
      </c>
      <c r="J95" s="35">
        <v>0.22896000000000002</v>
      </c>
      <c r="K95" s="100">
        <v>151.0</v>
      </c>
      <c r="L95" s="37">
        <v>0.0716004</v>
      </c>
      <c r="M95" s="37">
        <v>0.0</v>
      </c>
      <c r="N95" s="42">
        <v>0.046935</v>
      </c>
      <c r="O95" s="39">
        <v>5.147437440000001</v>
      </c>
      <c r="P95" s="37">
        <v>18.326</v>
      </c>
      <c r="Q95" s="39">
        <v>8.5727176</v>
      </c>
      <c r="R95" s="39">
        <v>9.08280456</v>
      </c>
      <c r="S95" s="39">
        <v>25.583821244444444</v>
      </c>
      <c r="T95" s="37">
        <f t="shared" si="23"/>
        <v>3.497776935</v>
      </c>
      <c r="U95" s="23"/>
      <c r="V95" s="19"/>
      <c r="W95" s="23"/>
      <c r="X95" s="26"/>
      <c r="Y95" s="27"/>
      <c r="Z95" s="26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>
      <c r="A96" s="40"/>
      <c r="B96" s="30">
        <v>72.0</v>
      </c>
      <c r="C96" s="31" t="s">
        <v>34</v>
      </c>
      <c r="D96" s="31" t="s">
        <v>22</v>
      </c>
      <c r="E96" s="32">
        <v>43717.0</v>
      </c>
      <c r="F96" s="33">
        <v>7.8</v>
      </c>
      <c r="G96" s="36">
        <v>3.44</v>
      </c>
      <c r="H96" s="60">
        <v>5.37</v>
      </c>
      <c r="I96" s="35">
        <v>3.0396709677419356</v>
      </c>
      <c r="J96" s="35">
        <v>0.24327000000000001</v>
      </c>
      <c r="K96" s="100">
        <v>137.0</v>
      </c>
      <c r="L96" s="37">
        <v>0.1209417</v>
      </c>
      <c r="M96" s="37">
        <v>0.094962</v>
      </c>
      <c r="N96" s="42">
        <v>0.025479</v>
      </c>
      <c r="O96" s="39">
        <v>6.101316</v>
      </c>
      <c r="P96" s="37">
        <v>16.8222</v>
      </c>
      <c r="Q96" s="39">
        <v>7.5018453</v>
      </c>
      <c r="R96" s="39">
        <v>6.6540688</v>
      </c>
      <c r="S96" s="39">
        <v>21.2165312</v>
      </c>
      <c r="T96" s="37">
        <f t="shared" si="23"/>
        <v>3.160111968</v>
      </c>
      <c r="U96" s="23"/>
      <c r="V96" s="19"/>
      <c r="W96" s="23"/>
      <c r="X96" s="26"/>
      <c r="Y96" s="27"/>
      <c r="Z96" s="26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>
      <c r="A97" s="46"/>
      <c r="B97" s="30">
        <v>72.0</v>
      </c>
      <c r="C97" s="31" t="s">
        <v>34</v>
      </c>
      <c r="D97" s="31" t="s">
        <v>22</v>
      </c>
      <c r="E97" s="32">
        <v>43769.0</v>
      </c>
      <c r="F97" s="33">
        <v>7.67</v>
      </c>
      <c r="G97" s="45">
        <v>3.98</v>
      </c>
      <c r="H97" s="33">
        <v>7.3</v>
      </c>
      <c r="I97" s="41">
        <v>1.388958064516129</v>
      </c>
      <c r="J97" s="41">
        <v>0.17172</v>
      </c>
      <c r="K97" s="45">
        <v>128.0</v>
      </c>
      <c r="L97" s="37">
        <v>0.0607209</v>
      </c>
      <c r="M97" s="37">
        <v>0.02261</v>
      </c>
      <c r="N97" s="42">
        <v>0.009387000000000001</v>
      </c>
      <c r="O97" s="39">
        <v>3.9034285</v>
      </c>
      <c r="P97" s="37">
        <v>26.9226</v>
      </c>
      <c r="Q97" s="39">
        <v>5.2955891</v>
      </c>
      <c r="R97" s="39">
        <v>5.1639522</v>
      </c>
      <c r="S97" s="39">
        <v>17.5408087</v>
      </c>
      <c r="T97" s="37">
        <f t="shared" si="23"/>
        <v>1.420955065</v>
      </c>
      <c r="U97" s="23"/>
      <c r="V97" s="19"/>
      <c r="W97" s="23"/>
      <c r="X97" s="26"/>
      <c r="Y97" s="27"/>
      <c r="Z97" s="26"/>
      <c r="AA97" s="2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>
      <c r="A98" s="76"/>
      <c r="B98" s="87"/>
      <c r="C98" s="88"/>
      <c r="D98" s="88"/>
      <c r="E98" s="90"/>
      <c r="F98" s="91"/>
      <c r="G98" s="92"/>
      <c r="H98" s="91"/>
      <c r="I98" s="93"/>
      <c r="J98" s="93"/>
      <c r="K98" s="92"/>
      <c r="L98" s="23"/>
      <c r="M98" s="23"/>
      <c r="N98" s="23"/>
      <c r="O98" s="23"/>
      <c r="P98" s="23"/>
      <c r="Q98" s="23"/>
      <c r="R98" s="23"/>
      <c r="S98" s="23"/>
      <c r="T98" s="23"/>
      <c r="U98" s="25"/>
      <c r="V98" s="19"/>
      <c r="W98" s="23"/>
      <c r="X98" s="26"/>
      <c r="Y98" s="27"/>
      <c r="Z98" s="26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>
      <c r="A99" s="101" t="s">
        <v>28</v>
      </c>
      <c r="B99" s="87"/>
      <c r="C99" s="88"/>
      <c r="D99" s="88"/>
      <c r="E99" s="90"/>
      <c r="F99" s="48">
        <f t="shared" ref="F99:J99" si="24"> (sum(F91:F97)/7)</f>
        <v>7.705714286</v>
      </c>
      <c r="G99" s="48">
        <f t="shared" si="24"/>
        <v>2.611428571</v>
      </c>
      <c r="H99" s="49">
        <f t="shared" si="24"/>
        <v>6.655714286</v>
      </c>
      <c r="I99" s="49">
        <f t="shared" si="24"/>
        <v>1.578367742</v>
      </c>
      <c r="J99" s="55">
        <f t="shared" si="24"/>
        <v>0.3761485714</v>
      </c>
      <c r="K99" s="49">
        <f> (sum(K95:K97,K91:K93)/6)</f>
        <v>114.1666667</v>
      </c>
      <c r="L99" s="50">
        <f t="shared" ref="L99:S99" si="25"> (sum(L91:L97)/7)</f>
        <v>0.1077543041</v>
      </c>
      <c r="M99" s="50">
        <f t="shared" si="25"/>
        <v>1.259054</v>
      </c>
      <c r="N99" s="50">
        <f t="shared" si="25"/>
        <v>0.01749685714</v>
      </c>
      <c r="O99" s="50">
        <f t="shared" si="25"/>
        <v>3.972625414</v>
      </c>
      <c r="P99" s="50">
        <f t="shared" si="25"/>
        <v>17.97598571</v>
      </c>
      <c r="Q99" s="50">
        <f t="shared" si="25"/>
        <v>6.282991983</v>
      </c>
      <c r="R99" s="50">
        <f t="shared" si="25"/>
        <v>5.661887931</v>
      </c>
      <c r="S99" s="50">
        <f t="shared" si="25"/>
        <v>16.2885462</v>
      </c>
      <c r="T99" s="37">
        <f> M99 + N99 + I99</f>
        <v>2.854918599</v>
      </c>
      <c r="U99" s="25"/>
      <c r="V99" s="83"/>
      <c r="W99" s="23"/>
      <c r="X99" s="26"/>
      <c r="Y99" s="27"/>
      <c r="Z99" s="26"/>
      <c r="AA99" s="27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>
      <c r="A100" s="94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23"/>
      <c r="M100" s="23"/>
      <c r="N100" s="23"/>
      <c r="O100" s="23"/>
      <c r="P100" s="23"/>
      <c r="Q100" s="23"/>
      <c r="R100" s="23"/>
      <c r="S100" s="23"/>
      <c r="T100" s="23"/>
      <c r="U100" s="66"/>
      <c r="V100" s="19"/>
      <c r="W100" s="23"/>
      <c r="X100" s="53"/>
      <c r="Y100" s="27"/>
      <c r="Z100" s="53"/>
      <c r="AA100" s="27"/>
    </row>
    <row r="101">
      <c r="A101" s="101" t="s">
        <v>24</v>
      </c>
      <c r="B101" s="66"/>
      <c r="C101" s="66"/>
      <c r="D101" s="66"/>
      <c r="E101" s="66"/>
      <c r="F101" s="67">
        <f t="shared" ref="F101:S101" si="26"> (sum(F99,F89,F80,F70,F60,F51,F41,F32,F22,F11)/10)</f>
        <v>7.866380948</v>
      </c>
      <c r="G101" s="67">
        <f t="shared" si="26"/>
        <v>2.475142852</v>
      </c>
      <c r="H101" s="67">
        <f t="shared" si="26"/>
        <v>9.004803572</v>
      </c>
      <c r="I101" s="68">
        <f t="shared" si="26"/>
        <v>1.712110227</v>
      </c>
      <c r="J101" s="103">
        <f t="shared" si="26"/>
        <v>0.3307902493</v>
      </c>
      <c r="K101" s="68">
        <f t="shared" si="26"/>
        <v>116.5709799</v>
      </c>
      <c r="L101" s="69">
        <f t="shared" si="26"/>
        <v>0.1234324884</v>
      </c>
      <c r="M101" s="69">
        <f t="shared" si="26"/>
        <v>0.3892494383</v>
      </c>
      <c r="N101" s="69">
        <f t="shared" si="26"/>
        <v>0.03483865459</v>
      </c>
      <c r="O101" s="69">
        <f t="shared" si="26"/>
        <v>3.790413498</v>
      </c>
      <c r="P101" s="69">
        <f t="shared" si="26"/>
        <v>18.40132759</v>
      </c>
      <c r="Q101" s="69">
        <f t="shared" si="26"/>
        <v>6.576571216</v>
      </c>
      <c r="R101" s="69">
        <f t="shared" si="26"/>
        <v>5.465280413</v>
      </c>
      <c r="S101" s="69">
        <f t="shared" si="26"/>
        <v>16.36479465</v>
      </c>
      <c r="T101" s="37">
        <f> M101 + N101 + I101</f>
        <v>2.13619832</v>
      </c>
      <c r="U101" s="66"/>
      <c r="V101" s="95">
        <v>63.0</v>
      </c>
      <c r="W101" s="23"/>
      <c r="X101" s="26"/>
      <c r="Y101" s="27"/>
      <c r="Z101" s="26"/>
      <c r="AA101" s="27"/>
    </row>
    <row r="102">
      <c r="A102" s="9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97"/>
      <c r="M102" s="97"/>
      <c r="N102" s="97"/>
      <c r="O102" s="97"/>
      <c r="P102" s="97"/>
      <c r="Q102" s="97"/>
      <c r="R102" s="97"/>
      <c r="S102" s="97"/>
      <c r="T102" s="97"/>
      <c r="U102" s="66"/>
      <c r="V102" s="98"/>
      <c r="W102" s="97"/>
      <c r="X102" s="74"/>
      <c r="Y102" s="27"/>
      <c r="Z102" s="74"/>
      <c r="AA102" s="27"/>
    </row>
    <row r="103">
      <c r="A103" s="99"/>
    </row>
    <row r="104">
      <c r="A104" s="99"/>
      <c r="V104" s="74"/>
      <c r="X104" s="12"/>
      <c r="Y104" s="9"/>
      <c r="Z104" s="12"/>
      <c r="AA104" s="9"/>
    </row>
    <row r="105">
      <c r="A105" s="99"/>
      <c r="X105" s="26"/>
      <c r="Y105" s="27"/>
      <c r="Z105" s="26"/>
      <c r="AA105" s="27"/>
    </row>
    <row r="106">
      <c r="A106" s="99"/>
      <c r="X106" s="26"/>
      <c r="Y106" s="27"/>
      <c r="Z106" s="26"/>
      <c r="AA106" s="27"/>
    </row>
    <row r="107">
      <c r="A107" s="99"/>
      <c r="X107" s="26"/>
      <c r="Y107" s="27"/>
      <c r="Z107" s="26"/>
      <c r="AA107" s="27"/>
    </row>
    <row r="108">
      <c r="A108" s="99"/>
      <c r="X108" s="26"/>
      <c r="Y108" s="27"/>
      <c r="Z108" s="26"/>
      <c r="AA108" s="27"/>
    </row>
    <row r="109">
      <c r="A109" s="99"/>
      <c r="X109" s="26"/>
      <c r="Y109" s="27"/>
      <c r="Z109" s="26"/>
      <c r="AA109" s="27"/>
    </row>
    <row r="110">
      <c r="A110" s="99"/>
      <c r="X110" s="26"/>
      <c r="Y110" s="27"/>
      <c r="Z110" s="26"/>
      <c r="AA110" s="27"/>
    </row>
    <row r="111">
      <c r="A111" s="99"/>
      <c r="X111" s="26"/>
      <c r="Y111" s="27"/>
      <c r="Z111" s="26"/>
      <c r="AA111" s="27"/>
    </row>
    <row r="112">
      <c r="A112" s="99"/>
      <c r="L112" s="73"/>
      <c r="M112" s="73"/>
      <c r="N112" s="73"/>
      <c r="O112" s="73"/>
      <c r="P112" s="73"/>
      <c r="Q112" s="73"/>
      <c r="R112" s="73"/>
      <c r="S112" s="73"/>
      <c r="T112" s="73"/>
      <c r="W112" s="73"/>
      <c r="X112" s="26"/>
      <c r="Y112" s="27"/>
      <c r="Z112" s="26"/>
      <c r="AA112" s="27"/>
    </row>
    <row r="113">
      <c r="A113" s="99"/>
      <c r="X113" s="26"/>
      <c r="Y113" s="27"/>
      <c r="Z113" s="26"/>
      <c r="AA113" s="27"/>
    </row>
    <row r="114">
      <c r="A114" s="99"/>
      <c r="X114" s="53"/>
      <c r="Y114" s="27"/>
      <c r="Z114" s="53"/>
      <c r="AA114" s="27"/>
    </row>
    <row r="115">
      <c r="A115" s="99"/>
      <c r="X115" s="26"/>
      <c r="Y115" s="27"/>
      <c r="Z115" s="26"/>
      <c r="AA115" s="27"/>
    </row>
    <row r="116">
      <c r="A116" s="99"/>
      <c r="X116" s="26"/>
      <c r="Y116" s="27"/>
      <c r="Z116" s="26"/>
      <c r="AA116" s="27"/>
    </row>
    <row r="117">
      <c r="A117" s="99"/>
      <c r="X117" s="26"/>
      <c r="Y117" s="27"/>
      <c r="Z117" s="26"/>
      <c r="AA117" s="27"/>
    </row>
    <row r="118">
      <c r="A118" s="99"/>
      <c r="X118" s="26"/>
      <c r="Y118" s="27"/>
      <c r="Z118" s="26"/>
      <c r="AA118" s="27"/>
    </row>
    <row r="119">
      <c r="A119" s="99"/>
      <c r="X119" s="26"/>
      <c r="Y119" s="27"/>
      <c r="Z119" s="26"/>
      <c r="AA119" s="27"/>
    </row>
    <row r="120">
      <c r="A120" s="99"/>
      <c r="X120" s="26"/>
      <c r="Y120" s="27"/>
      <c r="Z120" s="26"/>
      <c r="AA120" s="27"/>
    </row>
    <row r="121">
      <c r="A121" s="99"/>
      <c r="X121" s="26"/>
      <c r="Y121" s="27"/>
      <c r="Z121" s="26"/>
      <c r="AA121" s="27"/>
    </row>
    <row r="122">
      <c r="A122" s="99"/>
      <c r="X122" s="26"/>
      <c r="Y122" s="27"/>
      <c r="Z122" s="26"/>
      <c r="AA122" s="27"/>
    </row>
    <row r="123">
      <c r="A123" s="99"/>
      <c r="X123" s="26"/>
      <c r="Y123" s="27"/>
      <c r="Z123" s="26"/>
      <c r="AA123" s="27"/>
    </row>
    <row r="124">
      <c r="A124" s="99"/>
      <c r="X124" s="26"/>
      <c r="Y124" s="27"/>
      <c r="Z124" s="26"/>
      <c r="AA124" s="27"/>
    </row>
    <row r="125">
      <c r="A125" s="99"/>
      <c r="X125" s="53"/>
      <c r="Y125" s="27"/>
      <c r="Z125" s="53"/>
      <c r="AA125" s="27"/>
    </row>
    <row r="126">
      <c r="A126" s="99"/>
      <c r="X126" s="26"/>
      <c r="Y126" s="27"/>
      <c r="Z126" s="26"/>
      <c r="AA126" s="27"/>
    </row>
    <row r="127">
      <c r="A127" s="99"/>
      <c r="X127" s="26"/>
      <c r="Y127" s="27"/>
      <c r="Z127" s="26"/>
      <c r="AA127" s="27"/>
    </row>
    <row r="128">
      <c r="A128" s="99"/>
      <c r="X128" s="26"/>
      <c r="Y128" s="27"/>
      <c r="Z128" s="26"/>
      <c r="AA128" s="27"/>
    </row>
    <row r="129">
      <c r="A129" s="99"/>
      <c r="X129" s="26"/>
      <c r="Y129" s="27"/>
      <c r="Z129" s="26"/>
      <c r="AA129" s="27"/>
    </row>
    <row r="130">
      <c r="A130" s="99"/>
      <c r="X130" s="26"/>
      <c r="Y130" s="27"/>
      <c r="Z130" s="26"/>
      <c r="AA130" s="27"/>
    </row>
    <row r="131">
      <c r="A131" s="99"/>
      <c r="X131" s="26"/>
      <c r="Y131" s="27"/>
      <c r="Z131" s="26"/>
      <c r="AA131" s="27"/>
    </row>
    <row r="132">
      <c r="A132" s="99"/>
      <c r="X132" s="26"/>
      <c r="Y132" s="27"/>
      <c r="Z132" s="26"/>
      <c r="AA132" s="27"/>
    </row>
    <row r="133">
      <c r="A133" s="99"/>
      <c r="X133" s="26"/>
      <c r="Y133" s="27"/>
      <c r="Z133" s="26"/>
      <c r="AA133" s="27"/>
    </row>
    <row r="134">
      <c r="A134" s="99"/>
      <c r="X134" s="26"/>
      <c r="Y134" s="27"/>
      <c r="Z134" s="26"/>
      <c r="AA134" s="27"/>
    </row>
    <row r="135">
      <c r="A135" s="99"/>
      <c r="X135" s="53"/>
      <c r="Y135" s="27"/>
      <c r="Z135" s="53"/>
      <c r="AA135" s="27"/>
    </row>
    <row r="136">
      <c r="A136" s="99"/>
      <c r="X136" s="26"/>
      <c r="Y136" s="27"/>
      <c r="Z136" s="26"/>
      <c r="AA136" s="27"/>
    </row>
    <row r="137">
      <c r="A137" s="99"/>
      <c r="X137" s="26"/>
      <c r="Y137" s="27"/>
      <c r="Z137" s="26"/>
      <c r="AA137" s="27"/>
    </row>
    <row r="138">
      <c r="A138" s="99"/>
      <c r="X138" s="26"/>
      <c r="Y138" s="27"/>
      <c r="Z138" s="26"/>
      <c r="AA138" s="27"/>
    </row>
    <row r="139">
      <c r="A139" s="99"/>
      <c r="X139" s="26"/>
      <c r="Y139" s="27"/>
      <c r="Z139" s="26"/>
      <c r="AA139" s="27"/>
    </row>
    <row r="140">
      <c r="A140" s="99"/>
      <c r="X140" s="26"/>
      <c r="Y140" s="27"/>
      <c r="Z140" s="26"/>
      <c r="AA140" s="27"/>
    </row>
    <row r="141">
      <c r="A141" s="99"/>
      <c r="X141" s="26"/>
      <c r="Y141" s="27"/>
      <c r="Z141" s="26"/>
      <c r="AA141" s="27"/>
    </row>
    <row r="142">
      <c r="A142" s="99"/>
      <c r="X142" s="26"/>
      <c r="Y142" s="27"/>
      <c r="Z142" s="26"/>
      <c r="AA142" s="27"/>
    </row>
    <row r="143">
      <c r="A143" s="99"/>
      <c r="X143" s="26"/>
      <c r="Y143" s="27"/>
      <c r="Z143" s="26"/>
      <c r="AA143" s="27"/>
    </row>
    <row r="144">
      <c r="A144" s="99"/>
      <c r="X144" s="53"/>
      <c r="Y144" s="27"/>
      <c r="Z144" s="53"/>
      <c r="AA144" s="27"/>
    </row>
    <row r="145">
      <c r="A145" s="99"/>
      <c r="X145" s="26"/>
      <c r="Y145" s="27"/>
      <c r="Z145" s="26"/>
      <c r="AA145" s="27"/>
    </row>
    <row r="146">
      <c r="A146" s="99"/>
      <c r="X146" s="26"/>
      <c r="Y146" s="27"/>
      <c r="Z146" s="26"/>
      <c r="AA146" s="27"/>
    </row>
    <row r="147">
      <c r="A147" s="99"/>
      <c r="X147" s="26"/>
      <c r="Y147" s="27"/>
      <c r="Z147" s="26"/>
      <c r="AA147" s="27"/>
    </row>
    <row r="148">
      <c r="A148" s="99"/>
      <c r="X148" s="26"/>
      <c r="Y148" s="27"/>
      <c r="Z148" s="26"/>
      <c r="AA148" s="27"/>
    </row>
    <row r="149">
      <c r="A149" s="99"/>
      <c r="X149" s="26"/>
      <c r="Y149" s="27"/>
      <c r="Z149" s="26"/>
      <c r="AA149" s="27"/>
    </row>
    <row r="150">
      <c r="A150" s="99"/>
      <c r="X150" s="26"/>
      <c r="Y150" s="27"/>
      <c r="Z150" s="26"/>
      <c r="AA150" s="27"/>
    </row>
    <row r="151">
      <c r="A151" s="99"/>
      <c r="X151" s="26"/>
      <c r="Y151" s="27"/>
      <c r="Z151" s="26"/>
      <c r="AA151" s="27"/>
    </row>
    <row r="152">
      <c r="A152" s="99"/>
      <c r="X152" s="26"/>
      <c r="Y152" s="27"/>
      <c r="Z152" s="26"/>
      <c r="AA152" s="27"/>
    </row>
    <row r="153">
      <c r="A153" s="99"/>
      <c r="X153" s="26"/>
      <c r="Y153" s="27"/>
      <c r="Z153" s="26"/>
      <c r="AA153" s="27"/>
    </row>
    <row r="154">
      <c r="A154" s="99"/>
      <c r="X154" s="26"/>
      <c r="Y154" s="27"/>
      <c r="Z154" s="26"/>
      <c r="AA154" s="27"/>
    </row>
    <row r="155">
      <c r="A155" s="99"/>
      <c r="X155" s="53"/>
      <c r="Y155" s="27"/>
      <c r="Z155" s="53"/>
      <c r="AA155" s="27"/>
    </row>
    <row r="156">
      <c r="A156" s="99"/>
      <c r="X156" s="26"/>
      <c r="Y156" s="27"/>
      <c r="Z156" s="26"/>
      <c r="AA156" s="27"/>
    </row>
    <row r="157">
      <c r="A157" s="99"/>
      <c r="X157" s="26"/>
      <c r="Y157" s="27"/>
      <c r="Z157" s="26"/>
      <c r="AA157" s="27"/>
    </row>
    <row r="158">
      <c r="A158" s="99"/>
      <c r="X158" s="26"/>
      <c r="Y158" s="27"/>
      <c r="Z158" s="26"/>
      <c r="AA158" s="27"/>
    </row>
    <row r="159">
      <c r="A159" s="99"/>
      <c r="X159" s="26"/>
      <c r="Y159" s="27"/>
      <c r="Z159" s="26"/>
      <c r="AA159" s="27"/>
    </row>
    <row r="160">
      <c r="A160" s="99"/>
      <c r="X160" s="26"/>
      <c r="Y160" s="27"/>
      <c r="Z160" s="26"/>
      <c r="AA160" s="27"/>
    </row>
    <row r="161">
      <c r="A161" s="99"/>
      <c r="X161" s="26"/>
      <c r="Y161" s="27"/>
      <c r="Z161" s="26"/>
      <c r="AA161" s="27"/>
    </row>
    <row r="162">
      <c r="A162" s="99"/>
      <c r="X162" s="26"/>
      <c r="Y162" s="27"/>
      <c r="Z162" s="26"/>
      <c r="AA162" s="27"/>
    </row>
    <row r="163">
      <c r="A163" s="99"/>
      <c r="X163" s="26"/>
      <c r="Y163" s="27"/>
      <c r="Z163" s="26"/>
      <c r="AA163" s="27"/>
    </row>
    <row r="164">
      <c r="A164" s="99"/>
      <c r="X164" s="53"/>
      <c r="Y164" s="27"/>
      <c r="Z164" s="53"/>
      <c r="AA164" s="27"/>
    </row>
    <row r="165">
      <c r="A165" s="99"/>
      <c r="X165" s="26"/>
      <c r="Y165" s="27"/>
      <c r="Z165" s="26"/>
      <c r="AA165" s="27"/>
    </row>
    <row r="166">
      <c r="A166" s="99"/>
      <c r="X166" s="26"/>
      <c r="Y166" s="27"/>
      <c r="Z166" s="26"/>
      <c r="AA166" s="27"/>
    </row>
    <row r="167">
      <c r="A167" s="99"/>
      <c r="X167" s="26"/>
      <c r="Y167" s="27"/>
      <c r="Z167" s="26"/>
      <c r="AA167" s="27"/>
    </row>
    <row r="168">
      <c r="A168" s="99"/>
      <c r="X168" s="26"/>
      <c r="Y168" s="27"/>
      <c r="Z168" s="26"/>
      <c r="AA168" s="27"/>
    </row>
    <row r="169">
      <c r="A169" s="99"/>
      <c r="X169" s="26"/>
      <c r="Y169" s="27"/>
      <c r="Z169" s="26"/>
      <c r="AA169" s="27"/>
    </row>
    <row r="170">
      <c r="A170" s="99"/>
      <c r="X170" s="26"/>
      <c r="Y170" s="27"/>
      <c r="Z170" s="26"/>
      <c r="AA170" s="27"/>
    </row>
    <row r="171">
      <c r="A171" s="99"/>
      <c r="X171" s="26"/>
      <c r="Y171" s="27"/>
      <c r="Z171" s="26"/>
      <c r="AA171" s="27"/>
    </row>
    <row r="172">
      <c r="A172" s="99"/>
      <c r="X172" s="26"/>
      <c r="Y172" s="27"/>
      <c r="Z172" s="26"/>
      <c r="AA172" s="27"/>
    </row>
    <row r="173">
      <c r="A173" s="99"/>
      <c r="X173" s="26"/>
      <c r="Y173" s="27"/>
      <c r="Z173" s="26"/>
      <c r="AA173" s="27"/>
    </row>
    <row r="174">
      <c r="A174" s="99"/>
      <c r="X174" s="53"/>
      <c r="Y174" s="27"/>
      <c r="Z174" s="53"/>
      <c r="AA174" s="27"/>
    </row>
    <row r="175">
      <c r="A175" s="99"/>
      <c r="X175" s="26"/>
      <c r="Y175" s="27"/>
      <c r="Z175" s="26"/>
      <c r="AA175" s="27"/>
    </row>
    <row r="176">
      <c r="A176" s="99"/>
      <c r="X176" s="26"/>
      <c r="Y176" s="27"/>
      <c r="Z176" s="26"/>
      <c r="AA176" s="27"/>
    </row>
    <row r="177">
      <c r="A177" s="99"/>
      <c r="X177" s="26"/>
      <c r="Y177" s="27"/>
      <c r="Z177" s="26"/>
      <c r="AA177" s="27"/>
    </row>
    <row r="178">
      <c r="A178" s="99"/>
      <c r="X178" s="26"/>
      <c r="Y178" s="27"/>
      <c r="Z178" s="26"/>
      <c r="AA178" s="27"/>
    </row>
    <row r="179">
      <c r="A179" s="99"/>
      <c r="X179" s="26"/>
      <c r="Y179" s="27"/>
      <c r="Z179" s="26"/>
      <c r="AA179" s="27"/>
    </row>
    <row r="180">
      <c r="A180" s="99"/>
      <c r="X180" s="26"/>
      <c r="Y180" s="27"/>
      <c r="Z180" s="26"/>
      <c r="AA180" s="27"/>
    </row>
    <row r="181">
      <c r="A181" s="99"/>
      <c r="X181" s="26"/>
      <c r="Y181" s="27"/>
      <c r="Z181" s="26"/>
      <c r="AA181" s="27"/>
    </row>
    <row r="182">
      <c r="A182" s="99"/>
      <c r="X182" s="26"/>
      <c r="Y182" s="27"/>
      <c r="Z182" s="26"/>
      <c r="AA182" s="27"/>
    </row>
    <row r="183">
      <c r="A183" s="99"/>
      <c r="X183" s="26"/>
      <c r="Y183" s="27"/>
      <c r="Z183" s="26"/>
      <c r="AA183" s="27"/>
    </row>
    <row r="184">
      <c r="A184" s="99"/>
      <c r="X184" s="53"/>
      <c r="Y184" s="27"/>
      <c r="Z184" s="53"/>
      <c r="AA184" s="27"/>
    </row>
    <row r="185">
      <c r="A185" s="99"/>
      <c r="X185" s="26"/>
      <c r="Y185" s="27"/>
      <c r="Z185" s="26"/>
      <c r="AA185" s="27"/>
    </row>
    <row r="186">
      <c r="A186" s="99"/>
      <c r="X186" s="26"/>
      <c r="Y186" s="27"/>
      <c r="Z186" s="26"/>
      <c r="AA186" s="27"/>
    </row>
    <row r="187">
      <c r="A187" s="99"/>
      <c r="X187" s="26"/>
      <c r="Y187" s="27"/>
      <c r="Z187" s="26"/>
      <c r="AA187" s="27"/>
    </row>
    <row r="188">
      <c r="A188" s="99"/>
      <c r="X188" s="26"/>
      <c r="Y188" s="27"/>
      <c r="Z188" s="26"/>
      <c r="AA188" s="27"/>
    </row>
    <row r="189">
      <c r="A189" s="99"/>
      <c r="X189" s="26"/>
      <c r="Y189" s="27"/>
      <c r="Z189" s="26"/>
      <c r="AA189" s="27"/>
    </row>
    <row r="190">
      <c r="A190" s="99"/>
      <c r="X190" s="26"/>
      <c r="Y190" s="27"/>
      <c r="Z190" s="26"/>
      <c r="AA190" s="27"/>
    </row>
    <row r="191">
      <c r="A191" s="99"/>
      <c r="X191" s="26"/>
      <c r="Y191" s="27"/>
      <c r="Z191" s="26"/>
      <c r="AA191" s="27"/>
    </row>
    <row r="192">
      <c r="A192" s="99"/>
      <c r="X192" s="26"/>
      <c r="Y192" s="27"/>
      <c r="Z192" s="26"/>
      <c r="AA192" s="27"/>
    </row>
    <row r="193">
      <c r="A193" s="99"/>
      <c r="X193" s="53"/>
      <c r="Y193" s="27"/>
      <c r="Z193" s="53"/>
      <c r="AA193" s="27"/>
    </row>
    <row r="194">
      <c r="A194" s="99"/>
      <c r="X194" s="26"/>
      <c r="Y194" s="27"/>
      <c r="Z194" s="26"/>
      <c r="AA194" s="27"/>
    </row>
    <row r="195">
      <c r="A195" s="99"/>
      <c r="X195" s="26"/>
      <c r="Y195" s="27"/>
      <c r="Z195" s="26"/>
      <c r="AA195" s="27"/>
    </row>
    <row r="196">
      <c r="A196" s="99"/>
      <c r="X196" s="26"/>
      <c r="Y196" s="27"/>
      <c r="Z196" s="26"/>
      <c r="AA196" s="27"/>
    </row>
    <row r="197">
      <c r="A197" s="99"/>
      <c r="X197" s="26"/>
      <c r="Y197" s="27"/>
      <c r="Z197" s="26"/>
      <c r="AA197" s="27"/>
    </row>
    <row r="198">
      <c r="A198" s="99"/>
      <c r="X198" s="26"/>
      <c r="Y198" s="27"/>
      <c r="Z198" s="26"/>
      <c r="AA198" s="27"/>
    </row>
    <row r="199">
      <c r="A199" s="99"/>
      <c r="X199" s="26"/>
      <c r="Y199" s="27"/>
      <c r="Z199" s="26"/>
      <c r="AA199" s="27"/>
    </row>
    <row r="200">
      <c r="A200" s="99"/>
      <c r="X200" s="26"/>
      <c r="Y200" s="27"/>
      <c r="Z200" s="26"/>
      <c r="AA200" s="27"/>
    </row>
    <row r="201">
      <c r="A201" s="99"/>
      <c r="X201" s="26"/>
      <c r="Y201" s="27"/>
      <c r="Z201" s="26"/>
      <c r="AA201" s="27"/>
    </row>
    <row r="202">
      <c r="A202" s="99"/>
      <c r="X202" s="26"/>
      <c r="Y202" s="27"/>
      <c r="Z202" s="26"/>
      <c r="AA202" s="27"/>
    </row>
    <row r="203">
      <c r="A203" s="99"/>
      <c r="X203" s="53"/>
      <c r="Y203" s="27"/>
      <c r="Z203" s="53"/>
      <c r="AA203" s="27"/>
    </row>
    <row r="204">
      <c r="A204" s="99"/>
      <c r="X204" s="26"/>
      <c r="Y204" s="27"/>
      <c r="Z204" s="26"/>
      <c r="AA204" s="27"/>
    </row>
    <row r="205">
      <c r="A205" s="99"/>
      <c r="X205" s="74"/>
      <c r="Y205" s="27"/>
      <c r="Z205" s="74"/>
      <c r="AA205" s="27"/>
    </row>
    <row r="206">
      <c r="A206" s="99"/>
    </row>
    <row r="207">
      <c r="A207" s="99"/>
      <c r="X207" s="12"/>
      <c r="Y207" s="9"/>
      <c r="Z207" s="12"/>
      <c r="AA207" s="9"/>
    </row>
    <row r="208">
      <c r="A208" s="99"/>
      <c r="X208" s="26"/>
      <c r="Y208" s="27"/>
      <c r="Z208" s="26"/>
      <c r="AA208" s="27"/>
    </row>
    <row r="209">
      <c r="A209" s="99"/>
      <c r="X209" s="26"/>
      <c r="Y209" s="27"/>
      <c r="Z209" s="26"/>
      <c r="AA209" s="27"/>
    </row>
    <row r="210">
      <c r="A210" s="99"/>
      <c r="X210" s="26"/>
      <c r="Y210" s="27"/>
      <c r="Z210" s="26"/>
      <c r="AA210" s="27"/>
    </row>
    <row r="211">
      <c r="A211" s="99"/>
      <c r="X211" s="26"/>
      <c r="Y211" s="27"/>
      <c r="Z211" s="26"/>
      <c r="AA211" s="27"/>
    </row>
    <row r="212">
      <c r="A212" s="99"/>
      <c r="X212" s="26"/>
      <c r="Y212" s="27"/>
      <c r="Z212" s="26"/>
      <c r="AA212" s="27"/>
    </row>
    <row r="213">
      <c r="A213" s="99"/>
      <c r="X213" s="26"/>
      <c r="Y213" s="27"/>
      <c r="Z213" s="26"/>
      <c r="AA213" s="27"/>
    </row>
    <row r="214">
      <c r="A214" s="99"/>
      <c r="X214" s="26"/>
      <c r="Y214" s="27"/>
      <c r="Z214" s="26"/>
      <c r="AA214" s="27"/>
    </row>
    <row r="215">
      <c r="A215" s="99"/>
      <c r="X215" s="26"/>
      <c r="Y215" s="27"/>
      <c r="Z215" s="26"/>
      <c r="AA215" s="27"/>
    </row>
    <row r="216">
      <c r="A216" s="99"/>
      <c r="X216" s="26"/>
      <c r="Y216" s="27"/>
      <c r="Z216" s="26"/>
      <c r="AA216" s="27"/>
    </row>
    <row r="217">
      <c r="A217" s="99"/>
      <c r="X217" s="53"/>
      <c r="Y217" s="27"/>
      <c r="Z217" s="53"/>
      <c r="AA217" s="27"/>
    </row>
    <row r="218">
      <c r="A218" s="99"/>
      <c r="X218" s="26"/>
      <c r="Y218" s="27"/>
      <c r="Z218" s="26"/>
      <c r="AA218" s="27"/>
    </row>
    <row r="219">
      <c r="A219" s="99"/>
      <c r="X219" s="26"/>
      <c r="Y219" s="27"/>
      <c r="Z219" s="26"/>
      <c r="AA219" s="27"/>
    </row>
    <row r="220">
      <c r="A220" s="99"/>
      <c r="X220" s="26"/>
      <c r="Y220" s="27"/>
      <c r="Z220" s="26"/>
      <c r="AA220" s="27"/>
    </row>
    <row r="221">
      <c r="A221" s="99"/>
      <c r="X221" s="26"/>
      <c r="Y221" s="27"/>
      <c r="Z221" s="26"/>
      <c r="AA221" s="27"/>
    </row>
    <row r="222">
      <c r="A222" s="99"/>
      <c r="X222" s="26"/>
      <c r="Y222" s="27"/>
      <c r="Z222" s="26"/>
      <c r="AA222" s="27"/>
    </row>
    <row r="223">
      <c r="A223" s="99"/>
      <c r="X223" s="26"/>
      <c r="Y223" s="27"/>
      <c r="Z223" s="26"/>
      <c r="AA223" s="27"/>
    </row>
    <row r="224">
      <c r="A224" s="99"/>
      <c r="X224" s="26"/>
      <c r="Y224" s="27"/>
      <c r="Z224" s="26"/>
      <c r="AA224" s="27"/>
    </row>
    <row r="225">
      <c r="A225" s="99"/>
      <c r="X225" s="26"/>
      <c r="Y225" s="27"/>
      <c r="Z225" s="26"/>
      <c r="AA225" s="27"/>
    </row>
    <row r="226">
      <c r="A226" s="99"/>
      <c r="X226" s="26"/>
      <c r="Y226" s="27"/>
      <c r="Z226" s="26"/>
      <c r="AA226" s="27"/>
    </row>
    <row r="227">
      <c r="A227" s="99"/>
      <c r="X227" s="26"/>
      <c r="Y227" s="27"/>
      <c r="Z227" s="26"/>
      <c r="AA227" s="27"/>
    </row>
    <row r="228">
      <c r="A228" s="99"/>
      <c r="X228" s="53"/>
      <c r="Y228" s="27"/>
      <c r="Z228" s="53"/>
      <c r="AA228" s="27"/>
    </row>
    <row r="229">
      <c r="A229" s="99"/>
      <c r="X229" s="26"/>
      <c r="Y229" s="27"/>
      <c r="Z229" s="26"/>
      <c r="AA229" s="27"/>
    </row>
    <row r="230">
      <c r="A230" s="99"/>
      <c r="X230" s="26"/>
      <c r="Y230" s="27"/>
      <c r="Z230" s="26"/>
      <c r="AA230" s="27"/>
    </row>
    <row r="231">
      <c r="A231" s="99"/>
      <c r="X231" s="26"/>
      <c r="Y231" s="27"/>
      <c r="Z231" s="26"/>
      <c r="AA231" s="27"/>
    </row>
    <row r="232">
      <c r="A232" s="99"/>
      <c r="X232" s="26"/>
      <c r="Y232" s="27"/>
      <c r="Z232" s="26"/>
      <c r="AA232" s="27"/>
    </row>
    <row r="233">
      <c r="A233" s="99"/>
      <c r="X233" s="26"/>
      <c r="Y233" s="27"/>
      <c r="Z233" s="26"/>
      <c r="AA233" s="27"/>
    </row>
    <row r="234">
      <c r="A234" s="99"/>
      <c r="X234" s="26"/>
      <c r="Y234" s="27"/>
      <c r="Z234" s="26"/>
      <c r="AA234" s="27"/>
    </row>
    <row r="235">
      <c r="A235" s="99"/>
      <c r="X235" s="26"/>
      <c r="Y235" s="27"/>
      <c r="Z235" s="26"/>
      <c r="AA235" s="27"/>
    </row>
    <row r="236">
      <c r="A236" s="99"/>
      <c r="X236" s="26"/>
      <c r="Y236" s="27"/>
      <c r="Z236" s="26"/>
      <c r="AA236" s="27"/>
    </row>
    <row r="237">
      <c r="A237" s="99"/>
      <c r="X237" s="26"/>
      <c r="Y237" s="27"/>
      <c r="Z237" s="26"/>
      <c r="AA237" s="27"/>
    </row>
    <row r="238">
      <c r="A238" s="99"/>
      <c r="X238" s="53"/>
      <c r="Y238" s="27"/>
      <c r="Z238" s="53"/>
      <c r="AA238" s="27"/>
    </row>
    <row r="239">
      <c r="A239" s="99"/>
      <c r="X239" s="26"/>
      <c r="Y239" s="27"/>
      <c r="Z239" s="26"/>
      <c r="AA239" s="27"/>
    </row>
    <row r="240">
      <c r="A240" s="99"/>
      <c r="X240" s="26"/>
      <c r="Y240" s="27"/>
      <c r="Z240" s="26"/>
      <c r="AA240" s="27"/>
    </row>
    <row r="241">
      <c r="A241" s="99"/>
      <c r="X241" s="26"/>
      <c r="Y241" s="27"/>
      <c r="Z241" s="26"/>
      <c r="AA241" s="27"/>
    </row>
    <row r="242">
      <c r="A242" s="99"/>
      <c r="X242" s="26"/>
      <c r="Y242" s="27"/>
      <c r="Z242" s="26"/>
      <c r="AA242" s="27"/>
    </row>
    <row r="243">
      <c r="A243" s="99"/>
      <c r="X243" s="26"/>
      <c r="Y243" s="27"/>
      <c r="Z243" s="26"/>
      <c r="AA243" s="27"/>
    </row>
    <row r="244">
      <c r="A244" s="99"/>
      <c r="X244" s="26"/>
      <c r="Y244" s="27"/>
      <c r="Z244" s="26"/>
      <c r="AA244" s="27"/>
    </row>
    <row r="245">
      <c r="A245" s="99"/>
      <c r="X245" s="26"/>
      <c r="Y245" s="27"/>
      <c r="Z245" s="26"/>
      <c r="AA245" s="27"/>
    </row>
    <row r="246">
      <c r="A246" s="99"/>
      <c r="X246" s="26"/>
      <c r="Y246" s="27"/>
      <c r="Z246" s="26"/>
      <c r="AA246" s="27"/>
    </row>
    <row r="247">
      <c r="A247" s="99"/>
      <c r="X247" s="53"/>
      <c r="Y247" s="27"/>
      <c r="Z247" s="53"/>
      <c r="AA247" s="27"/>
    </row>
    <row r="248">
      <c r="A248" s="99"/>
      <c r="X248" s="26"/>
      <c r="Y248" s="27"/>
      <c r="Z248" s="26"/>
      <c r="AA248" s="27"/>
    </row>
    <row r="249">
      <c r="A249" s="99"/>
      <c r="X249" s="26"/>
      <c r="Y249" s="27"/>
      <c r="Z249" s="26"/>
      <c r="AA249" s="27"/>
    </row>
    <row r="250">
      <c r="A250" s="99"/>
      <c r="X250" s="26"/>
      <c r="Y250" s="27"/>
      <c r="Z250" s="26"/>
      <c r="AA250" s="27"/>
    </row>
    <row r="251">
      <c r="A251" s="99"/>
      <c r="X251" s="26"/>
      <c r="Y251" s="27"/>
      <c r="Z251" s="26"/>
      <c r="AA251" s="27"/>
    </row>
    <row r="252">
      <c r="A252" s="99"/>
      <c r="X252" s="26"/>
      <c r="Y252" s="27"/>
      <c r="Z252" s="26"/>
      <c r="AA252" s="27"/>
    </row>
    <row r="253">
      <c r="A253" s="99"/>
      <c r="X253" s="26"/>
      <c r="Y253" s="27"/>
      <c r="Z253" s="26"/>
      <c r="AA253" s="27"/>
    </row>
    <row r="254">
      <c r="A254" s="99"/>
      <c r="X254" s="26"/>
      <c r="Y254" s="27"/>
      <c r="Z254" s="26"/>
      <c r="AA254" s="27"/>
    </row>
    <row r="255">
      <c r="A255" s="99"/>
      <c r="X255" s="26"/>
      <c r="Y255" s="27"/>
      <c r="Z255" s="26"/>
      <c r="AA255" s="27"/>
    </row>
    <row r="256">
      <c r="A256" s="99"/>
      <c r="X256" s="26"/>
      <c r="Y256" s="27"/>
      <c r="Z256" s="26"/>
      <c r="AA256" s="27"/>
    </row>
    <row r="257">
      <c r="A257" s="99"/>
      <c r="X257" s="26"/>
      <c r="Y257" s="27"/>
      <c r="Z257" s="26"/>
      <c r="AA257" s="27"/>
    </row>
    <row r="258">
      <c r="A258" s="99"/>
      <c r="X258" s="53"/>
      <c r="Y258" s="27"/>
      <c r="Z258" s="53"/>
      <c r="AA258" s="27"/>
    </row>
    <row r="259">
      <c r="A259" s="99"/>
      <c r="X259" s="26"/>
      <c r="Y259" s="27"/>
      <c r="Z259" s="26"/>
      <c r="AA259" s="27"/>
    </row>
    <row r="260">
      <c r="A260" s="99"/>
      <c r="X260" s="26"/>
      <c r="Y260" s="27"/>
      <c r="Z260" s="26"/>
      <c r="AA260" s="27"/>
    </row>
    <row r="261">
      <c r="A261" s="99"/>
      <c r="X261" s="26"/>
      <c r="Y261" s="27"/>
      <c r="Z261" s="26"/>
      <c r="AA261" s="27"/>
    </row>
    <row r="262">
      <c r="A262" s="99"/>
      <c r="X262" s="26"/>
      <c r="Y262" s="27"/>
      <c r="Z262" s="26"/>
      <c r="AA262" s="27"/>
    </row>
    <row r="263">
      <c r="A263" s="99"/>
      <c r="X263" s="26"/>
      <c r="Y263" s="27"/>
      <c r="Z263" s="26"/>
      <c r="AA263" s="27"/>
    </row>
    <row r="264">
      <c r="A264" s="99"/>
      <c r="X264" s="26"/>
      <c r="Y264" s="27"/>
      <c r="Z264" s="26"/>
      <c r="AA264" s="27"/>
    </row>
    <row r="265">
      <c r="A265" s="99"/>
      <c r="X265" s="26"/>
      <c r="Y265" s="27"/>
      <c r="Z265" s="26"/>
      <c r="AA265" s="27"/>
    </row>
    <row r="266">
      <c r="A266" s="99"/>
      <c r="X266" s="26"/>
      <c r="Y266" s="27"/>
      <c r="Z266" s="26"/>
      <c r="AA266" s="27"/>
    </row>
    <row r="267">
      <c r="A267" s="99"/>
      <c r="X267" s="53"/>
      <c r="Y267" s="27"/>
      <c r="Z267" s="53"/>
      <c r="AA267" s="27"/>
    </row>
    <row r="268">
      <c r="A268" s="99"/>
      <c r="X268" s="26"/>
      <c r="Y268" s="27"/>
      <c r="Z268" s="26"/>
      <c r="AA268" s="27"/>
    </row>
    <row r="269">
      <c r="A269" s="99"/>
      <c r="X269" s="26"/>
      <c r="Y269" s="27"/>
      <c r="Z269" s="26"/>
      <c r="AA269" s="27"/>
    </row>
    <row r="270">
      <c r="A270" s="99"/>
      <c r="X270" s="26"/>
      <c r="Y270" s="27"/>
      <c r="Z270" s="26"/>
      <c r="AA270" s="27"/>
    </row>
    <row r="271">
      <c r="A271" s="99"/>
      <c r="X271" s="26"/>
      <c r="Y271" s="27"/>
      <c r="Z271" s="26"/>
      <c r="AA271" s="27"/>
    </row>
    <row r="272">
      <c r="A272" s="99"/>
      <c r="X272" s="26"/>
      <c r="Y272" s="27"/>
      <c r="Z272" s="26"/>
      <c r="AA272" s="27"/>
    </row>
    <row r="273">
      <c r="A273" s="99"/>
      <c r="X273" s="26"/>
      <c r="Y273" s="27"/>
      <c r="Z273" s="26"/>
      <c r="AA273" s="27"/>
    </row>
    <row r="274">
      <c r="A274" s="99"/>
      <c r="X274" s="26"/>
      <c r="Y274" s="27"/>
      <c r="Z274" s="26"/>
      <c r="AA274" s="27"/>
    </row>
    <row r="275">
      <c r="A275" s="99"/>
      <c r="X275" s="26"/>
      <c r="Y275" s="27"/>
      <c r="Z275" s="26"/>
      <c r="AA275" s="27"/>
    </row>
    <row r="276">
      <c r="A276" s="99"/>
      <c r="X276" s="26"/>
      <c r="Y276" s="27"/>
      <c r="Z276" s="26"/>
      <c r="AA276" s="27"/>
    </row>
    <row r="277">
      <c r="A277" s="99"/>
      <c r="X277" s="53"/>
      <c r="Y277" s="27"/>
      <c r="Z277" s="53"/>
      <c r="AA277" s="27"/>
    </row>
    <row r="278">
      <c r="A278" s="99"/>
      <c r="X278" s="26"/>
      <c r="Y278" s="27"/>
      <c r="Z278" s="26"/>
      <c r="AA278" s="27"/>
    </row>
    <row r="279">
      <c r="A279" s="99"/>
      <c r="X279" s="26"/>
      <c r="Y279" s="27"/>
      <c r="Z279" s="26"/>
      <c r="AA279" s="27"/>
    </row>
    <row r="280">
      <c r="A280" s="99"/>
      <c r="X280" s="26"/>
      <c r="Y280" s="27"/>
      <c r="Z280" s="26"/>
      <c r="AA280" s="27"/>
    </row>
    <row r="281">
      <c r="A281" s="99"/>
      <c r="X281" s="26"/>
      <c r="Y281" s="27"/>
      <c r="Z281" s="26"/>
      <c r="AA281" s="27"/>
    </row>
    <row r="282">
      <c r="A282" s="99"/>
      <c r="X282" s="26"/>
      <c r="Y282" s="27"/>
      <c r="Z282" s="26"/>
      <c r="AA282" s="27"/>
    </row>
    <row r="283">
      <c r="A283" s="99"/>
      <c r="X283" s="26"/>
      <c r="Y283" s="27"/>
      <c r="Z283" s="26"/>
      <c r="AA283" s="27"/>
    </row>
    <row r="284">
      <c r="A284" s="99"/>
      <c r="X284" s="26"/>
      <c r="Y284" s="27"/>
      <c r="Z284" s="26"/>
      <c r="AA284" s="27"/>
    </row>
    <row r="285">
      <c r="A285" s="99"/>
      <c r="X285" s="26"/>
      <c r="Y285" s="27"/>
      <c r="Z285" s="26"/>
      <c r="AA285" s="27"/>
    </row>
    <row r="286">
      <c r="A286" s="99"/>
      <c r="X286" s="26"/>
      <c r="Y286" s="27"/>
      <c r="Z286" s="26"/>
      <c r="AA286" s="27"/>
    </row>
    <row r="287">
      <c r="A287" s="99"/>
      <c r="X287" s="53"/>
      <c r="Y287" s="27"/>
      <c r="Z287" s="53"/>
      <c r="AA287" s="27"/>
    </row>
    <row r="288">
      <c r="A288" s="99"/>
      <c r="X288" s="26"/>
      <c r="Y288" s="27"/>
      <c r="Z288" s="26"/>
      <c r="AA288" s="27"/>
    </row>
    <row r="289">
      <c r="A289" s="99"/>
      <c r="X289" s="26"/>
      <c r="Y289" s="27"/>
      <c r="Z289" s="26"/>
      <c r="AA289" s="27"/>
    </row>
    <row r="290">
      <c r="A290" s="99"/>
      <c r="X290" s="26"/>
      <c r="Y290" s="27"/>
      <c r="Z290" s="26"/>
      <c r="AA290" s="27"/>
    </row>
    <row r="291">
      <c r="A291" s="99"/>
      <c r="X291" s="26"/>
      <c r="Y291" s="27"/>
      <c r="Z291" s="26"/>
      <c r="AA291" s="27"/>
    </row>
    <row r="292">
      <c r="A292" s="99"/>
      <c r="X292" s="26"/>
      <c r="Y292" s="27"/>
      <c r="Z292" s="26"/>
      <c r="AA292" s="27"/>
    </row>
    <row r="293">
      <c r="A293" s="99"/>
      <c r="X293" s="26"/>
      <c r="Y293" s="27"/>
      <c r="Z293" s="26"/>
      <c r="AA293" s="27"/>
    </row>
    <row r="294">
      <c r="A294" s="99"/>
      <c r="X294" s="26"/>
      <c r="Y294" s="27"/>
      <c r="Z294" s="26"/>
      <c r="AA294" s="27"/>
    </row>
    <row r="295">
      <c r="A295" s="99"/>
      <c r="X295" s="26"/>
      <c r="Y295" s="27"/>
      <c r="Z295" s="26"/>
      <c r="AA295" s="27"/>
    </row>
    <row r="296">
      <c r="A296" s="99"/>
      <c r="X296" s="53"/>
      <c r="Y296" s="27"/>
      <c r="Z296" s="53"/>
      <c r="AA296" s="27"/>
    </row>
    <row r="297">
      <c r="A297" s="99"/>
      <c r="X297" s="26"/>
      <c r="Y297" s="27"/>
      <c r="Z297" s="26"/>
      <c r="AA297" s="27"/>
    </row>
    <row r="298">
      <c r="A298" s="99"/>
      <c r="X298" s="26"/>
      <c r="Y298" s="27"/>
      <c r="Z298" s="26"/>
      <c r="AA298" s="27"/>
    </row>
    <row r="299">
      <c r="A299" s="99"/>
      <c r="X299" s="26"/>
      <c r="Y299" s="27"/>
      <c r="Z299" s="26"/>
      <c r="AA299" s="27"/>
    </row>
    <row r="300">
      <c r="A300" s="99"/>
      <c r="X300" s="26"/>
      <c r="Y300" s="27"/>
      <c r="Z300" s="26"/>
      <c r="AA300" s="27"/>
    </row>
    <row r="301">
      <c r="A301" s="99"/>
      <c r="X301" s="26"/>
      <c r="Y301" s="27"/>
      <c r="Z301" s="26"/>
      <c r="AA301" s="27"/>
    </row>
    <row r="302">
      <c r="A302" s="99"/>
      <c r="X302" s="26"/>
      <c r="Y302" s="27"/>
      <c r="Z302" s="26"/>
      <c r="AA302" s="27"/>
    </row>
    <row r="303">
      <c r="A303" s="99"/>
      <c r="X303" s="26"/>
      <c r="Y303" s="27"/>
      <c r="Z303" s="26"/>
      <c r="AA303" s="27"/>
    </row>
    <row r="304">
      <c r="A304" s="99"/>
      <c r="X304" s="26"/>
      <c r="Y304" s="27"/>
      <c r="Z304" s="26"/>
      <c r="AA304" s="27"/>
    </row>
    <row r="305">
      <c r="A305" s="99"/>
      <c r="X305" s="26"/>
      <c r="Y305" s="27"/>
      <c r="Z305" s="26"/>
      <c r="AA305" s="27"/>
    </row>
    <row r="306">
      <c r="A306" s="99"/>
      <c r="X306" s="53"/>
      <c r="Y306" s="27"/>
      <c r="Z306" s="53"/>
      <c r="AA306" s="27"/>
    </row>
    <row r="307">
      <c r="A307" s="99"/>
      <c r="X307" s="26"/>
      <c r="Y307" s="27"/>
      <c r="Z307" s="26"/>
      <c r="AA307" s="27"/>
    </row>
    <row r="308">
      <c r="A308" s="99"/>
      <c r="X308" s="74"/>
      <c r="Y308" s="27"/>
      <c r="Z308" s="74"/>
      <c r="AA308" s="27"/>
    </row>
    <row r="309">
      <c r="A309" s="99"/>
    </row>
    <row r="310">
      <c r="A310" s="99"/>
      <c r="X310" s="12"/>
      <c r="Y310" s="9"/>
      <c r="Z310" s="12"/>
      <c r="AA310" s="9"/>
    </row>
    <row r="311">
      <c r="A311" s="99"/>
      <c r="X311" s="26"/>
      <c r="Y311" s="27"/>
      <c r="Z311" s="26"/>
      <c r="AA311" s="27"/>
    </row>
    <row r="312">
      <c r="A312" s="99"/>
      <c r="X312" s="26"/>
      <c r="Y312" s="27"/>
      <c r="Z312" s="26"/>
      <c r="AA312" s="27"/>
    </row>
    <row r="313">
      <c r="A313" s="99"/>
      <c r="X313" s="26"/>
      <c r="Y313" s="27"/>
      <c r="Z313" s="26"/>
      <c r="AA313" s="27"/>
    </row>
    <row r="314">
      <c r="A314" s="99"/>
      <c r="X314" s="26"/>
      <c r="Y314" s="27"/>
      <c r="Z314" s="26"/>
      <c r="AA314" s="27"/>
    </row>
    <row r="315">
      <c r="A315" s="99"/>
      <c r="X315" s="26"/>
      <c r="Y315" s="27"/>
      <c r="Z315" s="26"/>
      <c r="AA315" s="27"/>
    </row>
    <row r="316">
      <c r="A316" s="99"/>
      <c r="X316" s="26"/>
      <c r="Y316" s="27"/>
      <c r="Z316" s="26"/>
      <c r="AA316" s="27"/>
    </row>
    <row r="317">
      <c r="A317" s="99"/>
      <c r="X317" s="26"/>
      <c r="Y317" s="27"/>
      <c r="Z317" s="26"/>
      <c r="AA317" s="27"/>
    </row>
    <row r="318">
      <c r="A318" s="99"/>
      <c r="X318" s="26"/>
      <c r="Y318" s="27"/>
      <c r="Z318" s="26"/>
      <c r="AA318" s="27"/>
    </row>
    <row r="319">
      <c r="A319" s="99"/>
      <c r="X319" s="26"/>
      <c r="Y319" s="27"/>
      <c r="Z319" s="26"/>
      <c r="AA319" s="27"/>
    </row>
    <row r="320">
      <c r="A320" s="99"/>
      <c r="X320" s="53"/>
      <c r="Y320" s="27"/>
      <c r="Z320" s="53"/>
      <c r="AA320" s="27"/>
    </row>
    <row r="321">
      <c r="A321" s="99"/>
      <c r="X321" s="26"/>
      <c r="Y321" s="27"/>
      <c r="Z321" s="26"/>
      <c r="AA321" s="27"/>
    </row>
    <row r="322">
      <c r="A322" s="99"/>
      <c r="X322" s="26"/>
      <c r="Y322" s="27"/>
      <c r="Z322" s="26"/>
      <c r="AA322" s="27"/>
    </row>
    <row r="323">
      <c r="A323" s="99"/>
      <c r="X323" s="26"/>
      <c r="Y323" s="27"/>
      <c r="Z323" s="26"/>
      <c r="AA323" s="27"/>
    </row>
    <row r="324">
      <c r="A324" s="99"/>
      <c r="X324" s="26"/>
      <c r="Y324" s="27"/>
      <c r="Z324" s="26"/>
      <c r="AA324" s="27"/>
    </row>
    <row r="325">
      <c r="A325" s="99"/>
      <c r="X325" s="26"/>
      <c r="Y325" s="27"/>
      <c r="Z325" s="26"/>
      <c r="AA325" s="27"/>
    </row>
    <row r="326">
      <c r="A326" s="99"/>
      <c r="X326" s="26"/>
      <c r="Y326" s="27"/>
      <c r="Z326" s="26"/>
      <c r="AA326" s="27"/>
    </row>
    <row r="327">
      <c r="A327" s="99"/>
      <c r="X327" s="26"/>
      <c r="Y327" s="27"/>
      <c r="Z327" s="26"/>
      <c r="AA327" s="27"/>
    </row>
    <row r="328">
      <c r="A328" s="99"/>
      <c r="X328" s="26"/>
      <c r="Y328" s="27"/>
      <c r="Z328" s="26"/>
      <c r="AA328" s="27"/>
    </row>
    <row r="329">
      <c r="A329" s="99"/>
      <c r="X329" s="26"/>
      <c r="Y329" s="27"/>
      <c r="Z329" s="26"/>
      <c r="AA329" s="27"/>
    </row>
    <row r="330">
      <c r="A330" s="99"/>
      <c r="X330" s="26"/>
      <c r="Y330" s="27"/>
      <c r="Z330" s="26"/>
      <c r="AA330" s="27"/>
    </row>
    <row r="331">
      <c r="A331" s="99"/>
      <c r="X331" s="53"/>
      <c r="Y331" s="27"/>
      <c r="Z331" s="53"/>
      <c r="AA331" s="27"/>
    </row>
    <row r="332">
      <c r="A332" s="99"/>
      <c r="X332" s="26"/>
      <c r="Y332" s="27"/>
      <c r="Z332" s="26"/>
      <c r="AA332" s="27"/>
    </row>
    <row r="333">
      <c r="A333" s="99"/>
      <c r="X333" s="26"/>
      <c r="Y333" s="27"/>
      <c r="Z333" s="26"/>
      <c r="AA333" s="27"/>
    </row>
    <row r="334">
      <c r="A334" s="99"/>
      <c r="X334" s="26"/>
      <c r="Y334" s="27"/>
      <c r="Z334" s="26"/>
      <c r="AA334" s="27"/>
    </row>
    <row r="335">
      <c r="A335" s="99"/>
      <c r="X335" s="26"/>
      <c r="Y335" s="27"/>
      <c r="Z335" s="26"/>
      <c r="AA335" s="27"/>
    </row>
    <row r="336">
      <c r="A336" s="99"/>
      <c r="X336" s="26"/>
      <c r="Y336" s="27"/>
      <c r="Z336" s="26"/>
      <c r="AA336" s="27"/>
    </row>
    <row r="337">
      <c r="A337" s="99"/>
      <c r="X337" s="26"/>
      <c r="Y337" s="27"/>
      <c r="Z337" s="26"/>
      <c r="AA337" s="27"/>
    </row>
    <row r="338">
      <c r="A338" s="99"/>
      <c r="X338" s="26"/>
      <c r="Y338" s="27"/>
      <c r="Z338" s="26"/>
      <c r="AA338" s="27"/>
    </row>
    <row r="339">
      <c r="A339" s="99"/>
      <c r="X339" s="26"/>
      <c r="Y339" s="27"/>
      <c r="Z339" s="26"/>
      <c r="AA339" s="27"/>
    </row>
    <row r="340">
      <c r="A340" s="99"/>
      <c r="X340" s="26"/>
      <c r="Y340" s="27"/>
      <c r="Z340" s="26"/>
      <c r="AA340" s="27"/>
    </row>
    <row r="341">
      <c r="A341" s="99"/>
      <c r="X341" s="53"/>
      <c r="Y341" s="27"/>
      <c r="Z341" s="53"/>
      <c r="AA341" s="27"/>
    </row>
    <row r="342">
      <c r="A342" s="99"/>
      <c r="X342" s="26"/>
      <c r="Y342" s="27"/>
      <c r="Z342" s="26"/>
      <c r="AA342" s="27"/>
    </row>
    <row r="343">
      <c r="A343" s="99"/>
      <c r="X343" s="26"/>
      <c r="Y343" s="27"/>
      <c r="Z343" s="26"/>
      <c r="AA343" s="27"/>
    </row>
    <row r="344">
      <c r="A344" s="99"/>
      <c r="X344" s="26"/>
      <c r="Y344" s="27"/>
      <c r="Z344" s="26"/>
      <c r="AA344" s="27"/>
    </row>
    <row r="345">
      <c r="A345" s="99"/>
      <c r="X345" s="26"/>
      <c r="Y345" s="27"/>
      <c r="Z345" s="26"/>
      <c r="AA345" s="27"/>
    </row>
    <row r="346">
      <c r="A346" s="99"/>
      <c r="X346" s="26"/>
      <c r="Y346" s="27"/>
      <c r="Z346" s="26"/>
      <c r="AA346" s="27"/>
    </row>
    <row r="347">
      <c r="A347" s="99"/>
      <c r="X347" s="26"/>
      <c r="Y347" s="27"/>
      <c r="Z347" s="26"/>
      <c r="AA347" s="27"/>
    </row>
    <row r="348">
      <c r="A348" s="99"/>
      <c r="X348" s="26"/>
      <c r="Y348" s="27"/>
      <c r="Z348" s="26"/>
      <c r="AA348" s="27"/>
    </row>
    <row r="349">
      <c r="A349" s="99"/>
      <c r="X349" s="26"/>
      <c r="Y349" s="27"/>
      <c r="Z349" s="26"/>
      <c r="AA349" s="27"/>
    </row>
    <row r="350">
      <c r="A350" s="99"/>
      <c r="X350" s="53"/>
      <c r="Y350" s="27"/>
      <c r="Z350" s="53"/>
      <c r="AA350" s="27"/>
    </row>
    <row r="351">
      <c r="A351" s="99"/>
      <c r="X351" s="26"/>
      <c r="Y351" s="27"/>
      <c r="Z351" s="26"/>
      <c r="AA351" s="27"/>
    </row>
    <row r="352">
      <c r="A352" s="99"/>
      <c r="X352" s="26"/>
      <c r="Y352" s="27"/>
      <c r="Z352" s="26"/>
      <c r="AA352" s="27"/>
    </row>
    <row r="353">
      <c r="A353" s="99"/>
      <c r="X353" s="26"/>
      <c r="Y353" s="27"/>
      <c r="Z353" s="26"/>
      <c r="AA353" s="27"/>
    </row>
    <row r="354">
      <c r="A354" s="99"/>
      <c r="X354" s="26"/>
      <c r="Y354" s="27"/>
      <c r="Z354" s="26"/>
      <c r="AA354" s="27"/>
    </row>
    <row r="355">
      <c r="A355" s="99"/>
      <c r="X355" s="26"/>
      <c r="Y355" s="27"/>
      <c r="Z355" s="26"/>
      <c r="AA355" s="27"/>
    </row>
    <row r="356">
      <c r="A356" s="99"/>
      <c r="X356" s="26"/>
      <c r="Y356" s="27"/>
      <c r="Z356" s="26"/>
      <c r="AA356" s="27"/>
    </row>
    <row r="357">
      <c r="A357" s="99"/>
      <c r="X357" s="26"/>
      <c r="Y357" s="27"/>
      <c r="Z357" s="26"/>
      <c r="AA357" s="27"/>
    </row>
    <row r="358">
      <c r="A358" s="99"/>
      <c r="X358" s="26"/>
      <c r="Y358" s="27"/>
      <c r="Z358" s="26"/>
      <c r="AA358" s="27"/>
    </row>
    <row r="359">
      <c r="A359" s="99"/>
      <c r="X359" s="26"/>
      <c r="Y359" s="27"/>
      <c r="Z359" s="26"/>
      <c r="AA359" s="27"/>
    </row>
    <row r="360">
      <c r="A360" s="99"/>
      <c r="X360" s="26"/>
      <c r="Y360" s="27"/>
      <c r="Z360" s="26"/>
      <c r="AA360" s="27"/>
    </row>
    <row r="361">
      <c r="A361" s="99"/>
      <c r="X361" s="53"/>
      <c r="Y361" s="27"/>
      <c r="Z361" s="53"/>
      <c r="AA361" s="27"/>
    </row>
    <row r="362">
      <c r="A362" s="99"/>
      <c r="X362" s="26"/>
      <c r="Y362" s="27"/>
      <c r="Z362" s="26"/>
      <c r="AA362" s="27"/>
    </row>
    <row r="363">
      <c r="A363" s="99"/>
      <c r="X363" s="26"/>
      <c r="Y363" s="27"/>
      <c r="Z363" s="26"/>
      <c r="AA363" s="27"/>
    </row>
    <row r="364">
      <c r="A364" s="99"/>
      <c r="X364" s="26"/>
      <c r="Y364" s="27"/>
      <c r="Z364" s="26"/>
      <c r="AA364" s="27"/>
    </row>
    <row r="365">
      <c r="A365" s="99"/>
      <c r="X365" s="26"/>
      <c r="Y365" s="27"/>
      <c r="Z365" s="26"/>
      <c r="AA365" s="27"/>
    </row>
    <row r="366">
      <c r="A366" s="99"/>
      <c r="X366" s="26"/>
      <c r="Y366" s="27"/>
      <c r="Z366" s="26"/>
      <c r="AA366" s="27"/>
    </row>
    <row r="367">
      <c r="A367" s="99"/>
      <c r="X367" s="26"/>
      <c r="Y367" s="27"/>
      <c r="Z367" s="26"/>
      <c r="AA367" s="27"/>
    </row>
    <row r="368">
      <c r="A368" s="99"/>
      <c r="X368" s="26"/>
      <c r="Y368" s="27"/>
      <c r="Z368" s="26"/>
      <c r="AA368" s="27"/>
    </row>
    <row r="369">
      <c r="A369" s="99"/>
      <c r="X369" s="26"/>
      <c r="Y369" s="27"/>
      <c r="Z369" s="26"/>
      <c r="AA369" s="27"/>
    </row>
    <row r="370">
      <c r="A370" s="99"/>
      <c r="X370" s="53"/>
      <c r="Y370" s="27"/>
      <c r="Z370" s="53"/>
      <c r="AA370" s="27"/>
    </row>
    <row r="371">
      <c r="A371" s="99"/>
      <c r="X371" s="26"/>
      <c r="Y371" s="27"/>
      <c r="Z371" s="26"/>
      <c r="AA371" s="27"/>
    </row>
    <row r="372">
      <c r="A372" s="99"/>
      <c r="X372" s="26"/>
      <c r="Y372" s="27"/>
      <c r="Z372" s="26"/>
      <c r="AA372" s="27"/>
    </row>
    <row r="373">
      <c r="A373" s="99"/>
      <c r="X373" s="26"/>
      <c r="Y373" s="27"/>
      <c r="Z373" s="26"/>
      <c r="AA373" s="27"/>
    </row>
    <row r="374">
      <c r="A374" s="99"/>
      <c r="X374" s="26"/>
      <c r="Y374" s="27"/>
      <c r="Z374" s="26"/>
      <c r="AA374" s="27"/>
    </row>
    <row r="375">
      <c r="A375" s="99"/>
      <c r="X375" s="26"/>
      <c r="Y375" s="27"/>
      <c r="Z375" s="26"/>
      <c r="AA375" s="27"/>
    </row>
    <row r="376">
      <c r="A376" s="99"/>
      <c r="X376" s="26"/>
      <c r="Y376" s="27"/>
      <c r="Z376" s="26"/>
      <c r="AA376" s="27"/>
    </row>
    <row r="377">
      <c r="A377" s="99"/>
      <c r="X377" s="26"/>
      <c r="Y377" s="27"/>
      <c r="Z377" s="26"/>
      <c r="AA377" s="27"/>
    </row>
    <row r="378">
      <c r="A378" s="99"/>
      <c r="X378" s="26"/>
      <c r="Y378" s="27"/>
      <c r="Z378" s="26"/>
      <c r="AA378" s="27"/>
    </row>
    <row r="379">
      <c r="A379" s="99"/>
      <c r="X379" s="26"/>
      <c r="Y379" s="27"/>
      <c r="Z379" s="26"/>
      <c r="AA379" s="27"/>
    </row>
    <row r="380">
      <c r="A380" s="99"/>
      <c r="X380" s="53"/>
      <c r="Y380" s="27"/>
      <c r="Z380" s="53"/>
      <c r="AA380" s="27"/>
    </row>
    <row r="381">
      <c r="A381" s="99"/>
      <c r="X381" s="26"/>
      <c r="Y381" s="27"/>
      <c r="Z381" s="26"/>
      <c r="AA381" s="27"/>
    </row>
    <row r="382">
      <c r="A382" s="99"/>
      <c r="X382" s="26"/>
      <c r="Y382" s="27"/>
      <c r="Z382" s="26"/>
      <c r="AA382" s="27"/>
    </row>
    <row r="383">
      <c r="A383" s="99"/>
      <c r="X383" s="26"/>
      <c r="Y383" s="27"/>
      <c r="Z383" s="26"/>
      <c r="AA383" s="27"/>
    </row>
    <row r="384">
      <c r="A384" s="99"/>
      <c r="X384" s="26"/>
      <c r="Y384" s="27"/>
      <c r="Z384" s="26"/>
      <c r="AA384" s="27"/>
    </row>
    <row r="385">
      <c r="A385" s="99"/>
      <c r="X385" s="26"/>
      <c r="Y385" s="27"/>
      <c r="Z385" s="26"/>
      <c r="AA385" s="27"/>
    </row>
    <row r="386">
      <c r="A386" s="99"/>
      <c r="X386" s="26"/>
      <c r="Y386" s="27"/>
      <c r="Z386" s="26"/>
      <c r="AA386" s="27"/>
    </row>
    <row r="387">
      <c r="A387" s="99"/>
      <c r="X387" s="26"/>
      <c r="Y387" s="27"/>
      <c r="Z387" s="26"/>
      <c r="AA387" s="27"/>
    </row>
    <row r="388">
      <c r="A388" s="99"/>
      <c r="X388" s="26"/>
      <c r="Y388" s="27"/>
      <c r="Z388" s="26"/>
      <c r="AA388" s="27"/>
    </row>
    <row r="389">
      <c r="A389" s="99"/>
      <c r="X389" s="26"/>
      <c r="Y389" s="27"/>
      <c r="Z389" s="26"/>
      <c r="AA389" s="27"/>
    </row>
    <row r="390">
      <c r="A390" s="99"/>
      <c r="X390" s="53"/>
      <c r="Y390" s="27"/>
      <c r="Z390" s="53"/>
      <c r="AA390" s="27"/>
    </row>
    <row r="391">
      <c r="A391" s="99"/>
      <c r="X391" s="26"/>
      <c r="Y391" s="27"/>
      <c r="Z391" s="26"/>
      <c r="AA391" s="27"/>
    </row>
    <row r="392">
      <c r="A392" s="99"/>
      <c r="X392" s="26"/>
      <c r="Y392" s="27"/>
      <c r="Z392" s="26"/>
      <c r="AA392" s="27"/>
    </row>
    <row r="393">
      <c r="A393" s="99"/>
      <c r="X393" s="26"/>
      <c r="Y393" s="27"/>
      <c r="Z393" s="26"/>
      <c r="AA393" s="27"/>
    </row>
    <row r="394">
      <c r="A394" s="99"/>
      <c r="X394" s="26"/>
      <c r="Y394" s="27"/>
      <c r="Z394" s="26"/>
      <c r="AA394" s="27"/>
    </row>
    <row r="395">
      <c r="A395" s="99"/>
      <c r="X395" s="26"/>
      <c r="Y395" s="27"/>
      <c r="Z395" s="26"/>
      <c r="AA395" s="27"/>
    </row>
    <row r="396">
      <c r="A396" s="99"/>
      <c r="X396" s="26"/>
      <c r="Y396" s="27"/>
      <c r="Z396" s="26"/>
      <c r="AA396" s="27"/>
    </row>
    <row r="397">
      <c r="A397" s="99"/>
      <c r="X397" s="26"/>
      <c r="Y397" s="27"/>
      <c r="Z397" s="26"/>
      <c r="AA397" s="27"/>
    </row>
    <row r="398">
      <c r="A398" s="99"/>
      <c r="X398" s="26"/>
      <c r="Y398" s="27"/>
      <c r="Z398" s="26"/>
      <c r="AA398" s="27"/>
    </row>
    <row r="399">
      <c r="A399" s="99"/>
      <c r="X399" s="53"/>
      <c r="Y399" s="27"/>
      <c r="Z399" s="53"/>
      <c r="AA399" s="27"/>
    </row>
    <row r="400">
      <c r="A400" s="99"/>
      <c r="X400" s="26"/>
      <c r="Y400" s="27"/>
      <c r="Z400" s="26"/>
      <c r="AA400" s="27"/>
    </row>
    <row r="401">
      <c r="A401" s="99"/>
      <c r="X401" s="26"/>
      <c r="Y401" s="27"/>
      <c r="Z401" s="26"/>
      <c r="AA401" s="27"/>
    </row>
    <row r="402">
      <c r="A402" s="99"/>
      <c r="X402" s="26"/>
      <c r="Y402" s="27"/>
      <c r="Z402" s="26"/>
      <c r="AA402" s="27"/>
    </row>
    <row r="403">
      <c r="A403" s="99"/>
      <c r="X403" s="26"/>
      <c r="Y403" s="27"/>
      <c r="Z403" s="26"/>
      <c r="AA403" s="27"/>
    </row>
    <row r="404">
      <c r="A404" s="99"/>
      <c r="X404" s="26"/>
      <c r="Y404" s="27"/>
      <c r="Z404" s="26"/>
      <c r="AA404" s="27"/>
    </row>
    <row r="405">
      <c r="A405" s="99"/>
      <c r="X405" s="26"/>
      <c r="Y405" s="27"/>
      <c r="Z405" s="26"/>
      <c r="AA405" s="27"/>
    </row>
    <row r="406">
      <c r="A406" s="99"/>
      <c r="X406" s="26"/>
      <c r="Y406" s="27"/>
      <c r="Z406" s="26"/>
      <c r="AA406" s="27"/>
    </row>
    <row r="407">
      <c r="A407" s="99"/>
      <c r="X407" s="26"/>
      <c r="Y407" s="27"/>
      <c r="Z407" s="26"/>
      <c r="AA407" s="27"/>
    </row>
    <row r="408">
      <c r="A408" s="99"/>
      <c r="X408" s="26"/>
      <c r="Y408" s="27"/>
      <c r="Z408" s="26"/>
      <c r="AA408" s="27"/>
    </row>
    <row r="409">
      <c r="A409" s="99"/>
      <c r="X409" s="53"/>
      <c r="Y409" s="27"/>
      <c r="Z409" s="53"/>
      <c r="AA409" s="27"/>
    </row>
    <row r="410">
      <c r="A410" s="99"/>
      <c r="X410" s="26"/>
      <c r="Y410" s="27"/>
      <c r="Z410" s="26"/>
      <c r="AA410" s="27"/>
    </row>
    <row r="411">
      <c r="A411" s="99"/>
      <c r="X411" s="74"/>
      <c r="Y411" s="27"/>
      <c r="Z411" s="74"/>
      <c r="AA411" s="27"/>
    </row>
    <row r="412">
      <c r="A412" s="99"/>
    </row>
    <row r="413">
      <c r="A413" s="99"/>
      <c r="X413" s="12"/>
      <c r="Y413" s="9"/>
      <c r="Z413" s="12"/>
      <c r="AA413" s="9"/>
    </row>
    <row r="414">
      <c r="A414" s="99"/>
      <c r="X414" s="26"/>
      <c r="Y414" s="27"/>
      <c r="Z414" s="26"/>
      <c r="AA414" s="27"/>
    </row>
    <row r="415">
      <c r="A415" s="99"/>
      <c r="X415" s="26"/>
      <c r="Y415" s="27"/>
      <c r="Z415" s="26"/>
      <c r="AA415" s="27"/>
    </row>
    <row r="416">
      <c r="A416" s="99"/>
      <c r="X416" s="26"/>
      <c r="Y416" s="27"/>
      <c r="Z416" s="26"/>
      <c r="AA416" s="27"/>
    </row>
    <row r="417">
      <c r="A417" s="99"/>
      <c r="X417" s="26"/>
      <c r="Y417" s="27"/>
      <c r="Z417" s="26"/>
      <c r="AA417" s="27"/>
    </row>
    <row r="418">
      <c r="A418" s="99"/>
      <c r="X418" s="26"/>
      <c r="Y418" s="27"/>
      <c r="Z418" s="26"/>
      <c r="AA418" s="27"/>
    </row>
    <row r="419">
      <c r="A419" s="99"/>
      <c r="X419" s="26"/>
      <c r="Y419" s="27"/>
      <c r="Z419" s="26"/>
      <c r="AA419" s="27"/>
    </row>
    <row r="420">
      <c r="A420" s="99"/>
      <c r="X420" s="26"/>
      <c r="Y420" s="27"/>
      <c r="Z420" s="26"/>
      <c r="AA420" s="27"/>
    </row>
    <row r="421">
      <c r="A421" s="99"/>
      <c r="X421" s="26"/>
      <c r="Y421" s="27"/>
      <c r="Z421" s="26"/>
      <c r="AA421" s="27"/>
    </row>
    <row r="422">
      <c r="A422" s="99"/>
      <c r="X422" s="26"/>
      <c r="Y422" s="27"/>
      <c r="Z422" s="26"/>
      <c r="AA422" s="27"/>
    </row>
    <row r="423">
      <c r="A423" s="99"/>
      <c r="X423" s="53"/>
      <c r="Y423" s="27"/>
      <c r="Z423" s="53"/>
      <c r="AA423" s="27"/>
    </row>
    <row r="424">
      <c r="A424" s="99"/>
      <c r="X424" s="26"/>
      <c r="Y424" s="27"/>
      <c r="Z424" s="26"/>
      <c r="AA424" s="27"/>
    </row>
    <row r="425">
      <c r="A425" s="99"/>
      <c r="X425" s="26"/>
      <c r="Y425" s="27"/>
      <c r="Z425" s="26"/>
      <c r="AA425" s="27"/>
    </row>
    <row r="426">
      <c r="A426" s="99"/>
      <c r="X426" s="26"/>
      <c r="Y426" s="27"/>
      <c r="Z426" s="26"/>
      <c r="AA426" s="27"/>
    </row>
    <row r="427">
      <c r="A427" s="99"/>
      <c r="X427" s="26"/>
      <c r="Y427" s="27"/>
      <c r="Z427" s="26"/>
      <c r="AA427" s="27"/>
    </row>
    <row r="428">
      <c r="A428" s="99"/>
      <c r="X428" s="26"/>
      <c r="Y428" s="27"/>
      <c r="Z428" s="26"/>
      <c r="AA428" s="27"/>
    </row>
    <row r="429">
      <c r="A429" s="99"/>
      <c r="X429" s="26"/>
      <c r="Y429" s="27"/>
      <c r="Z429" s="26"/>
      <c r="AA429" s="27"/>
    </row>
    <row r="430">
      <c r="A430" s="99"/>
      <c r="X430" s="26"/>
      <c r="Y430" s="27"/>
      <c r="Z430" s="26"/>
      <c r="AA430" s="27"/>
    </row>
    <row r="431">
      <c r="A431" s="99"/>
      <c r="X431" s="26"/>
      <c r="Y431" s="27"/>
      <c r="Z431" s="26"/>
      <c r="AA431" s="27"/>
    </row>
    <row r="432">
      <c r="A432" s="99"/>
      <c r="X432" s="26"/>
      <c r="Y432" s="27"/>
      <c r="Z432" s="26"/>
      <c r="AA432" s="27"/>
    </row>
    <row r="433">
      <c r="A433" s="99"/>
      <c r="X433" s="26"/>
      <c r="Y433" s="27"/>
      <c r="Z433" s="26"/>
      <c r="AA433" s="27"/>
    </row>
    <row r="434">
      <c r="A434" s="99"/>
      <c r="X434" s="53"/>
      <c r="Y434" s="27"/>
      <c r="Z434" s="53"/>
      <c r="AA434" s="27"/>
    </row>
    <row r="435">
      <c r="A435" s="99"/>
      <c r="X435" s="26"/>
      <c r="Y435" s="27"/>
      <c r="Z435" s="26"/>
      <c r="AA435" s="27"/>
    </row>
    <row r="436">
      <c r="A436" s="99"/>
      <c r="X436" s="26"/>
      <c r="Y436" s="27"/>
      <c r="Z436" s="26"/>
      <c r="AA436" s="27"/>
    </row>
    <row r="437">
      <c r="A437" s="99"/>
      <c r="X437" s="26"/>
      <c r="Y437" s="27"/>
      <c r="Z437" s="26"/>
      <c r="AA437" s="27"/>
    </row>
    <row r="438">
      <c r="A438" s="99"/>
      <c r="X438" s="26"/>
      <c r="Y438" s="27"/>
      <c r="Z438" s="26"/>
      <c r="AA438" s="27"/>
    </row>
    <row r="439">
      <c r="A439" s="99"/>
      <c r="X439" s="26"/>
      <c r="Y439" s="27"/>
      <c r="Z439" s="26"/>
      <c r="AA439" s="27"/>
    </row>
    <row r="440">
      <c r="A440" s="99"/>
      <c r="X440" s="26"/>
      <c r="Y440" s="27"/>
      <c r="Z440" s="26"/>
      <c r="AA440" s="27"/>
    </row>
    <row r="441">
      <c r="A441" s="99"/>
      <c r="X441" s="26"/>
      <c r="Y441" s="27"/>
      <c r="Z441" s="26"/>
      <c r="AA441" s="27"/>
    </row>
    <row r="442">
      <c r="A442" s="99"/>
      <c r="X442" s="26"/>
      <c r="Y442" s="27"/>
      <c r="Z442" s="26"/>
      <c r="AA442" s="27"/>
    </row>
    <row r="443">
      <c r="A443" s="99"/>
      <c r="X443" s="26"/>
      <c r="Y443" s="27"/>
      <c r="Z443" s="26"/>
      <c r="AA443" s="27"/>
    </row>
    <row r="444">
      <c r="A444" s="99"/>
      <c r="X444" s="53"/>
      <c r="Y444" s="27"/>
      <c r="Z444" s="53"/>
      <c r="AA444" s="27"/>
    </row>
    <row r="445">
      <c r="A445" s="99"/>
      <c r="X445" s="26"/>
      <c r="Y445" s="27"/>
      <c r="Z445" s="26"/>
      <c r="AA445" s="27"/>
    </row>
    <row r="446">
      <c r="A446" s="99"/>
      <c r="X446" s="26"/>
      <c r="Y446" s="27"/>
      <c r="Z446" s="26"/>
      <c r="AA446" s="27"/>
    </row>
    <row r="447">
      <c r="A447" s="99"/>
      <c r="X447" s="26"/>
      <c r="Y447" s="27"/>
      <c r="Z447" s="26"/>
      <c r="AA447" s="27"/>
    </row>
    <row r="448">
      <c r="A448" s="99"/>
      <c r="X448" s="26"/>
      <c r="Y448" s="27"/>
      <c r="Z448" s="26"/>
      <c r="AA448" s="27"/>
    </row>
    <row r="449">
      <c r="A449" s="99"/>
      <c r="X449" s="26"/>
      <c r="Y449" s="27"/>
      <c r="Z449" s="26"/>
      <c r="AA449" s="27"/>
    </row>
    <row r="450">
      <c r="A450" s="99"/>
      <c r="X450" s="26"/>
      <c r="Y450" s="27"/>
      <c r="Z450" s="26"/>
      <c r="AA450" s="27"/>
    </row>
    <row r="451">
      <c r="A451" s="99"/>
      <c r="X451" s="26"/>
      <c r="Y451" s="27"/>
      <c r="Z451" s="26"/>
      <c r="AA451" s="27"/>
    </row>
    <row r="452">
      <c r="A452" s="99"/>
      <c r="X452" s="26"/>
      <c r="Y452" s="27"/>
      <c r="Z452" s="26"/>
      <c r="AA452" s="27"/>
    </row>
    <row r="453">
      <c r="A453" s="99"/>
      <c r="X453" s="53"/>
      <c r="Y453" s="27"/>
      <c r="Z453" s="53"/>
      <c r="AA453" s="27"/>
    </row>
    <row r="454">
      <c r="A454" s="99"/>
      <c r="X454" s="26"/>
      <c r="Y454" s="27"/>
      <c r="Z454" s="26"/>
      <c r="AA454" s="27"/>
    </row>
    <row r="455">
      <c r="A455" s="99"/>
      <c r="X455" s="26"/>
      <c r="Y455" s="27"/>
      <c r="Z455" s="26"/>
      <c r="AA455" s="27"/>
    </row>
    <row r="456">
      <c r="A456" s="99"/>
      <c r="X456" s="26"/>
      <c r="Y456" s="27"/>
      <c r="Z456" s="26"/>
      <c r="AA456" s="27"/>
    </row>
    <row r="457">
      <c r="A457" s="99"/>
      <c r="X457" s="26"/>
      <c r="Y457" s="27"/>
      <c r="Z457" s="26"/>
      <c r="AA457" s="27"/>
    </row>
    <row r="458">
      <c r="A458" s="99"/>
      <c r="X458" s="26"/>
      <c r="Y458" s="27"/>
      <c r="Z458" s="26"/>
      <c r="AA458" s="27"/>
    </row>
    <row r="459">
      <c r="A459" s="99"/>
      <c r="X459" s="26"/>
      <c r="Y459" s="27"/>
      <c r="Z459" s="26"/>
      <c r="AA459" s="27"/>
    </row>
    <row r="460">
      <c r="A460" s="99"/>
      <c r="X460" s="26"/>
      <c r="Y460" s="27"/>
      <c r="Z460" s="26"/>
      <c r="AA460" s="27"/>
    </row>
    <row r="461">
      <c r="A461" s="99"/>
      <c r="X461" s="26"/>
      <c r="Y461" s="27"/>
      <c r="Z461" s="26"/>
      <c r="AA461" s="27"/>
    </row>
    <row r="462">
      <c r="A462" s="99"/>
      <c r="X462" s="26"/>
      <c r="Y462" s="27"/>
      <c r="Z462" s="26"/>
      <c r="AA462" s="27"/>
    </row>
    <row r="463">
      <c r="A463" s="99"/>
      <c r="X463" s="26"/>
      <c r="Y463" s="27"/>
      <c r="Z463" s="26"/>
      <c r="AA463" s="27"/>
    </row>
    <row r="464">
      <c r="A464" s="99"/>
      <c r="X464" s="53"/>
      <c r="Y464" s="27"/>
      <c r="Z464" s="53"/>
      <c r="AA464" s="27"/>
    </row>
    <row r="465">
      <c r="A465" s="99"/>
      <c r="X465" s="26"/>
      <c r="Y465" s="27"/>
      <c r="Z465" s="26"/>
      <c r="AA465" s="27"/>
    </row>
    <row r="466">
      <c r="A466" s="99"/>
      <c r="X466" s="26"/>
      <c r="Y466" s="27"/>
      <c r="Z466" s="26"/>
      <c r="AA466" s="27"/>
    </row>
    <row r="467">
      <c r="A467" s="99"/>
      <c r="X467" s="26"/>
      <c r="Y467" s="27"/>
      <c r="Z467" s="26"/>
      <c r="AA467" s="27"/>
    </row>
    <row r="468">
      <c r="A468" s="99"/>
      <c r="X468" s="26"/>
      <c r="Y468" s="27"/>
      <c r="Z468" s="26"/>
      <c r="AA468" s="27"/>
    </row>
    <row r="469">
      <c r="A469" s="99"/>
      <c r="X469" s="26"/>
      <c r="Y469" s="27"/>
      <c r="Z469" s="26"/>
      <c r="AA469" s="27"/>
    </row>
    <row r="470">
      <c r="A470" s="99"/>
      <c r="X470" s="26"/>
      <c r="Y470" s="27"/>
      <c r="Z470" s="26"/>
      <c r="AA470" s="27"/>
    </row>
    <row r="471">
      <c r="A471" s="99"/>
      <c r="X471" s="26"/>
      <c r="Y471" s="27"/>
      <c r="Z471" s="26"/>
      <c r="AA471" s="27"/>
    </row>
    <row r="472">
      <c r="A472" s="99"/>
      <c r="X472" s="26"/>
      <c r="Y472" s="27"/>
      <c r="Z472" s="26"/>
      <c r="AA472" s="27"/>
    </row>
    <row r="473">
      <c r="A473" s="99"/>
      <c r="X473" s="53"/>
      <c r="Y473" s="27"/>
      <c r="Z473" s="53"/>
      <c r="AA473" s="27"/>
    </row>
    <row r="474">
      <c r="A474" s="99"/>
      <c r="X474" s="26"/>
      <c r="Y474" s="27"/>
      <c r="Z474" s="26"/>
      <c r="AA474" s="27"/>
    </row>
    <row r="475">
      <c r="A475" s="99"/>
      <c r="X475" s="26"/>
      <c r="Y475" s="27"/>
      <c r="Z475" s="26"/>
      <c r="AA475" s="27"/>
    </row>
    <row r="476">
      <c r="A476" s="99"/>
      <c r="X476" s="26"/>
      <c r="Y476" s="27"/>
      <c r="Z476" s="26"/>
      <c r="AA476" s="27"/>
    </row>
    <row r="477">
      <c r="A477" s="99"/>
      <c r="X477" s="26"/>
      <c r="Y477" s="27"/>
      <c r="Z477" s="26"/>
      <c r="AA477" s="27"/>
    </row>
    <row r="478">
      <c r="A478" s="99"/>
      <c r="X478" s="26"/>
      <c r="Y478" s="27"/>
      <c r="Z478" s="26"/>
      <c r="AA478" s="27"/>
    </row>
    <row r="479">
      <c r="A479" s="99"/>
      <c r="X479" s="26"/>
      <c r="Y479" s="27"/>
      <c r="Z479" s="26"/>
      <c r="AA479" s="27"/>
    </row>
    <row r="480">
      <c r="A480" s="99"/>
      <c r="X480" s="26"/>
      <c r="Y480" s="27"/>
      <c r="Z480" s="26"/>
      <c r="AA480" s="27"/>
    </row>
    <row r="481">
      <c r="A481" s="99"/>
      <c r="X481" s="26"/>
      <c r="Y481" s="27"/>
      <c r="Z481" s="26"/>
      <c r="AA481" s="27"/>
    </row>
    <row r="482">
      <c r="A482" s="99"/>
      <c r="X482" s="26"/>
      <c r="Y482" s="27"/>
      <c r="Z482" s="26"/>
      <c r="AA482" s="27"/>
    </row>
    <row r="483">
      <c r="A483" s="99"/>
      <c r="X483" s="53"/>
      <c r="Y483" s="27"/>
      <c r="Z483" s="53"/>
      <c r="AA483" s="27"/>
    </row>
    <row r="484">
      <c r="A484" s="99"/>
      <c r="X484" s="26"/>
      <c r="Y484" s="27"/>
      <c r="Z484" s="26"/>
      <c r="AA484" s="27"/>
    </row>
    <row r="485">
      <c r="A485" s="99"/>
      <c r="X485" s="26"/>
      <c r="Y485" s="27"/>
      <c r="Z485" s="26"/>
      <c r="AA485" s="27"/>
    </row>
    <row r="486">
      <c r="A486" s="99"/>
      <c r="X486" s="26"/>
      <c r="Y486" s="27"/>
      <c r="Z486" s="26"/>
      <c r="AA486" s="27"/>
    </row>
    <row r="487">
      <c r="A487" s="99"/>
      <c r="X487" s="26"/>
      <c r="Y487" s="27"/>
      <c r="Z487" s="26"/>
      <c r="AA487" s="27"/>
    </row>
    <row r="488">
      <c r="A488" s="99"/>
      <c r="X488" s="26"/>
      <c r="Y488" s="27"/>
      <c r="Z488" s="26"/>
      <c r="AA488" s="27"/>
    </row>
    <row r="489">
      <c r="A489" s="99"/>
      <c r="X489" s="26"/>
      <c r="Y489" s="27"/>
      <c r="Z489" s="26"/>
      <c r="AA489" s="27"/>
    </row>
    <row r="490">
      <c r="A490" s="99"/>
      <c r="X490" s="26"/>
      <c r="Y490" s="27"/>
      <c r="Z490" s="26"/>
      <c r="AA490" s="27"/>
    </row>
    <row r="491">
      <c r="A491" s="99"/>
      <c r="X491" s="26"/>
      <c r="Y491" s="27"/>
      <c r="Z491" s="26"/>
      <c r="AA491" s="27"/>
    </row>
    <row r="492">
      <c r="A492" s="99"/>
      <c r="X492" s="26"/>
      <c r="Y492" s="27"/>
      <c r="Z492" s="26"/>
      <c r="AA492" s="27"/>
    </row>
    <row r="493">
      <c r="A493" s="99"/>
      <c r="X493" s="53"/>
      <c r="Y493" s="27"/>
      <c r="Z493" s="53"/>
      <c r="AA493" s="27"/>
    </row>
    <row r="494">
      <c r="A494" s="99"/>
      <c r="X494" s="26"/>
      <c r="Y494" s="27"/>
      <c r="Z494" s="26"/>
      <c r="AA494" s="27"/>
    </row>
    <row r="495">
      <c r="A495" s="99"/>
      <c r="X495" s="26"/>
      <c r="Y495" s="27"/>
      <c r="Z495" s="26"/>
      <c r="AA495" s="27"/>
    </row>
    <row r="496">
      <c r="A496" s="99"/>
      <c r="X496" s="26"/>
      <c r="Y496" s="27"/>
      <c r="Z496" s="26"/>
      <c r="AA496" s="27"/>
    </row>
    <row r="497">
      <c r="A497" s="99"/>
      <c r="X497" s="26"/>
      <c r="Y497" s="27"/>
      <c r="Z497" s="26"/>
      <c r="AA497" s="27"/>
    </row>
    <row r="498">
      <c r="A498" s="99"/>
      <c r="X498" s="26"/>
      <c r="Y498" s="27"/>
      <c r="Z498" s="26"/>
      <c r="AA498" s="27"/>
    </row>
    <row r="499">
      <c r="A499" s="99"/>
      <c r="X499" s="26"/>
      <c r="Y499" s="27"/>
      <c r="Z499" s="26"/>
      <c r="AA499" s="27"/>
    </row>
    <row r="500">
      <c r="A500" s="99"/>
      <c r="X500" s="26"/>
      <c r="Y500" s="27"/>
      <c r="Z500" s="26"/>
      <c r="AA500" s="27"/>
    </row>
    <row r="501">
      <c r="A501" s="99"/>
      <c r="X501" s="26"/>
      <c r="Y501" s="27"/>
      <c r="Z501" s="26"/>
      <c r="AA501" s="27"/>
    </row>
    <row r="502">
      <c r="A502" s="99"/>
      <c r="X502" s="53"/>
      <c r="Y502" s="27"/>
      <c r="Z502" s="53"/>
      <c r="AA502" s="27"/>
    </row>
    <row r="503">
      <c r="A503" s="99"/>
      <c r="X503" s="26"/>
      <c r="Y503" s="27"/>
      <c r="Z503" s="26"/>
      <c r="AA503" s="27"/>
    </row>
    <row r="504">
      <c r="A504" s="99"/>
      <c r="X504" s="26"/>
      <c r="Y504" s="27"/>
      <c r="Z504" s="26"/>
      <c r="AA504" s="27"/>
    </row>
    <row r="505">
      <c r="A505" s="99"/>
      <c r="X505" s="26"/>
      <c r="Y505" s="27"/>
      <c r="Z505" s="26"/>
      <c r="AA505" s="27"/>
    </row>
    <row r="506">
      <c r="A506" s="99"/>
      <c r="X506" s="26"/>
      <c r="Y506" s="27"/>
      <c r="Z506" s="26"/>
      <c r="AA506" s="27"/>
    </row>
    <row r="507">
      <c r="A507" s="99"/>
      <c r="X507" s="26"/>
      <c r="Y507" s="27"/>
      <c r="Z507" s="26"/>
      <c r="AA507" s="27"/>
    </row>
    <row r="508">
      <c r="A508" s="99"/>
      <c r="X508" s="26"/>
      <c r="Y508" s="27"/>
      <c r="Z508" s="26"/>
      <c r="AA508" s="27"/>
    </row>
    <row r="509">
      <c r="A509" s="99"/>
      <c r="X509" s="26"/>
      <c r="Y509" s="27"/>
      <c r="Z509" s="26"/>
      <c r="AA509" s="27"/>
    </row>
    <row r="510">
      <c r="A510" s="99"/>
      <c r="X510" s="26"/>
      <c r="Y510" s="27"/>
      <c r="Z510" s="26"/>
      <c r="AA510" s="27"/>
    </row>
    <row r="511">
      <c r="A511" s="99"/>
      <c r="X511" s="26"/>
      <c r="Y511" s="27"/>
      <c r="Z511" s="26"/>
      <c r="AA511" s="27"/>
    </row>
    <row r="512">
      <c r="A512" s="99"/>
      <c r="X512" s="53"/>
      <c r="Y512" s="27"/>
      <c r="Z512" s="53"/>
      <c r="AA512" s="27"/>
    </row>
    <row r="513">
      <c r="A513" s="99"/>
      <c r="X513" s="26"/>
      <c r="Y513" s="27"/>
      <c r="Z513" s="26"/>
      <c r="AA513" s="27"/>
    </row>
    <row r="514">
      <c r="A514" s="99"/>
      <c r="X514" s="74"/>
      <c r="Y514" s="27"/>
      <c r="Z514" s="74"/>
      <c r="AA514" s="27"/>
    </row>
    <row r="515">
      <c r="A515" s="99"/>
    </row>
    <row r="516">
      <c r="A516" s="99"/>
      <c r="X516" s="12"/>
      <c r="Y516" s="9"/>
      <c r="Z516" s="12"/>
      <c r="AA516" s="9"/>
    </row>
    <row r="517">
      <c r="A517" s="99"/>
      <c r="X517" s="26"/>
      <c r="Y517" s="27"/>
      <c r="Z517" s="26"/>
      <c r="AA517" s="27"/>
    </row>
    <row r="518">
      <c r="A518" s="99"/>
      <c r="X518" s="26"/>
      <c r="Y518" s="27"/>
      <c r="Z518" s="26"/>
      <c r="AA518" s="27"/>
    </row>
    <row r="519">
      <c r="A519" s="99"/>
      <c r="X519" s="26"/>
      <c r="Y519" s="27"/>
      <c r="Z519" s="26"/>
      <c r="AA519" s="27"/>
    </row>
    <row r="520">
      <c r="A520" s="99"/>
      <c r="X520" s="26"/>
      <c r="Y520" s="27"/>
      <c r="Z520" s="26"/>
      <c r="AA520" s="27"/>
    </row>
    <row r="521">
      <c r="A521" s="99"/>
      <c r="X521" s="26"/>
      <c r="Y521" s="27"/>
      <c r="Z521" s="26"/>
      <c r="AA521" s="27"/>
    </row>
    <row r="522">
      <c r="A522" s="99"/>
      <c r="X522" s="26"/>
      <c r="Y522" s="27"/>
      <c r="Z522" s="26"/>
      <c r="AA522" s="27"/>
    </row>
    <row r="523">
      <c r="A523" s="99"/>
      <c r="X523" s="26"/>
      <c r="Y523" s="27"/>
      <c r="Z523" s="26"/>
      <c r="AA523" s="27"/>
    </row>
    <row r="524">
      <c r="A524" s="99"/>
      <c r="X524" s="26"/>
      <c r="Y524" s="27"/>
      <c r="Z524" s="26"/>
      <c r="AA524" s="27"/>
    </row>
    <row r="525">
      <c r="A525" s="99"/>
      <c r="X525" s="26"/>
      <c r="Y525" s="27"/>
      <c r="Z525" s="26"/>
      <c r="AA525" s="27"/>
    </row>
    <row r="526">
      <c r="A526" s="99"/>
      <c r="X526" s="53"/>
      <c r="Y526" s="27"/>
      <c r="Z526" s="53"/>
      <c r="AA526" s="27"/>
    </row>
    <row r="527">
      <c r="A527" s="99"/>
      <c r="X527" s="26"/>
      <c r="Y527" s="27"/>
      <c r="Z527" s="26"/>
      <c r="AA527" s="27"/>
    </row>
    <row r="528">
      <c r="A528" s="99"/>
      <c r="X528" s="26"/>
      <c r="Y528" s="27"/>
      <c r="Z528" s="26"/>
      <c r="AA528" s="27"/>
    </row>
    <row r="529">
      <c r="A529" s="99"/>
      <c r="X529" s="26"/>
      <c r="Y529" s="27"/>
      <c r="Z529" s="26"/>
      <c r="AA529" s="27"/>
    </row>
    <row r="530">
      <c r="A530" s="99"/>
      <c r="X530" s="26"/>
      <c r="Y530" s="27"/>
      <c r="Z530" s="26"/>
      <c r="AA530" s="27"/>
    </row>
    <row r="531">
      <c r="A531" s="99"/>
      <c r="X531" s="26"/>
      <c r="Y531" s="27"/>
      <c r="Z531" s="26"/>
      <c r="AA531" s="27"/>
    </row>
    <row r="532">
      <c r="A532" s="99"/>
      <c r="X532" s="26"/>
      <c r="Y532" s="27"/>
      <c r="Z532" s="26"/>
      <c r="AA532" s="27"/>
    </row>
    <row r="533">
      <c r="A533" s="99"/>
      <c r="X533" s="26"/>
      <c r="Y533" s="27"/>
      <c r="Z533" s="26"/>
      <c r="AA533" s="27"/>
    </row>
    <row r="534">
      <c r="A534" s="99"/>
      <c r="X534" s="26"/>
      <c r="Y534" s="27"/>
      <c r="Z534" s="26"/>
      <c r="AA534" s="27"/>
    </row>
    <row r="535">
      <c r="A535" s="99"/>
      <c r="X535" s="26"/>
      <c r="Y535" s="27"/>
      <c r="Z535" s="26"/>
      <c r="AA535" s="27"/>
    </row>
    <row r="536">
      <c r="A536" s="99"/>
      <c r="X536" s="26"/>
      <c r="Y536" s="27"/>
      <c r="Z536" s="26"/>
      <c r="AA536" s="27"/>
    </row>
    <row r="537">
      <c r="A537" s="99"/>
      <c r="X537" s="53"/>
      <c r="Y537" s="27"/>
      <c r="Z537" s="53"/>
      <c r="AA537" s="27"/>
    </row>
    <row r="538">
      <c r="A538" s="99"/>
      <c r="X538" s="26"/>
      <c r="Y538" s="27"/>
      <c r="Z538" s="26"/>
      <c r="AA538" s="27"/>
    </row>
    <row r="539">
      <c r="A539" s="99"/>
      <c r="X539" s="26"/>
      <c r="Y539" s="27"/>
      <c r="Z539" s="26"/>
      <c r="AA539" s="27"/>
    </row>
    <row r="540">
      <c r="A540" s="99"/>
      <c r="X540" s="26"/>
      <c r="Y540" s="27"/>
      <c r="Z540" s="26"/>
      <c r="AA540" s="27"/>
    </row>
    <row r="541">
      <c r="A541" s="99"/>
      <c r="X541" s="26"/>
      <c r="Y541" s="27"/>
      <c r="Z541" s="26"/>
      <c r="AA541" s="27"/>
    </row>
    <row r="542">
      <c r="A542" s="99"/>
      <c r="X542" s="26"/>
      <c r="Y542" s="27"/>
      <c r="Z542" s="26"/>
      <c r="AA542" s="27"/>
    </row>
    <row r="543">
      <c r="A543" s="99"/>
      <c r="X543" s="26"/>
      <c r="Y543" s="27"/>
      <c r="Z543" s="26"/>
      <c r="AA543" s="27"/>
    </row>
    <row r="544">
      <c r="A544" s="99"/>
      <c r="X544" s="26"/>
      <c r="Y544" s="27"/>
      <c r="Z544" s="26"/>
      <c r="AA544" s="27"/>
    </row>
    <row r="545">
      <c r="A545" s="99"/>
      <c r="X545" s="26"/>
      <c r="Y545" s="27"/>
      <c r="Z545" s="26"/>
      <c r="AA545" s="27"/>
    </row>
    <row r="546">
      <c r="A546" s="99"/>
      <c r="X546" s="26"/>
      <c r="Y546" s="27"/>
      <c r="Z546" s="26"/>
      <c r="AA546" s="27"/>
    </row>
    <row r="547">
      <c r="A547" s="99"/>
      <c r="X547" s="53"/>
      <c r="Y547" s="27"/>
      <c r="Z547" s="53"/>
      <c r="AA547" s="27"/>
    </row>
    <row r="548">
      <c r="A548" s="99"/>
      <c r="X548" s="26"/>
      <c r="Y548" s="27"/>
      <c r="Z548" s="26"/>
      <c r="AA548" s="27"/>
    </row>
    <row r="549">
      <c r="A549" s="99"/>
      <c r="X549" s="26"/>
      <c r="Y549" s="27"/>
      <c r="Z549" s="26"/>
      <c r="AA549" s="27"/>
    </row>
    <row r="550">
      <c r="A550" s="99"/>
      <c r="X550" s="26"/>
      <c r="Y550" s="27"/>
      <c r="Z550" s="26"/>
      <c r="AA550" s="27"/>
    </row>
    <row r="551">
      <c r="A551" s="99"/>
      <c r="X551" s="26"/>
      <c r="Y551" s="27"/>
      <c r="Z551" s="26"/>
      <c r="AA551" s="27"/>
    </row>
    <row r="552">
      <c r="A552" s="99"/>
      <c r="X552" s="26"/>
      <c r="Y552" s="27"/>
      <c r="Z552" s="26"/>
      <c r="AA552" s="27"/>
    </row>
    <row r="553">
      <c r="A553" s="99"/>
      <c r="X553" s="26"/>
      <c r="Y553" s="27"/>
      <c r="Z553" s="26"/>
      <c r="AA553" s="27"/>
    </row>
    <row r="554">
      <c r="A554" s="99"/>
      <c r="X554" s="26"/>
      <c r="Y554" s="27"/>
      <c r="Z554" s="26"/>
      <c r="AA554" s="27"/>
    </row>
    <row r="555">
      <c r="A555" s="99"/>
      <c r="X555" s="26"/>
      <c r="Y555" s="27"/>
      <c r="Z555" s="26"/>
      <c r="AA555" s="27"/>
    </row>
    <row r="556">
      <c r="A556" s="99"/>
      <c r="X556" s="53"/>
      <c r="Y556" s="27"/>
      <c r="Z556" s="53"/>
      <c r="AA556" s="27"/>
    </row>
    <row r="557">
      <c r="A557" s="99"/>
      <c r="X557" s="26"/>
      <c r="Y557" s="27"/>
      <c r="Z557" s="26"/>
      <c r="AA557" s="27"/>
    </row>
    <row r="558">
      <c r="A558" s="99"/>
      <c r="X558" s="26"/>
      <c r="Y558" s="27"/>
      <c r="Z558" s="26"/>
      <c r="AA558" s="27"/>
    </row>
    <row r="559">
      <c r="A559" s="99"/>
      <c r="X559" s="26"/>
      <c r="Y559" s="27"/>
      <c r="Z559" s="26"/>
      <c r="AA559" s="27"/>
    </row>
    <row r="560">
      <c r="A560" s="99"/>
      <c r="X560" s="26"/>
      <c r="Y560" s="27"/>
      <c r="Z560" s="26"/>
      <c r="AA560" s="27"/>
    </row>
    <row r="561">
      <c r="A561" s="99"/>
      <c r="X561" s="26"/>
      <c r="Y561" s="27"/>
      <c r="Z561" s="26"/>
      <c r="AA561" s="27"/>
    </row>
    <row r="562">
      <c r="A562" s="99"/>
      <c r="X562" s="26"/>
      <c r="Y562" s="27"/>
      <c r="Z562" s="26"/>
      <c r="AA562" s="27"/>
    </row>
    <row r="563">
      <c r="A563" s="99"/>
      <c r="X563" s="26"/>
      <c r="Y563" s="27"/>
      <c r="Z563" s="26"/>
      <c r="AA563" s="27"/>
    </row>
    <row r="564">
      <c r="A564" s="99"/>
      <c r="X564" s="26"/>
      <c r="Y564" s="27"/>
      <c r="Z564" s="26"/>
      <c r="AA564" s="27"/>
    </row>
    <row r="565">
      <c r="A565" s="99"/>
      <c r="X565" s="26"/>
      <c r="Y565" s="27"/>
      <c r="Z565" s="26"/>
      <c r="AA565" s="27"/>
    </row>
    <row r="566">
      <c r="A566" s="99"/>
      <c r="X566" s="26"/>
      <c r="Y566" s="27"/>
      <c r="Z566" s="26"/>
      <c r="AA566" s="27"/>
    </row>
    <row r="567">
      <c r="A567" s="99"/>
      <c r="X567" s="53"/>
      <c r="Y567" s="27"/>
      <c r="Z567" s="53"/>
      <c r="AA567" s="27"/>
    </row>
    <row r="568">
      <c r="A568" s="99"/>
      <c r="X568" s="26"/>
      <c r="Y568" s="27"/>
      <c r="Z568" s="26"/>
      <c r="AA568" s="27"/>
    </row>
    <row r="569">
      <c r="A569" s="99"/>
      <c r="X569" s="26"/>
      <c r="Y569" s="27"/>
      <c r="Z569" s="26"/>
      <c r="AA569" s="27"/>
    </row>
    <row r="570">
      <c r="A570" s="99"/>
      <c r="X570" s="26"/>
      <c r="Y570" s="27"/>
      <c r="Z570" s="26"/>
      <c r="AA570" s="27"/>
    </row>
    <row r="571">
      <c r="A571" s="99"/>
      <c r="X571" s="26"/>
      <c r="Y571" s="27"/>
      <c r="Z571" s="26"/>
      <c r="AA571" s="27"/>
    </row>
    <row r="572">
      <c r="A572" s="99"/>
      <c r="X572" s="26"/>
      <c r="Y572" s="27"/>
      <c r="Z572" s="26"/>
      <c r="AA572" s="27"/>
    </row>
    <row r="573">
      <c r="A573" s="99"/>
      <c r="X573" s="26"/>
      <c r="Y573" s="27"/>
      <c r="Z573" s="26"/>
      <c r="AA573" s="27"/>
    </row>
    <row r="574">
      <c r="A574" s="99"/>
      <c r="X574" s="26"/>
      <c r="Y574" s="27"/>
      <c r="Z574" s="26"/>
      <c r="AA574" s="27"/>
    </row>
    <row r="575">
      <c r="A575" s="99"/>
      <c r="X575" s="26"/>
      <c r="Y575" s="27"/>
      <c r="Z575" s="26"/>
      <c r="AA575" s="27"/>
    </row>
    <row r="576">
      <c r="A576" s="99"/>
      <c r="X576" s="53"/>
      <c r="Y576" s="27"/>
      <c r="Z576" s="53"/>
      <c r="AA576" s="27"/>
    </row>
    <row r="577">
      <c r="A577" s="99"/>
      <c r="X577" s="26"/>
      <c r="Y577" s="27"/>
      <c r="Z577" s="26"/>
      <c r="AA577" s="27"/>
    </row>
    <row r="578">
      <c r="A578" s="99"/>
      <c r="X578" s="26"/>
      <c r="Y578" s="27"/>
      <c r="Z578" s="26"/>
      <c r="AA578" s="27"/>
    </row>
    <row r="579">
      <c r="A579" s="99"/>
      <c r="X579" s="26"/>
      <c r="Y579" s="27"/>
      <c r="Z579" s="26"/>
      <c r="AA579" s="27"/>
    </row>
    <row r="580">
      <c r="A580" s="99"/>
      <c r="X580" s="26"/>
      <c r="Y580" s="27"/>
      <c r="Z580" s="26"/>
      <c r="AA580" s="27"/>
    </row>
    <row r="581">
      <c r="A581" s="99"/>
      <c r="X581" s="26"/>
      <c r="Y581" s="27"/>
      <c r="Z581" s="26"/>
      <c r="AA581" s="27"/>
    </row>
    <row r="582">
      <c r="A582" s="99"/>
      <c r="X582" s="26"/>
      <c r="Y582" s="27"/>
      <c r="Z582" s="26"/>
      <c r="AA582" s="27"/>
    </row>
    <row r="583">
      <c r="A583" s="99"/>
      <c r="X583" s="26"/>
      <c r="Y583" s="27"/>
      <c r="Z583" s="26"/>
      <c r="AA583" s="27"/>
    </row>
    <row r="584">
      <c r="A584" s="99"/>
      <c r="X584" s="26"/>
      <c r="Y584" s="27"/>
      <c r="Z584" s="26"/>
      <c r="AA584" s="27"/>
    </row>
    <row r="585">
      <c r="A585" s="99"/>
      <c r="X585" s="26"/>
      <c r="Y585" s="27"/>
      <c r="Z585" s="26"/>
      <c r="AA585" s="27"/>
    </row>
    <row r="586">
      <c r="A586" s="99"/>
      <c r="X586" s="53"/>
      <c r="Y586" s="27"/>
      <c r="Z586" s="53"/>
      <c r="AA586" s="27"/>
    </row>
    <row r="587">
      <c r="A587" s="99"/>
      <c r="X587" s="26"/>
      <c r="Y587" s="27"/>
      <c r="Z587" s="26"/>
      <c r="AA587" s="27"/>
    </row>
    <row r="588">
      <c r="A588" s="99"/>
      <c r="X588" s="26"/>
      <c r="Y588" s="27"/>
      <c r="Z588" s="26"/>
      <c r="AA588" s="27"/>
    </row>
    <row r="589">
      <c r="A589" s="99"/>
      <c r="X589" s="26"/>
      <c r="Y589" s="27"/>
      <c r="Z589" s="26"/>
      <c r="AA589" s="27"/>
    </row>
    <row r="590">
      <c r="A590" s="99"/>
      <c r="X590" s="26"/>
      <c r="Y590" s="27"/>
      <c r="Z590" s="26"/>
      <c r="AA590" s="27"/>
    </row>
    <row r="591">
      <c r="A591" s="99"/>
      <c r="X591" s="26"/>
      <c r="Y591" s="27"/>
      <c r="Z591" s="26"/>
      <c r="AA591" s="27"/>
    </row>
    <row r="592">
      <c r="A592" s="99"/>
      <c r="X592" s="26"/>
      <c r="Y592" s="27"/>
      <c r="Z592" s="26"/>
      <c r="AA592" s="27"/>
    </row>
    <row r="593">
      <c r="A593" s="99"/>
      <c r="X593" s="26"/>
      <c r="Y593" s="27"/>
      <c r="Z593" s="26"/>
      <c r="AA593" s="27"/>
    </row>
    <row r="594">
      <c r="A594" s="99"/>
      <c r="X594" s="26"/>
      <c r="Y594" s="27"/>
      <c r="Z594" s="26"/>
      <c r="AA594" s="27"/>
    </row>
    <row r="595">
      <c r="A595" s="99"/>
      <c r="X595" s="26"/>
      <c r="Y595" s="27"/>
      <c r="Z595" s="26"/>
      <c r="AA595" s="27"/>
    </row>
    <row r="596">
      <c r="A596" s="99"/>
      <c r="X596" s="53"/>
      <c r="Y596" s="27"/>
      <c r="Z596" s="53"/>
      <c r="AA596" s="27"/>
    </row>
    <row r="597">
      <c r="A597" s="99"/>
      <c r="X597" s="26"/>
      <c r="Y597" s="27"/>
      <c r="Z597" s="26"/>
      <c r="AA597" s="27"/>
    </row>
    <row r="598">
      <c r="A598" s="99"/>
      <c r="X598" s="26"/>
      <c r="Y598" s="27"/>
      <c r="Z598" s="26"/>
      <c r="AA598" s="27"/>
    </row>
    <row r="599">
      <c r="A599" s="99"/>
      <c r="X599" s="26"/>
      <c r="Y599" s="27"/>
      <c r="Z599" s="26"/>
      <c r="AA599" s="27"/>
    </row>
    <row r="600">
      <c r="A600" s="99"/>
      <c r="X600" s="26"/>
      <c r="Y600" s="27"/>
      <c r="Z600" s="26"/>
      <c r="AA600" s="27"/>
    </row>
    <row r="601">
      <c r="A601" s="99"/>
      <c r="X601" s="26"/>
      <c r="Y601" s="27"/>
      <c r="Z601" s="26"/>
      <c r="AA601" s="27"/>
    </row>
    <row r="602">
      <c r="A602" s="99"/>
      <c r="X602" s="26"/>
      <c r="Y602" s="27"/>
      <c r="Z602" s="26"/>
      <c r="AA602" s="27"/>
    </row>
    <row r="603">
      <c r="A603" s="99"/>
      <c r="X603" s="26"/>
      <c r="Y603" s="27"/>
      <c r="Z603" s="26"/>
      <c r="AA603" s="27"/>
    </row>
    <row r="604">
      <c r="A604" s="99"/>
      <c r="X604" s="26"/>
      <c r="Y604" s="27"/>
      <c r="Z604" s="26"/>
      <c r="AA604" s="27"/>
    </row>
    <row r="605">
      <c r="A605" s="99"/>
      <c r="X605" s="53"/>
      <c r="Y605" s="27"/>
      <c r="Z605" s="53"/>
      <c r="AA605" s="27"/>
    </row>
    <row r="606">
      <c r="A606" s="99"/>
      <c r="X606" s="26"/>
      <c r="Y606" s="27"/>
      <c r="Z606" s="26"/>
      <c r="AA606" s="27"/>
    </row>
    <row r="607">
      <c r="A607" s="99"/>
      <c r="X607" s="26"/>
      <c r="Y607" s="27"/>
      <c r="Z607" s="26"/>
      <c r="AA607" s="27"/>
    </row>
    <row r="608">
      <c r="A608" s="99"/>
      <c r="X608" s="26"/>
      <c r="Y608" s="27"/>
      <c r="Z608" s="26"/>
      <c r="AA608" s="27"/>
    </row>
    <row r="609">
      <c r="A609" s="99"/>
      <c r="X609" s="26"/>
      <c r="Y609" s="27"/>
      <c r="Z609" s="26"/>
      <c r="AA609" s="27"/>
    </row>
    <row r="610">
      <c r="A610" s="99"/>
      <c r="X610" s="26"/>
      <c r="Y610" s="27"/>
      <c r="Z610" s="26"/>
      <c r="AA610" s="27"/>
    </row>
    <row r="611">
      <c r="A611" s="99"/>
      <c r="X611" s="26"/>
      <c r="Y611" s="27"/>
      <c r="Z611" s="26"/>
      <c r="AA611" s="27"/>
    </row>
    <row r="612">
      <c r="A612" s="99"/>
      <c r="X612" s="26"/>
      <c r="Y612" s="27"/>
      <c r="Z612" s="26"/>
      <c r="AA612" s="27"/>
    </row>
    <row r="613">
      <c r="A613" s="99"/>
      <c r="X613" s="26"/>
      <c r="Y613" s="27"/>
      <c r="Z613" s="26"/>
      <c r="AA613" s="27"/>
    </row>
    <row r="614">
      <c r="A614" s="99"/>
      <c r="X614" s="26"/>
      <c r="Y614" s="27"/>
      <c r="Z614" s="26"/>
      <c r="AA614" s="27"/>
    </row>
    <row r="615">
      <c r="A615" s="99"/>
      <c r="X615" s="53"/>
      <c r="Y615" s="27"/>
      <c r="Z615" s="53"/>
      <c r="AA615" s="27"/>
    </row>
    <row r="616">
      <c r="A616" s="99"/>
      <c r="X616" s="26"/>
      <c r="Y616" s="27"/>
      <c r="Z616" s="26"/>
      <c r="AA616" s="27"/>
    </row>
    <row r="617">
      <c r="A617" s="99"/>
      <c r="X617" s="74"/>
      <c r="Y617" s="27"/>
      <c r="Z617" s="74"/>
      <c r="AA617" s="27"/>
    </row>
    <row r="618">
      <c r="A618" s="99"/>
    </row>
    <row r="619">
      <c r="A619" s="99"/>
      <c r="X619" s="12"/>
      <c r="Y619" s="9"/>
      <c r="Z619" s="12"/>
      <c r="AA619" s="9"/>
    </row>
    <row r="620">
      <c r="A620" s="99"/>
      <c r="X620" s="26"/>
      <c r="Y620" s="27"/>
      <c r="Z620" s="26"/>
      <c r="AA620" s="27"/>
    </row>
    <row r="621">
      <c r="A621" s="99"/>
      <c r="X621" s="26"/>
      <c r="Y621" s="27"/>
      <c r="Z621" s="26"/>
      <c r="AA621" s="27"/>
    </row>
    <row r="622">
      <c r="A622" s="99"/>
      <c r="X622" s="26"/>
      <c r="Y622" s="27"/>
      <c r="Z622" s="26"/>
      <c r="AA622" s="27"/>
    </row>
    <row r="623">
      <c r="A623" s="99"/>
      <c r="X623" s="26"/>
      <c r="Y623" s="27"/>
      <c r="Z623" s="26"/>
      <c r="AA623" s="27"/>
    </row>
    <row r="624">
      <c r="A624" s="99"/>
      <c r="X624" s="26"/>
      <c r="Y624" s="27"/>
      <c r="Z624" s="26"/>
      <c r="AA624" s="27"/>
    </row>
    <row r="625">
      <c r="A625" s="99"/>
      <c r="X625" s="26"/>
      <c r="Y625" s="27"/>
      <c r="Z625" s="26"/>
      <c r="AA625" s="27"/>
    </row>
    <row r="626">
      <c r="A626" s="99"/>
      <c r="X626" s="26"/>
      <c r="Y626" s="27"/>
      <c r="Z626" s="26"/>
      <c r="AA626" s="27"/>
    </row>
    <row r="627">
      <c r="A627" s="99"/>
      <c r="X627" s="26"/>
      <c r="Y627" s="27"/>
      <c r="Z627" s="26"/>
      <c r="AA627" s="27"/>
    </row>
    <row r="628">
      <c r="A628" s="99"/>
      <c r="X628" s="26"/>
      <c r="Y628" s="27"/>
      <c r="Z628" s="26"/>
      <c r="AA628" s="27"/>
    </row>
    <row r="629">
      <c r="A629" s="99"/>
      <c r="X629" s="53"/>
      <c r="Y629" s="27"/>
      <c r="Z629" s="53"/>
      <c r="AA629" s="27"/>
    </row>
    <row r="630">
      <c r="A630" s="99"/>
      <c r="X630" s="26"/>
      <c r="Y630" s="27"/>
      <c r="Z630" s="26"/>
      <c r="AA630" s="27"/>
    </row>
    <row r="631">
      <c r="A631" s="99"/>
      <c r="X631" s="26"/>
      <c r="Y631" s="27"/>
      <c r="Z631" s="26"/>
      <c r="AA631" s="27"/>
    </row>
    <row r="632">
      <c r="A632" s="99"/>
      <c r="X632" s="26"/>
      <c r="Y632" s="27"/>
      <c r="Z632" s="26"/>
      <c r="AA632" s="27"/>
    </row>
    <row r="633">
      <c r="A633" s="99"/>
      <c r="X633" s="26"/>
      <c r="Y633" s="27"/>
      <c r="Z633" s="26"/>
      <c r="AA633" s="27"/>
    </row>
    <row r="634">
      <c r="A634" s="99"/>
      <c r="X634" s="26"/>
      <c r="Y634" s="27"/>
      <c r="Z634" s="26"/>
      <c r="AA634" s="27"/>
    </row>
    <row r="635">
      <c r="A635" s="99"/>
      <c r="X635" s="26"/>
      <c r="Y635" s="27"/>
      <c r="Z635" s="26"/>
      <c r="AA635" s="27"/>
    </row>
    <row r="636">
      <c r="A636" s="99"/>
      <c r="X636" s="26"/>
      <c r="Y636" s="27"/>
      <c r="Z636" s="26"/>
      <c r="AA636" s="27"/>
    </row>
    <row r="637">
      <c r="A637" s="99"/>
      <c r="X637" s="26"/>
      <c r="Y637" s="27"/>
      <c r="Z637" s="26"/>
      <c r="AA637" s="27"/>
    </row>
    <row r="638">
      <c r="A638" s="99"/>
      <c r="X638" s="26"/>
      <c r="Y638" s="27"/>
      <c r="Z638" s="26"/>
      <c r="AA638" s="27"/>
    </row>
    <row r="639">
      <c r="A639" s="99"/>
      <c r="X639" s="26"/>
      <c r="Y639" s="27"/>
      <c r="Z639" s="26"/>
      <c r="AA639" s="27"/>
    </row>
    <row r="640">
      <c r="A640" s="99"/>
      <c r="X640" s="53"/>
      <c r="Y640" s="27"/>
      <c r="Z640" s="53"/>
      <c r="AA640" s="27"/>
    </row>
    <row r="641">
      <c r="A641" s="99"/>
      <c r="X641" s="26"/>
      <c r="Y641" s="27"/>
      <c r="Z641" s="26"/>
      <c r="AA641" s="27"/>
    </row>
    <row r="642">
      <c r="A642" s="99"/>
      <c r="X642" s="26"/>
      <c r="Y642" s="27"/>
      <c r="Z642" s="26"/>
      <c r="AA642" s="27"/>
    </row>
    <row r="643">
      <c r="A643" s="99"/>
      <c r="X643" s="26"/>
      <c r="Y643" s="27"/>
      <c r="Z643" s="26"/>
      <c r="AA643" s="27"/>
    </row>
    <row r="644">
      <c r="A644" s="99"/>
      <c r="X644" s="26"/>
      <c r="Y644" s="27"/>
      <c r="Z644" s="26"/>
      <c r="AA644" s="27"/>
    </row>
    <row r="645">
      <c r="A645" s="99"/>
      <c r="X645" s="26"/>
      <c r="Y645" s="27"/>
      <c r="Z645" s="26"/>
      <c r="AA645" s="27"/>
    </row>
    <row r="646">
      <c r="A646" s="99"/>
      <c r="X646" s="26"/>
      <c r="Y646" s="27"/>
      <c r="Z646" s="26"/>
      <c r="AA646" s="27"/>
    </row>
    <row r="647">
      <c r="A647" s="99"/>
      <c r="X647" s="26"/>
      <c r="Y647" s="27"/>
      <c r="Z647" s="26"/>
      <c r="AA647" s="27"/>
    </row>
    <row r="648">
      <c r="A648" s="99"/>
      <c r="X648" s="26"/>
      <c r="Y648" s="27"/>
      <c r="Z648" s="26"/>
      <c r="AA648" s="27"/>
    </row>
    <row r="649">
      <c r="A649" s="99"/>
      <c r="X649" s="26"/>
      <c r="Y649" s="27"/>
      <c r="Z649" s="26"/>
      <c r="AA649" s="27"/>
    </row>
    <row r="650">
      <c r="A650" s="99"/>
      <c r="X650" s="53"/>
      <c r="Y650" s="27"/>
      <c r="Z650" s="53"/>
      <c r="AA650" s="27"/>
    </row>
    <row r="651">
      <c r="A651" s="99"/>
      <c r="X651" s="26"/>
      <c r="Y651" s="27"/>
      <c r="Z651" s="26"/>
      <c r="AA651" s="27"/>
    </row>
    <row r="652">
      <c r="A652" s="99"/>
      <c r="X652" s="26"/>
      <c r="Y652" s="27"/>
      <c r="Z652" s="26"/>
      <c r="AA652" s="27"/>
    </row>
    <row r="653">
      <c r="A653" s="99"/>
      <c r="X653" s="26"/>
      <c r="Y653" s="27"/>
      <c r="Z653" s="26"/>
      <c r="AA653" s="27"/>
    </row>
    <row r="654">
      <c r="A654" s="99"/>
      <c r="X654" s="26"/>
      <c r="Y654" s="27"/>
      <c r="Z654" s="26"/>
      <c r="AA654" s="27"/>
    </row>
    <row r="655">
      <c r="A655" s="99"/>
      <c r="X655" s="26"/>
      <c r="Y655" s="27"/>
      <c r="Z655" s="26"/>
      <c r="AA655" s="27"/>
    </row>
    <row r="656">
      <c r="A656" s="99"/>
      <c r="X656" s="26"/>
      <c r="Y656" s="27"/>
      <c r="Z656" s="26"/>
      <c r="AA656" s="27"/>
    </row>
    <row r="657">
      <c r="A657" s="99"/>
      <c r="X657" s="26"/>
      <c r="Y657" s="27"/>
      <c r="Z657" s="26"/>
      <c r="AA657" s="27"/>
    </row>
    <row r="658">
      <c r="A658" s="99"/>
      <c r="X658" s="26"/>
      <c r="Y658" s="27"/>
      <c r="Z658" s="26"/>
      <c r="AA658" s="27"/>
    </row>
    <row r="659">
      <c r="A659" s="99"/>
      <c r="X659" s="53"/>
      <c r="Y659" s="27"/>
      <c r="Z659" s="53"/>
      <c r="AA659" s="27"/>
    </row>
    <row r="660">
      <c r="A660" s="99"/>
      <c r="X660" s="26"/>
      <c r="Y660" s="27"/>
      <c r="Z660" s="26"/>
      <c r="AA660" s="27"/>
    </row>
    <row r="661">
      <c r="A661" s="99"/>
      <c r="X661" s="26"/>
      <c r="Y661" s="27"/>
      <c r="Z661" s="26"/>
      <c r="AA661" s="27"/>
    </row>
    <row r="662">
      <c r="A662" s="99"/>
      <c r="X662" s="26"/>
      <c r="Y662" s="27"/>
      <c r="Z662" s="26"/>
      <c r="AA662" s="27"/>
    </row>
    <row r="663">
      <c r="A663" s="99"/>
      <c r="X663" s="26"/>
      <c r="Y663" s="27"/>
      <c r="Z663" s="26"/>
      <c r="AA663" s="27"/>
    </row>
    <row r="664">
      <c r="A664" s="99"/>
      <c r="X664" s="26"/>
      <c r="Y664" s="27"/>
      <c r="Z664" s="26"/>
      <c r="AA664" s="27"/>
    </row>
    <row r="665">
      <c r="A665" s="99"/>
      <c r="X665" s="26"/>
      <c r="Y665" s="27"/>
      <c r="Z665" s="26"/>
      <c r="AA665" s="27"/>
    </row>
    <row r="666">
      <c r="A666" s="99"/>
      <c r="X666" s="26"/>
      <c r="Y666" s="27"/>
      <c r="Z666" s="26"/>
      <c r="AA666" s="27"/>
    </row>
    <row r="667">
      <c r="A667" s="99"/>
      <c r="X667" s="26"/>
      <c r="Y667" s="27"/>
      <c r="Z667" s="26"/>
      <c r="AA667" s="27"/>
    </row>
    <row r="668">
      <c r="A668" s="99"/>
      <c r="X668" s="26"/>
      <c r="Y668" s="27"/>
      <c r="Z668" s="26"/>
      <c r="AA668" s="27"/>
    </row>
    <row r="669">
      <c r="A669" s="99"/>
      <c r="X669" s="26"/>
      <c r="Y669" s="27"/>
      <c r="Z669" s="26"/>
      <c r="AA669" s="27"/>
    </row>
    <row r="670">
      <c r="A670" s="99"/>
      <c r="X670" s="53"/>
      <c r="Y670" s="27"/>
      <c r="Z670" s="53"/>
      <c r="AA670" s="27"/>
    </row>
    <row r="671">
      <c r="A671" s="99"/>
      <c r="X671" s="26"/>
      <c r="Y671" s="27"/>
      <c r="Z671" s="26"/>
      <c r="AA671" s="27"/>
    </row>
    <row r="672">
      <c r="A672" s="99"/>
      <c r="X672" s="26"/>
      <c r="Y672" s="27"/>
      <c r="Z672" s="26"/>
      <c r="AA672" s="27"/>
    </row>
    <row r="673">
      <c r="A673" s="99"/>
      <c r="X673" s="26"/>
      <c r="Y673" s="27"/>
      <c r="Z673" s="26"/>
      <c r="AA673" s="27"/>
    </row>
    <row r="674">
      <c r="A674" s="99"/>
      <c r="X674" s="26"/>
      <c r="Y674" s="27"/>
      <c r="Z674" s="26"/>
      <c r="AA674" s="27"/>
    </row>
    <row r="675">
      <c r="A675" s="99"/>
      <c r="X675" s="26"/>
      <c r="Y675" s="27"/>
      <c r="Z675" s="26"/>
      <c r="AA675" s="27"/>
    </row>
    <row r="676">
      <c r="A676" s="99"/>
      <c r="X676" s="26"/>
      <c r="Y676" s="27"/>
      <c r="Z676" s="26"/>
      <c r="AA676" s="27"/>
    </row>
    <row r="677">
      <c r="A677" s="99"/>
      <c r="X677" s="26"/>
      <c r="Y677" s="27"/>
      <c r="Z677" s="26"/>
      <c r="AA677" s="27"/>
    </row>
    <row r="678">
      <c r="A678" s="99"/>
      <c r="X678" s="26"/>
      <c r="Y678" s="27"/>
      <c r="Z678" s="26"/>
      <c r="AA678" s="27"/>
    </row>
    <row r="679">
      <c r="A679" s="99"/>
      <c r="X679" s="53"/>
      <c r="Y679" s="27"/>
      <c r="Z679" s="53"/>
      <c r="AA679" s="27"/>
    </row>
    <row r="680">
      <c r="A680" s="99"/>
      <c r="X680" s="26"/>
      <c r="Y680" s="27"/>
      <c r="Z680" s="26"/>
      <c r="AA680" s="27"/>
    </row>
    <row r="681">
      <c r="A681" s="99"/>
      <c r="X681" s="26"/>
      <c r="Y681" s="27"/>
      <c r="Z681" s="26"/>
      <c r="AA681" s="27"/>
    </row>
    <row r="682">
      <c r="A682" s="99"/>
      <c r="X682" s="26"/>
      <c r="Y682" s="27"/>
      <c r="Z682" s="26"/>
      <c r="AA682" s="27"/>
    </row>
    <row r="683">
      <c r="A683" s="99"/>
      <c r="X683" s="26"/>
      <c r="Y683" s="27"/>
      <c r="Z683" s="26"/>
      <c r="AA683" s="27"/>
    </row>
    <row r="684">
      <c r="A684" s="99"/>
      <c r="X684" s="26"/>
      <c r="Y684" s="27"/>
      <c r="Z684" s="26"/>
      <c r="AA684" s="27"/>
    </row>
    <row r="685">
      <c r="A685" s="99"/>
      <c r="X685" s="26"/>
      <c r="Y685" s="27"/>
      <c r="Z685" s="26"/>
      <c r="AA685" s="27"/>
    </row>
    <row r="686">
      <c r="A686" s="99"/>
      <c r="X686" s="26"/>
      <c r="Y686" s="27"/>
      <c r="Z686" s="26"/>
      <c r="AA686" s="27"/>
    </row>
    <row r="687">
      <c r="A687" s="99"/>
      <c r="X687" s="26"/>
      <c r="Y687" s="27"/>
      <c r="Z687" s="26"/>
      <c r="AA687" s="27"/>
    </row>
    <row r="688">
      <c r="A688" s="99"/>
      <c r="X688" s="26"/>
      <c r="Y688" s="27"/>
      <c r="Z688" s="26"/>
      <c r="AA688" s="27"/>
    </row>
    <row r="689">
      <c r="A689" s="99"/>
      <c r="X689" s="53"/>
      <c r="Y689" s="27"/>
      <c r="Z689" s="53"/>
      <c r="AA689" s="27"/>
    </row>
    <row r="690">
      <c r="A690" s="99"/>
      <c r="X690" s="26"/>
      <c r="Y690" s="27"/>
      <c r="Z690" s="26"/>
      <c r="AA690" s="27"/>
    </row>
    <row r="691">
      <c r="A691" s="99"/>
      <c r="X691" s="26"/>
      <c r="Y691" s="27"/>
      <c r="Z691" s="26"/>
      <c r="AA691" s="27"/>
    </row>
    <row r="692">
      <c r="A692" s="99"/>
      <c r="X692" s="26"/>
      <c r="Y692" s="27"/>
      <c r="Z692" s="26"/>
      <c r="AA692" s="27"/>
    </row>
    <row r="693">
      <c r="A693" s="99"/>
      <c r="X693" s="26"/>
      <c r="Y693" s="27"/>
      <c r="Z693" s="26"/>
      <c r="AA693" s="27"/>
    </row>
    <row r="694">
      <c r="A694" s="99"/>
      <c r="X694" s="26"/>
      <c r="Y694" s="27"/>
      <c r="Z694" s="26"/>
      <c r="AA694" s="27"/>
    </row>
    <row r="695">
      <c r="A695" s="99"/>
      <c r="X695" s="26"/>
      <c r="Y695" s="27"/>
      <c r="Z695" s="26"/>
      <c r="AA695" s="27"/>
    </row>
    <row r="696">
      <c r="A696" s="99"/>
      <c r="X696" s="26"/>
      <c r="Y696" s="27"/>
      <c r="Z696" s="26"/>
      <c r="AA696" s="27"/>
    </row>
    <row r="697">
      <c r="A697" s="99"/>
      <c r="X697" s="26"/>
      <c r="Y697" s="27"/>
      <c r="Z697" s="26"/>
      <c r="AA697" s="27"/>
    </row>
    <row r="698">
      <c r="A698" s="99"/>
      <c r="X698" s="26"/>
      <c r="Y698" s="27"/>
      <c r="Z698" s="26"/>
      <c r="AA698" s="27"/>
    </row>
    <row r="699">
      <c r="A699" s="99"/>
      <c r="X699" s="53"/>
      <c r="Y699" s="27"/>
      <c r="Z699" s="53"/>
      <c r="AA699" s="27"/>
    </row>
    <row r="700">
      <c r="A700" s="99"/>
      <c r="X700" s="26"/>
      <c r="Y700" s="27"/>
      <c r="Z700" s="26"/>
      <c r="AA700" s="27"/>
    </row>
    <row r="701">
      <c r="A701" s="99"/>
      <c r="X701" s="26"/>
      <c r="Y701" s="27"/>
      <c r="Z701" s="26"/>
      <c r="AA701" s="27"/>
    </row>
    <row r="702">
      <c r="A702" s="99"/>
      <c r="X702" s="26"/>
      <c r="Y702" s="27"/>
      <c r="Z702" s="26"/>
      <c r="AA702" s="27"/>
    </row>
    <row r="703">
      <c r="A703" s="99"/>
      <c r="X703" s="26"/>
      <c r="Y703" s="27"/>
      <c r="Z703" s="26"/>
      <c r="AA703" s="27"/>
    </row>
    <row r="704">
      <c r="A704" s="99"/>
      <c r="X704" s="26"/>
      <c r="Y704" s="27"/>
      <c r="Z704" s="26"/>
      <c r="AA704" s="27"/>
    </row>
    <row r="705">
      <c r="A705" s="99"/>
      <c r="X705" s="26"/>
      <c r="Y705" s="27"/>
      <c r="Z705" s="26"/>
      <c r="AA705" s="27"/>
    </row>
    <row r="706">
      <c r="A706" s="99"/>
      <c r="X706" s="26"/>
      <c r="Y706" s="27"/>
      <c r="Z706" s="26"/>
      <c r="AA706" s="27"/>
    </row>
    <row r="707">
      <c r="A707" s="99"/>
      <c r="X707" s="26"/>
      <c r="Y707" s="27"/>
      <c r="Z707" s="26"/>
      <c r="AA707" s="27"/>
    </row>
    <row r="708">
      <c r="A708" s="99"/>
      <c r="X708" s="53"/>
      <c r="Y708" s="27"/>
      <c r="Z708" s="53"/>
      <c r="AA708" s="27"/>
    </row>
    <row r="709">
      <c r="A709" s="99"/>
      <c r="X709" s="26"/>
      <c r="Y709" s="27"/>
      <c r="Z709" s="26"/>
      <c r="AA709" s="27"/>
    </row>
    <row r="710">
      <c r="A710" s="99"/>
      <c r="X710" s="26"/>
      <c r="Y710" s="27"/>
      <c r="Z710" s="26"/>
      <c r="AA710" s="27"/>
    </row>
    <row r="711">
      <c r="A711" s="99"/>
      <c r="X711" s="26"/>
      <c r="Y711" s="27"/>
      <c r="Z711" s="26"/>
      <c r="AA711" s="27"/>
    </row>
    <row r="712">
      <c r="A712" s="99"/>
      <c r="X712" s="26"/>
      <c r="Y712" s="27"/>
      <c r="Z712" s="26"/>
      <c r="AA712" s="27"/>
    </row>
    <row r="713">
      <c r="A713" s="99"/>
      <c r="X713" s="26"/>
      <c r="Y713" s="27"/>
      <c r="Z713" s="26"/>
      <c r="AA713" s="27"/>
    </row>
    <row r="714">
      <c r="A714" s="99"/>
      <c r="X714" s="26"/>
      <c r="Y714" s="27"/>
      <c r="Z714" s="26"/>
      <c r="AA714" s="27"/>
    </row>
    <row r="715">
      <c r="A715" s="99"/>
      <c r="X715" s="26"/>
      <c r="Y715" s="27"/>
      <c r="Z715" s="26"/>
      <c r="AA715" s="27"/>
    </row>
    <row r="716">
      <c r="A716" s="99"/>
      <c r="X716" s="26"/>
      <c r="Y716" s="27"/>
      <c r="Z716" s="26"/>
      <c r="AA716" s="27"/>
    </row>
    <row r="717">
      <c r="A717" s="99"/>
      <c r="X717" s="26"/>
      <c r="Y717" s="27"/>
      <c r="Z717" s="26"/>
      <c r="AA717" s="27"/>
    </row>
    <row r="718">
      <c r="A718" s="99"/>
      <c r="X718" s="53"/>
      <c r="Y718" s="27"/>
      <c r="Z718" s="53"/>
      <c r="AA718" s="27"/>
    </row>
    <row r="719">
      <c r="A719" s="99"/>
      <c r="X719" s="26"/>
      <c r="Y719" s="27"/>
      <c r="Z719" s="26"/>
      <c r="AA719" s="27"/>
    </row>
    <row r="720">
      <c r="A720" s="99"/>
      <c r="X720" s="74"/>
      <c r="Y720" s="27"/>
      <c r="Z720" s="74"/>
      <c r="AA720" s="27"/>
    </row>
    <row r="721">
      <c r="A721" s="99"/>
    </row>
    <row r="722">
      <c r="A722" s="99"/>
      <c r="X722" s="12"/>
      <c r="Y722" s="9"/>
      <c r="Z722" s="12"/>
      <c r="AA722" s="9"/>
    </row>
    <row r="723">
      <c r="A723" s="99"/>
      <c r="X723" s="26"/>
      <c r="Y723" s="27"/>
      <c r="Z723" s="26"/>
      <c r="AA723" s="27"/>
    </row>
    <row r="724">
      <c r="A724" s="99"/>
      <c r="X724" s="26"/>
      <c r="Y724" s="27"/>
      <c r="Z724" s="26"/>
      <c r="AA724" s="27"/>
    </row>
    <row r="725">
      <c r="A725" s="99"/>
      <c r="X725" s="26"/>
      <c r="Y725" s="27"/>
      <c r="Z725" s="26"/>
      <c r="AA725" s="27"/>
    </row>
    <row r="726">
      <c r="A726" s="99"/>
      <c r="X726" s="26"/>
      <c r="Y726" s="27"/>
      <c r="Z726" s="26"/>
      <c r="AA726" s="27"/>
    </row>
    <row r="727">
      <c r="A727" s="99"/>
      <c r="X727" s="26"/>
      <c r="Y727" s="27"/>
      <c r="Z727" s="26"/>
      <c r="AA727" s="27"/>
    </row>
    <row r="728">
      <c r="A728" s="99"/>
      <c r="X728" s="26"/>
      <c r="Y728" s="27"/>
      <c r="Z728" s="26"/>
      <c r="AA728" s="27"/>
    </row>
    <row r="729">
      <c r="A729" s="99"/>
      <c r="X729" s="26"/>
      <c r="Y729" s="27"/>
      <c r="Z729" s="26"/>
      <c r="AA729" s="27"/>
    </row>
    <row r="730">
      <c r="A730" s="99"/>
      <c r="X730" s="26"/>
      <c r="Y730" s="27"/>
      <c r="Z730" s="26"/>
      <c r="AA730" s="27"/>
    </row>
    <row r="731">
      <c r="A731" s="99"/>
      <c r="X731" s="26"/>
      <c r="Y731" s="27"/>
      <c r="Z731" s="26"/>
      <c r="AA731" s="27"/>
    </row>
    <row r="732">
      <c r="A732" s="99"/>
      <c r="X732" s="53"/>
      <c r="Y732" s="27"/>
      <c r="Z732" s="53"/>
      <c r="AA732" s="27"/>
    </row>
    <row r="733">
      <c r="A733" s="99"/>
      <c r="X733" s="26"/>
      <c r="Y733" s="27"/>
      <c r="Z733" s="26"/>
      <c r="AA733" s="27"/>
    </row>
    <row r="734">
      <c r="A734" s="99"/>
      <c r="X734" s="26"/>
      <c r="Y734" s="27"/>
      <c r="Z734" s="26"/>
      <c r="AA734" s="27"/>
    </row>
    <row r="735">
      <c r="A735" s="99"/>
      <c r="X735" s="26"/>
      <c r="Y735" s="27"/>
      <c r="Z735" s="26"/>
      <c r="AA735" s="27"/>
    </row>
    <row r="736">
      <c r="A736" s="99"/>
      <c r="X736" s="26"/>
      <c r="Y736" s="27"/>
      <c r="Z736" s="26"/>
      <c r="AA736" s="27"/>
    </row>
    <row r="737">
      <c r="A737" s="99"/>
      <c r="X737" s="26"/>
      <c r="Y737" s="27"/>
      <c r="Z737" s="26"/>
      <c r="AA737" s="27"/>
    </row>
    <row r="738">
      <c r="A738" s="99"/>
      <c r="X738" s="26"/>
      <c r="Y738" s="27"/>
      <c r="Z738" s="26"/>
      <c r="AA738" s="27"/>
    </row>
    <row r="739">
      <c r="A739" s="99"/>
      <c r="X739" s="26"/>
      <c r="Y739" s="27"/>
      <c r="Z739" s="26"/>
      <c r="AA739" s="27"/>
    </row>
    <row r="740">
      <c r="A740" s="99"/>
      <c r="X740" s="26"/>
      <c r="Y740" s="27"/>
      <c r="Z740" s="26"/>
      <c r="AA740" s="27"/>
    </row>
    <row r="741">
      <c r="A741" s="99"/>
      <c r="X741" s="26"/>
      <c r="Y741" s="27"/>
      <c r="Z741" s="26"/>
      <c r="AA741" s="27"/>
    </row>
    <row r="742">
      <c r="A742" s="99"/>
      <c r="X742" s="26"/>
      <c r="Y742" s="27"/>
      <c r="Z742" s="26"/>
      <c r="AA742" s="27"/>
    </row>
    <row r="743">
      <c r="A743" s="99"/>
      <c r="X743" s="53"/>
      <c r="Y743" s="27"/>
      <c r="Z743" s="53"/>
      <c r="AA743" s="27"/>
    </row>
    <row r="744">
      <c r="A744" s="99"/>
      <c r="X744" s="26"/>
      <c r="Y744" s="27"/>
      <c r="Z744" s="26"/>
      <c r="AA744" s="27"/>
    </row>
    <row r="745">
      <c r="A745" s="99"/>
      <c r="X745" s="26"/>
      <c r="Y745" s="27"/>
      <c r="Z745" s="26"/>
      <c r="AA745" s="27"/>
    </row>
    <row r="746">
      <c r="A746" s="99"/>
      <c r="X746" s="26"/>
      <c r="Y746" s="27"/>
      <c r="Z746" s="26"/>
      <c r="AA746" s="27"/>
    </row>
    <row r="747">
      <c r="A747" s="99"/>
      <c r="X747" s="26"/>
      <c r="Y747" s="27"/>
      <c r="Z747" s="26"/>
      <c r="AA747" s="27"/>
    </row>
    <row r="748">
      <c r="A748" s="99"/>
      <c r="X748" s="26"/>
      <c r="Y748" s="27"/>
      <c r="Z748" s="26"/>
      <c r="AA748" s="27"/>
    </row>
    <row r="749">
      <c r="A749" s="99"/>
      <c r="X749" s="26"/>
      <c r="Y749" s="27"/>
      <c r="Z749" s="26"/>
      <c r="AA749" s="27"/>
    </row>
    <row r="750">
      <c r="A750" s="99"/>
      <c r="X750" s="26"/>
      <c r="Y750" s="27"/>
      <c r="Z750" s="26"/>
      <c r="AA750" s="27"/>
    </row>
    <row r="751">
      <c r="A751" s="99"/>
      <c r="X751" s="26"/>
      <c r="Y751" s="27"/>
      <c r="Z751" s="26"/>
      <c r="AA751" s="27"/>
    </row>
    <row r="752">
      <c r="A752" s="99"/>
      <c r="X752" s="26"/>
      <c r="Y752" s="27"/>
      <c r="Z752" s="26"/>
      <c r="AA752" s="27"/>
    </row>
    <row r="753">
      <c r="A753" s="99"/>
      <c r="X753" s="53"/>
      <c r="Y753" s="27"/>
      <c r="Z753" s="53"/>
      <c r="AA753" s="27"/>
    </row>
    <row r="754">
      <c r="A754" s="99"/>
      <c r="X754" s="26"/>
      <c r="Y754" s="27"/>
      <c r="Z754" s="26"/>
      <c r="AA754" s="27"/>
    </row>
    <row r="755">
      <c r="A755" s="99"/>
      <c r="X755" s="26"/>
      <c r="Y755" s="27"/>
      <c r="Z755" s="26"/>
      <c r="AA755" s="27"/>
    </row>
    <row r="756">
      <c r="A756" s="99"/>
      <c r="X756" s="26"/>
      <c r="Y756" s="27"/>
      <c r="Z756" s="26"/>
      <c r="AA756" s="27"/>
    </row>
    <row r="757">
      <c r="A757" s="99"/>
      <c r="X757" s="26"/>
      <c r="Y757" s="27"/>
      <c r="Z757" s="26"/>
      <c r="AA757" s="27"/>
    </row>
    <row r="758">
      <c r="A758" s="99"/>
      <c r="X758" s="26"/>
      <c r="Y758" s="27"/>
      <c r="Z758" s="26"/>
      <c r="AA758" s="27"/>
    </row>
    <row r="759">
      <c r="A759" s="99"/>
      <c r="X759" s="26"/>
      <c r="Y759" s="27"/>
      <c r="Z759" s="26"/>
      <c r="AA759" s="27"/>
    </row>
    <row r="760">
      <c r="A760" s="99"/>
      <c r="X760" s="26"/>
      <c r="Y760" s="27"/>
      <c r="Z760" s="26"/>
      <c r="AA760" s="27"/>
    </row>
    <row r="761">
      <c r="A761" s="99"/>
      <c r="X761" s="26"/>
      <c r="Y761" s="27"/>
      <c r="Z761" s="26"/>
      <c r="AA761" s="27"/>
    </row>
    <row r="762">
      <c r="A762" s="99"/>
      <c r="X762" s="53"/>
      <c r="Y762" s="27"/>
      <c r="Z762" s="53"/>
      <c r="AA762" s="27"/>
    </row>
    <row r="763">
      <c r="A763" s="99"/>
      <c r="X763" s="26"/>
      <c r="Y763" s="27"/>
      <c r="Z763" s="26"/>
      <c r="AA763" s="27"/>
    </row>
    <row r="764">
      <c r="A764" s="99"/>
      <c r="X764" s="26"/>
      <c r="Y764" s="27"/>
      <c r="Z764" s="26"/>
      <c r="AA764" s="27"/>
    </row>
    <row r="765">
      <c r="A765" s="99"/>
      <c r="X765" s="26"/>
      <c r="Y765" s="27"/>
      <c r="Z765" s="26"/>
      <c r="AA765" s="27"/>
    </row>
    <row r="766">
      <c r="A766" s="99"/>
      <c r="X766" s="26"/>
      <c r="Y766" s="27"/>
      <c r="Z766" s="26"/>
      <c r="AA766" s="27"/>
    </row>
    <row r="767">
      <c r="A767" s="99"/>
      <c r="X767" s="26"/>
      <c r="Y767" s="27"/>
      <c r="Z767" s="26"/>
      <c r="AA767" s="27"/>
    </row>
    <row r="768">
      <c r="A768" s="99"/>
      <c r="X768" s="26"/>
      <c r="Y768" s="27"/>
      <c r="Z768" s="26"/>
      <c r="AA768" s="27"/>
    </row>
    <row r="769">
      <c r="A769" s="99"/>
      <c r="X769" s="26"/>
      <c r="Y769" s="27"/>
      <c r="Z769" s="26"/>
      <c r="AA769" s="27"/>
    </row>
    <row r="770">
      <c r="A770" s="99"/>
      <c r="X770" s="26"/>
      <c r="Y770" s="27"/>
      <c r="Z770" s="26"/>
      <c r="AA770" s="27"/>
    </row>
    <row r="771">
      <c r="A771" s="99"/>
      <c r="X771" s="26"/>
      <c r="Y771" s="27"/>
      <c r="Z771" s="26"/>
      <c r="AA771" s="27"/>
    </row>
    <row r="772">
      <c r="A772" s="99"/>
      <c r="X772" s="26"/>
      <c r="Y772" s="27"/>
      <c r="Z772" s="26"/>
      <c r="AA772" s="27"/>
    </row>
    <row r="773">
      <c r="A773" s="99"/>
      <c r="X773" s="53"/>
      <c r="Y773" s="27"/>
      <c r="Z773" s="53"/>
      <c r="AA773" s="27"/>
    </row>
    <row r="774">
      <c r="A774" s="99"/>
      <c r="X774" s="26"/>
      <c r="Y774" s="27"/>
      <c r="Z774" s="26"/>
      <c r="AA774" s="27"/>
    </row>
    <row r="775">
      <c r="A775" s="99"/>
      <c r="X775" s="26"/>
      <c r="Y775" s="27"/>
      <c r="Z775" s="26"/>
      <c r="AA775" s="27"/>
    </row>
    <row r="776">
      <c r="A776" s="99"/>
      <c r="X776" s="26"/>
      <c r="Y776" s="27"/>
      <c r="Z776" s="26"/>
      <c r="AA776" s="27"/>
    </row>
    <row r="777">
      <c r="A777" s="99"/>
      <c r="X777" s="26"/>
      <c r="Y777" s="27"/>
      <c r="Z777" s="26"/>
      <c r="AA777" s="27"/>
    </row>
    <row r="778">
      <c r="A778" s="99"/>
      <c r="X778" s="26"/>
      <c r="Y778" s="27"/>
      <c r="Z778" s="26"/>
      <c r="AA778" s="27"/>
    </row>
    <row r="779">
      <c r="A779" s="99"/>
      <c r="X779" s="26"/>
      <c r="Y779" s="27"/>
      <c r="Z779" s="26"/>
      <c r="AA779" s="27"/>
    </row>
    <row r="780">
      <c r="A780" s="99"/>
      <c r="X780" s="26"/>
      <c r="Y780" s="27"/>
      <c r="Z780" s="26"/>
      <c r="AA780" s="27"/>
    </row>
    <row r="781">
      <c r="A781" s="99"/>
      <c r="X781" s="26"/>
      <c r="Y781" s="27"/>
      <c r="Z781" s="26"/>
      <c r="AA781" s="27"/>
    </row>
    <row r="782">
      <c r="A782" s="99"/>
      <c r="X782" s="53"/>
      <c r="Y782" s="27"/>
      <c r="Z782" s="53"/>
      <c r="AA782" s="27"/>
    </row>
    <row r="783">
      <c r="A783" s="99"/>
      <c r="X783" s="26"/>
      <c r="Y783" s="27"/>
      <c r="Z783" s="26"/>
      <c r="AA783" s="27"/>
    </row>
    <row r="784">
      <c r="A784" s="99"/>
      <c r="X784" s="26"/>
      <c r="Y784" s="27"/>
      <c r="Z784" s="26"/>
      <c r="AA784" s="27"/>
    </row>
    <row r="785">
      <c r="A785" s="99"/>
      <c r="X785" s="26"/>
      <c r="Y785" s="27"/>
      <c r="Z785" s="26"/>
      <c r="AA785" s="27"/>
    </row>
    <row r="786">
      <c r="A786" s="99"/>
      <c r="X786" s="26"/>
      <c r="Y786" s="27"/>
      <c r="Z786" s="26"/>
      <c r="AA786" s="27"/>
    </row>
    <row r="787">
      <c r="A787" s="99"/>
      <c r="X787" s="26"/>
      <c r="Y787" s="27"/>
      <c r="Z787" s="26"/>
      <c r="AA787" s="27"/>
    </row>
    <row r="788">
      <c r="A788" s="99"/>
      <c r="X788" s="26"/>
      <c r="Y788" s="27"/>
      <c r="Z788" s="26"/>
      <c r="AA788" s="27"/>
    </row>
    <row r="789">
      <c r="A789" s="99"/>
      <c r="X789" s="26"/>
      <c r="Y789" s="27"/>
      <c r="Z789" s="26"/>
      <c r="AA789" s="27"/>
    </row>
    <row r="790">
      <c r="A790" s="99"/>
      <c r="X790" s="26"/>
      <c r="Y790" s="27"/>
      <c r="Z790" s="26"/>
      <c r="AA790" s="27"/>
    </row>
    <row r="791">
      <c r="A791" s="99"/>
      <c r="X791" s="26"/>
      <c r="Y791" s="27"/>
      <c r="Z791" s="26"/>
      <c r="AA791" s="27"/>
    </row>
    <row r="792">
      <c r="A792" s="99"/>
      <c r="X792" s="53"/>
      <c r="Y792" s="27"/>
      <c r="Z792" s="53"/>
      <c r="AA792" s="27"/>
    </row>
    <row r="793">
      <c r="A793" s="99"/>
      <c r="X793" s="26"/>
      <c r="Y793" s="27"/>
      <c r="Z793" s="26"/>
      <c r="AA793" s="27"/>
    </row>
    <row r="794">
      <c r="A794" s="99"/>
      <c r="X794" s="26"/>
      <c r="Y794" s="27"/>
      <c r="Z794" s="26"/>
      <c r="AA794" s="27"/>
    </row>
    <row r="795">
      <c r="A795" s="99"/>
      <c r="X795" s="26"/>
      <c r="Y795" s="27"/>
      <c r="Z795" s="26"/>
      <c r="AA795" s="27"/>
    </row>
    <row r="796">
      <c r="A796" s="99"/>
      <c r="X796" s="26"/>
      <c r="Y796" s="27"/>
      <c r="Z796" s="26"/>
      <c r="AA796" s="27"/>
    </row>
    <row r="797">
      <c r="A797" s="99"/>
      <c r="X797" s="26"/>
      <c r="Y797" s="27"/>
      <c r="Z797" s="26"/>
      <c r="AA797" s="27"/>
    </row>
    <row r="798">
      <c r="A798" s="99"/>
      <c r="X798" s="26"/>
      <c r="Y798" s="27"/>
      <c r="Z798" s="26"/>
      <c r="AA798" s="27"/>
    </row>
    <row r="799">
      <c r="A799" s="99"/>
      <c r="X799" s="26"/>
      <c r="Y799" s="27"/>
      <c r="Z799" s="26"/>
      <c r="AA799" s="27"/>
    </row>
    <row r="800">
      <c r="A800" s="99"/>
      <c r="X800" s="26"/>
      <c r="Y800" s="27"/>
      <c r="Z800" s="26"/>
      <c r="AA800" s="27"/>
    </row>
    <row r="801">
      <c r="A801" s="99"/>
      <c r="X801" s="26"/>
      <c r="Y801" s="27"/>
      <c r="Z801" s="26"/>
      <c r="AA801" s="27"/>
    </row>
    <row r="802">
      <c r="A802" s="99"/>
      <c r="X802" s="53"/>
      <c r="Y802" s="27"/>
      <c r="Z802" s="53"/>
      <c r="AA802" s="27"/>
    </row>
    <row r="803">
      <c r="A803" s="99"/>
      <c r="X803" s="26"/>
      <c r="Y803" s="27"/>
      <c r="Z803" s="26"/>
      <c r="AA803" s="27"/>
    </row>
    <row r="804">
      <c r="A804" s="99"/>
      <c r="X804" s="26"/>
      <c r="Y804" s="27"/>
      <c r="Z804" s="26"/>
      <c r="AA804" s="27"/>
    </row>
    <row r="805">
      <c r="A805" s="99"/>
      <c r="X805" s="26"/>
      <c r="Y805" s="27"/>
      <c r="Z805" s="26"/>
      <c r="AA805" s="27"/>
    </row>
    <row r="806">
      <c r="A806" s="99"/>
      <c r="X806" s="26"/>
      <c r="Y806" s="27"/>
      <c r="Z806" s="26"/>
      <c r="AA806" s="27"/>
    </row>
    <row r="807">
      <c r="A807" s="99"/>
      <c r="X807" s="26"/>
      <c r="Y807" s="27"/>
      <c r="Z807" s="26"/>
      <c r="AA807" s="27"/>
    </row>
    <row r="808">
      <c r="A808" s="99"/>
      <c r="X808" s="26"/>
      <c r="Y808" s="27"/>
      <c r="Z808" s="26"/>
      <c r="AA808" s="27"/>
    </row>
    <row r="809">
      <c r="A809" s="99"/>
      <c r="X809" s="26"/>
      <c r="Y809" s="27"/>
      <c r="Z809" s="26"/>
      <c r="AA809" s="27"/>
    </row>
    <row r="810">
      <c r="A810" s="99"/>
      <c r="X810" s="26"/>
      <c r="Y810" s="27"/>
      <c r="Z810" s="26"/>
      <c r="AA810" s="27"/>
    </row>
    <row r="811">
      <c r="A811" s="99"/>
      <c r="X811" s="53"/>
      <c r="Y811" s="27"/>
      <c r="Z811" s="53"/>
      <c r="AA811" s="27"/>
    </row>
    <row r="812">
      <c r="A812" s="99"/>
      <c r="X812" s="26"/>
      <c r="Y812" s="27"/>
      <c r="Z812" s="26"/>
      <c r="AA812" s="27"/>
    </row>
    <row r="813">
      <c r="A813" s="99"/>
      <c r="X813" s="26"/>
      <c r="Y813" s="27"/>
      <c r="Z813" s="26"/>
      <c r="AA813" s="27"/>
    </row>
    <row r="814">
      <c r="A814" s="99"/>
      <c r="X814" s="26"/>
      <c r="Y814" s="27"/>
      <c r="Z814" s="26"/>
      <c r="AA814" s="27"/>
    </row>
    <row r="815">
      <c r="A815" s="99"/>
      <c r="X815" s="26"/>
      <c r="Y815" s="27"/>
      <c r="Z815" s="26"/>
      <c r="AA815" s="27"/>
    </row>
    <row r="816">
      <c r="A816" s="99"/>
      <c r="X816" s="26"/>
      <c r="Y816" s="27"/>
      <c r="Z816" s="26"/>
      <c r="AA816" s="27"/>
    </row>
    <row r="817">
      <c r="A817" s="99"/>
      <c r="X817" s="26"/>
      <c r="Y817" s="27"/>
      <c r="Z817" s="26"/>
      <c r="AA817" s="27"/>
    </row>
    <row r="818">
      <c r="A818" s="99"/>
      <c r="X818" s="26"/>
      <c r="Y818" s="27"/>
      <c r="Z818" s="26"/>
      <c r="AA818" s="27"/>
    </row>
    <row r="819">
      <c r="A819" s="99"/>
      <c r="X819" s="26"/>
      <c r="Y819" s="27"/>
      <c r="Z819" s="26"/>
      <c r="AA819" s="27"/>
    </row>
    <row r="820">
      <c r="A820" s="99"/>
      <c r="X820" s="26"/>
      <c r="Y820" s="27"/>
      <c r="Z820" s="26"/>
      <c r="AA820" s="27"/>
    </row>
    <row r="821">
      <c r="A821" s="99"/>
      <c r="X821" s="53"/>
      <c r="Y821" s="27"/>
      <c r="Z821" s="53"/>
      <c r="AA821" s="27"/>
    </row>
    <row r="822">
      <c r="A822" s="99"/>
      <c r="X822" s="26"/>
      <c r="Y822" s="27"/>
      <c r="Z822" s="26"/>
      <c r="AA822" s="27"/>
    </row>
    <row r="823">
      <c r="A823" s="99"/>
      <c r="X823" s="74"/>
      <c r="Y823" s="27"/>
      <c r="Z823" s="74"/>
      <c r="AA823" s="27"/>
    </row>
    <row r="824">
      <c r="A824" s="99"/>
    </row>
    <row r="825">
      <c r="A825" s="99"/>
      <c r="X825" s="12"/>
      <c r="Y825" s="9"/>
      <c r="Z825" s="12"/>
      <c r="AA825" s="9"/>
    </row>
    <row r="826">
      <c r="A826" s="99"/>
      <c r="X826" s="26"/>
      <c r="Y826" s="27"/>
      <c r="Z826" s="26"/>
      <c r="AA826" s="27"/>
    </row>
    <row r="827">
      <c r="A827" s="99"/>
      <c r="X827" s="26"/>
      <c r="Y827" s="27"/>
      <c r="Z827" s="26"/>
      <c r="AA827" s="27"/>
    </row>
    <row r="828">
      <c r="A828" s="99"/>
      <c r="X828" s="26"/>
      <c r="Y828" s="27"/>
      <c r="Z828" s="26"/>
      <c r="AA828" s="27"/>
    </row>
    <row r="829">
      <c r="A829" s="99"/>
      <c r="X829" s="26"/>
      <c r="Y829" s="27"/>
      <c r="Z829" s="26"/>
      <c r="AA829" s="27"/>
    </row>
    <row r="830">
      <c r="A830" s="99"/>
      <c r="X830" s="26"/>
      <c r="Y830" s="27"/>
      <c r="Z830" s="26"/>
      <c r="AA830" s="27"/>
    </row>
    <row r="831">
      <c r="A831" s="99"/>
      <c r="X831" s="26"/>
      <c r="Y831" s="27"/>
      <c r="Z831" s="26"/>
      <c r="AA831" s="27"/>
    </row>
    <row r="832">
      <c r="A832" s="99"/>
      <c r="X832" s="26"/>
      <c r="Y832" s="27"/>
      <c r="Z832" s="26"/>
      <c r="AA832" s="27"/>
    </row>
    <row r="833">
      <c r="A833" s="99"/>
      <c r="X833" s="26"/>
      <c r="Y833" s="27"/>
      <c r="Z833" s="26"/>
      <c r="AA833" s="27"/>
    </row>
    <row r="834">
      <c r="A834" s="99"/>
      <c r="X834" s="26"/>
      <c r="Y834" s="27"/>
      <c r="Z834" s="26"/>
      <c r="AA834" s="27"/>
    </row>
    <row r="835">
      <c r="A835" s="99"/>
      <c r="X835" s="53"/>
      <c r="Y835" s="27"/>
      <c r="Z835" s="53"/>
      <c r="AA835" s="27"/>
    </row>
    <row r="836">
      <c r="A836" s="99"/>
      <c r="X836" s="26"/>
      <c r="Y836" s="27"/>
      <c r="Z836" s="26"/>
      <c r="AA836" s="27"/>
    </row>
    <row r="837">
      <c r="A837" s="99"/>
      <c r="X837" s="26"/>
      <c r="Y837" s="27"/>
      <c r="Z837" s="26"/>
      <c r="AA837" s="27"/>
    </row>
    <row r="838">
      <c r="A838" s="99"/>
      <c r="X838" s="26"/>
      <c r="Y838" s="27"/>
      <c r="Z838" s="26"/>
      <c r="AA838" s="27"/>
    </row>
    <row r="839">
      <c r="A839" s="99"/>
      <c r="X839" s="26"/>
      <c r="Y839" s="27"/>
      <c r="Z839" s="26"/>
      <c r="AA839" s="27"/>
    </row>
    <row r="840">
      <c r="A840" s="99"/>
      <c r="X840" s="26"/>
      <c r="Y840" s="27"/>
      <c r="Z840" s="26"/>
      <c r="AA840" s="27"/>
    </row>
    <row r="841">
      <c r="A841" s="99"/>
      <c r="X841" s="26"/>
      <c r="Y841" s="27"/>
      <c r="Z841" s="26"/>
      <c r="AA841" s="27"/>
    </row>
    <row r="842">
      <c r="A842" s="99"/>
      <c r="X842" s="26"/>
      <c r="Y842" s="27"/>
      <c r="Z842" s="26"/>
      <c r="AA842" s="27"/>
    </row>
    <row r="843">
      <c r="A843" s="99"/>
      <c r="X843" s="26"/>
      <c r="Y843" s="27"/>
      <c r="Z843" s="26"/>
      <c r="AA843" s="27"/>
    </row>
    <row r="844">
      <c r="A844" s="99"/>
      <c r="X844" s="26"/>
      <c r="Y844" s="27"/>
      <c r="Z844" s="26"/>
      <c r="AA844" s="27"/>
    </row>
    <row r="845">
      <c r="A845" s="99"/>
      <c r="X845" s="26"/>
      <c r="Y845" s="27"/>
      <c r="Z845" s="26"/>
      <c r="AA845" s="27"/>
    </row>
    <row r="846">
      <c r="A846" s="99"/>
      <c r="X846" s="53"/>
      <c r="Y846" s="27"/>
      <c r="Z846" s="53"/>
      <c r="AA846" s="27"/>
    </row>
    <row r="847">
      <c r="A847" s="99"/>
      <c r="X847" s="26"/>
      <c r="Y847" s="27"/>
      <c r="Z847" s="26"/>
      <c r="AA847" s="27"/>
    </row>
    <row r="848">
      <c r="A848" s="99"/>
      <c r="X848" s="26"/>
      <c r="Y848" s="27"/>
      <c r="Z848" s="26"/>
      <c r="AA848" s="27"/>
    </row>
    <row r="849">
      <c r="A849" s="99"/>
      <c r="X849" s="26"/>
      <c r="Y849" s="27"/>
      <c r="Z849" s="26"/>
      <c r="AA849" s="27"/>
    </row>
    <row r="850">
      <c r="A850" s="99"/>
      <c r="X850" s="26"/>
      <c r="Y850" s="27"/>
      <c r="Z850" s="26"/>
      <c r="AA850" s="27"/>
    </row>
    <row r="851">
      <c r="A851" s="99"/>
      <c r="X851" s="26"/>
      <c r="Y851" s="27"/>
      <c r="Z851" s="26"/>
      <c r="AA851" s="27"/>
    </row>
    <row r="852">
      <c r="A852" s="99"/>
      <c r="X852" s="26"/>
      <c r="Y852" s="27"/>
      <c r="Z852" s="26"/>
      <c r="AA852" s="27"/>
    </row>
    <row r="853">
      <c r="A853" s="99"/>
      <c r="X853" s="26"/>
      <c r="Y853" s="27"/>
      <c r="Z853" s="26"/>
      <c r="AA853" s="27"/>
    </row>
    <row r="854">
      <c r="A854" s="99"/>
      <c r="X854" s="26"/>
      <c r="Y854" s="27"/>
      <c r="Z854" s="26"/>
      <c r="AA854" s="27"/>
    </row>
    <row r="855">
      <c r="A855" s="99"/>
      <c r="X855" s="26"/>
      <c r="Y855" s="27"/>
      <c r="Z855" s="26"/>
      <c r="AA855" s="27"/>
    </row>
    <row r="856">
      <c r="A856" s="99"/>
      <c r="X856" s="53"/>
      <c r="Y856" s="27"/>
      <c r="Z856" s="53"/>
      <c r="AA856" s="27"/>
    </row>
    <row r="857">
      <c r="A857" s="99"/>
      <c r="X857" s="26"/>
      <c r="Y857" s="27"/>
      <c r="Z857" s="26"/>
      <c r="AA857" s="27"/>
    </row>
    <row r="858">
      <c r="A858" s="99"/>
      <c r="X858" s="26"/>
      <c r="Y858" s="27"/>
      <c r="Z858" s="26"/>
      <c r="AA858" s="27"/>
    </row>
    <row r="859">
      <c r="A859" s="99"/>
      <c r="X859" s="26"/>
      <c r="Y859" s="27"/>
      <c r="Z859" s="26"/>
      <c r="AA859" s="27"/>
    </row>
    <row r="860">
      <c r="A860" s="99"/>
      <c r="X860" s="26"/>
      <c r="Y860" s="27"/>
      <c r="Z860" s="26"/>
      <c r="AA860" s="27"/>
    </row>
    <row r="861">
      <c r="A861" s="99"/>
      <c r="X861" s="26"/>
      <c r="Y861" s="27"/>
      <c r="Z861" s="26"/>
      <c r="AA861" s="27"/>
    </row>
    <row r="862">
      <c r="A862" s="99"/>
      <c r="X862" s="26"/>
      <c r="Y862" s="27"/>
      <c r="Z862" s="26"/>
      <c r="AA862" s="27"/>
    </row>
    <row r="863">
      <c r="A863" s="99"/>
      <c r="X863" s="26"/>
      <c r="Y863" s="27"/>
      <c r="Z863" s="26"/>
      <c r="AA863" s="27"/>
    </row>
    <row r="864">
      <c r="A864" s="99"/>
      <c r="X864" s="26"/>
      <c r="Y864" s="27"/>
      <c r="Z864" s="26"/>
      <c r="AA864" s="27"/>
    </row>
    <row r="865">
      <c r="A865" s="99"/>
      <c r="X865" s="53"/>
      <c r="Y865" s="27"/>
      <c r="Z865" s="53"/>
      <c r="AA865" s="27"/>
    </row>
    <row r="866">
      <c r="A866" s="99"/>
      <c r="X866" s="26"/>
      <c r="Y866" s="27"/>
      <c r="Z866" s="26"/>
      <c r="AA866" s="27"/>
    </row>
    <row r="867">
      <c r="A867" s="99"/>
      <c r="X867" s="26"/>
      <c r="Y867" s="27"/>
      <c r="Z867" s="26"/>
      <c r="AA867" s="27"/>
    </row>
    <row r="868">
      <c r="A868" s="99"/>
      <c r="X868" s="26"/>
      <c r="Y868" s="27"/>
      <c r="Z868" s="26"/>
      <c r="AA868" s="27"/>
    </row>
    <row r="869">
      <c r="A869" s="99"/>
      <c r="X869" s="26"/>
      <c r="Y869" s="27"/>
      <c r="Z869" s="26"/>
      <c r="AA869" s="27"/>
    </row>
    <row r="870">
      <c r="A870" s="99"/>
      <c r="X870" s="26"/>
      <c r="Y870" s="27"/>
      <c r="Z870" s="26"/>
      <c r="AA870" s="27"/>
    </row>
    <row r="871">
      <c r="A871" s="99"/>
      <c r="X871" s="26"/>
      <c r="Y871" s="27"/>
      <c r="Z871" s="26"/>
      <c r="AA871" s="27"/>
    </row>
    <row r="872">
      <c r="A872" s="99"/>
      <c r="X872" s="26"/>
      <c r="Y872" s="27"/>
      <c r="Z872" s="26"/>
      <c r="AA872" s="27"/>
    </row>
    <row r="873">
      <c r="A873" s="99"/>
      <c r="X873" s="26"/>
      <c r="Y873" s="27"/>
      <c r="Z873" s="26"/>
      <c r="AA873" s="27"/>
    </row>
    <row r="874">
      <c r="A874" s="99"/>
      <c r="X874" s="26"/>
      <c r="Y874" s="27"/>
      <c r="Z874" s="26"/>
      <c r="AA874" s="27"/>
    </row>
    <row r="875">
      <c r="A875" s="99"/>
      <c r="X875" s="26"/>
      <c r="Y875" s="27"/>
      <c r="Z875" s="26"/>
      <c r="AA875" s="27"/>
    </row>
    <row r="876">
      <c r="A876" s="99"/>
      <c r="X876" s="53"/>
      <c r="Y876" s="27"/>
      <c r="Z876" s="53"/>
      <c r="AA876" s="27"/>
    </row>
    <row r="877">
      <c r="A877" s="99"/>
      <c r="X877" s="26"/>
      <c r="Y877" s="27"/>
      <c r="Z877" s="26"/>
      <c r="AA877" s="27"/>
    </row>
    <row r="878">
      <c r="A878" s="99"/>
      <c r="X878" s="26"/>
      <c r="Y878" s="27"/>
      <c r="Z878" s="26"/>
      <c r="AA878" s="27"/>
    </row>
    <row r="879">
      <c r="A879" s="99"/>
      <c r="X879" s="26"/>
      <c r="Y879" s="27"/>
      <c r="Z879" s="26"/>
      <c r="AA879" s="27"/>
    </row>
    <row r="880">
      <c r="A880" s="99"/>
      <c r="X880" s="26"/>
      <c r="Y880" s="27"/>
      <c r="Z880" s="26"/>
      <c r="AA880" s="27"/>
    </row>
    <row r="881">
      <c r="A881" s="99"/>
      <c r="X881" s="26"/>
      <c r="Y881" s="27"/>
      <c r="Z881" s="26"/>
      <c r="AA881" s="27"/>
    </row>
    <row r="882">
      <c r="A882" s="99"/>
      <c r="X882" s="26"/>
      <c r="Y882" s="27"/>
      <c r="Z882" s="26"/>
      <c r="AA882" s="27"/>
    </row>
    <row r="883">
      <c r="A883" s="99"/>
      <c r="X883" s="26"/>
      <c r="Y883" s="27"/>
      <c r="Z883" s="26"/>
      <c r="AA883" s="27"/>
    </row>
    <row r="884">
      <c r="A884" s="99"/>
      <c r="X884" s="26"/>
      <c r="Y884" s="27"/>
      <c r="Z884" s="26"/>
      <c r="AA884" s="27"/>
    </row>
    <row r="885">
      <c r="A885" s="99"/>
      <c r="X885" s="53"/>
      <c r="Y885" s="27"/>
      <c r="Z885" s="53"/>
      <c r="AA885" s="27"/>
    </row>
    <row r="886">
      <c r="A886" s="99"/>
      <c r="X886" s="26"/>
      <c r="Y886" s="27"/>
      <c r="Z886" s="26"/>
      <c r="AA886" s="27"/>
    </row>
    <row r="887">
      <c r="A887" s="99"/>
      <c r="X887" s="26"/>
      <c r="Y887" s="27"/>
      <c r="Z887" s="26"/>
      <c r="AA887" s="27"/>
    </row>
    <row r="888">
      <c r="A888" s="99"/>
      <c r="X888" s="26"/>
      <c r="Y888" s="27"/>
      <c r="Z888" s="26"/>
      <c r="AA888" s="27"/>
    </row>
    <row r="889">
      <c r="A889" s="99"/>
      <c r="X889" s="26"/>
      <c r="Y889" s="27"/>
      <c r="Z889" s="26"/>
      <c r="AA889" s="27"/>
    </row>
    <row r="890">
      <c r="A890" s="99"/>
      <c r="X890" s="26"/>
      <c r="Y890" s="27"/>
      <c r="Z890" s="26"/>
      <c r="AA890" s="27"/>
    </row>
    <row r="891">
      <c r="A891" s="99"/>
      <c r="X891" s="26"/>
      <c r="Y891" s="27"/>
      <c r="Z891" s="26"/>
      <c r="AA891" s="27"/>
    </row>
    <row r="892">
      <c r="A892" s="99"/>
      <c r="X892" s="26"/>
      <c r="Y892" s="27"/>
      <c r="Z892" s="26"/>
      <c r="AA892" s="27"/>
    </row>
    <row r="893">
      <c r="A893" s="99"/>
      <c r="X893" s="26"/>
      <c r="Y893" s="27"/>
      <c r="Z893" s="26"/>
      <c r="AA893" s="27"/>
    </row>
    <row r="894">
      <c r="A894" s="99"/>
      <c r="X894" s="26"/>
      <c r="Y894" s="27"/>
      <c r="Z894" s="26"/>
      <c r="AA894" s="27"/>
    </row>
    <row r="895">
      <c r="A895" s="99"/>
      <c r="X895" s="53"/>
      <c r="Y895" s="27"/>
      <c r="Z895" s="53"/>
      <c r="AA895" s="27"/>
    </row>
    <row r="896">
      <c r="A896" s="99"/>
      <c r="X896" s="26"/>
      <c r="Y896" s="27"/>
      <c r="Z896" s="26"/>
      <c r="AA896" s="27"/>
    </row>
    <row r="897">
      <c r="A897" s="99"/>
      <c r="X897" s="26"/>
      <c r="Y897" s="27"/>
      <c r="Z897" s="26"/>
      <c r="AA897" s="27"/>
    </row>
    <row r="898">
      <c r="A898" s="99"/>
      <c r="X898" s="26"/>
      <c r="Y898" s="27"/>
      <c r="Z898" s="26"/>
      <c r="AA898" s="27"/>
    </row>
    <row r="899">
      <c r="A899" s="99"/>
      <c r="X899" s="26"/>
      <c r="Y899" s="27"/>
      <c r="Z899" s="26"/>
      <c r="AA899" s="27"/>
    </row>
    <row r="900">
      <c r="A900" s="99"/>
      <c r="X900" s="26"/>
      <c r="Y900" s="27"/>
      <c r="Z900" s="26"/>
      <c r="AA900" s="27"/>
    </row>
    <row r="901">
      <c r="A901" s="99"/>
      <c r="X901" s="26"/>
      <c r="Y901" s="27"/>
      <c r="Z901" s="26"/>
      <c r="AA901" s="27"/>
    </row>
    <row r="902">
      <c r="A902" s="99"/>
      <c r="X902" s="26"/>
      <c r="Y902" s="27"/>
      <c r="Z902" s="26"/>
      <c r="AA902" s="27"/>
    </row>
    <row r="903">
      <c r="A903" s="99"/>
      <c r="X903" s="26"/>
      <c r="Y903" s="27"/>
      <c r="Z903" s="26"/>
      <c r="AA903" s="27"/>
    </row>
    <row r="904">
      <c r="A904" s="99"/>
      <c r="X904" s="26"/>
      <c r="Y904" s="27"/>
      <c r="Z904" s="26"/>
      <c r="AA904" s="27"/>
    </row>
    <row r="905">
      <c r="A905" s="99"/>
      <c r="X905" s="53"/>
      <c r="Y905" s="27"/>
      <c r="Z905" s="53"/>
      <c r="AA905" s="27"/>
    </row>
    <row r="906">
      <c r="A906" s="99"/>
      <c r="X906" s="26"/>
      <c r="Y906" s="27"/>
      <c r="Z906" s="26"/>
      <c r="AA906" s="27"/>
    </row>
    <row r="907">
      <c r="A907" s="99"/>
      <c r="X907" s="26"/>
      <c r="Y907" s="27"/>
      <c r="Z907" s="26"/>
      <c r="AA907" s="27"/>
    </row>
    <row r="908">
      <c r="A908" s="99"/>
      <c r="X908" s="26"/>
      <c r="Y908" s="27"/>
      <c r="Z908" s="26"/>
      <c r="AA908" s="27"/>
    </row>
    <row r="909">
      <c r="A909" s="99"/>
      <c r="X909" s="26"/>
      <c r="Y909" s="27"/>
      <c r="Z909" s="26"/>
      <c r="AA909" s="27"/>
    </row>
    <row r="910">
      <c r="A910" s="99"/>
      <c r="X910" s="26"/>
      <c r="Y910" s="27"/>
      <c r="Z910" s="26"/>
      <c r="AA910" s="27"/>
    </row>
    <row r="911">
      <c r="A911" s="99"/>
      <c r="X911" s="26"/>
      <c r="Y911" s="27"/>
      <c r="Z911" s="26"/>
      <c r="AA911" s="27"/>
    </row>
    <row r="912">
      <c r="A912" s="99"/>
      <c r="X912" s="26"/>
      <c r="Y912" s="27"/>
      <c r="Z912" s="26"/>
      <c r="AA912" s="27"/>
    </row>
    <row r="913">
      <c r="A913" s="99"/>
      <c r="X913" s="26"/>
      <c r="Y913" s="27"/>
      <c r="Z913" s="26"/>
      <c r="AA913" s="27"/>
    </row>
    <row r="914">
      <c r="A914" s="99"/>
      <c r="X914" s="53"/>
      <c r="Y914" s="27"/>
      <c r="Z914" s="53"/>
      <c r="AA914" s="27"/>
    </row>
    <row r="915">
      <c r="A915" s="99"/>
      <c r="X915" s="26"/>
      <c r="Y915" s="27"/>
      <c r="Z915" s="26"/>
      <c r="AA915" s="27"/>
    </row>
    <row r="916">
      <c r="A916" s="99"/>
      <c r="X916" s="26"/>
      <c r="Y916" s="27"/>
      <c r="Z916" s="26"/>
      <c r="AA916" s="27"/>
    </row>
    <row r="917">
      <c r="A917" s="99"/>
      <c r="X917" s="26"/>
      <c r="Y917" s="27"/>
      <c r="Z917" s="26"/>
      <c r="AA917" s="27"/>
    </row>
    <row r="918">
      <c r="A918" s="99"/>
      <c r="X918" s="26"/>
      <c r="Y918" s="27"/>
      <c r="Z918" s="26"/>
      <c r="AA918" s="27"/>
    </row>
    <row r="919">
      <c r="A919" s="99"/>
      <c r="X919" s="26"/>
      <c r="Y919" s="27"/>
      <c r="Z919" s="26"/>
      <c r="AA919" s="27"/>
    </row>
    <row r="920">
      <c r="A920" s="99"/>
      <c r="X920" s="26"/>
      <c r="Y920" s="27"/>
      <c r="Z920" s="26"/>
      <c r="AA920" s="27"/>
    </row>
    <row r="921">
      <c r="A921" s="99"/>
      <c r="X921" s="26"/>
      <c r="Y921" s="27"/>
      <c r="Z921" s="26"/>
      <c r="AA921" s="27"/>
    </row>
    <row r="922">
      <c r="A922" s="99"/>
      <c r="X922" s="26"/>
      <c r="Y922" s="27"/>
      <c r="Z922" s="26"/>
      <c r="AA922" s="27"/>
    </row>
    <row r="923">
      <c r="A923" s="99"/>
      <c r="X923" s="26"/>
      <c r="Y923" s="27"/>
      <c r="Z923" s="26"/>
      <c r="AA923" s="27"/>
    </row>
    <row r="924">
      <c r="A924" s="99"/>
      <c r="X924" s="53"/>
      <c r="Y924" s="27"/>
      <c r="Z924" s="53"/>
      <c r="AA924" s="27"/>
    </row>
    <row r="925">
      <c r="A925" s="99"/>
      <c r="X925" s="26"/>
      <c r="Y925" s="27"/>
      <c r="Z925" s="26"/>
      <c r="AA925" s="27"/>
    </row>
    <row r="926">
      <c r="A926" s="99"/>
      <c r="X926" s="74"/>
      <c r="Y926" s="27"/>
      <c r="Z926" s="74"/>
      <c r="AA926" s="27"/>
    </row>
    <row r="927">
      <c r="A927" s="99"/>
    </row>
    <row r="928">
      <c r="A928" s="99"/>
      <c r="X928" s="12"/>
      <c r="Y928" s="9"/>
      <c r="Z928" s="12"/>
      <c r="AA928" s="9"/>
    </row>
    <row r="929">
      <c r="A929" s="99"/>
      <c r="X929" s="26"/>
      <c r="Y929" s="27"/>
      <c r="Z929" s="26"/>
      <c r="AA929" s="27"/>
    </row>
    <row r="930">
      <c r="A930" s="99"/>
      <c r="X930" s="26"/>
      <c r="Y930" s="27"/>
      <c r="Z930" s="26"/>
      <c r="AA930" s="27"/>
    </row>
    <row r="931">
      <c r="A931" s="99"/>
      <c r="X931" s="26"/>
      <c r="Y931" s="27"/>
      <c r="Z931" s="26"/>
      <c r="AA931" s="27"/>
    </row>
    <row r="932">
      <c r="A932" s="99"/>
      <c r="X932" s="26"/>
      <c r="Y932" s="27"/>
      <c r="Z932" s="26"/>
      <c r="AA932" s="27"/>
    </row>
    <row r="933">
      <c r="A933" s="99"/>
      <c r="X933" s="26"/>
      <c r="Y933" s="27"/>
      <c r="Z933" s="26"/>
      <c r="AA933" s="27"/>
    </row>
    <row r="934">
      <c r="A934" s="99"/>
      <c r="X934" s="26"/>
      <c r="Y934" s="27"/>
      <c r="Z934" s="26"/>
      <c r="AA934" s="27"/>
    </row>
    <row r="935">
      <c r="A935" s="99"/>
      <c r="X935" s="26"/>
      <c r="Y935" s="27"/>
      <c r="Z935" s="26"/>
      <c r="AA935" s="27"/>
    </row>
    <row r="936">
      <c r="A936" s="99"/>
      <c r="X936" s="26"/>
      <c r="Y936" s="27"/>
      <c r="Z936" s="26"/>
      <c r="AA936" s="27"/>
    </row>
    <row r="937">
      <c r="A937" s="99"/>
      <c r="X937" s="26"/>
      <c r="Y937" s="27"/>
      <c r="Z937" s="26"/>
      <c r="AA937" s="27"/>
    </row>
    <row r="938">
      <c r="A938" s="99"/>
      <c r="X938" s="53"/>
      <c r="Y938" s="27"/>
      <c r="Z938" s="53"/>
      <c r="AA938" s="27"/>
    </row>
    <row r="939">
      <c r="A939" s="99"/>
      <c r="X939" s="26"/>
      <c r="Y939" s="27"/>
      <c r="Z939" s="26"/>
      <c r="AA939" s="27"/>
    </row>
    <row r="940">
      <c r="A940" s="99"/>
      <c r="X940" s="26"/>
      <c r="Y940" s="27"/>
      <c r="Z940" s="26"/>
      <c r="AA940" s="27"/>
    </row>
    <row r="941">
      <c r="A941" s="99"/>
      <c r="X941" s="26"/>
      <c r="Y941" s="27"/>
      <c r="Z941" s="26"/>
      <c r="AA941" s="27"/>
    </row>
    <row r="942">
      <c r="A942" s="99"/>
      <c r="X942" s="26"/>
      <c r="Y942" s="27"/>
      <c r="Z942" s="26"/>
      <c r="AA942" s="27"/>
    </row>
    <row r="943">
      <c r="A943" s="99"/>
      <c r="X943" s="26"/>
      <c r="Y943" s="27"/>
      <c r="Z943" s="26"/>
      <c r="AA943" s="27"/>
    </row>
    <row r="944">
      <c r="A944" s="99"/>
      <c r="X944" s="26"/>
      <c r="Y944" s="27"/>
      <c r="Z944" s="26"/>
      <c r="AA944" s="27"/>
    </row>
    <row r="945">
      <c r="A945" s="99"/>
      <c r="X945" s="26"/>
      <c r="Y945" s="27"/>
      <c r="Z945" s="26"/>
      <c r="AA945" s="27"/>
    </row>
    <row r="946">
      <c r="A946" s="99"/>
      <c r="X946" s="26"/>
      <c r="Y946" s="27"/>
      <c r="Z946" s="26"/>
      <c r="AA946" s="27"/>
    </row>
    <row r="947">
      <c r="A947" s="99"/>
      <c r="X947" s="26"/>
      <c r="Y947" s="27"/>
      <c r="Z947" s="26"/>
      <c r="AA947" s="27"/>
    </row>
    <row r="948">
      <c r="A948" s="99"/>
      <c r="X948" s="26"/>
      <c r="Y948" s="27"/>
      <c r="Z948" s="26"/>
      <c r="AA948" s="27"/>
    </row>
    <row r="949">
      <c r="A949" s="99"/>
      <c r="X949" s="53"/>
      <c r="Y949" s="27"/>
      <c r="Z949" s="53"/>
      <c r="AA949" s="27"/>
    </row>
    <row r="950">
      <c r="A950" s="99"/>
      <c r="X950" s="26"/>
      <c r="Y950" s="27"/>
      <c r="Z950" s="26"/>
      <c r="AA950" s="27"/>
    </row>
    <row r="951">
      <c r="A951" s="99"/>
      <c r="X951" s="26"/>
      <c r="Y951" s="27"/>
      <c r="Z951" s="26"/>
      <c r="AA951" s="27"/>
    </row>
    <row r="952">
      <c r="A952" s="99"/>
      <c r="X952" s="26"/>
      <c r="Y952" s="27"/>
      <c r="Z952" s="26"/>
      <c r="AA952" s="27"/>
    </row>
    <row r="953">
      <c r="A953" s="99"/>
      <c r="X953" s="26"/>
      <c r="Y953" s="27"/>
      <c r="Z953" s="26"/>
      <c r="AA953" s="27"/>
    </row>
    <row r="954">
      <c r="A954" s="99"/>
      <c r="X954" s="26"/>
      <c r="Y954" s="27"/>
      <c r="Z954" s="26"/>
      <c r="AA954" s="27"/>
    </row>
    <row r="955">
      <c r="A955" s="99"/>
      <c r="X955" s="26"/>
      <c r="Y955" s="27"/>
      <c r="Z955" s="26"/>
      <c r="AA955" s="27"/>
    </row>
    <row r="956">
      <c r="A956" s="99"/>
      <c r="X956" s="26"/>
      <c r="Y956" s="27"/>
      <c r="Z956" s="26"/>
      <c r="AA956" s="27"/>
    </row>
    <row r="957">
      <c r="A957" s="99"/>
      <c r="X957" s="26"/>
      <c r="Y957" s="27"/>
      <c r="Z957" s="26"/>
      <c r="AA957" s="27"/>
    </row>
    <row r="958">
      <c r="A958" s="99"/>
      <c r="X958" s="26"/>
      <c r="Y958" s="27"/>
      <c r="Z958" s="26"/>
      <c r="AA958" s="27"/>
    </row>
    <row r="959">
      <c r="A959" s="99"/>
      <c r="X959" s="53"/>
      <c r="Y959" s="27"/>
      <c r="Z959" s="53"/>
      <c r="AA959" s="27"/>
    </row>
    <row r="960">
      <c r="A960" s="99"/>
      <c r="X960" s="26"/>
      <c r="Y960" s="27"/>
      <c r="Z960" s="26"/>
      <c r="AA960" s="27"/>
    </row>
    <row r="961">
      <c r="A961" s="99"/>
      <c r="X961" s="26"/>
      <c r="Y961" s="27"/>
      <c r="Z961" s="26"/>
      <c r="AA961" s="27"/>
    </row>
    <row r="962">
      <c r="A962" s="99"/>
      <c r="X962" s="26"/>
      <c r="Y962" s="27"/>
      <c r="Z962" s="26"/>
      <c r="AA962" s="27"/>
    </row>
    <row r="963">
      <c r="A963" s="99"/>
      <c r="X963" s="26"/>
      <c r="Y963" s="27"/>
      <c r="Z963" s="26"/>
      <c r="AA963" s="27"/>
    </row>
    <row r="964">
      <c r="A964" s="99"/>
      <c r="X964" s="26"/>
      <c r="Y964" s="27"/>
      <c r="Z964" s="26"/>
      <c r="AA964" s="27"/>
    </row>
    <row r="965">
      <c r="A965" s="99"/>
      <c r="X965" s="26"/>
      <c r="Y965" s="27"/>
      <c r="Z965" s="26"/>
      <c r="AA965" s="27"/>
    </row>
    <row r="966">
      <c r="A966" s="99"/>
      <c r="X966" s="26"/>
      <c r="Y966" s="27"/>
      <c r="Z966" s="26"/>
      <c r="AA966" s="27"/>
    </row>
    <row r="967">
      <c r="A967" s="99"/>
      <c r="X967" s="26"/>
      <c r="Y967" s="27"/>
      <c r="Z967" s="26"/>
      <c r="AA967" s="27"/>
    </row>
    <row r="968">
      <c r="A968" s="99"/>
      <c r="X968" s="53"/>
      <c r="Y968" s="27"/>
      <c r="Z968" s="53"/>
      <c r="AA968" s="27"/>
    </row>
    <row r="969">
      <c r="A969" s="99"/>
      <c r="X969" s="26"/>
      <c r="Y969" s="27"/>
      <c r="Z969" s="26"/>
      <c r="AA969" s="27"/>
    </row>
    <row r="970">
      <c r="A970" s="99"/>
      <c r="X970" s="26"/>
      <c r="Y970" s="27"/>
      <c r="Z970" s="26"/>
      <c r="AA970" s="27"/>
    </row>
    <row r="971">
      <c r="A971" s="99"/>
      <c r="X971" s="26"/>
      <c r="Y971" s="27"/>
      <c r="Z971" s="26"/>
      <c r="AA971" s="27"/>
    </row>
    <row r="972">
      <c r="A972" s="99"/>
      <c r="X972" s="26"/>
      <c r="Y972" s="27"/>
      <c r="Z972" s="26"/>
      <c r="AA972" s="27"/>
    </row>
    <row r="973">
      <c r="A973" s="99"/>
      <c r="X973" s="26"/>
      <c r="Y973" s="27"/>
      <c r="Z973" s="26"/>
      <c r="AA973" s="27"/>
    </row>
    <row r="974">
      <c r="A974" s="99"/>
      <c r="X974" s="26"/>
      <c r="Y974" s="27"/>
      <c r="Z974" s="26"/>
      <c r="AA974" s="27"/>
    </row>
    <row r="975">
      <c r="A975" s="99"/>
      <c r="X975" s="26"/>
      <c r="Y975" s="27"/>
      <c r="Z975" s="26"/>
      <c r="AA975" s="27"/>
    </row>
    <row r="976">
      <c r="A976" s="99"/>
      <c r="X976" s="26"/>
      <c r="Y976" s="27"/>
      <c r="Z976" s="26"/>
      <c r="AA976" s="27"/>
    </row>
    <row r="977">
      <c r="A977" s="99"/>
      <c r="X977" s="26"/>
      <c r="Y977" s="27"/>
      <c r="Z977" s="26"/>
      <c r="AA977" s="27"/>
    </row>
    <row r="978">
      <c r="A978" s="99"/>
      <c r="X978" s="26"/>
      <c r="Y978" s="27"/>
      <c r="Z978" s="26"/>
      <c r="AA978" s="27"/>
    </row>
    <row r="979">
      <c r="A979" s="99"/>
      <c r="X979" s="53"/>
      <c r="Y979" s="27"/>
      <c r="Z979" s="53"/>
      <c r="AA979" s="27"/>
    </row>
    <row r="980">
      <c r="A980" s="99"/>
      <c r="X980" s="26"/>
      <c r="Y980" s="27"/>
      <c r="Z980" s="26"/>
      <c r="AA980" s="27"/>
    </row>
    <row r="981">
      <c r="A981" s="99"/>
      <c r="X981" s="26"/>
      <c r="Y981" s="27"/>
      <c r="Z981" s="26"/>
      <c r="AA981" s="27"/>
    </row>
    <row r="982">
      <c r="A982" s="99"/>
      <c r="X982" s="26"/>
      <c r="Y982" s="27"/>
      <c r="Z982" s="26"/>
      <c r="AA982" s="27"/>
    </row>
    <row r="983">
      <c r="A983" s="99"/>
      <c r="X983" s="26"/>
      <c r="Y983" s="27"/>
      <c r="Z983" s="26"/>
      <c r="AA983" s="27"/>
    </row>
    <row r="984">
      <c r="A984" s="99"/>
      <c r="X984" s="26"/>
      <c r="Y984" s="27"/>
      <c r="Z984" s="26"/>
      <c r="AA984" s="27"/>
    </row>
    <row r="985">
      <c r="A985" s="99"/>
      <c r="X985" s="26"/>
      <c r="Y985" s="27"/>
      <c r="Z985" s="26"/>
      <c r="AA985" s="27"/>
    </row>
    <row r="986">
      <c r="A986" s="99"/>
      <c r="X986" s="26"/>
      <c r="Y986" s="27"/>
      <c r="Z986" s="26"/>
      <c r="AA986" s="27"/>
    </row>
    <row r="987">
      <c r="A987" s="99"/>
      <c r="X987" s="26"/>
      <c r="Y987" s="27"/>
      <c r="Z987" s="26"/>
      <c r="AA987" s="27"/>
    </row>
    <row r="988">
      <c r="A988" s="99"/>
      <c r="X988" s="53"/>
      <c r="Y988" s="27"/>
      <c r="Z988" s="53"/>
      <c r="AA988" s="27"/>
    </row>
    <row r="989">
      <c r="A989" s="99"/>
      <c r="X989" s="26"/>
      <c r="Y989" s="27"/>
      <c r="Z989" s="26"/>
      <c r="AA989" s="27"/>
    </row>
    <row r="990">
      <c r="A990" s="99"/>
      <c r="X990" s="26"/>
      <c r="Y990" s="27"/>
      <c r="Z990" s="26"/>
      <c r="AA990" s="27"/>
    </row>
    <row r="991">
      <c r="A991" s="99"/>
      <c r="X991" s="26"/>
      <c r="Y991" s="27"/>
      <c r="Z991" s="26"/>
      <c r="AA991" s="27"/>
    </row>
    <row r="992">
      <c r="A992" s="99"/>
      <c r="X992" s="26"/>
      <c r="Y992" s="27"/>
      <c r="Z992" s="26"/>
      <c r="AA992" s="27"/>
    </row>
    <row r="993">
      <c r="A993" s="99"/>
      <c r="X993" s="26"/>
      <c r="Y993" s="27"/>
      <c r="Z993" s="26"/>
      <c r="AA993" s="27"/>
    </row>
    <row r="994">
      <c r="A994" s="99"/>
      <c r="X994" s="26"/>
      <c r="Y994" s="27"/>
      <c r="Z994" s="26"/>
      <c r="AA994" s="27"/>
    </row>
    <row r="995">
      <c r="A995" s="99"/>
      <c r="X995" s="26"/>
      <c r="Y995" s="27"/>
      <c r="Z995" s="26"/>
      <c r="AA995" s="27"/>
    </row>
    <row r="996">
      <c r="A996" s="99"/>
      <c r="X996" s="26"/>
      <c r="Y996" s="27"/>
      <c r="Z996" s="26"/>
      <c r="AA996" s="27"/>
    </row>
    <row r="997">
      <c r="A997" s="99"/>
      <c r="X997" s="26"/>
      <c r="Y997" s="27"/>
      <c r="Z997" s="26"/>
      <c r="AA997" s="27"/>
    </row>
    <row r="998">
      <c r="A998" s="99"/>
      <c r="X998" s="53"/>
      <c r="Y998" s="27"/>
      <c r="Z998" s="53"/>
      <c r="AA998" s="27"/>
    </row>
    <row r="999">
      <c r="A999" s="99"/>
      <c r="X999" s="26"/>
      <c r="Y999" s="27"/>
      <c r="Z999" s="26"/>
      <c r="AA999" s="27"/>
    </row>
    <row r="1000">
      <c r="A1000" s="99"/>
      <c r="X1000" s="26"/>
      <c r="Y1000" s="27"/>
      <c r="Z1000" s="26"/>
      <c r="AA1000" s="27"/>
    </row>
    <row r="1001">
      <c r="A1001" s="99"/>
      <c r="X1001" s="26"/>
      <c r="Y1001" s="27"/>
      <c r="Z1001" s="26"/>
      <c r="AA1001" s="27"/>
    </row>
    <row r="1002">
      <c r="A1002" s="99"/>
      <c r="X1002" s="26"/>
      <c r="Y1002" s="27"/>
      <c r="Z1002" s="26"/>
      <c r="AA1002" s="27"/>
    </row>
    <row r="1003">
      <c r="A1003" s="99"/>
      <c r="X1003" s="26"/>
      <c r="Y1003" s="27"/>
      <c r="Z1003" s="26"/>
      <c r="AA1003" s="27"/>
    </row>
    <row r="1004">
      <c r="A1004" s="99"/>
      <c r="X1004" s="26"/>
      <c r="Y1004" s="27"/>
      <c r="Z1004" s="26"/>
      <c r="AA1004" s="27"/>
    </row>
    <row r="1005">
      <c r="A1005" s="99"/>
      <c r="X1005" s="26"/>
      <c r="Y1005" s="27"/>
      <c r="Z1005" s="26"/>
      <c r="AA1005" s="27"/>
    </row>
    <row r="1006">
      <c r="A1006" s="99"/>
      <c r="X1006" s="26"/>
      <c r="Y1006" s="27"/>
      <c r="Z1006" s="26"/>
      <c r="AA1006" s="27"/>
    </row>
    <row r="1007">
      <c r="A1007" s="99"/>
      <c r="X1007" s="26"/>
      <c r="Y1007" s="27"/>
      <c r="Z1007" s="26"/>
      <c r="AA1007" s="27"/>
    </row>
    <row r="1008">
      <c r="A1008" s="99"/>
      <c r="X1008" s="53"/>
      <c r="Y1008" s="27"/>
      <c r="Z1008" s="53"/>
      <c r="AA1008" s="27"/>
    </row>
    <row r="1009">
      <c r="A1009" s="99"/>
      <c r="X1009" s="26"/>
      <c r="Y1009" s="27"/>
      <c r="Z1009" s="26"/>
      <c r="AA1009" s="27"/>
    </row>
    <row r="1010">
      <c r="A1010" s="99"/>
      <c r="X1010" s="26"/>
      <c r="Y1010" s="27"/>
      <c r="Z1010" s="26"/>
      <c r="AA1010" s="27"/>
    </row>
    <row r="1011">
      <c r="A1011" s="99"/>
      <c r="X1011" s="26"/>
      <c r="Y1011" s="27"/>
      <c r="Z1011" s="26"/>
      <c r="AA1011" s="27"/>
    </row>
    <row r="1012">
      <c r="A1012" s="99"/>
      <c r="X1012" s="26"/>
      <c r="Y1012" s="27"/>
      <c r="Z1012" s="26"/>
      <c r="AA1012" s="27"/>
    </row>
    <row r="1013">
      <c r="A1013" s="99"/>
      <c r="X1013" s="26"/>
      <c r="Y1013" s="27"/>
      <c r="Z1013" s="26"/>
      <c r="AA1013" s="27"/>
    </row>
    <row r="1014">
      <c r="A1014" s="99"/>
      <c r="X1014" s="26"/>
      <c r="Y1014" s="27"/>
      <c r="Z1014" s="26"/>
      <c r="AA1014" s="27"/>
    </row>
    <row r="1015">
      <c r="A1015" s="99"/>
      <c r="X1015" s="26"/>
      <c r="Y1015" s="27"/>
      <c r="Z1015" s="26"/>
      <c r="AA1015" s="27"/>
    </row>
    <row r="1016">
      <c r="A1016" s="99"/>
      <c r="X1016" s="26"/>
      <c r="Y1016" s="27"/>
      <c r="Z1016" s="26"/>
      <c r="AA1016" s="27"/>
    </row>
    <row r="1017">
      <c r="A1017" s="99"/>
      <c r="X1017" s="53"/>
      <c r="Y1017" s="27"/>
      <c r="Z1017" s="53"/>
      <c r="AA1017" s="27"/>
    </row>
    <row r="1018">
      <c r="A1018" s="99"/>
      <c r="X1018" s="26"/>
      <c r="Y1018" s="27"/>
      <c r="Z1018" s="26"/>
      <c r="AA1018" s="27"/>
    </row>
    <row r="1019">
      <c r="A1019" s="99"/>
      <c r="X1019" s="26"/>
      <c r="Y1019" s="27"/>
      <c r="Z1019" s="26"/>
      <c r="AA1019" s="27"/>
    </row>
    <row r="1020">
      <c r="A1020" s="99"/>
      <c r="X1020" s="26"/>
      <c r="Y1020" s="27"/>
      <c r="Z1020" s="26"/>
      <c r="AA1020" s="27"/>
    </row>
    <row r="1021">
      <c r="A1021" s="99"/>
      <c r="X1021" s="26"/>
      <c r="Y1021" s="27"/>
      <c r="Z1021" s="26"/>
      <c r="AA1021" s="27"/>
    </row>
    <row r="1022">
      <c r="A1022" s="99"/>
      <c r="X1022" s="26"/>
      <c r="Y1022" s="27"/>
      <c r="Z1022" s="26"/>
      <c r="AA1022" s="27"/>
    </row>
    <row r="1023">
      <c r="A1023" s="99"/>
      <c r="X1023" s="26"/>
      <c r="Y1023" s="27"/>
      <c r="Z1023" s="26"/>
      <c r="AA1023" s="27"/>
    </row>
    <row r="1024">
      <c r="A1024" s="99"/>
      <c r="X1024" s="26"/>
      <c r="Y1024" s="27"/>
      <c r="Z1024" s="26"/>
      <c r="AA1024" s="27"/>
    </row>
    <row r="1025">
      <c r="A1025" s="99"/>
      <c r="X1025" s="26"/>
      <c r="Y1025" s="27"/>
      <c r="Z1025" s="26"/>
      <c r="AA1025" s="27"/>
    </row>
    <row r="1026">
      <c r="A1026" s="99"/>
      <c r="X1026" s="26"/>
      <c r="Y1026" s="27"/>
      <c r="Z1026" s="26"/>
      <c r="AA1026" s="27"/>
    </row>
    <row r="1027">
      <c r="A1027" s="99"/>
      <c r="X1027" s="53"/>
      <c r="Y1027" s="27"/>
      <c r="Z1027" s="53"/>
      <c r="AA1027" s="27"/>
    </row>
    <row r="1028">
      <c r="A1028" s="99"/>
      <c r="X1028" s="26"/>
      <c r="Y1028" s="27"/>
      <c r="Z1028" s="26"/>
      <c r="AA1028" s="27"/>
    </row>
    <row r="1029">
      <c r="A1029" s="99"/>
      <c r="X1029" s="74"/>
      <c r="Y1029" s="27"/>
      <c r="Z1029" s="74"/>
      <c r="AA1029" s="27"/>
    </row>
    <row r="1030">
      <c r="A1030" s="99"/>
    </row>
  </sheetData>
  <mergeCells count="10">
    <mergeCell ref="A72:A78"/>
    <mergeCell ref="A82:A87"/>
    <mergeCell ref="A91:A97"/>
    <mergeCell ref="A3:A9"/>
    <mergeCell ref="A13:A20"/>
    <mergeCell ref="A24:A30"/>
    <mergeCell ref="A34:A39"/>
    <mergeCell ref="A43:A49"/>
    <mergeCell ref="A53:A58"/>
    <mergeCell ref="A62:A68"/>
  </mergeCells>
  <drawing r:id="rId1"/>
</worksheet>
</file>