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activeTab="1"/>
  </bookViews>
  <sheets>
    <sheet name="Sheet1" sheetId="1" r:id="rId1"/>
    <sheet name="Build 2 no ailerons" sheetId="2" r:id="rId2"/>
    <sheet name="Flight Score" sheetId="3" r:id="rId3"/>
  </sheets>
  <calcPr calcId="145621"/>
</workbook>
</file>

<file path=xl/calcChain.xml><?xml version="1.0" encoding="utf-8"?>
<calcChain xmlns="http://schemas.openxmlformats.org/spreadsheetml/2006/main">
  <c r="C15" i="2" l="1"/>
  <c r="B15" i="2"/>
  <c r="B33" i="2" s="1"/>
  <c r="K15" i="2"/>
  <c r="K16" i="2"/>
  <c r="K17" i="2"/>
  <c r="K18" i="2"/>
  <c r="K19" i="2"/>
  <c r="E20" i="2"/>
  <c r="G20" i="2"/>
  <c r="I20" i="2"/>
  <c r="K20" i="2"/>
  <c r="B30" i="2"/>
  <c r="C30" i="2"/>
  <c r="K30" i="2"/>
  <c r="B31" i="2"/>
  <c r="C31" i="2"/>
  <c r="K31" i="2"/>
  <c r="C32" i="2"/>
  <c r="C33" i="2"/>
  <c r="B34" i="2"/>
  <c r="C34" i="2"/>
  <c r="E21" i="2"/>
  <c r="G21" i="2"/>
  <c r="I21" i="2"/>
  <c r="K21" i="2"/>
  <c r="E22" i="2"/>
  <c r="G22" i="2"/>
  <c r="I22" i="2"/>
  <c r="K22" i="2"/>
  <c r="E23" i="2"/>
  <c r="G23" i="2"/>
  <c r="K23" i="2"/>
  <c r="E24" i="2"/>
  <c r="G24" i="2"/>
  <c r="K24" i="2"/>
  <c r="E25" i="2"/>
  <c r="G25" i="2"/>
  <c r="K25" i="2"/>
  <c r="E26" i="2"/>
  <c r="G26" i="2"/>
  <c r="K26" i="2"/>
  <c r="E27" i="2"/>
  <c r="G27" i="2"/>
  <c r="K27" i="2"/>
  <c r="K28" i="2"/>
  <c r="K29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C21" i="2"/>
  <c r="B21" i="2"/>
  <c r="F14" i="2" l="1"/>
  <c r="E9" i="2" l="1"/>
  <c r="K13" i="2" l="1"/>
  <c r="C2" i="3"/>
  <c r="D2" i="3" s="1"/>
  <c r="C8" i="3"/>
  <c r="D8" i="3" s="1"/>
  <c r="E8" i="3" l="1"/>
  <c r="D13" i="3" s="1"/>
  <c r="C11" i="2" l="1"/>
  <c r="B11" i="2"/>
  <c r="G9" i="2"/>
  <c r="I5" i="2"/>
  <c r="I23" i="2" s="1"/>
  <c r="B14" i="2" l="1"/>
  <c r="B32" i="2" s="1"/>
  <c r="C15" i="1"/>
  <c r="K16" i="1" l="1"/>
  <c r="B15" i="1"/>
  <c r="G10" i="1" l="1"/>
  <c r="E6" i="1"/>
  <c r="I6" i="1"/>
  <c r="B18" i="1"/>
  <c r="B19" i="1" s="1"/>
</calcChain>
</file>

<file path=xl/sharedStrings.xml><?xml version="1.0" encoding="utf-8"?>
<sst xmlns="http://schemas.openxmlformats.org/spreadsheetml/2006/main" count="172" uniqueCount="76">
  <si>
    <t>Center Ribs</t>
  </si>
  <si>
    <t>Dihedral Ribs</t>
  </si>
  <si>
    <t>Aileron</t>
  </si>
  <si>
    <t>Glue</t>
  </si>
  <si>
    <t>Skin Coat</t>
  </si>
  <si>
    <t>Hinges</t>
  </si>
  <si>
    <t>Center Supports</t>
  </si>
  <si>
    <t>Dihedral Supports</t>
  </si>
  <si>
    <t>Total</t>
  </si>
  <si>
    <t>Fuselage</t>
  </si>
  <si>
    <t>Wings</t>
  </si>
  <si>
    <t>Formers</t>
  </si>
  <si>
    <t>Longerons</t>
  </si>
  <si>
    <t>Electronics</t>
  </si>
  <si>
    <t>Rudder Servo</t>
  </si>
  <si>
    <t>Elevator Servo</t>
  </si>
  <si>
    <t>Aileron Servo</t>
  </si>
  <si>
    <t>Battery</t>
  </si>
  <si>
    <t>Receiver</t>
  </si>
  <si>
    <t>Propeller</t>
  </si>
  <si>
    <t>Payload Bay/Gear</t>
  </si>
  <si>
    <t>Wood</t>
  </si>
  <si>
    <t>Tail</t>
  </si>
  <si>
    <t>Hor. Stab</t>
  </si>
  <si>
    <t>Vert. Stab</t>
  </si>
  <si>
    <t>Elevator</t>
  </si>
  <si>
    <t>Rudder</t>
  </si>
  <si>
    <t>El. Control Horn</t>
  </si>
  <si>
    <t>Rud. Control Horn</t>
  </si>
  <si>
    <t>Dihedral Connectors</t>
  </si>
  <si>
    <t>Trailing Edges</t>
  </si>
  <si>
    <t>Glue A</t>
  </si>
  <si>
    <t>Glue B</t>
  </si>
  <si>
    <t>Glue C</t>
  </si>
  <si>
    <t>Aileron Control Rod</t>
  </si>
  <si>
    <t>Control Rod Tubing</t>
  </si>
  <si>
    <t>Rud. Control Rod</t>
  </si>
  <si>
    <t>Glue D</t>
  </si>
  <si>
    <t>Aft Port Cent</t>
  </si>
  <si>
    <t>Aft. Port Dih.</t>
  </si>
  <si>
    <t>Aft. Star Dih.</t>
  </si>
  <si>
    <t>Aft.Star Cent.</t>
  </si>
  <si>
    <t>Connectors</t>
  </si>
  <si>
    <t>Boom</t>
  </si>
  <si>
    <t>Ryan Reynolds</t>
  </si>
  <si>
    <t>Landing Gear</t>
  </si>
  <si>
    <t>ESC (and shunt plug)</t>
  </si>
  <si>
    <t>Motor (and shunt plug)</t>
  </si>
  <si>
    <t>Total Weight [g]:</t>
  </si>
  <si>
    <t>Total Weight [lb]:</t>
  </si>
  <si>
    <t>Starboard</t>
  </si>
  <si>
    <t>Port</t>
  </si>
  <si>
    <t>Elev. Control Rod</t>
  </si>
  <si>
    <t>Landing Skid</t>
  </si>
  <si>
    <t>Empty Weight</t>
  </si>
  <si>
    <t>Payload Weight</t>
  </si>
  <si>
    <t>Payload Fraction</t>
  </si>
  <si>
    <t>Flight Score</t>
  </si>
  <si>
    <t>score to beat: 98.175</t>
  </si>
  <si>
    <t>Total Flights</t>
  </si>
  <si>
    <t>Successful Flights</t>
  </si>
  <si>
    <t>Operational Availability</t>
  </si>
  <si>
    <t>i</t>
  </si>
  <si>
    <t>Final Flight Score</t>
  </si>
  <si>
    <t>score to beat: 104.72</t>
  </si>
  <si>
    <t>Technical Presentation (out of 50)</t>
  </si>
  <si>
    <t>Design Report Score (out of 50)</t>
  </si>
  <si>
    <t>Final Score</t>
  </si>
  <si>
    <t>score to beat: 49.2</t>
  </si>
  <si>
    <t>score to beat: 45.3</t>
  </si>
  <si>
    <t>score to beat: 197.098</t>
  </si>
  <si>
    <t>El. Control System</t>
  </si>
  <si>
    <t>Rud. Control System</t>
  </si>
  <si>
    <t>Electronics Shelf</t>
  </si>
  <si>
    <t>Servo Shelf</t>
  </si>
  <si>
    <t>Main Spars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</si>
</sst>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F9" sqref="F9"/>
    </sheetView>
  </sheetViews>
  <sheetFormatPr defaultRowHeight="15" x14ac:dyDescent="0.25"/>
  <cols>
    <col min="1" max="1" width="19" customWidth="1"/>
    <col min="2" max="2" width="5.7109375" customWidth="1"/>
    <col min="3" max="3" width="9.5703125" customWidth="1"/>
    <col min="4" max="4" width="10.140625" bestFit="1" customWidth="1"/>
    <col min="5" max="5" width="8.140625" customWidth="1"/>
    <col min="6" max="6" width="21.140625" customWidth="1"/>
    <col min="7" max="7" width="6.140625" customWidth="1"/>
    <col min="8" max="8" width="12.5703125" customWidth="1"/>
    <col min="9" max="9" width="7.85546875" customWidth="1"/>
    <col min="10" max="10" width="16.42578125" customWidth="1"/>
    <col min="11" max="11" width="5.140625" customWidth="1"/>
    <col min="14" max="14" width="6.85546875" customWidth="1"/>
    <col min="15" max="15" width="5" customWidth="1"/>
    <col min="16" max="16" width="12.85546875" customWidth="1"/>
    <col min="17" max="17" width="12.140625" customWidth="1"/>
    <col min="18" max="19" width="12.42578125" bestFit="1" customWidth="1"/>
  </cols>
  <sheetData>
    <row r="1" spans="1:19" x14ac:dyDescent="0.25">
      <c r="A1" s="11" t="s">
        <v>10</v>
      </c>
      <c r="B1" s="11"/>
      <c r="C1" s="11"/>
      <c r="D1" s="11" t="s">
        <v>9</v>
      </c>
      <c r="E1" s="11"/>
      <c r="F1" s="11" t="s">
        <v>13</v>
      </c>
      <c r="G1" s="11"/>
      <c r="H1" s="11" t="s">
        <v>20</v>
      </c>
      <c r="I1" s="11"/>
      <c r="J1" s="11" t="s">
        <v>22</v>
      </c>
      <c r="K1" s="11"/>
    </row>
    <row r="2" spans="1:19" x14ac:dyDescent="0.25">
      <c r="B2" t="s">
        <v>51</v>
      </c>
      <c r="C2" t="s">
        <v>50</v>
      </c>
      <c r="D2" t="s">
        <v>11</v>
      </c>
      <c r="E2" s="1">
        <v>13.8</v>
      </c>
      <c r="F2" t="s">
        <v>14</v>
      </c>
      <c r="G2" s="1">
        <v>10.4</v>
      </c>
      <c r="H2" t="s">
        <v>21</v>
      </c>
      <c r="I2" s="1"/>
      <c r="J2" t="s">
        <v>23</v>
      </c>
      <c r="K2" s="1">
        <v>5.5</v>
      </c>
    </row>
    <row r="3" spans="1:19" x14ac:dyDescent="0.25">
      <c r="A3" t="s">
        <v>0</v>
      </c>
      <c r="B3" s="1">
        <v>10.1</v>
      </c>
      <c r="C3" s="3">
        <v>10.1</v>
      </c>
      <c r="D3" t="s">
        <v>12</v>
      </c>
      <c r="E3" s="3">
        <v>10</v>
      </c>
      <c r="F3" t="s">
        <v>15</v>
      </c>
      <c r="G3" s="1">
        <v>10.4</v>
      </c>
      <c r="H3" t="s">
        <v>3</v>
      </c>
      <c r="I3" s="1"/>
      <c r="J3" t="s">
        <v>24</v>
      </c>
      <c r="K3" s="1">
        <v>1.5</v>
      </c>
    </row>
    <row r="4" spans="1:19" x14ac:dyDescent="0.25">
      <c r="A4" t="s">
        <v>1</v>
      </c>
      <c r="B4" s="1">
        <v>5.6</v>
      </c>
      <c r="C4" s="3">
        <v>5.6</v>
      </c>
      <c r="D4" t="s">
        <v>3</v>
      </c>
      <c r="E4" s="3">
        <v>5</v>
      </c>
      <c r="F4" t="s">
        <v>16</v>
      </c>
      <c r="G4" s="1">
        <v>10.4</v>
      </c>
      <c r="H4" t="s">
        <v>4</v>
      </c>
      <c r="I4" s="1"/>
      <c r="J4" t="s">
        <v>25</v>
      </c>
      <c r="K4" s="1">
        <v>7.4</v>
      </c>
    </row>
    <row r="5" spans="1:19" x14ac:dyDescent="0.25">
      <c r="A5" t="s">
        <v>6</v>
      </c>
      <c r="B5" s="1">
        <v>6.5</v>
      </c>
      <c r="C5" s="3">
        <v>6.6</v>
      </c>
      <c r="D5" t="s">
        <v>4</v>
      </c>
      <c r="E5" s="1"/>
      <c r="F5" t="s">
        <v>17</v>
      </c>
      <c r="G5" s="1">
        <v>90.5</v>
      </c>
      <c r="H5" t="s">
        <v>45</v>
      </c>
      <c r="I5" s="3">
        <v>5</v>
      </c>
      <c r="J5" t="s">
        <v>27</v>
      </c>
      <c r="K5" s="1">
        <v>0.1</v>
      </c>
    </row>
    <row r="6" spans="1:19" x14ac:dyDescent="0.25">
      <c r="A6" t="s">
        <v>7</v>
      </c>
      <c r="B6" s="1">
        <v>8.9</v>
      </c>
      <c r="C6" s="3">
        <v>8.9</v>
      </c>
      <c r="D6" t="s">
        <v>8</v>
      </c>
      <c r="E6" s="1">
        <f>SUM(E2:E5)</f>
        <v>28.8</v>
      </c>
      <c r="F6" t="s">
        <v>18</v>
      </c>
      <c r="G6" s="1">
        <v>5.5</v>
      </c>
      <c r="H6" t="s">
        <v>8</v>
      </c>
      <c r="I6" s="3">
        <f>SUM(I2:I5)</f>
        <v>5</v>
      </c>
      <c r="J6" t="s">
        <v>52</v>
      </c>
      <c r="K6" s="1">
        <v>0.1</v>
      </c>
      <c r="P6" t="s">
        <v>41</v>
      </c>
      <c r="Q6" t="s">
        <v>40</v>
      </c>
      <c r="R6" t="s">
        <v>38</v>
      </c>
      <c r="S6" t="s">
        <v>39</v>
      </c>
    </row>
    <row r="7" spans="1:19" x14ac:dyDescent="0.25">
      <c r="A7" t="s">
        <v>30</v>
      </c>
      <c r="B7" s="1">
        <v>1.3</v>
      </c>
      <c r="C7" s="3">
        <v>1.3</v>
      </c>
      <c r="F7" t="s">
        <v>46</v>
      </c>
      <c r="G7" s="1">
        <v>22.2</v>
      </c>
      <c r="J7" t="s">
        <v>26</v>
      </c>
      <c r="K7" s="1">
        <v>2.2999999999999998</v>
      </c>
      <c r="N7" t="s">
        <v>31</v>
      </c>
      <c r="O7">
        <v>31.5</v>
      </c>
    </row>
    <row r="8" spans="1:19" x14ac:dyDescent="0.25">
      <c r="A8" t="s">
        <v>29</v>
      </c>
      <c r="B8" s="1">
        <v>1</v>
      </c>
      <c r="C8" s="3">
        <v>1</v>
      </c>
      <c r="F8" t="s">
        <v>47</v>
      </c>
      <c r="G8" s="1">
        <v>49.6</v>
      </c>
      <c r="J8" t="s">
        <v>28</v>
      </c>
      <c r="K8" s="1">
        <v>0.1</v>
      </c>
      <c r="N8" t="s">
        <v>32</v>
      </c>
      <c r="O8">
        <v>32</v>
      </c>
    </row>
    <row r="9" spans="1:19" x14ac:dyDescent="0.25">
      <c r="A9" t="s">
        <v>3</v>
      </c>
      <c r="B9" s="1">
        <v>8.1</v>
      </c>
      <c r="C9" s="3">
        <v>8.1</v>
      </c>
      <c r="F9" t="s">
        <v>19</v>
      </c>
      <c r="G9" s="3">
        <v>9</v>
      </c>
      <c r="J9" t="s">
        <v>36</v>
      </c>
      <c r="K9" s="1">
        <v>0.1</v>
      </c>
      <c r="N9" t="s">
        <v>33</v>
      </c>
      <c r="O9">
        <v>32.700000000000003</v>
      </c>
    </row>
    <row r="10" spans="1:19" x14ac:dyDescent="0.25">
      <c r="A10" t="s">
        <v>5</v>
      </c>
      <c r="B10" s="1">
        <v>0.7</v>
      </c>
      <c r="C10" s="3">
        <v>0.7</v>
      </c>
      <c r="F10" t="s">
        <v>8</v>
      </c>
      <c r="G10" s="3">
        <f>SUM(G2:G9)</f>
        <v>208</v>
      </c>
      <c r="J10" t="s">
        <v>5</v>
      </c>
      <c r="K10" s="1">
        <v>0.8</v>
      </c>
      <c r="N10" t="s">
        <v>37</v>
      </c>
      <c r="O10">
        <v>23.22</v>
      </c>
    </row>
    <row r="11" spans="1:19" x14ac:dyDescent="0.25">
      <c r="A11" t="s">
        <v>2</v>
      </c>
      <c r="B11" s="3">
        <v>4</v>
      </c>
      <c r="C11" s="3">
        <v>4</v>
      </c>
      <c r="J11" t="s">
        <v>3</v>
      </c>
      <c r="K11" s="1"/>
    </row>
    <row r="12" spans="1:19" x14ac:dyDescent="0.25">
      <c r="A12" t="s">
        <v>4</v>
      </c>
      <c r="B12" s="1"/>
      <c r="C12" s="3">
        <v>19.600000000000001</v>
      </c>
      <c r="J12" t="s">
        <v>4</v>
      </c>
      <c r="K12" s="1"/>
    </row>
    <row r="13" spans="1:19" ht="19.5" customHeight="1" x14ac:dyDescent="0.25">
      <c r="A13" t="s">
        <v>35</v>
      </c>
      <c r="B13" s="1">
        <v>4.4000000000000004</v>
      </c>
      <c r="C13" s="3">
        <v>4.4000000000000004</v>
      </c>
      <c r="J13" t="s">
        <v>42</v>
      </c>
      <c r="K13" s="1">
        <v>2.9</v>
      </c>
    </row>
    <row r="14" spans="1:19" x14ac:dyDescent="0.25">
      <c r="A14" t="s">
        <v>34</v>
      </c>
      <c r="B14" s="1">
        <v>0.3</v>
      </c>
      <c r="C14" s="1">
        <v>0.3</v>
      </c>
      <c r="J14" t="s">
        <v>43</v>
      </c>
      <c r="K14" s="1">
        <v>17.7</v>
      </c>
    </row>
    <row r="15" spans="1:19" x14ac:dyDescent="0.25">
      <c r="A15" t="s">
        <v>8</v>
      </c>
      <c r="B15" s="1">
        <f>SUM(B3:B14)</f>
        <v>50.9</v>
      </c>
      <c r="C15" s="3">
        <f>SUM(C3:C14)</f>
        <v>70.600000000000009</v>
      </c>
      <c r="J15" t="s">
        <v>44</v>
      </c>
      <c r="K15" s="1">
        <v>0.2</v>
      </c>
    </row>
    <row r="16" spans="1:19" x14ac:dyDescent="0.25">
      <c r="J16" t="s">
        <v>8</v>
      </c>
      <c r="K16" s="1">
        <f>SUM(K2:K15)</f>
        <v>38.700000000000003</v>
      </c>
    </row>
    <row r="18" spans="1:3" x14ac:dyDescent="0.25">
      <c r="A18" t="s">
        <v>48</v>
      </c>
      <c r="B18" s="12">
        <f>SUM(B15,C15,E6,G10,I6,K16)</f>
        <v>402</v>
      </c>
      <c r="C18" s="12"/>
    </row>
    <row r="19" spans="1:3" x14ac:dyDescent="0.25">
      <c r="A19" t="s">
        <v>49</v>
      </c>
      <c r="B19" s="13">
        <f>B18/453.59</f>
        <v>0.88626292466765144</v>
      </c>
      <c r="C19" s="13"/>
    </row>
  </sheetData>
  <mergeCells count="7">
    <mergeCell ref="H1:I1"/>
    <mergeCell ref="J1:K1"/>
    <mergeCell ref="B18:C18"/>
    <mergeCell ref="B19:C19"/>
    <mergeCell ref="A1:C1"/>
    <mergeCell ref="F1:G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37" sqref="I37"/>
    </sheetView>
  </sheetViews>
  <sheetFormatPr defaultRowHeight="15" x14ac:dyDescent="0.25"/>
  <cols>
    <col min="1" max="1" width="19.28515625" bestFit="1" customWidth="1"/>
    <col min="2" max="2" width="6" customWidth="1"/>
    <col min="3" max="3" width="9.5703125" bestFit="1" customWidth="1"/>
    <col min="4" max="4" width="15.7109375" bestFit="1" customWidth="1"/>
    <col min="5" max="5" width="5.85546875" customWidth="1"/>
    <col min="6" max="6" width="21.7109375" bestFit="1" customWidth="1"/>
    <col min="7" max="7" width="6" bestFit="1" customWidth="1"/>
    <col min="8" max="8" width="12" customWidth="1"/>
    <col min="9" max="9" width="11.28515625" customWidth="1"/>
    <col min="10" max="10" width="19.140625" bestFit="1" customWidth="1"/>
    <col min="11" max="11" width="8" customWidth="1"/>
  </cols>
  <sheetData>
    <row r="1" spans="1:11" x14ac:dyDescent="0.25">
      <c r="A1" s="11" t="s">
        <v>10</v>
      </c>
      <c r="B1" s="11"/>
      <c r="C1" s="11"/>
      <c r="D1" s="11" t="s">
        <v>9</v>
      </c>
      <c r="E1" s="11"/>
      <c r="F1" s="11" t="s">
        <v>13</v>
      </c>
      <c r="G1" s="11"/>
      <c r="H1" s="11" t="s">
        <v>20</v>
      </c>
      <c r="I1" s="11"/>
      <c r="J1" s="11" t="s">
        <v>22</v>
      </c>
      <c r="K1" s="11"/>
    </row>
    <row r="2" spans="1:11" x14ac:dyDescent="0.25">
      <c r="B2" t="s">
        <v>51</v>
      </c>
      <c r="C2" t="s">
        <v>50</v>
      </c>
      <c r="D2" t="s">
        <v>11</v>
      </c>
      <c r="E2">
        <v>14.2</v>
      </c>
      <c r="F2" t="s">
        <v>14</v>
      </c>
      <c r="G2">
        <v>11.2</v>
      </c>
      <c r="H2" t="s">
        <v>21</v>
      </c>
      <c r="I2">
        <v>9.8000000000000007</v>
      </c>
      <c r="J2" t="s">
        <v>23</v>
      </c>
      <c r="K2">
        <v>4.2</v>
      </c>
    </row>
    <row r="3" spans="1:11" x14ac:dyDescent="0.25">
      <c r="A3" t="s">
        <v>0</v>
      </c>
      <c r="B3">
        <v>10.1</v>
      </c>
      <c r="C3">
        <v>10.1</v>
      </c>
      <c r="D3" t="s">
        <v>12</v>
      </c>
      <c r="E3">
        <v>17.899999999999999</v>
      </c>
      <c r="F3" t="s">
        <v>15</v>
      </c>
      <c r="G3">
        <v>11.2</v>
      </c>
      <c r="H3" t="s">
        <v>3</v>
      </c>
      <c r="I3">
        <v>2</v>
      </c>
      <c r="J3" t="s">
        <v>24</v>
      </c>
      <c r="K3">
        <v>2.7</v>
      </c>
    </row>
    <row r="4" spans="1:11" x14ac:dyDescent="0.25">
      <c r="A4" t="s">
        <v>1</v>
      </c>
      <c r="B4">
        <v>6.3</v>
      </c>
      <c r="C4">
        <v>6.1</v>
      </c>
      <c r="D4" t="s">
        <v>73</v>
      </c>
      <c r="E4">
        <v>1.3</v>
      </c>
      <c r="F4" t="s">
        <v>17</v>
      </c>
      <c r="G4">
        <v>64</v>
      </c>
      <c r="H4" t="s">
        <v>53</v>
      </c>
      <c r="J4" t="s">
        <v>25</v>
      </c>
      <c r="K4">
        <v>3.6</v>
      </c>
    </row>
    <row r="5" spans="1:11" x14ac:dyDescent="0.25">
      <c r="A5" t="s">
        <v>6</v>
      </c>
      <c r="B5">
        <v>6.5</v>
      </c>
      <c r="C5">
        <v>6.6</v>
      </c>
      <c r="D5" t="s">
        <v>3</v>
      </c>
      <c r="F5" t="s">
        <v>18</v>
      </c>
      <c r="G5">
        <v>5.5</v>
      </c>
      <c r="H5" t="s">
        <v>8</v>
      </c>
      <c r="I5">
        <f>SUM(I2:I4)</f>
        <v>11.8</v>
      </c>
      <c r="J5" t="s">
        <v>71</v>
      </c>
      <c r="K5">
        <v>3.7</v>
      </c>
    </row>
    <row r="6" spans="1:11" x14ac:dyDescent="0.25">
      <c r="A6" t="s">
        <v>7</v>
      </c>
      <c r="B6">
        <v>8.9</v>
      </c>
      <c r="C6">
        <v>8.9</v>
      </c>
      <c r="D6" t="s">
        <v>4</v>
      </c>
      <c r="E6">
        <v>8</v>
      </c>
      <c r="F6" t="s">
        <v>46</v>
      </c>
      <c r="G6">
        <v>22.2</v>
      </c>
      <c r="J6" t="s">
        <v>26</v>
      </c>
      <c r="K6">
        <v>3</v>
      </c>
    </row>
    <row r="7" spans="1:11" x14ac:dyDescent="0.25">
      <c r="A7" t="s">
        <v>30</v>
      </c>
      <c r="B7">
        <v>1.3</v>
      </c>
      <c r="C7">
        <v>1.3</v>
      </c>
      <c r="D7" t="s">
        <v>74</v>
      </c>
      <c r="E7">
        <v>0.6</v>
      </c>
      <c r="F7" t="s">
        <v>47</v>
      </c>
      <c r="G7">
        <v>49.6</v>
      </c>
      <c r="J7" t="s">
        <v>72</v>
      </c>
      <c r="K7">
        <v>3.7</v>
      </c>
    </row>
    <row r="8" spans="1:11" x14ac:dyDescent="0.25">
      <c r="A8" t="s">
        <v>29</v>
      </c>
      <c r="B8">
        <v>1</v>
      </c>
      <c r="C8">
        <v>1</v>
      </c>
      <c r="D8" t="s">
        <v>75</v>
      </c>
      <c r="E8">
        <v>9.9</v>
      </c>
      <c r="F8" t="s">
        <v>19</v>
      </c>
      <c r="G8">
        <v>5.3</v>
      </c>
      <c r="J8" t="s">
        <v>3</v>
      </c>
    </row>
    <row r="9" spans="1:11" x14ac:dyDescent="0.25">
      <c r="A9" t="s">
        <v>3</v>
      </c>
      <c r="B9">
        <v>8.1</v>
      </c>
      <c r="C9">
        <v>8.1</v>
      </c>
      <c r="D9" t="s">
        <v>8</v>
      </c>
      <c r="E9">
        <f>SUM(E2:E8)</f>
        <v>51.899999999999991</v>
      </c>
      <c r="F9" t="s">
        <v>8</v>
      </c>
      <c r="G9">
        <f>SUM(G2:G8)</f>
        <v>169.00000000000003</v>
      </c>
      <c r="J9" t="s">
        <v>4</v>
      </c>
      <c r="K9">
        <v>3.6</v>
      </c>
    </row>
    <row r="10" spans="1:11" x14ac:dyDescent="0.25">
      <c r="A10" t="s">
        <v>4</v>
      </c>
      <c r="B10">
        <v>8</v>
      </c>
      <c r="C10">
        <v>8</v>
      </c>
      <c r="J10" t="s">
        <v>42</v>
      </c>
      <c r="K10">
        <v>1.3</v>
      </c>
    </row>
    <row r="11" spans="1:11" x14ac:dyDescent="0.25">
      <c r="A11" t="s">
        <v>8</v>
      </c>
      <c r="B11">
        <f>SUM(B3:B10)</f>
        <v>50.199999999999996</v>
      </c>
      <c r="C11">
        <f>SUM(C3:C10)</f>
        <v>50.099999999999994</v>
      </c>
      <c r="J11" t="s">
        <v>43</v>
      </c>
      <c r="K11">
        <v>6</v>
      </c>
    </row>
    <row r="12" spans="1:11" x14ac:dyDescent="0.25">
      <c r="J12" t="s">
        <v>44</v>
      </c>
      <c r="K12">
        <v>0.3</v>
      </c>
    </row>
    <row r="13" spans="1:11" x14ac:dyDescent="0.25">
      <c r="J13" t="s">
        <v>8</v>
      </c>
      <c r="K13">
        <f>SUM(K2:K12)</f>
        <v>32.1</v>
      </c>
    </row>
    <row r="14" spans="1:11" x14ac:dyDescent="0.25">
      <c r="A14" t="s">
        <v>48</v>
      </c>
      <c r="B14">
        <f>SUM(B11,C11,E9,G9,I5,K13)</f>
        <v>365.10000000000008</v>
      </c>
      <c r="C14">
        <v>4</v>
      </c>
      <c r="F14">
        <f>(0.195-0.125)/0.195</f>
        <v>0.35897435897435898</v>
      </c>
    </row>
    <row r="15" spans="1:11" x14ac:dyDescent="0.25">
      <c r="A15" t="s">
        <v>49</v>
      </c>
      <c r="B15">
        <f>B14/453.59</f>
        <v>0.80491192486606866</v>
      </c>
      <c r="C15">
        <f>C14/453.59</f>
        <v>8.8185365638572284E-3</v>
      </c>
      <c r="K15" t="e">
        <f t="shared" ref="K15" si="0">#REF!/453.59</f>
        <v>#REF!</v>
      </c>
    </row>
    <row r="16" spans="1:11" x14ac:dyDescent="0.25">
      <c r="K16" t="e">
        <f t="shared" ref="K16" si="1">#REF!/453.59</f>
        <v>#REF!</v>
      </c>
    </row>
    <row r="17" spans="1:11" x14ac:dyDescent="0.25">
      <c r="K17" t="e">
        <f t="shared" ref="K17" si="2">#REF!/453.59</f>
        <v>#REF!</v>
      </c>
    </row>
    <row r="18" spans="1:11" x14ac:dyDescent="0.25">
      <c r="K18" t="e">
        <f t="shared" ref="K18" si="3">#REF!/453.59</f>
        <v>#REF!</v>
      </c>
    </row>
    <row r="19" spans="1:11" x14ac:dyDescent="0.25">
      <c r="K19">
        <f t="shared" ref="K19" si="4">K1/453.59</f>
        <v>0</v>
      </c>
    </row>
    <row r="20" spans="1:11" x14ac:dyDescent="0.25">
      <c r="D20" t="s">
        <v>11</v>
      </c>
      <c r="E20">
        <f t="shared" ref="E20:K20" si="5">E2/453.59</f>
        <v>3.1305804801693156E-2</v>
      </c>
      <c r="F20" t="s">
        <v>14</v>
      </c>
      <c r="G20">
        <f t="shared" si="5"/>
        <v>2.4691902378800239E-2</v>
      </c>
      <c r="H20" t="s">
        <v>21</v>
      </c>
      <c r="I20">
        <f t="shared" si="5"/>
        <v>2.1605414581450211E-2</v>
      </c>
      <c r="J20" t="s">
        <v>23</v>
      </c>
      <c r="K20">
        <f t="shared" si="5"/>
        <v>9.2594633920500893E-3</v>
      </c>
    </row>
    <row r="21" spans="1:11" x14ac:dyDescent="0.25">
      <c r="A21" t="s">
        <v>0</v>
      </c>
      <c r="B21">
        <f>B3/453.59</f>
        <v>2.2266804823739501E-2</v>
      </c>
      <c r="C21">
        <f>C3/453.59</f>
        <v>2.2266804823739501E-2</v>
      </c>
      <c r="D21" t="s">
        <v>12</v>
      </c>
      <c r="E21">
        <f t="shared" ref="E21:K21" si="6">E3/453.59</f>
        <v>3.9462951123261092E-2</v>
      </c>
      <c r="F21" t="s">
        <v>15</v>
      </c>
      <c r="G21">
        <f t="shared" si="6"/>
        <v>2.4691902378800239E-2</v>
      </c>
      <c r="H21" t="s">
        <v>3</v>
      </c>
      <c r="I21">
        <f t="shared" si="6"/>
        <v>4.4092682819286142E-3</v>
      </c>
      <c r="J21" t="s">
        <v>24</v>
      </c>
      <c r="K21">
        <f t="shared" si="6"/>
        <v>5.9525121806036294E-3</v>
      </c>
    </row>
    <row r="22" spans="1:11" x14ac:dyDescent="0.25">
      <c r="A22" t="s">
        <v>1</v>
      </c>
      <c r="B22">
        <f t="shared" ref="B22:C22" si="7">B4/453.59</f>
        <v>1.3889195088075134E-2</v>
      </c>
      <c r="C22">
        <f t="shared" si="7"/>
        <v>1.3448268259882273E-2</v>
      </c>
      <c r="D22" t="s">
        <v>73</v>
      </c>
      <c r="E22">
        <f t="shared" ref="E22:K22" si="8">E4/453.59</f>
        <v>2.8660243832535994E-3</v>
      </c>
      <c r="F22" t="s">
        <v>17</v>
      </c>
      <c r="G22">
        <f t="shared" si="8"/>
        <v>0.14109658502171565</v>
      </c>
      <c r="H22" t="s">
        <v>53</v>
      </c>
      <c r="I22">
        <f t="shared" si="8"/>
        <v>0</v>
      </c>
      <c r="J22" t="s">
        <v>25</v>
      </c>
      <c r="K22">
        <f t="shared" si="8"/>
        <v>7.9366829074715064E-3</v>
      </c>
    </row>
    <row r="23" spans="1:11" x14ac:dyDescent="0.25">
      <c r="A23" t="s">
        <v>6</v>
      </c>
      <c r="B23">
        <f t="shared" ref="B23:C23" si="9">B5/453.59</f>
        <v>1.4330121916267997E-2</v>
      </c>
      <c r="C23">
        <f t="shared" si="9"/>
        <v>1.4550585330364426E-2</v>
      </c>
      <c r="D23" t="s">
        <v>3</v>
      </c>
      <c r="E23">
        <f t="shared" ref="E23:K23" si="10">E5/453.59</f>
        <v>0</v>
      </c>
      <c r="F23" t="s">
        <v>18</v>
      </c>
      <c r="G23">
        <f t="shared" si="10"/>
        <v>1.2125487775303688E-2</v>
      </c>
      <c r="H23" t="s">
        <v>8</v>
      </c>
      <c r="I23">
        <f t="shared" si="10"/>
        <v>2.6014682863378824E-2</v>
      </c>
      <c r="J23" t="s">
        <v>71</v>
      </c>
      <c r="K23">
        <f t="shared" si="10"/>
        <v>8.157146321567936E-3</v>
      </c>
    </row>
    <row r="24" spans="1:11" x14ac:dyDescent="0.25">
      <c r="A24" t="s">
        <v>7</v>
      </c>
      <c r="B24">
        <f t="shared" ref="B24:C24" si="11">B6/453.59</f>
        <v>1.9621243854582335E-2</v>
      </c>
      <c r="C24">
        <f t="shared" si="11"/>
        <v>1.9621243854582335E-2</v>
      </c>
      <c r="D24" t="s">
        <v>4</v>
      </c>
      <c r="E24">
        <f t="shared" ref="E24:K24" si="12">E6/453.59</f>
        <v>1.7637073127714457E-2</v>
      </c>
      <c r="F24" t="s">
        <v>46</v>
      </c>
      <c r="G24">
        <f t="shared" si="12"/>
        <v>4.8942877929407616E-2</v>
      </c>
      <c r="J24" t="s">
        <v>26</v>
      </c>
      <c r="K24">
        <f t="shared" si="12"/>
        <v>6.6139024228929217E-3</v>
      </c>
    </row>
    <row r="25" spans="1:11" x14ac:dyDescent="0.25">
      <c r="A25" t="s">
        <v>30</v>
      </c>
      <c r="B25">
        <f t="shared" ref="B25:C25" si="13">B7/453.59</f>
        <v>2.8660243832535994E-3</v>
      </c>
      <c r="C25">
        <f t="shared" si="13"/>
        <v>2.8660243832535994E-3</v>
      </c>
      <c r="D25" t="s">
        <v>74</v>
      </c>
      <c r="E25">
        <f t="shared" ref="E25:K25" si="14">E7/453.59</f>
        <v>1.3227804845785843E-3</v>
      </c>
      <c r="F25" t="s">
        <v>47</v>
      </c>
      <c r="G25">
        <f t="shared" si="14"/>
        <v>0.10934985339182964</v>
      </c>
      <c r="J25" t="s">
        <v>72</v>
      </c>
      <c r="K25">
        <f t="shared" si="14"/>
        <v>8.157146321567936E-3</v>
      </c>
    </row>
    <row r="26" spans="1:11" x14ac:dyDescent="0.25">
      <c r="A26" t="s">
        <v>29</v>
      </c>
      <c r="B26">
        <f t="shared" ref="B26:C26" si="15">B8/453.59</f>
        <v>2.2046341409643071E-3</v>
      </c>
      <c r="C26">
        <f t="shared" si="15"/>
        <v>2.2046341409643071E-3</v>
      </c>
      <c r="D26" t="s">
        <v>75</v>
      </c>
      <c r="E26">
        <f t="shared" ref="E26:K26" si="16">E8/453.59</f>
        <v>2.1825877995546642E-2</v>
      </c>
      <c r="F26" t="s">
        <v>19</v>
      </c>
      <c r="G26">
        <f t="shared" si="16"/>
        <v>1.1684560947110827E-2</v>
      </c>
      <c r="J26" t="s">
        <v>3</v>
      </c>
      <c r="K26">
        <f t="shared" si="16"/>
        <v>0</v>
      </c>
    </row>
    <row r="27" spans="1:11" x14ac:dyDescent="0.25">
      <c r="A27" t="s">
        <v>3</v>
      </c>
      <c r="B27">
        <f t="shared" ref="B27:C27" si="17">B9/453.59</f>
        <v>1.7857536541810888E-2</v>
      </c>
      <c r="C27">
        <f t="shared" si="17"/>
        <v>1.7857536541810888E-2</v>
      </c>
      <c r="D27" t="s">
        <v>8</v>
      </c>
      <c r="E27">
        <f t="shared" ref="E27:K27" si="18">E9/453.59</f>
        <v>0.11442051191604752</v>
      </c>
      <c r="F27" t="s">
        <v>8</v>
      </c>
      <c r="G27">
        <f t="shared" si="18"/>
        <v>0.37258316982296796</v>
      </c>
      <c r="J27" t="s">
        <v>4</v>
      </c>
      <c r="K27">
        <f t="shared" si="18"/>
        <v>7.9366829074715064E-3</v>
      </c>
    </row>
    <row r="28" spans="1:11" x14ac:dyDescent="0.25">
      <c r="A28" t="s">
        <v>4</v>
      </c>
      <c r="B28">
        <f t="shared" ref="B28:C28" si="19">B10/453.59</f>
        <v>1.7637073127714457E-2</v>
      </c>
      <c r="C28">
        <f t="shared" si="19"/>
        <v>1.7637073127714457E-2</v>
      </c>
      <c r="J28" t="s">
        <v>42</v>
      </c>
      <c r="K28">
        <f t="shared" ref="K28" si="20">K10/453.59</f>
        <v>2.8660243832535994E-3</v>
      </c>
    </row>
    <row r="29" spans="1:11" x14ac:dyDescent="0.25">
      <c r="A29" t="s">
        <v>8</v>
      </c>
      <c r="B29">
        <f t="shared" ref="B29:C29" si="21">B11/453.59</f>
        <v>0.1106726338764082</v>
      </c>
      <c r="C29">
        <f t="shared" si="21"/>
        <v>0.11045217046231177</v>
      </c>
      <c r="J29" t="s">
        <v>43</v>
      </c>
      <c r="K29">
        <f t="shared" ref="K29" si="22">K11/453.59</f>
        <v>1.3227804845785843E-2</v>
      </c>
    </row>
    <row r="30" spans="1:11" x14ac:dyDescent="0.25">
      <c r="B30">
        <f>B12/453.59</f>
        <v>0</v>
      </c>
      <c r="C30">
        <f>C12/453.59</f>
        <v>0</v>
      </c>
      <c r="J30" t="s">
        <v>44</v>
      </c>
      <c r="K30">
        <f t="shared" ref="K30" si="23">K12/453.59</f>
        <v>6.6139024228929213E-4</v>
      </c>
    </row>
    <row r="31" spans="1:11" x14ac:dyDescent="0.25">
      <c r="B31">
        <f t="shared" ref="B31:K31" si="24">B13/453.59</f>
        <v>0</v>
      </c>
      <c r="C31">
        <f t="shared" si="24"/>
        <v>0</v>
      </c>
      <c r="J31" t="s">
        <v>8</v>
      </c>
      <c r="K31">
        <f t="shared" si="24"/>
        <v>7.0768755924954255E-2</v>
      </c>
    </row>
    <row r="32" spans="1:11" x14ac:dyDescent="0.25">
      <c r="B32">
        <f t="shared" ref="B32:C32" si="25">B14/453.59</f>
        <v>0.80491192486606866</v>
      </c>
      <c r="C32">
        <f t="shared" si="25"/>
        <v>8.8185365638572284E-3</v>
      </c>
    </row>
    <row r="33" spans="2:3" x14ac:dyDescent="0.25">
      <c r="B33">
        <f t="shared" ref="B33:C33" si="26">B15/453.59</f>
        <v>1.7745363100290321E-3</v>
      </c>
      <c r="C33">
        <f t="shared" si="26"/>
        <v>1.9441646782021715E-5</v>
      </c>
    </row>
    <row r="34" spans="2:3" x14ac:dyDescent="0.25">
      <c r="B34">
        <f t="shared" ref="B34:C34" si="27">B16/453.59</f>
        <v>0</v>
      </c>
      <c r="C34">
        <f t="shared" si="27"/>
        <v>0</v>
      </c>
    </row>
  </sheetData>
  <mergeCells count="5">
    <mergeCell ref="A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3" sqref="C13"/>
    </sheetView>
  </sheetViews>
  <sheetFormatPr defaultRowHeight="15" x14ac:dyDescent="0.25"/>
  <cols>
    <col min="1" max="1" width="31.42578125" bestFit="1" customWidth="1"/>
    <col min="2" max="2" width="28.85546875" bestFit="1" customWidth="1"/>
    <col min="3" max="3" width="22.42578125" bestFit="1" customWidth="1"/>
    <col min="4" max="4" width="12" bestFit="1" customWidth="1"/>
    <col min="5" max="5" width="20.28515625" bestFit="1" customWidth="1"/>
  </cols>
  <sheetData>
    <row r="1" spans="1:5" x14ac:dyDescent="0.25">
      <c r="A1" s="2" t="s">
        <v>54</v>
      </c>
      <c r="B1" s="2" t="s">
        <v>55</v>
      </c>
      <c r="C1" s="2" t="s">
        <v>56</v>
      </c>
      <c r="D1" s="2" t="s">
        <v>57</v>
      </c>
      <c r="E1" s="2"/>
    </row>
    <row r="2" spans="1:5" x14ac:dyDescent="0.25">
      <c r="A2" s="7">
        <v>0.9</v>
      </c>
      <c r="B2" s="9">
        <v>1</v>
      </c>
      <c r="C2" s="2">
        <f>B2/(A2+B2)</f>
        <v>0.52631578947368418</v>
      </c>
      <c r="D2" s="4">
        <f>(2-A2)*C2*120</f>
        <v>69.473684210526315</v>
      </c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5" t="s">
        <v>58</v>
      </c>
    </row>
    <row r="5" spans="1:5" x14ac:dyDescent="0.25">
      <c r="A5" s="2"/>
      <c r="B5" s="2"/>
      <c r="C5" s="2"/>
      <c r="D5" s="2"/>
      <c r="E5" s="10">
        <v>96.13</v>
      </c>
    </row>
    <row r="6" spans="1:5" x14ac:dyDescent="0.25">
      <c r="E6" s="8">
        <v>68.150000000000006</v>
      </c>
    </row>
    <row r="7" spans="1: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</row>
    <row r="8" spans="1:5" x14ac:dyDescent="0.25">
      <c r="A8" s="2">
        <v>6</v>
      </c>
      <c r="B8" s="2">
        <v>4</v>
      </c>
      <c r="C8" s="2">
        <f>B8/A8</f>
        <v>0.66666666666666663</v>
      </c>
      <c r="D8" s="2">
        <f>1+(C8-0.4)*0.25</f>
        <v>1.0666666666666667</v>
      </c>
      <c r="E8" s="4">
        <f>D8*D2</f>
        <v>74.10526315789474</v>
      </c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5" t="s">
        <v>64</v>
      </c>
    </row>
    <row r="12" spans="1:5" x14ac:dyDescent="0.25">
      <c r="A12" s="2" t="s">
        <v>65</v>
      </c>
      <c r="B12" s="2" t="s">
        <v>66</v>
      </c>
      <c r="C12" s="2"/>
      <c r="D12" s="2" t="s">
        <v>67</v>
      </c>
      <c r="E12" s="2"/>
    </row>
    <row r="13" spans="1:5" x14ac:dyDescent="0.25">
      <c r="A13" s="2">
        <v>45</v>
      </c>
      <c r="B13" s="2">
        <v>40</v>
      </c>
      <c r="C13" s="2"/>
      <c r="D13" s="4">
        <f>A13+B13+E8</f>
        <v>159.10526315789474</v>
      </c>
      <c r="E13" s="2"/>
    </row>
    <row r="14" spans="1:5" x14ac:dyDescent="0.25">
      <c r="A14" s="6" t="s">
        <v>68</v>
      </c>
      <c r="B14" s="6" t="s">
        <v>69</v>
      </c>
      <c r="C14" s="2"/>
      <c r="D14" s="2"/>
      <c r="E14" s="5" t="s">
        <v>70</v>
      </c>
    </row>
    <row r="15" spans="1:5" x14ac:dyDescent="0.25">
      <c r="E15">
        <v>195.76</v>
      </c>
    </row>
    <row r="16" spans="1:5" x14ac:dyDescent="0.25">
      <c r="E16">
        <v>168.42</v>
      </c>
    </row>
    <row r="17" spans="5:5" x14ac:dyDescent="0.25">
      <c r="E17">
        <v>146.66</v>
      </c>
    </row>
    <row r="18" spans="5:5" x14ac:dyDescent="0.25">
      <c r="E18">
        <v>114.98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Build 2 no ailerons</vt:lpstr>
      <vt:lpstr>Flight Score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 Labs</dc:creator>
  <cp:lastModifiedBy>CCC Labs</cp:lastModifiedBy>
  <dcterms:created xsi:type="dcterms:W3CDTF">2012-02-13T23:11:04Z</dcterms:created>
  <dcterms:modified xsi:type="dcterms:W3CDTF">2012-04-24T13:19:52Z</dcterms:modified>
</cp:coreProperties>
</file>