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 Analysis 11.6" sheetId="1" r:id="rId4"/>
    <sheet state="visible" name="AC Analysis 11.5" sheetId="2" r:id="rId5"/>
    <sheet state="visible" name="AC Analysis 11.3" sheetId="3" r:id="rId6"/>
    <sheet state="visible" name="AC Analysis 10.6" sheetId="4" r:id="rId7"/>
    <sheet state="visible" name="AC Analysis 10.5" sheetId="5" r:id="rId8"/>
    <sheet state="visible" name="AC Analysis 10.3" sheetId="6" r:id="rId9"/>
    <sheet state="visible" name="AC Analysis 9.6" sheetId="7" r:id="rId10"/>
    <sheet state="visible" name="AC Analysis 9.5" sheetId="8" r:id="rId11"/>
    <sheet state="visible" name="AC Analysis 9.4" sheetId="9" r:id="rId12"/>
    <sheet state="visible" name="AC Analysis 9.3" sheetId="10" r:id="rId13"/>
    <sheet state="visible" name="AC Analysis 8.6" sheetId="11" r:id="rId14"/>
    <sheet state="visible" name="AC Analysis 8.5" sheetId="12" r:id="rId15"/>
    <sheet state="visible" name="AC Analysis 8.4" sheetId="13" r:id="rId16"/>
    <sheet state="visible" name="AC Analysis 8.3" sheetId="14" r:id="rId17"/>
    <sheet state="visible" name="AC Analysis 7 (just impat)" sheetId="15" r:id="rId18"/>
    <sheet state="visible" name="AC Analysis 6" sheetId="16" r:id="rId19"/>
    <sheet state="visible" name="AC Analysis #5" sheetId="17" r:id="rId20"/>
    <sheet state="visible" name="AC Analysis #4" sheetId="18" r:id="rId21"/>
    <sheet state="visible" name="AC Analysis #3" sheetId="19" r:id="rId22"/>
    <sheet state="visible" name="AC Analysis #2" sheetId="20" r:id="rId23"/>
    <sheet state="visible" name="AC Analysis #1" sheetId="21" r:id="rId24"/>
  </sheets>
  <definedNames/>
  <calcPr/>
</workbook>
</file>

<file path=xl/sharedStrings.xml><?xml version="1.0" encoding="utf-8"?>
<sst xmlns="http://schemas.openxmlformats.org/spreadsheetml/2006/main" count="1906" uniqueCount="471">
  <si>
    <t>Analysis 11.6
- All speices no impatiens - 6 clust</t>
  </si>
  <si>
    <t>Avg/Total/Etc</t>
  </si>
  <si>
    <t>Cluster 1</t>
  </si>
  <si>
    <t>Cluster 2</t>
  </si>
  <si>
    <t>Cluster 3</t>
  </si>
  <si>
    <t>Cluster 4</t>
  </si>
  <si>
    <t>Cluster 5</t>
  </si>
  <si>
    <t>Cluster 6</t>
  </si>
  <si>
    <t>Total Interactions</t>
  </si>
  <si>
    <t>Nat/NonNat Classification</t>
  </si>
  <si>
    <t>Native</t>
  </si>
  <si>
    <t>Nonnative</t>
  </si>
  <si>
    <t>Month Distribution</t>
  </si>
  <si>
    <t>Species Distribution</t>
  </si>
  <si>
    <t>vagans</t>
  </si>
  <si>
    <t>bimaculatus</t>
  </si>
  <si>
    <t>griseocollis</t>
  </si>
  <si>
    <t>perplexus</t>
  </si>
  <si>
    <t>fervidus</t>
  </si>
  <si>
    <t>terricola</t>
  </si>
  <si>
    <t>ternarius</t>
  </si>
  <si>
    <t>borealis</t>
  </si>
  <si>
    <t>pensylvanicus</t>
  </si>
  <si>
    <t>Gender</t>
  </si>
  <si>
    <t>F</t>
  </si>
  <si>
    <t>M</t>
  </si>
  <si>
    <t>Tongue</t>
  </si>
  <si>
    <t>short</t>
  </si>
  <si>
    <t>medium</t>
  </si>
  <si>
    <t>long</t>
  </si>
  <si>
    <t>Flower Shape</t>
  </si>
  <si>
    <t>open tube</t>
  </si>
  <si>
    <t>short/no tube</t>
  </si>
  <si>
    <t>long tube</t>
  </si>
  <si>
    <t>tube w spur</t>
  </si>
  <si>
    <t>long tube + tube w spur</t>
  </si>
  <si>
    <t>closed tube</t>
  </si>
  <si>
    <t>Elevation</t>
  </si>
  <si>
    <t>Average</t>
  </si>
  <si>
    <t>Median</t>
  </si>
  <si>
    <t>Max</t>
  </si>
  <si>
    <t>Min</t>
  </si>
  <si>
    <t>Plant Family</t>
  </si>
  <si>
    <t>Pentapetalae</t>
  </si>
  <si>
    <t>Astrids</t>
  </si>
  <si>
    <t>Lamiids (v close)</t>
  </si>
  <si>
    <t>Fabids</t>
  </si>
  <si>
    <t>Rosaceae         71</t>
  </si>
  <si>
    <t>Rosales*</t>
  </si>
  <si>
    <t>Asteraceae        133</t>
  </si>
  <si>
    <t>Asterales</t>
  </si>
  <si>
    <t>Boraginaceae      81</t>
  </si>
  <si>
    <t>boraginales</t>
  </si>
  <si>
    <t>Ericaceae         79</t>
  </si>
  <si>
    <t>ericales</t>
  </si>
  <si>
    <t>Fabaceae        178</t>
  </si>
  <si>
    <t>Fabales</t>
  </si>
  <si>
    <t>Lamiaceae         65</t>
  </si>
  <si>
    <t>lamiales</t>
  </si>
  <si>
    <t>Lamiaceae        54</t>
  </si>
  <si>
    <t>Apocynaceae        76</t>
  </si>
  <si>
    <t>Gentianales</t>
  </si>
  <si>
    <t>Lamiaceae         13</t>
  </si>
  <si>
    <t>Lamiaceae         58</t>
  </si>
  <si>
    <t>Papaverceae       6</t>
  </si>
  <si>
    <t>Balsaminaceae     36</t>
  </si>
  <si>
    <t>Hypericaceae      9</t>
  </si>
  <si>
    <t>malpighiales*</t>
  </si>
  <si>
    <t>Acanthaceae        10</t>
  </si>
  <si>
    <t>Lamiales</t>
  </si>
  <si>
    <t>Rosaceae           6</t>
  </si>
  <si>
    <t>Apocynaceae       18</t>
  </si>
  <si>
    <t>gentianales</t>
  </si>
  <si>
    <t>Brassicaceae      4</t>
  </si>
  <si>
    <t>Plantaginaceae     4</t>
  </si>
  <si>
    <t>Boraginaceae      8</t>
  </si>
  <si>
    <t>Lamiaceae           8</t>
  </si>
  <si>
    <t>Plantaginaceae     3</t>
  </si>
  <si>
    <t>Caprifoliaceae    12</t>
  </si>
  <si>
    <t>dipsacales</t>
  </si>
  <si>
    <t>Lamiaceae         2</t>
  </si>
  <si>
    <t>Asteraceae         4</t>
  </si>
  <si>
    <t>Fabaceae          6</t>
  </si>
  <si>
    <t>Rosaceae            7</t>
  </si>
  <si>
    <t>Hydrangeaceae      2</t>
  </si>
  <si>
    <t>Plantaginaceae    11</t>
  </si>
  <si>
    <t>Asteraceae        1</t>
  </si>
  <si>
    <t>Rosaceae           1</t>
  </si>
  <si>
    <t>Apiaceae          3</t>
  </si>
  <si>
    <t>Malvaceae           4</t>
  </si>
  <si>
    <t>Fabaceae           1</t>
  </si>
  <si>
    <t>Asteraceae        10</t>
  </si>
  <si>
    <t>Acanthaceae       1</t>
  </si>
  <si>
    <t>Ranunculaceae     3</t>
  </si>
  <si>
    <t>Hydrangeaceae       4</t>
  </si>
  <si>
    <t>Apocynaceae        1</t>
  </si>
  <si>
    <t>Ranunculaceae      3</t>
  </si>
  <si>
    <t>Hydrangeaceae     1</t>
  </si>
  <si>
    <t>Onagraceae          3</t>
  </si>
  <si>
    <t>Hydrangeaceae      3</t>
  </si>
  <si>
    <t>Fabaceae            2</t>
  </si>
  <si>
    <t>Boraginaceae       2</t>
  </si>
  <si>
    <t>Brassicaceae      1</t>
  </si>
  <si>
    <t>Apiaceae            2</t>
  </si>
  <si>
    <t>Onagraceae         2</t>
  </si>
  <si>
    <t>Ericaceae         1</t>
  </si>
  <si>
    <t>Ranunculaceae       2</t>
  </si>
  <si>
    <t>Malvaceae          1</t>
  </si>
  <si>
    <t>Malvaceae         1</t>
  </si>
  <si>
    <t>Plantaginaceae      1</t>
  </si>
  <si>
    <t>Analysis 11.5
- All speices no impatiens - 5 clust</t>
  </si>
  <si>
    <t>Lamiid/astrid</t>
  </si>
  <si>
    <t>Fabids//rosids</t>
  </si>
  <si>
    <t>Lamids (v close)</t>
  </si>
  <si>
    <t>Asteraceae        134</t>
  </si>
  <si>
    <t>fabales</t>
  </si>
  <si>
    <t>Rosaceae           78</t>
  </si>
  <si>
    <t>rosales*</t>
  </si>
  <si>
    <t>Lamiaceae          62</t>
  </si>
  <si>
    <t>Hypericaceae        9</t>
  </si>
  <si>
    <t>Boraginaceae        8</t>
  </si>
  <si>
    <t>Fabaceae            8</t>
  </si>
  <si>
    <t>Malvaceae           5</t>
  </si>
  <si>
    <t>Ranunculaceae       5</t>
  </si>
  <si>
    <t>Hydrangeaceae       5</t>
  </si>
  <si>
    <t>Apiaceae            5</t>
  </si>
  <si>
    <t>Brassicaceae        1</t>
  </si>
  <si>
    <t>Ericaceae           1</t>
  </si>
  <si>
    <t>Analysis 11.3
- All speices no impatiens - 3 clust</t>
  </si>
  <si>
    <t>Boraginaceae      83</t>
  </si>
  <si>
    <t>Fabaceae          178</t>
  </si>
  <si>
    <t>rosales</t>
  </si>
  <si>
    <t>Lamiaceae          67</t>
  </si>
  <si>
    <t>Lamiaceae         71</t>
  </si>
  <si>
    <t>Balsaminaceae      36</t>
  </si>
  <si>
    <t>Apocynaceae       19</t>
  </si>
  <si>
    <t>Papaverceae         6</t>
  </si>
  <si>
    <t>Plantaginaceae    14</t>
  </si>
  <si>
    <t>Asteraceae          5</t>
  </si>
  <si>
    <t>Plantaginaceae      4</t>
  </si>
  <si>
    <t>Brassicaceae        4</t>
  </si>
  <si>
    <t>Rosaceae            1</t>
  </si>
  <si>
    <t>Hydrangeaceae      5</t>
  </si>
  <si>
    <t>Acanthaceae         1</t>
  </si>
  <si>
    <t>Fabaceae           2</t>
  </si>
  <si>
    <t>Analysis #10.6
- Only impatiens 6 clusters</t>
  </si>
  <si>
    <t>Asteraceae        83</t>
  </si>
  <si>
    <t>Balsaminaceae     63</t>
  </si>
  <si>
    <t>Fabaceae         58</t>
  </si>
  <si>
    <t>Fabaceae          85</t>
  </si>
  <si>
    <t>Asteraceae    250</t>
  </si>
  <si>
    <t>Asteraceae        117</t>
  </si>
  <si>
    <t>Ericaceae         22</t>
  </si>
  <si>
    <t>Plantaginaceae     6</t>
  </si>
  <si>
    <t>Lamiaceae        37</t>
  </si>
  <si>
    <t>Rosaceae          59</t>
  </si>
  <si>
    <t>Lamiaceae          38</t>
  </si>
  <si>
    <t>Rosaceae          20</t>
  </si>
  <si>
    <t>Asteraceae       35</t>
  </si>
  <si>
    <t>Lamiaceae         50</t>
  </si>
  <si>
    <t>Lythraceae         21</t>
  </si>
  <si>
    <t>Lamiaceae         17</t>
  </si>
  <si>
    <t>Rosaceae          3</t>
  </si>
  <si>
    <t>Boraginaceae      31</t>
  </si>
  <si>
    <t>Crassulaceae        9</t>
  </si>
  <si>
    <t>Solanaceae        15</t>
  </si>
  <si>
    <t>Ranunculaceae     1</t>
  </si>
  <si>
    <t>Plantaginaceae    23</t>
  </si>
  <si>
    <t>Acanthaceae         6</t>
  </si>
  <si>
    <t>Boraginaceae      15</t>
  </si>
  <si>
    <t>Solanaceae        22</t>
  </si>
  <si>
    <t>Polygonaceae        6</t>
  </si>
  <si>
    <t>Hydrangeaceae     14</t>
  </si>
  <si>
    <t>Asteraceae        15</t>
  </si>
  <si>
    <t>Verbenaceae         5</t>
  </si>
  <si>
    <t>Malvaceae         14</t>
  </si>
  <si>
    <t>Hypericaceae      14</t>
  </si>
  <si>
    <t>Hypericaceae        5</t>
  </si>
  <si>
    <t>Apocynaceae       11</t>
  </si>
  <si>
    <t>Campanulaceae     13</t>
  </si>
  <si>
    <t>Amaryllidaceae      4</t>
  </si>
  <si>
    <t>Onagraceae         9</t>
  </si>
  <si>
    <t>Clethracea        12</t>
  </si>
  <si>
    <t>Fabaceae            4</t>
  </si>
  <si>
    <t>Pontederiaceae     6</t>
  </si>
  <si>
    <t>Apiaceae          11</t>
  </si>
  <si>
    <t>Solanaceae          2</t>
  </si>
  <si>
    <t>Plantaginaceae     5</t>
  </si>
  <si>
    <t>Hydrangeaceae     10</t>
  </si>
  <si>
    <t>Rosaceae            2</t>
  </si>
  <si>
    <t>Hostacaeae         5</t>
  </si>
  <si>
    <t>Lythraceae         9</t>
  </si>
  <si>
    <t>Malvaceae           1</t>
  </si>
  <si>
    <t>Fabaceae           3</t>
  </si>
  <si>
    <t>Ranunculaceae      9</t>
  </si>
  <si>
    <t>Campanulaceae      3</t>
  </si>
  <si>
    <t>Commelinaceae      7</t>
  </si>
  <si>
    <t>Ranunculaceae      2</t>
  </si>
  <si>
    <t>Acanthaceae        5</t>
  </si>
  <si>
    <t>Verbenaceae        2</t>
  </si>
  <si>
    <t>Polygonaceae       5</t>
  </si>
  <si>
    <t>Lythraceae         1</t>
  </si>
  <si>
    <t>Apocynaceae        4</t>
  </si>
  <si>
    <t>Amaryllidaceae     2</t>
  </si>
  <si>
    <t>Crassulaceae       1</t>
  </si>
  <si>
    <t>Onagraceae         1</t>
  </si>
  <si>
    <t>Ericaceae          1</t>
  </si>
  <si>
    <t>Verbenaceae        1</t>
  </si>
  <si>
    <t>Analysis #10.5
- Only impatiens 5 clusters</t>
  </si>
  <si>
    <t>Fabaceae          58</t>
  </si>
  <si>
    <t>Lamiaceae         37</t>
  </si>
  <si>
    <t>Asteraceae        35</t>
  </si>
  <si>
    <t>Rosaceae           3</t>
  </si>
  <si>
    <t>Ranunculaceae      1</t>
  </si>
  <si>
    <t>Analysis #10.3
- Only impatiens 3 clusters</t>
  </si>
  <si>
    <t>Asteraceae        118</t>
  </si>
  <si>
    <t>Asteraceae        367</t>
  </si>
  <si>
    <t>Balsaminaceae      63</t>
  </si>
  <si>
    <t>Fabaceae           61</t>
  </si>
  <si>
    <t>Lamiaceae          54</t>
  </si>
  <si>
    <t>Rosaceae           23</t>
  </si>
  <si>
    <t>Ericaceae          22</t>
  </si>
  <si>
    <t>Boraginaceae       15</t>
  </si>
  <si>
    <t>Solanaceae         15</t>
  </si>
  <si>
    <t>Hydrangeaceae      14</t>
  </si>
  <si>
    <t>Malvaceae          14</t>
  </si>
  <si>
    <t>Apocynaceae        11</t>
  </si>
  <si>
    <t>Plantaginaceae     11</t>
  </si>
  <si>
    <t>Onagraceae          9</t>
  </si>
  <si>
    <t>Pontederiaceae      6</t>
  </si>
  <si>
    <t>Hostacaeae          5</t>
  </si>
  <si>
    <t>Campanulaceae       3</t>
  </si>
  <si>
    <t>Ranunculaceae       3</t>
  </si>
  <si>
    <t>Verbenaceae         2</t>
  </si>
  <si>
    <t>Lythraceae          1</t>
  </si>
  <si>
    <t>Fabaceae    180</t>
  </si>
  <si>
    <t>Boraginaceae       86</t>
  </si>
  <si>
    <t>Lamiaceae    195</t>
  </si>
  <si>
    <t>Asteraceae    152</t>
  </si>
  <si>
    <t>Ericaceae    80</t>
  </si>
  <si>
    <t>Apocynaceae       93</t>
  </si>
  <si>
    <t>Rosaceae           79</t>
  </si>
  <si>
    <t>Balsaminaceae     35</t>
  </si>
  <si>
    <t>Acanthaceae        12</t>
  </si>
  <si>
    <t>Plantaginaceae    19</t>
  </si>
  <si>
    <t>Hydrangeaceae      10</t>
  </si>
  <si>
    <t>Ranunculaceae      8</t>
  </si>
  <si>
    <t>Fabaceae           8</t>
  </si>
  <si>
    <t>Brassicaceae        5</t>
  </si>
  <si>
    <t>Lamiaceae          5</t>
  </si>
  <si>
    <t>Lythraceae          4</t>
  </si>
  <si>
    <t>Onagraceae         5</t>
  </si>
  <si>
    <t>Hostacaeae          4</t>
  </si>
  <si>
    <t>Boraginaceae       5</t>
  </si>
  <si>
    <t>Solanaceae          3</t>
  </si>
  <si>
    <t>Malvaceae          4</t>
  </si>
  <si>
    <t>Elaeganceae         2</t>
  </si>
  <si>
    <t>Rubiaceae          3</t>
  </si>
  <si>
    <t>Apocynaceae         2</t>
  </si>
  <si>
    <t>Pontederiaceae     3</t>
  </si>
  <si>
    <t>Malvaceae           2</t>
  </si>
  <si>
    <t>Campanulaceae      2</t>
  </si>
  <si>
    <t>Grossulariaceae     2</t>
  </si>
  <si>
    <t>Phrymaceae         2</t>
  </si>
  <si>
    <t>Commelinaceae       2</t>
  </si>
  <si>
    <t>Iridaceae          1</t>
  </si>
  <si>
    <t>Violaceae           1</t>
  </si>
  <si>
    <t>Orobanchaceae      1</t>
  </si>
  <si>
    <t>Amaryllidaceae      1</t>
  </si>
  <si>
    <t>Liliaceae          1</t>
  </si>
  <si>
    <t>Buxaceae            1</t>
  </si>
  <si>
    <t>Styracaeae         1</t>
  </si>
  <si>
    <t>Caryophyllaceae     1</t>
  </si>
  <si>
    <t>Rhamnaceae         1</t>
  </si>
  <si>
    <t>Balsaminaceae       1</t>
  </si>
  <si>
    <t>Clethracea         1</t>
  </si>
  <si>
    <t>Ericaceae         80</t>
  </si>
  <si>
    <t>Fabaceae           180</t>
  </si>
  <si>
    <t>Boraginaceae        86</t>
  </si>
  <si>
    <t>Rosaceae            79</t>
  </si>
  <si>
    <t>Acanthaceae         12</t>
  </si>
  <si>
    <t>Hydrangeaceae       10</t>
  </si>
  <si>
    <t>Hypericaceae         9</t>
  </si>
  <si>
    <t>Papaverceae          6</t>
  </si>
  <si>
    <t>Apiaceae             5</t>
  </si>
  <si>
    <t>Brassicaceae         5</t>
  </si>
  <si>
    <t>Hostacaeae           4</t>
  </si>
  <si>
    <t>Lythraceae           4</t>
  </si>
  <si>
    <t>Solanaceae           3</t>
  </si>
  <si>
    <t>Malvaceae            2</t>
  </si>
  <si>
    <t>Commelinaceae        2</t>
  </si>
  <si>
    <t>Apocynaceae          2</t>
  </si>
  <si>
    <t>Grossulariaceae      2</t>
  </si>
  <si>
    <t>Elaeganceae          2</t>
  </si>
  <si>
    <t>Balsaminaceae        1</t>
  </si>
  <si>
    <t>Caryophyllaceae      1</t>
  </si>
  <si>
    <t>Violaceae            1</t>
  </si>
  <si>
    <t>Buxaceae             1</t>
  </si>
  <si>
    <t>Amaryllidaceae       1</t>
  </si>
  <si>
    <t>Analysis #9.3
- no bee spices, 3 clusters</t>
  </si>
  <si>
    <t>Asteraceae        152</t>
  </si>
  <si>
    <t>Apocynaceae        93</t>
  </si>
  <si>
    <t>Ericaceae          80</t>
  </si>
  <si>
    <t>Balsaminaceae      35</t>
  </si>
  <si>
    <t>Plantaginaceae     19</t>
  </si>
  <si>
    <t>Caprifoliaceae     12</t>
  </si>
  <si>
    <t>Ranunculaceae       8</t>
  </si>
  <si>
    <t>Rosaceae            6</t>
  </si>
  <si>
    <t>Boraginaceae        5</t>
  </si>
  <si>
    <t>Lamiaceae           5</t>
  </si>
  <si>
    <t>Onagraceae          5</t>
  </si>
  <si>
    <t>Rubiaceae           3</t>
  </si>
  <si>
    <t>Pontederiaceae      3</t>
  </si>
  <si>
    <t>Campanulaceae       2</t>
  </si>
  <si>
    <t>Phrymaceae          2</t>
  </si>
  <si>
    <t>Iridaceae           1</t>
  </si>
  <si>
    <t>Clethracea          1</t>
  </si>
  <si>
    <t>Liliaceae           1</t>
  </si>
  <si>
    <t>Rhamnaceae          1</t>
  </si>
  <si>
    <t>Styracaeae          1</t>
  </si>
  <si>
    <t>Orobanchaceae       1</t>
  </si>
  <si>
    <t>Analysis 8.6
- #8 with 6 clusters</t>
  </si>
  <si>
    <t>impatiens</t>
  </si>
  <si>
    <t>Rosaceae          138</t>
  </si>
  <si>
    <t>Asteraceae     255</t>
  </si>
  <si>
    <t>Asteraceae        181</t>
  </si>
  <si>
    <t>Fabaceae          258</t>
  </si>
  <si>
    <t>Balsaminaceae     99</t>
  </si>
  <si>
    <t>Asteraceae        110</t>
  </si>
  <si>
    <t>Lamiaceae          84</t>
  </si>
  <si>
    <t>Apocynaceae      1</t>
  </si>
  <si>
    <t>Lamiaceae          42</t>
  </si>
  <si>
    <t>Lamiaceae         160</t>
  </si>
  <si>
    <t>Ericaceae         102</t>
  </si>
  <si>
    <t>Apocynaceae        79</t>
  </si>
  <si>
    <t>Rubiaceae        1</t>
  </si>
  <si>
    <t>Lythraceae         27</t>
  </si>
  <si>
    <t>Asteraceae         61</t>
  </si>
  <si>
    <t>Boraginaceae       98</t>
  </si>
  <si>
    <t>Fabaceae           65</t>
  </si>
  <si>
    <t>Hypericaceae        7</t>
  </si>
  <si>
    <t>Campanulaceae      13</t>
  </si>
  <si>
    <t>Lamiaceae          56</t>
  </si>
  <si>
    <t>Asteraceae         42</t>
  </si>
  <si>
    <t>Solanaceae          6</t>
  </si>
  <si>
    <t>Papaverceae         7</t>
  </si>
  <si>
    <t>Apocynaceae        30</t>
  </si>
  <si>
    <t>Boraginaceae       39</t>
  </si>
  <si>
    <t>Rosaceae            5</t>
  </si>
  <si>
    <t>Rosaceae           26</t>
  </si>
  <si>
    <t>Hypericaceae       21</t>
  </si>
  <si>
    <t>Plantaginaceae     24</t>
  </si>
  <si>
    <t>Acanthaceae        16</t>
  </si>
  <si>
    <t>Brassicaceae        2</t>
  </si>
  <si>
    <t>Solanaceae         21</t>
  </si>
  <si>
    <t>Plantaginaceae      5</t>
  </si>
  <si>
    <t>Ranunculaceae       1</t>
  </si>
  <si>
    <t>Hydrangeaceae      19</t>
  </si>
  <si>
    <t>Plantaginaceae     14</t>
  </si>
  <si>
    <t>Fabaceae            5</t>
  </si>
  <si>
    <t>Rubiaceae           1</t>
  </si>
  <si>
    <t>Malvaceae          15</t>
  </si>
  <si>
    <t>Ranunculaceae      14</t>
  </si>
  <si>
    <t>Caprifoliaceae     13</t>
  </si>
  <si>
    <t>Apiaceae           13</t>
  </si>
  <si>
    <t>Crassulaceae        4</t>
  </si>
  <si>
    <t>Onagraceae         11</t>
  </si>
  <si>
    <t>Clethracea         13</t>
  </si>
  <si>
    <t>Apiaceae            3</t>
  </si>
  <si>
    <t>Fabaceae           10</t>
  </si>
  <si>
    <t>Hydrangeaceae      13</t>
  </si>
  <si>
    <t>Hydrangeaceae       2</t>
  </si>
  <si>
    <t>Pontederiaceae      9</t>
  </si>
  <si>
    <t>Commelinaceae       9</t>
  </si>
  <si>
    <t>Hostacaeae          9</t>
  </si>
  <si>
    <t>Lythraceae          7</t>
  </si>
  <si>
    <t>Crassulaceae        6</t>
  </si>
  <si>
    <t>Elaeganceae         5</t>
  </si>
  <si>
    <t>Campanulaceae       5</t>
  </si>
  <si>
    <t>Polygonaceae        5</t>
  </si>
  <si>
    <t>Papaverceae         2</t>
  </si>
  <si>
    <t>Onagraceae          4</t>
  </si>
  <si>
    <t>Rubiaceae           4</t>
  </si>
  <si>
    <t>Amaryllidaceae      3</t>
  </si>
  <si>
    <t>Verbenaceae         1</t>
  </si>
  <si>
    <t>Analysis 8.5
- #8 with 5 clusters</t>
  </si>
  <si>
    <t>Asteraceae        436</t>
  </si>
  <si>
    <t>Apocynaceae         1</t>
  </si>
  <si>
    <t xml:space="preserve">Analysis #8.4
All bee species included (excluding affinis because it never appears in MA) -- still no weight in clustering
All elevations included
Limited to 2017 and on
4 Clusters -- default
</t>
  </si>
  <si>
    <t>Balsaminaceae      99</t>
  </si>
  <si>
    <t>Plantaginaceae     30</t>
  </si>
  <si>
    <t>Analysis 8.3
- #8 with 3 clusters</t>
  </si>
  <si>
    <t>Asteraceae        478</t>
  </si>
  <si>
    <t>Lamiaceae         126</t>
  </si>
  <si>
    <t>Apocynaceae        80</t>
  </si>
  <si>
    <t>Fabaceae           70</t>
  </si>
  <si>
    <t>Lythraceae         34</t>
  </si>
  <si>
    <t>Hypericaceae       28</t>
  </si>
  <si>
    <t>Acanthaceae        22</t>
  </si>
  <si>
    <t>Apiaceae           16</t>
  </si>
  <si>
    <t>Hydrangeaceae      15</t>
  </si>
  <si>
    <t>Polygonaceae       11</t>
  </si>
  <si>
    <t>Crassulaceae       10</t>
  </si>
  <si>
    <t>Amaryllidaceae      7</t>
  </si>
  <si>
    <t>Malvaceae           6</t>
  </si>
  <si>
    <t>Verbenaceae         6</t>
  </si>
  <si>
    <t>Rubiaceae           5</t>
  </si>
  <si>
    <t>Analysis #just impatiens + --
1. binned elevation into 4 equal-sized groups and then used one-hot encoding
2. removed all data where the flower_family was a family which had less than 5 occurrences</t>
  </si>
  <si>
    <t>Impatiens - Med tongue</t>
  </si>
  <si>
    <t>Asteraceae</t>
  </si>
  <si>
    <t>Fabaceae</t>
  </si>
  <si>
    <t>Lamiaceae</t>
  </si>
  <si>
    <t>Rosaceae</t>
  </si>
  <si>
    <t>Balsaminaceae</t>
  </si>
  <si>
    <t>Boraginaceae</t>
  </si>
  <si>
    <t>Solanaceae</t>
  </si>
  <si>
    <t>Plantaginaceae</t>
  </si>
  <si>
    <t>Lythraceae</t>
  </si>
  <si>
    <t>Hydrangeaceae</t>
  </si>
  <si>
    <t>Ericaceae</t>
  </si>
  <si>
    <t>Hypericaceae</t>
  </si>
  <si>
    <t xml:space="preserve">Campanulaceae </t>
  </si>
  <si>
    <t xml:space="preserve">Apocynaceae </t>
  </si>
  <si>
    <t>Malvaceae</t>
  </si>
  <si>
    <t xml:space="preserve">Clethracea </t>
  </si>
  <si>
    <t>Apiaceae</t>
  </si>
  <si>
    <t>Polygonaceae</t>
  </si>
  <si>
    <t xml:space="preserve">Ranunculaceae </t>
  </si>
  <si>
    <t>Acanthaceae</t>
  </si>
  <si>
    <t>Onagraceae</t>
  </si>
  <si>
    <t>Crassulaceae</t>
  </si>
  <si>
    <t>Verbenaceae</t>
  </si>
  <si>
    <t>Amaryllidaceae</t>
  </si>
  <si>
    <t>Commelinaceae</t>
  </si>
  <si>
    <t>Pontederiaceae</t>
  </si>
  <si>
    <t>Hostacaeae</t>
  </si>
  <si>
    <t>Analysis #6 --
1. binned elevation into 4 equal-sized groups and then used one-hot encoding
2. removed all data where the flower_family was a family which had less than 5 occurrences</t>
  </si>
  <si>
    <t>Caprifoliaceae</t>
  </si>
  <si>
    <t>Papaverceae</t>
  </si>
  <si>
    <t>Brassicaceae</t>
  </si>
  <si>
    <t>Entire Data Set</t>
  </si>
  <si>
    <t>Interaction Threshold  &gt; 4</t>
  </si>
  <si>
    <t xml:space="preserve">Analysis #5 
- Flower shape grouped differently
- elevation has a simple threshold </t>
  </si>
  <si>
    <t>Predominantly short/no tube flower shape with the most diverse range of plant family</t>
  </si>
  <si>
    <t>Predominantly open tube</t>
  </si>
  <si>
    <t>90% nonnative; long &amp; tube w spur, less diverse plant families (#1 fabaceae)</t>
  </si>
  <si>
    <t>93% native; long &amp; tube w spur, less diverse plant families (#1 lamiaceae)</t>
  </si>
  <si>
    <t>90% nonnative -- long tube dominant</t>
  </si>
  <si>
    <t>92% native; only cluster containing tube w spurr</t>
  </si>
  <si>
    <t>long &amp; tube w spur</t>
  </si>
  <si>
    <t>Rubiaceae</t>
  </si>
  <si>
    <t>Elaeganceae</t>
  </si>
  <si>
    <t>Phrymaceae</t>
  </si>
  <si>
    <t>Buxaceae</t>
  </si>
  <si>
    <t>Caryophyllaceae</t>
  </si>
  <si>
    <t>Grossulariaceae</t>
  </si>
  <si>
    <t>Iridaceae</t>
  </si>
  <si>
    <t xml:space="preserve">Liliaceae </t>
  </si>
  <si>
    <t>Orobanchaceae</t>
  </si>
  <si>
    <t>Rhamnaceae</t>
  </si>
  <si>
    <t>Styracaeae</t>
  </si>
  <si>
    <t>Violaceae</t>
  </si>
  <si>
    <t>Analysis #4
- #3 w no bee speices weight</t>
  </si>
  <si>
    <t>short/no tube + open tube</t>
  </si>
  <si>
    <t>Plant families w less than 5 total interactions</t>
  </si>
  <si>
    <t>Analysis #3
- Elevation and Loc more heavily weighted</t>
  </si>
  <si>
    <t>Analysis # 2
- Same data as #1 but includes native classification and plant family info</t>
  </si>
  <si>
    <t>fervidus *</t>
  </si>
  <si>
    <t>terricola *</t>
  </si>
  <si>
    <t>borealis *</t>
  </si>
  <si>
    <t>pensylvanicus*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</si>
</sst>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color rgb="FF000000"/>
      <name val="Arial"/>
    </font>
    <font/>
    <font>
      <name val="Arial"/>
    </font>
  </fonts>
  <fills count="1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D9D2E9"/>
        <bgColor rgb="FFD9D2E9"/>
      </patternFill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  <fill>
      <patternFill patternType="solid">
        <fgColor rgb="FFFAF7A2"/>
        <bgColor rgb="FFFAF7A2"/>
      </patternFill>
    </fill>
    <fill>
      <patternFill patternType="solid">
        <fgColor rgb="FFF9CB9C"/>
        <bgColor rgb="FFF9CB9C"/>
      </patternFill>
    </fill>
    <fill>
      <patternFill patternType="solid">
        <fgColor rgb="FFD5A6BD"/>
        <bgColor rgb="FFD5A6BD"/>
      </patternFill>
    </fill>
    <fill>
      <patternFill patternType="solid">
        <fgColor rgb="FFD0E0E3"/>
        <bgColor rgb="FFD0E0E3"/>
      </patternFill>
    </fill>
    <fill>
      <patternFill patternType="solid">
        <fgColor rgb="FFACFCAC"/>
        <bgColor rgb="FFACFCAC"/>
      </patternFill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EAD1DC"/>
        <bgColor rgb="FFEAD1DC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1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 readingOrder="0" vertical="bottom"/>
    </xf>
    <xf borderId="0" fillId="0" fontId="1" numFmtId="0" xfId="0" applyAlignment="1" applyFont="1">
      <alignment horizontal="center"/>
    </xf>
    <xf borderId="0" fillId="2" fontId="1" numFmtId="0" xfId="0" applyAlignment="1" applyFill="1" applyFont="1">
      <alignment readingOrder="0"/>
    </xf>
    <xf borderId="0" fillId="2" fontId="2" numFmtId="0" xfId="0" applyAlignment="1" applyFont="1">
      <alignment horizontal="center"/>
    </xf>
    <xf borderId="0" fillId="2" fontId="2" numFmtId="0" xfId="0" applyFont="1"/>
    <xf borderId="0" fillId="2" fontId="2" numFmtId="0" xfId="0" applyAlignment="1" applyFont="1">
      <alignment horizontal="right" vertical="bottom"/>
    </xf>
    <xf borderId="0" fillId="3" fontId="1" numFmtId="0" xfId="0" applyAlignment="1" applyFill="1" applyFont="1">
      <alignment readingOrder="0"/>
    </xf>
    <xf borderId="0" fillId="3" fontId="2" numFmtId="0" xfId="0" applyAlignment="1" applyFont="1">
      <alignment horizontal="center"/>
    </xf>
    <xf borderId="0" fillId="3" fontId="2" numFmtId="0" xfId="0" applyFont="1"/>
    <xf borderId="0" fillId="3" fontId="2" numFmtId="0" xfId="0" applyAlignment="1" applyFont="1">
      <alignment vertical="bottom"/>
    </xf>
    <xf borderId="0" fillId="3" fontId="1" numFmtId="0" xfId="0" applyAlignment="1" applyFont="1">
      <alignment horizontal="right" readingOrder="0"/>
    </xf>
    <xf borderId="0" fillId="3" fontId="2" numFmtId="0" xfId="0" applyAlignment="1" applyFont="1">
      <alignment horizontal="right" readingOrder="0"/>
    </xf>
    <xf borderId="0" fillId="3" fontId="2" numFmtId="0" xfId="0" applyAlignment="1" applyFont="1">
      <alignment readingOrder="0"/>
    </xf>
    <xf borderId="0" fillId="3" fontId="2" numFmtId="0" xfId="0" applyAlignment="1" applyFont="1">
      <alignment horizontal="right" vertical="bottom"/>
    </xf>
    <xf borderId="0" fillId="3" fontId="2" numFmtId="0" xfId="0" applyAlignment="1" applyFont="1">
      <alignment horizontal="center" readingOrder="0"/>
    </xf>
    <xf borderId="0" fillId="3" fontId="2" numFmtId="0" xfId="0" applyAlignment="1" applyFont="1">
      <alignment horizontal="center" vertical="bottom"/>
    </xf>
    <xf borderId="0" fillId="3" fontId="2" numFmtId="9" xfId="0" applyAlignment="1" applyFont="1" applyNumberFormat="1">
      <alignment horizontal="center" readingOrder="0"/>
    </xf>
    <xf borderId="0" fillId="3" fontId="2" numFmtId="9" xfId="0" applyAlignment="1" applyFont="1" applyNumberFormat="1">
      <alignment horizontal="center" vertical="bottom"/>
    </xf>
    <xf borderId="0" fillId="3" fontId="3" numFmtId="0" xfId="0" applyAlignment="1" applyFont="1">
      <alignment horizontal="right" readingOrder="0"/>
    </xf>
    <xf borderId="0" fillId="4" fontId="1" numFmtId="0" xfId="0" applyAlignment="1" applyFill="1" applyFont="1">
      <alignment readingOrder="0"/>
    </xf>
    <xf borderId="0" fillId="4" fontId="2" numFmtId="0" xfId="0" applyAlignment="1" applyFont="1">
      <alignment horizontal="center"/>
    </xf>
    <xf borderId="0" fillId="4" fontId="2" numFmtId="0" xfId="0" applyFont="1"/>
    <xf borderId="0" fillId="4" fontId="2" numFmtId="0" xfId="0" applyAlignment="1" applyFont="1">
      <alignment vertical="bottom"/>
    </xf>
    <xf borderId="0" fillId="4" fontId="2" numFmtId="0" xfId="0" applyAlignment="1" applyFont="1">
      <alignment horizontal="center" readingOrder="0"/>
    </xf>
    <xf borderId="0" fillId="4" fontId="2" numFmtId="0" xfId="0" applyAlignment="1" applyFont="1">
      <alignment readingOrder="0"/>
    </xf>
    <xf borderId="0" fillId="4" fontId="2" numFmtId="0" xfId="0" applyAlignment="1" applyFont="1">
      <alignment horizontal="right" vertical="bottom"/>
    </xf>
    <xf borderId="0" fillId="5" fontId="2" numFmtId="0" xfId="0" applyAlignment="1" applyFill="1" applyFont="1">
      <alignment horizontal="right" vertical="bottom"/>
    </xf>
    <xf borderId="0" fillId="5" fontId="2" numFmtId="0" xfId="0" applyAlignment="1" applyFont="1">
      <alignment readingOrder="0"/>
    </xf>
    <xf borderId="0" fillId="4" fontId="2" numFmtId="0" xfId="0" applyAlignment="1" applyFont="1">
      <alignment vertical="bottom"/>
    </xf>
    <xf borderId="0" fillId="6" fontId="1" numFmtId="0" xfId="0" applyAlignment="1" applyFill="1" applyFont="1">
      <alignment readingOrder="0"/>
    </xf>
    <xf borderId="0" fillId="6" fontId="2" numFmtId="0" xfId="0" applyAlignment="1" applyFont="1">
      <alignment horizontal="center" readingOrder="0"/>
    </xf>
    <xf borderId="0" fillId="6" fontId="2" numFmtId="0" xfId="0" applyFont="1"/>
    <xf borderId="0" fillId="6" fontId="2" numFmtId="0" xfId="0" applyAlignment="1" applyFont="1">
      <alignment vertical="bottom"/>
    </xf>
    <xf borderId="0" fillId="6" fontId="1" numFmtId="0" xfId="0" applyAlignment="1" applyFont="1">
      <alignment horizontal="right" readingOrder="0"/>
    </xf>
    <xf borderId="0" fillId="6" fontId="2" numFmtId="0" xfId="0" applyAlignment="1" applyFont="1">
      <alignment readingOrder="0"/>
    </xf>
    <xf borderId="0" fillId="6" fontId="2" numFmtId="0" xfId="0" applyAlignment="1" applyFont="1">
      <alignment horizontal="right" vertical="bottom"/>
    </xf>
    <xf borderId="0" fillId="6" fontId="1" numFmtId="0" xfId="0" applyAlignment="1" applyFont="1">
      <alignment horizontal="right" vertical="bottom"/>
    </xf>
    <xf borderId="0" fillId="6" fontId="3" numFmtId="0" xfId="0" applyAlignment="1" applyFont="1">
      <alignment horizontal="right" vertical="bottom"/>
    </xf>
    <xf borderId="0" fillId="6" fontId="3" numFmtId="0" xfId="0" applyAlignment="1" applyFont="1">
      <alignment horizontal="right" readingOrder="0"/>
    </xf>
    <xf borderId="0" fillId="6" fontId="1" numFmtId="0" xfId="0" applyAlignment="1" applyFont="1">
      <alignment horizontal="right" readingOrder="0" vertical="bottom"/>
    </xf>
    <xf borderId="0" fillId="6" fontId="2" numFmtId="0" xfId="0" applyAlignment="1" applyFont="1">
      <alignment vertical="bottom"/>
    </xf>
    <xf borderId="0" fillId="7" fontId="1" numFmtId="0" xfId="0" applyAlignment="1" applyFill="1" applyFont="1">
      <alignment readingOrder="0"/>
    </xf>
    <xf borderId="0" fillId="7" fontId="2" numFmtId="0" xfId="0" applyAlignment="1" applyFont="1">
      <alignment horizontal="center"/>
    </xf>
    <xf borderId="0" fillId="7" fontId="2" numFmtId="0" xfId="0" applyFont="1"/>
    <xf borderId="0" fillId="7" fontId="2" numFmtId="0" xfId="0" applyAlignment="1" applyFont="1">
      <alignment vertical="bottom"/>
    </xf>
    <xf borderId="0" fillId="7" fontId="2" numFmtId="0" xfId="0" applyAlignment="1" applyFont="1">
      <alignment readingOrder="0"/>
    </xf>
    <xf borderId="0" fillId="7" fontId="1" numFmtId="0" xfId="0" applyAlignment="1" applyFont="1">
      <alignment horizontal="right" readingOrder="0"/>
    </xf>
    <xf borderId="0" fillId="7" fontId="2" numFmtId="0" xfId="0" applyAlignment="1" applyFont="1">
      <alignment horizontal="center" readingOrder="0"/>
    </xf>
    <xf borderId="0" fillId="7" fontId="2" numFmtId="0" xfId="0" applyAlignment="1" applyFont="1">
      <alignment horizontal="right" vertical="bottom"/>
    </xf>
    <xf borderId="0" fillId="8" fontId="1" numFmtId="0" xfId="0" applyAlignment="1" applyFill="1" applyFont="1">
      <alignment readingOrder="0"/>
    </xf>
    <xf borderId="0" fillId="8" fontId="2" numFmtId="0" xfId="0" applyAlignment="1" applyFont="1">
      <alignment horizontal="center"/>
    </xf>
    <xf borderId="0" fillId="8" fontId="2" numFmtId="0" xfId="0" applyFont="1"/>
    <xf borderId="0" fillId="8" fontId="2" numFmtId="0" xfId="0" applyAlignment="1" applyFont="1">
      <alignment vertical="bottom"/>
    </xf>
    <xf borderId="0" fillId="8" fontId="1" numFmtId="0" xfId="0" applyAlignment="1" applyFont="1">
      <alignment horizontal="right" readingOrder="0"/>
    </xf>
    <xf borderId="0" fillId="8" fontId="2" numFmtId="0" xfId="0" applyAlignment="1" applyFont="1">
      <alignment horizontal="center" readingOrder="0"/>
    </xf>
    <xf borderId="0" fillId="8" fontId="2" numFmtId="0" xfId="0" applyAlignment="1" applyFont="1">
      <alignment readingOrder="0"/>
    </xf>
    <xf borderId="0" fillId="8" fontId="2" numFmtId="0" xfId="0" applyAlignment="1" applyFont="1">
      <alignment horizontal="right" vertical="bottom"/>
    </xf>
    <xf borderId="0" fillId="9" fontId="1" numFmtId="0" xfId="0" applyAlignment="1" applyFill="1" applyFont="1">
      <alignment readingOrder="0"/>
    </xf>
    <xf borderId="0" fillId="9" fontId="2" numFmtId="0" xfId="0" applyAlignment="1" applyFont="1">
      <alignment horizontal="center"/>
    </xf>
    <xf borderId="0" fillId="9" fontId="2" numFmtId="0" xfId="0" applyFont="1"/>
    <xf borderId="0" fillId="9" fontId="2" numFmtId="0" xfId="0" applyAlignment="1" applyFont="1">
      <alignment vertical="bottom"/>
    </xf>
    <xf borderId="0" fillId="9" fontId="1" numFmtId="0" xfId="0" applyAlignment="1" applyFont="1">
      <alignment horizontal="right" readingOrder="0"/>
    </xf>
    <xf borderId="0" fillId="9" fontId="2" numFmtId="0" xfId="0" applyAlignment="1" applyFont="1">
      <alignment horizontal="center" readingOrder="0"/>
    </xf>
    <xf borderId="0" fillId="9" fontId="2" numFmtId="0" xfId="0" applyAlignment="1" applyFont="1">
      <alignment readingOrder="0"/>
    </xf>
    <xf borderId="0" fillId="5" fontId="2" numFmtId="0" xfId="0" applyAlignment="1" applyFont="1">
      <alignment readingOrder="0" vertical="bottom"/>
    </xf>
    <xf borderId="0" fillId="9" fontId="2" numFmtId="0" xfId="0" applyAlignment="1" applyFont="1">
      <alignment readingOrder="0" vertical="bottom"/>
    </xf>
    <xf borderId="0" fillId="9" fontId="2" numFmtId="0" xfId="0" applyAlignment="1" applyFont="1">
      <alignment horizontal="right" readingOrder="0"/>
    </xf>
    <xf borderId="0" fillId="9" fontId="2" numFmtId="0" xfId="0" applyAlignment="1" applyFont="1">
      <alignment vertical="bottom"/>
    </xf>
    <xf borderId="0" fillId="9" fontId="2" numFmtId="0" xfId="0" applyAlignment="1" applyFont="1">
      <alignment horizontal="right" vertical="bottom"/>
    </xf>
    <xf borderId="0" fillId="10" fontId="1" numFmtId="0" xfId="0" applyAlignment="1" applyFill="1" applyFont="1">
      <alignment readingOrder="0"/>
    </xf>
    <xf borderId="0" fillId="10" fontId="2" numFmtId="0" xfId="0" applyAlignment="1" applyFont="1">
      <alignment horizontal="center"/>
    </xf>
    <xf borderId="0" fillId="10" fontId="2" numFmtId="0" xfId="0" applyFont="1"/>
    <xf borderId="0" fillId="10" fontId="2" numFmtId="0" xfId="0" applyAlignment="1" applyFont="1">
      <alignment vertical="bottom"/>
    </xf>
    <xf borderId="0" fillId="10" fontId="1" numFmtId="0" xfId="0" applyAlignment="1" applyFont="1">
      <alignment horizontal="right" readingOrder="0"/>
    </xf>
    <xf borderId="0" fillId="10" fontId="2" numFmtId="0" xfId="0" applyAlignment="1" applyFont="1">
      <alignment horizontal="center" readingOrder="0"/>
    </xf>
    <xf borderId="0" fillId="10" fontId="2" numFmtId="0" xfId="0" applyAlignment="1" applyFont="1">
      <alignment readingOrder="0"/>
    </xf>
    <xf borderId="0" fillId="10" fontId="2" numFmtId="0" xfId="0" applyAlignment="1" applyFont="1">
      <alignment readingOrder="0" vertical="bottom"/>
    </xf>
    <xf borderId="0" fillId="11" fontId="1" numFmtId="0" xfId="0" applyAlignment="1" applyFill="1" applyFont="1">
      <alignment readingOrder="0"/>
    </xf>
    <xf borderId="0" fillId="11" fontId="2" numFmtId="0" xfId="0" applyAlignment="1" applyFont="1">
      <alignment horizontal="center"/>
    </xf>
    <xf borderId="0" fillId="11" fontId="2" numFmtId="0" xfId="0" applyFont="1"/>
    <xf borderId="0" fillId="11" fontId="2" numFmtId="0" xfId="0" applyAlignment="1" applyFont="1">
      <alignment readingOrder="0"/>
    </xf>
    <xf borderId="0" fillId="11" fontId="2" numFmtId="0" xfId="0" applyAlignment="1" applyFont="1">
      <alignment readingOrder="0" vertical="bottom"/>
    </xf>
    <xf borderId="0" fillId="11" fontId="2" numFmtId="0" xfId="0" applyAlignment="1" applyFont="1">
      <alignment vertical="bottom"/>
    </xf>
    <xf borderId="0" fillId="0" fontId="2" numFmtId="0" xfId="0" applyFont="1"/>
    <xf borderId="0" fillId="0" fontId="2" numFmtId="0" xfId="0" applyAlignment="1" applyFont="1">
      <alignment readingOrder="0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readingOrder="0" shrinkToFit="0" vertical="bottom" wrapText="1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right" readingOrder="0"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0" fontId="1" numFmtId="0" xfId="0" applyFont="1"/>
    <xf borderId="0" fillId="0" fontId="2" numFmtId="0" xfId="0" applyAlignment="1" applyFont="1">
      <alignment horizontal="center"/>
    </xf>
    <xf borderId="0" fillId="5" fontId="4" numFmtId="0" xfId="0" applyAlignment="1" applyFont="1">
      <alignment readingOrder="0"/>
    </xf>
    <xf borderId="0" fillId="8" fontId="4" numFmtId="0" xfId="0" applyAlignment="1" applyFont="1">
      <alignment readingOrder="0"/>
    </xf>
    <xf borderId="0" fillId="0" fontId="2" numFmtId="0" xfId="0" applyAlignment="1" applyFont="1">
      <alignment horizontal="right"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right" readingOrder="0"/>
    </xf>
    <xf borderId="0" fillId="3" fontId="2" numFmtId="0" xfId="0" applyAlignment="1" applyFont="1">
      <alignment readingOrder="0" vertical="bottom"/>
    </xf>
    <xf borderId="0" fillId="4" fontId="2" numFmtId="0" xfId="0" applyAlignment="1" applyFont="1">
      <alignment readingOrder="0" vertical="bottom"/>
    </xf>
    <xf borderId="0" fillId="6" fontId="2" numFmtId="0" xfId="0" applyAlignment="1" applyFont="1">
      <alignment readingOrder="0" vertical="bottom"/>
    </xf>
    <xf borderId="0" fillId="7" fontId="2" numFmtId="0" xfId="0" applyAlignment="1" applyFont="1">
      <alignment vertical="bottom"/>
    </xf>
    <xf borderId="0" fillId="7" fontId="2" numFmtId="0" xfId="0" applyAlignment="1" applyFont="1">
      <alignment readingOrder="0" vertical="bottom"/>
    </xf>
    <xf borderId="0" fillId="8" fontId="2" numFmtId="0" xfId="0" applyAlignment="1" applyFont="1">
      <alignment readingOrder="0" vertical="bottom"/>
    </xf>
    <xf borderId="0" fillId="0" fontId="5" numFmtId="0" xfId="0" applyAlignment="1" applyFont="1">
      <alignment horizontal="right" readingOrder="0" vertical="bottom"/>
    </xf>
    <xf borderId="0" fillId="11" fontId="2" numFmtId="0" xfId="0" applyAlignment="1" applyFont="1">
      <alignment horizontal="right" readingOrder="0"/>
    </xf>
    <xf borderId="0" fillId="11" fontId="2" numFmtId="0" xfId="0" applyAlignment="1" applyFont="1">
      <alignment horizontal="center" readingOrder="0"/>
    </xf>
    <xf borderId="0" fillId="5" fontId="2" numFmtId="0" xfId="0" applyAlignment="1" applyFont="1">
      <alignment horizontal="right" readingOrder="0" vertical="bottom"/>
    </xf>
    <xf borderId="0" fillId="5" fontId="2" numFmtId="0" xfId="0" applyAlignment="1" applyFont="1">
      <alignment vertical="bottom"/>
    </xf>
    <xf borderId="0" fillId="11" fontId="2" numFmtId="0" xfId="0" applyAlignment="1" applyFont="1">
      <alignment horizontal="right" readingOrder="0"/>
    </xf>
    <xf borderId="0" fillId="11" fontId="2" numFmtId="0" xfId="0" applyAlignment="1" applyFont="1">
      <alignment horizontal="right" readingOrder="0" vertical="bottom"/>
    </xf>
    <xf borderId="0" fillId="11" fontId="2" numFmtId="0" xfId="0" applyAlignment="1" applyFont="1">
      <alignment vertical="bottom"/>
    </xf>
    <xf borderId="0" fillId="11" fontId="2" numFmtId="0" xfId="0" applyAlignment="1" applyFont="1">
      <alignment horizontal="right" vertical="bottom"/>
    </xf>
    <xf borderId="0" fillId="11" fontId="2" numFmtId="0" xfId="0" applyAlignment="1" applyFont="1">
      <alignment horizontal="right" vertical="bottom"/>
    </xf>
    <xf borderId="0" fillId="8" fontId="2" numFmtId="0" xfId="0" applyAlignment="1" applyFont="1">
      <alignment vertical="bottom"/>
    </xf>
    <xf borderId="0" fillId="5" fontId="2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0" fillId="5" fontId="2" numFmtId="0" xfId="0" applyAlignment="1" applyFont="1">
      <alignment shrinkToFit="0" vertical="bottom" wrapText="0"/>
    </xf>
    <xf borderId="0" fillId="5" fontId="2" numFmtId="0" xfId="0" applyAlignment="1" applyFont="1">
      <alignment vertical="bottom"/>
    </xf>
    <xf borderId="0" fillId="11" fontId="2" numFmtId="0" xfId="0" applyAlignment="1" applyFont="1">
      <alignment readingOrder="0"/>
    </xf>
    <xf borderId="0" fillId="11" fontId="2" numFmtId="0" xfId="0" applyAlignment="1" applyFont="1">
      <alignment horizontal="center" vertical="bottom"/>
    </xf>
    <xf borderId="0" fillId="11" fontId="2" numFmtId="0" xfId="0" applyAlignment="1" applyFont="1">
      <alignment readingOrder="0" shrinkToFit="0" vertical="bottom" wrapText="0"/>
    </xf>
    <xf borderId="1" fillId="11" fontId="2" numFmtId="0" xfId="0" applyAlignment="1" applyBorder="1" applyFont="1">
      <alignment readingOrder="0"/>
    </xf>
    <xf borderId="0" fillId="12" fontId="1" numFmtId="0" xfId="0" applyAlignment="1" applyFill="1" applyFont="1">
      <alignment horizontal="center"/>
    </xf>
    <xf borderId="0" fillId="0" fontId="1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 readingOrder="0" shrinkToFit="0" wrapText="1"/>
    </xf>
    <xf borderId="0" fillId="12" fontId="1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12" fontId="2" numFmtId="0" xfId="0" applyFont="1"/>
    <xf borderId="0" fillId="5" fontId="2" numFmtId="0" xfId="0" applyAlignment="1" applyFont="1">
      <alignment horizontal="center" readingOrder="0"/>
    </xf>
    <xf borderId="0" fillId="5" fontId="2" numFmtId="9" xfId="0" applyAlignment="1" applyFont="1" applyNumberFormat="1">
      <alignment horizontal="center" readingOrder="0"/>
    </xf>
    <xf borderId="0" fillId="12" fontId="2" numFmtId="0" xfId="0" applyAlignment="1" applyFont="1">
      <alignment readingOrder="0"/>
    </xf>
    <xf borderId="0" fillId="13" fontId="2" numFmtId="0" xfId="0" applyAlignment="1" applyFill="1" applyFont="1">
      <alignment readingOrder="0"/>
    </xf>
    <xf borderId="0" fillId="12" fontId="2" numFmtId="0" xfId="0" applyAlignment="1" applyFont="1">
      <alignment vertical="bottom"/>
    </xf>
    <xf borderId="0" fillId="14" fontId="2" numFmtId="0" xfId="0" applyAlignment="1" applyFill="1" applyFont="1">
      <alignment readingOrder="0"/>
    </xf>
    <xf borderId="0" fillId="14" fontId="2" numFmtId="0" xfId="0" applyAlignment="1" applyFont="1">
      <alignment horizontal="center" readingOrder="0"/>
    </xf>
    <xf borderId="0" fillId="14" fontId="2" numFmtId="0" xfId="0" applyAlignment="1" applyFont="1">
      <alignment horizontal="right" readingOrder="0" vertical="bottom"/>
    </xf>
    <xf borderId="0" fillId="14" fontId="2" numFmtId="0" xfId="0" applyAlignment="1" applyFont="1">
      <alignment vertical="bottom"/>
    </xf>
    <xf borderId="0" fillId="14" fontId="2" numFmtId="0" xfId="0" applyFont="1"/>
    <xf borderId="0" fillId="14" fontId="2" numFmtId="0" xfId="0" applyAlignment="1" applyFont="1">
      <alignment readingOrder="0" vertical="bottom"/>
    </xf>
    <xf borderId="0" fillId="12" fontId="2" numFmtId="0" xfId="0" applyAlignment="1" applyFont="1">
      <alignment shrinkToFit="0" vertical="bottom" wrapText="0"/>
    </xf>
    <xf borderId="0" fillId="14" fontId="2" numFmtId="0" xfId="0" applyAlignment="1" applyFont="1">
      <alignment horizontal="right" vertical="bottom"/>
    </xf>
    <xf borderId="1" fillId="12" fontId="2" numFmtId="0" xfId="0" applyAlignment="1" applyBorder="1" applyFont="1">
      <alignment shrinkToFit="0" vertical="bottom" wrapText="0"/>
    </xf>
    <xf borderId="1" fillId="12" fontId="2" numFmtId="0" xfId="0" applyAlignment="1" applyBorder="1" applyFont="1">
      <alignment vertical="bottom"/>
    </xf>
    <xf borderId="1" fillId="12" fontId="2" numFmtId="0" xfId="0" applyBorder="1" applyFont="1"/>
    <xf borderId="0" fillId="14" fontId="1" numFmtId="0" xfId="0" applyAlignment="1" applyFont="1">
      <alignment readingOrder="0"/>
    </xf>
    <xf borderId="0" fillId="13" fontId="2" numFmtId="0" xfId="0" applyAlignment="1" applyFont="1">
      <alignment readingOrder="0" vertical="bottom"/>
    </xf>
    <xf borderId="0" fillId="13" fontId="2" numFmtId="0" xfId="0" applyAlignment="1" applyFont="1">
      <alignment horizontal="right" readingOrder="0" vertical="bottom"/>
    </xf>
    <xf borderId="0" fillId="14" fontId="1" numFmtId="0" xfId="0" applyAlignment="1" applyFont="1">
      <alignment readingOrder="0" shrinkToFit="0" vertical="bottom" wrapText="1"/>
    </xf>
    <xf borderId="0" fillId="14" fontId="2" numFmtId="0" xfId="0" applyAlignment="1" applyFont="1">
      <alignment horizontal="center" vertical="bottom"/>
    </xf>
    <xf borderId="0" fillId="5" fontId="2" numFmtId="0" xfId="0" applyAlignment="1" applyFont="1">
      <alignment horizontal="right" vertical="bottom"/>
    </xf>
    <xf borderId="0" fillId="5" fontId="3" numFmtId="0" xfId="0" applyAlignment="1" applyFont="1">
      <alignment horizontal="right" readingOrder="0"/>
    </xf>
    <xf borderId="0" fillId="6" fontId="4" numFmtId="0" xfId="0" applyAlignment="1" applyFont="1">
      <alignment readingOrder="0"/>
    </xf>
    <xf borderId="0" fillId="11" fontId="1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24" Type="http://schemas.openxmlformats.org/officeDocument/2006/relationships/worksheet" Target="worksheets/sheet21.xml"/><Relationship Id="rId12" Type="http://schemas.openxmlformats.org/officeDocument/2006/relationships/worksheet" Target="worksheets/sheet9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36.29"/>
    <col customWidth="1" min="2" max="2" width="19.86"/>
    <col customWidth="1" min="3" max="3" width="22.57"/>
    <col customWidth="1" hidden="1" min="4" max="4" width="19.57"/>
    <col customWidth="1" min="5" max="5" width="19.57"/>
    <col customWidth="1" hidden="1" min="6" max="6" width="18.71"/>
    <col customWidth="1" min="7" max="7" width="18.71"/>
    <col customWidth="1" hidden="1" min="8" max="8" width="19.57"/>
    <col customWidth="1" min="9" max="9" width="19.57"/>
    <col customWidth="1" hidden="1" min="10" max="10" width="19.57"/>
    <col customWidth="1" min="11" max="11" width="19.57"/>
    <col customWidth="1" hidden="1" min="12" max="12" width="19.57"/>
    <col customWidth="1" min="13" max="13" width="19.57"/>
    <col hidden="1" min="14" max="14" width="14.43"/>
  </cols>
  <sheetData>
    <row r="1">
      <c r="A1" s="1" t="s">
        <v>0</v>
      </c>
      <c r="B1" s="1" t="s">
        <v>1</v>
      </c>
      <c r="C1" s="1" t="s">
        <v>2</v>
      </c>
      <c r="D1" s="1"/>
      <c r="E1" s="1" t="s">
        <v>3</v>
      </c>
      <c r="F1" s="1"/>
      <c r="G1" s="1" t="s">
        <v>4</v>
      </c>
      <c r="H1" s="2"/>
      <c r="I1" s="2" t="s">
        <v>5</v>
      </c>
      <c r="J1" s="1"/>
      <c r="K1" s="1" t="s">
        <v>6</v>
      </c>
      <c r="L1" s="1"/>
      <c r="M1" s="1" t="s">
        <v>7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>
      <c r="A2" s="4" t="s">
        <v>8</v>
      </c>
      <c r="B2" s="5">
        <f>SUM(C2:M2)</f>
        <v>1020</v>
      </c>
      <c r="C2" s="6">
        <f>SUM(C4,C7)</f>
        <v>159</v>
      </c>
      <c r="D2" s="6"/>
      <c r="E2" s="6">
        <f>SUM(E4,E7)</f>
        <v>252</v>
      </c>
      <c r="F2" s="6"/>
      <c r="G2" s="6">
        <f>SUM(G4,G7)</f>
        <v>107</v>
      </c>
      <c r="H2" s="7"/>
      <c r="I2" s="7">
        <f>SUM(I4,I7)</f>
        <v>200</v>
      </c>
      <c r="J2" s="6"/>
      <c r="K2" s="6">
        <f>SUM(K4,K7)</f>
        <v>192</v>
      </c>
      <c r="L2" s="6"/>
      <c r="M2" s="6">
        <f>SUM(M4,M7)</f>
        <v>110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>
      <c r="A3" s="8" t="s">
        <v>9</v>
      </c>
      <c r="B3" s="9"/>
      <c r="C3" s="10"/>
      <c r="D3" s="10"/>
      <c r="E3" s="10"/>
      <c r="F3" s="10"/>
      <c r="G3" s="10"/>
      <c r="H3" s="11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>
      <c r="A4" s="12" t="s">
        <v>10</v>
      </c>
      <c r="B4" s="13">
        <f>SUM(C4:M4)</f>
        <v>464</v>
      </c>
      <c r="C4" s="14">
        <v>45.0</v>
      </c>
      <c r="D4" s="14"/>
      <c r="E4" s="14">
        <v>145.0</v>
      </c>
      <c r="F4" s="14"/>
      <c r="G4" s="14">
        <v>12.0</v>
      </c>
      <c r="H4" s="15"/>
      <c r="I4" s="15">
        <v>149.0</v>
      </c>
      <c r="J4" s="14"/>
      <c r="K4" s="14">
        <v>17.0</v>
      </c>
      <c r="L4" s="14"/>
      <c r="M4" s="14">
        <v>96.0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hidden="1">
      <c r="A5" s="12"/>
      <c r="B5" s="16">
        <f t="shared" ref="B5:C5" si="1">DIVIDE(B4,B2)</f>
        <v>0.4549019608</v>
      </c>
      <c r="C5" s="16">
        <f t="shared" si="1"/>
        <v>0.2830188679</v>
      </c>
      <c r="D5" s="16"/>
      <c r="E5" s="16">
        <f>DIVIDE(E4,E2)</f>
        <v>0.5753968254</v>
      </c>
      <c r="F5" s="16"/>
      <c r="G5" s="16">
        <f>DIVIDE(G4,G2)</f>
        <v>0.1121495327</v>
      </c>
      <c r="H5" s="17"/>
      <c r="I5" s="17">
        <f>DIVIDE(I4,I2)</f>
        <v>0.745</v>
      </c>
      <c r="J5" s="16"/>
      <c r="K5" s="16">
        <f>DIVIDE(K4,K2)</f>
        <v>0.08854166667</v>
      </c>
      <c r="L5" s="16"/>
      <c r="M5" s="16">
        <f>DIVIDE(M4,M2)</f>
        <v>0.8727272727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>
      <c r="A6" s="12"/>
      <c r="B6" s="18">
        <f>IFERROR(__xludf.DUMMYFUNCTION("TO_PERCENT(B5)"),0.4549019607843137)</f>
        <v>0.4549019608</v>
      </c>
      <c r="C6" s="18">
        <f>IFERROR(__xludf.DUMMYFUNCTION("TO_PERCENT(C5)"),0.2830188679245283)</f>
        <v>0.2830188679</v>
      </c>
      <c r="D6" s="16"/>
      <c r="E6" s="18">
        <f>IFERROR(__xludf.DUMMYFUNCTION("TO_PERCENT(E5)"),0.5753968253968254)</f>
        <v>0.5753968254</v>
      </c>
      <c r="F6" s="16"/>
      <c r="G6" s="18">
        <f>IFERROR(__xludf.DUMMYFUNCTION("TO_PERCENT(G5)"),0.11214953271028037)</f>
        <v>0.1121495327</v>
      </c>
      <c r="H6" s="19"/>
      <c r="I6" s="19">
        <f>IFERROR(__xludf.DUMMYFUNCTION("TO_PERCENT(I5)"),0.745)</f>
        <v>0.745</v>
      </c>
      <c r="J6" s="16"/>
      <c r="K6" s="18">
        <f>IFERROR(__xludf.DUMMYFUNCTION("TO_PERCENT(K5)"),0.08854166666666667)</f>
        <v>0.08854166667</v>
      </c>
      <c r="L6" s="16"/>
      <c r="M6" s="18">
        <f>IFERROR(__xludf.DUMMYFUNCTION("TO_PERCENT(M5)"),0.8727272727272727)</f>
        <v>0.8727272727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>
      <c r="A7" s="12" t="s">
        <v>11</v>
      </c>
      <c r="B7" s="13">
        <f>SUM(C7:M7)</f>
        <v>556</v>
      </c>
      <c r="C7" s="14">
        <v>114.0</v>
      </c>
      <c r="D7" s="20"/>
      <c r="E7" s="20">
        <v>107.0</v>
      </c>
      <c r="F7" s="14"/>
      <c r="G7" s="14">
        <v>95.0</v>
      </c>
      <c r="H7" s="15"/>
      <c r="I7" s="15">
        <v>51.0</v>
      </c>
      <c r="J7" s="14"/>
      <c r="K7" s="14">
        <v>175.0</v>
      </c>
      <c r="L7" s="14"/>
      <c r="M7" s="14">
        <v>14.0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hidden="1">
      <c r="A8" s="12"/>
      <c r="B8" s="16">
        <f t="shared" ref="B8:C8" si="2">DIVIDE(B7,B2)</f>
        <v>0.5450980392</v>
      </c>
      <c r="C8" s="16">
        <f t="shared" si="2"/>
        <v>0.7169811321</v>
      </c>
      <c r="D8" s="16"/>
      <c r="E8" s="16">
        <f>DIVIDE(E7,E2)</f>
        <v>0.4246031746</v>
      </c>
      <c r="F8" s="16"/>
      <c r="G8" s="16">
        <f>DIVIDE(G7,G2)</f>
        <v>0.8878504673</v>
      </c>
      <c r="H8" s="17"/>
      <c r="I8" s="17">
        <f>DIVIDE(I7,I2)</f>
        <v>0.255</v>
      </c>
      <c r="J8" s="16"/>
      <c r="K8" s="16">
        <f>DIVIDE(K7,K2)</f>
        <v>0.9114583333</v>
      </c>
      <c r="L8" s="16"/>
      <c r="M8" s="16">
        <f>DIVIDE(M7,M2)</f>
        <v>0.1272727273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>
      <c r="A9" s="12"/>
      <c r="B9" s="18">
        <f>IFERROR(__xludf.DUMMYFUNCTION("TO_PERCENT(B8)"),0.5450980392156862)</f>
        <v>0.5450980392</v>
      </c>
      <c r="C9" s="18">
        <f>IFERROR(__xludf.DUMMYFUNCTION("TO_PERCENT(C8)"),0.7169811320754716)</f>
        <v>0.7169811321</v>
      </c>
      <c r="D9" s="16"/>
      <c r="E9" s="18">
        <f>IFERROR(__xludf.DUMMYFUNCTION("TO_PERCENT(E8)"),0.4246031746031746)</f>
        <v>0.4246031746</v>
      </c>
      <c r="F9" s="16"/>
      <c r="G9" s="18">
        <f>IFERROR(__xludf.DUMMYFUNCTION("TO_PERCENT(G8)"),0.8878504672897196)</f>
        <v>0.8878504673</v>
      </c>
      <c r="H9" s="19"/>
      <c r="I9" s="19">
        <f>IFERROR(__xludf.DUMMYFUNCTION("TO_PERCENT(I8)"),0.255)</f>
        <v>0.255</v>
      </c>
      <c r="J9" s="16"/>
      <c r="K9" s="18">
        <f>IFERROR(__xludf.DUMMYFUNCTION("TO_PERCENT(K8)"),0.9114583333333334)</f>
        <v>0.9114583333</v>
      </c>
      <c r="L9" s="16"/>
      <c r="M9" s="18">
        <f>IFERROR(__xludf.DUMMYFUNCTION("TO_PERCENT(M8)"),0.12727272727272726)</f>
        <v>0.1272727273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>
      <c r="A10" s="21" t="s">
        <v>12</v>
      </c>
      <c r="B10" s="22"/>
      <c r="C10" s="23"/>
      <c r="D10" s="23"/>
      <c r="E10" s="23"/>
      <c r="F10" s="23"/>
      <c r="G10" s="23"/>
      <c r="H10" s="24"/>
      <c r="I10" s="24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>
      <c r="A11" s="21">
        <v>4.0</v>
      </c>
      <c r="B11" s="25">
        <f t="shared" ref="B11:B17" si="3">SUM(C11:M11)</f>
        <v>6</v>
      </c>
      <c r="C11" s="26"/>
      <c r="D11" s="26"/>
      <c r="E11" s="26"/>
      <c r="F11" s="26"/>
      <c r="G11" s="26">
        <v>1.0</v>
      </c>
      <c r="H11" s="27"/>
      <c r="I11" s="27">
        <v>5.0</v>
      </c>
      <c r="J11" s="26"/>
      <c r="K11" s="26"/>
      <c r="L11" s="26"/>
      <c r="M11" s="26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>
      <c r="A12" s="21">
        <v>5.0</v>
      </c>
      <c r="B12" s="25">
        <f t="shared" si="3"/>
        <v>80</v>
      </c>
      <c r="C12" s="26">
        <v>5.0</v>
      </c>
      <c r="D12" s="26"/>
      <c r="E12" s="26">
        <v>2.0</v>
      </c>
      <c r="F12" s="26"/>
      <c r="G12" s="26">
        <v>5.0</v>
      </c>
      <c r="H12" s="28"/>
      <c r="I12" s="28">
        <v>55.0</v>
      </c>
      <c r="J12" s="26"/>
      <c r="K12" s="26">
        <v>13.0</v>
      </c>
      <c r="L12" s="26"/>
      <c r="M12" s="26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>
      <c r="A13" s="21">
        <v>6.0</v>
      </c>
      <c r="B13" s="25">
        <f t="shared" si="3"/>
        <v>252</v>
      </c>
      <c r="C13" s="26">
        <v>71.0</v>
      </c>
      <c r="D13" s="26"/>
      <c r="E13" s="26">
        <v>13.0</v>
      </c>
      <c r="F13" s="29"/>
      <c r="G13" s="29">
        <v>48.0</v>
      </c>
      <c r="H13" s="27"/>
      <c r="I13" s="27">
        <v>49.0</v>
      </c>
      <c r="J13" s="26"/>
      <c r="K13" s="26">
        <v>66.0</v>
      </c>
      <c r="L13" s="26"/>
      <c r="M13" s="26">
        <v>5.0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>
      <c r="A14" s="21">
        <v>7.0</v>
      </c>
      <c r="B14" s="25">
        <f t="shared" si="3"/>
        <v>476</v>
      </c>
      <c r="C14" s="29">
        <v>77.0</v>
      </c>
      <c r="D14" s="29"/>
      <c r="E14" s="29">
        <v>164.0</v>
      </c>
      <c r="F14" s="26"/>
      <c r="G14" s="26">
        <v>31.0</v>
      </c>
      <c r="H14" s="27"/>
      <c r="I14" s="27">
        <v>77.0</v>
      </c>
      <c r="J14" s="29"/>
      <c r="K14" s="29">
        <v>86.0</v>
      </c>
      <c r="L14" s="26"/>
      <c r="M14" s="26">
        <v>41.0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>
      <c r="A15" s="21">
        <v>8.0</v>
      </c>
      <c r="B15" s="25">
        <f t="shared" si="3"/>
        <v>158</v>
      </c>
      <c r="C15" s="26">
        <v>16.0</v>
      </c>
      <c r="D15" s="26"/>
      <c r="E15" s="26">
        <v>48.0</v>
      </c>
      <c r="F15" s="26"/>
      <c r="G15" s="26">
        <v>19.0</v>
      </c>
      <c r="H15" s="27"/>
      <c r="I15" s="27">
        <v>14.0</v>
      </c>
      <c r="J15" s="26"/>
      <c r="K15" s="26">
        <v>18.0</v>
      </c>
      <c r="L15" s="29"/>
      <c r="M15" s="29">
        <v>43.0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>
      <c r="A16" s="21">
        <v>9.0</v>
      </c>
      <c r="B16" s="25">
        <f t="shared" si="3"/>
        <v>56</v>
      </c>
      <c r="C16" s="26">
        <v>1.0</v>
      </c>
      <c r="D16" s="26"/>
      <c r="E16" s="26">
        <v>22.0</v>
      </c>
      <c r="F16" s="26"/>
      <c r="G16" s="26">
        <v>3.0</v>
      </c>
      <c r="H16" s="30"/>
      <c r="I16" s="30"/>
      <c r="J16" s="26"/>
      <c r="K16" s="26">
        <v>9.0</v>
      </c>
      <c r="L16" s="26"/>
      <c r="M16" s="26">
        <v>21.0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>
      <c r="A17" s="21">
        <v>10.0</v>
      </c>
      <c r="B17" s="25">
        <f t="shared" si="3"/>
        <v>3</v>
      </c>
      <c r="C17" s="26"/>
      <c r="D17" s="26"/>
      <c r="E17" s="26">
        <v>3.0</v>
      </c>
      <c r="F17" s="26"/>
      <c r="G17" s="26"/>
      <c r="H17" s="30"/>
      <c r="I17" s="30"/>
      <c r="J17" s="26"/>
      <c r="K17" s="26"/>
      <c r="L17" s="26"/>
      <c r="M17" s="26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>
      <c r="A18" s="31" t="s">
        <v>13</v>
      </c>
      <c r="B18" s="32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>
      <c r="A19" s="35" t="s">
        <v>14</v>
      </c>
      <c r="B19" s="32">
        <f t="shared" ref="B19:B27" si="4">SUM(C19:M19)</f>
        <v>300</v>
      </c>
      <c r="C19" s="29">
        <v>43.0</v>
      </c>
      <c r="D19" s="36"/>
      <c r="E19" s="36">
        <v>42.0</v>
      </c>
      <c r="F19" s="29"/>
      <c r="G19" s="29">
        <v>55.0</v>
      </c>
      <c r="H19" s="37"/>
      <c r="I19" s="37">
        <v>32.0</v>
      </c>
      <c r="J19" s="29"/>
      <c r="K19" s="29">
        <v>67.0</v>
      </c>
      <c r="L19" s="29"/>
      <c r="M19" s="29">
        <v>61.0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>
      <c r="A20" s="35" t="s">
        <v>15</v>
      </c>
      <c r="B20" s="32">
        <f t="shared" si="4"/>
        <v>290</v>
      </c>
      <c r="C20" s="29">
        <v>48.0</v>
      </c>
      <c r="D20" s="36"/>
      <c r="E20" s="36">
        <v>42.0</v>
      </c>
      <c r="F20" s="36"/>
      <c r="G20" s="36">
        <v>31.0</v>
      </c>
      <c r="H20" s="28"/>
      <c r="I20" s="28">
        <v>84.0</v>
      </c>
      <c r="J20" s="36"/>
      <c r="K20" s="36">
        <v>57.0</v>
      </c>
      <c r="L20" s="36"/>
      <c r="M20" s="36">
        <v>28.0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>
      <c r="A21" s="35" t="s">
        <v>16</v>
      </c>
      <c r="B21" s="32">
        <f t="shared" si="4"/>
        <v>209</v>
      </c>
      <c r="C21" s="36">
        <v>32.0</v>
      </c>
      <c r="D21" s="29"/>
      <c r="E21" s="29">
        <v>88.0</v>
      </c>
      <c r="F21" s="36"/>
      <c r="G21" s="36">
        <v>6.0</v>
      </c>
      <c r="H21" s="37"/>
      <c r="I21" s="37">
        <v>29.0</v>
      </c>
      <c r="J21" s="36"/>
      <c r="K21" s="36">
        <v>40.0</v>
      </c>
      <c r="L21" s="36"/>
      <c r="M21" s="36">
        <v>14.0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>
      <c r="A22" s="38" t="s">
        <v>17</v>
      </c>
      <c r="B22" s="32">
        <f t="shared" si="4"/>
        <v>117</v>
      </c>
      <c r="C22" s="36">
        <v>33.0</v>
      </c>
      <c r="D22" s="36"/>
      <c r="E22" s="36">
        <v>25.0</v>
      </c>
      <c r="F22" s="36"/>
      <c r="G22" s="36">
        <v>12.0</v>
      </c>
      <c r="H22" s="39"/>
      <c r="I22" s="39">
        <v>40.0</v>
      </c>
      <c r="J22" s="40"/>
      <c r="K22" s="40">
        <v>4.0</v>
      </c>
      <c r="L22" s="40"/>
      <c r="M22" s="40">
        <v>3.0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>
      <c r="A23" s="41" t="s">
        <v>18</v>
      </c>
      <c r="B23" s="32">
        <f t="shared" si="4"/>
        <v>42</v>
      </c>
      <c r="C23" s="36">
        <v>1.0</v>
      </c>
      <c r="D23" s="36"/>
      <c r="E23" s="36">
        <v>10.0</v>
      </c>
      <c r="F23" s="36"/>
      <c r="G23" s="36">
        <v>1.0</v>
      </c>
      <c r="H23" s="37"/>
      <c r="I23" s="37">
        <v>7.0</v>
      </c>
      <c r="J23" s="36"/>
      <c r="K23" s="36">
        <v>20.0</v>
      </c>
      <c r="L23" s="36"/>
      <c r="M23" s="36">
        <v>3.0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>
      <c r="A24" s="41" t="s">
        <v>19</v>
      </c>
      <c r="B24" s="32">
        <f t="shared" si="4"/>
        <v>24</v>
      </c>
      <c r="C24" s="36"/>
      <c r="D24" s="36"/>
      <c r="E24" s="36">
        <v>23.0</v>
      </c>
      <c r="F24" s="36"/>
      <c r="G24" s="36"/>
      <c r="H24" s="37"/>
      <c r="I24" s="37">
        <v>1.0</v>
      </c>
      <c r="J24" s="36"/>
      <c r="K24" s="36"/>
      <c r="L24" s="36"/>
      <c r="M24" s="36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>
      <c r="A25" s="38" t="s">
        <v>20</v>
      </c>
      <c r="B25" s="32">
        <f t="shared" si="4"/>
        <v>24</v>
      </c>
      <c r="C25" s="36"/>
      <c r="D25" s="36"/>
      <c r="E25" s="36">
        <v>17.0</v>
      </c>
      <c r="F25" s="36"/>
      <c r="G25" s="36">
        <v>2.0</v>
      </c>
      <c r="H25" s="37"/>
      <c r="I25" s="37">
        <v>4.0</v>
      </c>
      <c r="J25" s="36"/>
      <c r="K25" s="36"/>
      <c r="L25" s="36"/>
      <c r="M25" s="36">
        <v>1.0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>
      <c r="A26" s="41" t="s">
        <v>21</v>
      </c>
      <c r="B26" s="32">
        <f t="shared" si="4"/>
        <v>10</v>
      </c>
      <c r="C26" s="36">
        <v>2.0</v>
      </c>
      <c r="D26" s="36"/>
      <c r="E26" s="36">
        <v>5.0</v>
      </c>
      <c r="F26" s="36"/>
      <c r="G26" s="36"/>
      <c r="H26" s="42"/>
      <c r="I26" s="42"/>
      <c r="J26" s="36"/>
      <c r="K26" s="36">
        <v>3.0</v>
      </c>
      <c r="L26" s="36"/>
      <c r="M26" s="36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>
      <c r="A27" s="41" t="s">
        <v>22</v>
      </c>
      <c r="B27" s="32">
        <f t="shared" si="4"/>
        <v>1</v>
      </c>
      <c r="C27" s="36"/>
      <c r="D27" s="36"/>
      <c r="E27" s="36"/>
      <c r="F27" s="36"/>
      <c r="G27" s="36"/>
      <c r="H27" s="37"/>
      <c r="I27" s="37">
        <v>1.0</v>
      </c>
      <c r="J27" s="36"/>
      <c r="K27" s="36"/>
      <c r="L27" s="36"/>
      <c r="M27" s="36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>
      <c r="A28" s="43" t="s">
        <v>23</v>
      </c>
      <c r="B28" s="44"/>
      <c r="C28" s="45"/>
      <c r="D28" s="45"/>
      <c r="E28" s="45"/>
      <c r="F28" s="45"/>
      <c r="G28" s="45"/>
      <c r="H28" s="46"/>
      <c r="I28" s="46"/>
      <c r="J28" s="47"/>
      <c r="K28" s="47"/>
      <c r="L28" s="47"/>
      <c r="M28" s="47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>
      <c r="A29" s="48" t="s">
        <v>24</v>
      </c>
      <c r="B29" s="49">
        <f t="shared" ref="B29:B30" si="5">SUM(C29:M29)</f>
        <v>772</v>
      </c>
      <c r="C29" s="47">
        <v>130.0</v>
      </c>
      <c r="D29" s="47"/>
      <c r="E29" s="47">
        <v>131.0</v>
      </c>
      <c r="F29" s="47"/>
      <c r="G29" s="47">
        <v>101.0</v>
      </c>
      <c r="H29" s="50"/>
      <c r="I29" s="50">
        <v>161.0</v>
      </c>
      <c r="J29" s="47"/>
      <c r="K29" s="47">
        <v>178.0</v>
      </c>
      <c r="L29" s="47"/>
      <c r="M29" s="47">
        <v>71.0</v>
      </c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0">
      <c r="A30" s="48" t="s">
        <v>25</v>
      </c>
      <c r="B30" s="49">
        <f t="shared" si="5"/>
        <v>248</v>
      </c>
      <c r="C30" s="47">
        <v>29.0</v>
      </c>
      <c r="D30" s="47"/>
      <c r="E30" s="47">
        <v>121.0</v>
      </c>
      <c r="F30" s="47"/>
      <c r="G30" s="47">
        <v>6.0</v>
      </c>
      <c r="H30" s="50"/>
      <c r="I30" s="50">
        <v>39.0</v>
      </c>
      <c r="J30" s="47"/>
      <c r="K30" s="47">
        <v>14.0</v>
      </c>
      <c r="L30" s="47"/>
      <c r="M30" s="47">
        <v>39.0</v>
      </c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</row>
    <row r="31">
      <c r="A31" s="51" t="s">
        <v>26</v>
      </c>
      <c r="B31" s="52"/>
      <c r="C31" s="53"/>
      <c r="D31" s="53"/>
      <c r="E31" s="53"/>
      <c r="F31" s="53"/>
      <c r="G31" s="53"/>
      <c r="H31" s="54"/>
      <c r="I31" s="54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>
      <c r="A32" s="55" t="s">
        <v>27</v>
      </c>
      <c r="B32" s="56">
        <f t="shared" ref="B32:B34" si="6">SUM(C32:M32)</f>
        <v>48</v>
      </c>
      <c r="C32" s="57"/>
      <c r="D32" s="57"/>
      <c r="E32" s="57">
        <v>40.0</v>
      </c>
      <c r="F32" s="57"/>
      <c r="G32" s="57">
        <v>2.0</v>
      </c>
      <c r="H32" s="58"/>
      <c r="I32" s="58">
        <v>5.0</v>
      </c>
      <c r="J32" s="57"/>
      <c r="K32" s="57"/>
      <c r="L32" s="57"/>
      <c r="M32" s="57">
        <v>1.0</v>
      </c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</row>
    <row r="33">
      <c r="A33" s="55" t="s">
        <v>28</v>
      </c>
      <c r="B33" s="56">
        <f t="shared" si="6"/>
        <v>626</v>
      </c>
      <c r="C33" s="57">
        <v>108.0</v>
      </c>
      <c r="D33" s="57"/>
      <c r="E33" s="57">
        <v>155.0</v>
      </c>
      <c r="F33" s="57"/>
      <c r="G33" s="57">
        <v>73.0</v>
      </c>
      <c r="H33" s="58"/>
      <c r="I33" s="58">
        <v>101.0</v>
      </c>
      <c r="J33" s="57"/>
      <c r="K33" s="57">
        <v>111.0</v>
      </c>
      <c r="L33" s="57"/>
      <c r="M33" s="57">
        <v>78.0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</row>
    <row r="34">
      <c r="A34" s="55" t="s">
        <v>29</v>
      </c>
      <c r="B34" s="56">
        <f t="shared" si="6"/>
        <v>346</v>
      </c>
      <c r="C34" s="57">
        <v>51.0</v>
      </c>
      <c r="D34" s="57"/>
      <c r="E34" s="57">
        <v>57.0</v>
      </c>
      <c r="F34" s="57"/>
      <c r="G34" s="57">
        <v>32.0</v>
      </c>
      <c r="H34" s="58"/>
      <c r="I34" s="58">
        <v>94.0</v>
      </c>
      <c r="J34" s="57"/>
      <c r="K34" s="57">
        <v>81.0</v>
      </c>
      <c r="L34" s="57"/>
      <c r="M34" s="57">
        <v>31.0</v>
      </c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</row>
    <row r="35">
      <c r="A35" s="59" t="s">
        <v>30</v>
      </c>
      <c r="B35" s="60"/>
      <c r="C35" s="61"/>
      <c r="D35" s="61"/>
      <c r="E35" s="61"/>
      <c r="F35" s="61"/>
      <c r="G35" s="61"/>
      <c r="H35" s="62"/>
      <c r="I35" s="62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</row>
    <row r="36">
      <c r="A36" s="63" t="s">
        <v>31</v>
      </c>
      <c r="B36" s="64">
        <f t="shared" ref="B36:B41" si="7">SUM(C36:M36)</f>
        <v>330</v>
      </c>
      <c r="C36" s="65"/>
      <c r="D36" s="65"/>
      <c r="E36" s="65">
        <v>19.0</v>
      </c>
      <c r="F36" s="29"/>
      <c r="G36" s="29">
        <v>105.0</v>
      </c>
      <c r="H36" s="66"/>
      <c r="I36" s="66">
        <v>198.0</v>
      </c>
      <c r="J36" s="65"/>
      <c r="K36" s="65">
        <v>8.0</v>
      </c>
      <c r="L36" s="65"/>
      <c r="M36" s="65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</row>
    <row r="37">
      <c r="A37" s="63" t="s">
        <v>32</v>
      </c>
      <c r="B37" s="64">
        <f t="shared" si="7"/>
        <v>397</v>
      </c>
      <c r="C37" s="29">
        <v>159.0</v>
      </c>
      <c r="D37" s="29"/>
      <c r="E37" s="29">
        <v>214.0</v>
      </c>
      <c r="F37" s="65"/>
      <c r="G37" s="65"/>
      <c r="H37" s="67"/>
      <c r="I37" s="67">
        <v>1.0</v>
      </c>
      <c r="J37" s="65"/>
      <c r="K37" s="65">
        <v>19.0</v>
      </c>
      <c r="L37" s="65"/>
      <c r="M37" s="65">
        <v>4.0</v>
      </c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</row>
    <row r="38">
      <c r="A38" s="68" t="s">
        <v>33</v>
      </c>
      <c r="B38" s="64">
        <f t="shared" si="7"/>
        <v>210</v>
      </c>
      <c r="C38" s="65"/>
      <c r="D38" s="65"/>
      <c r="E38" s="65">
        <v>19.0</v>
      </c>
      <c r="F38" s="65"/>
      <c r="G38" s="65">
        <v>2.0</v>
      </c>
      <c r="H38" s="69"/>
      <c r="I38" s="69"/>
      <c r="J38" s="29"/>
      <c r="K38" s="29">
        <v>119.0</v>
      </c>
      <c r="L38" s="65"/>
      <c r="M38" s="65">
        <v>70.0</v>
      </c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</row>
    <row r="39">
      <c r="A39" s="68" t="s">
        <v>34</v>
      </c>
      <c r="B39" s="64">
        <f t="shared" si="7"/>
        <v>37</v>
      </c>
      <c r="C39" s="65"/>
      <c r="D39" s="65"/>
      <c r="E39" s="65"/>
      <c r="F39" s="65"/>
      <c r="G39" s="65"/>
      <c r="H39" s="67"/>
      <c r="I39" s="67">
        <v>1.0</v>
      </c>
      <c r="J39" s="65"/>
      <c r="K39" s="65"/>
      <c r="L39" s="65"/>
      <c r="M39" s="65">
        <v>36.0</v>
      </c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</row>
    <row r="40">
      <c r="A40" s="63" t="s">
        <v>35</v>
      </c>
      <c r="B40" s="64">
        <f t="shared" si="7"/>
        <v>247</v>
      </c>
      <c r="C40" s="65">
        <f>SUM(C38:C39)</f>
        <v>0</v>
      </c>
      <c r="D40" s="65"/>
      <c r="E40" s="65">
        <f>SUM(E38:E39)</f>
        <v>19</v>
      </c>
      <c r="F40" s="65"/>
      <c r="G40" s="65">
        <f>SUM(G38:G39)</f>
        <v>2</v>
      </c>
      <c r="H40" s="70"/>
      <c r="I40" s="70">
        <f>SUM(I38:I39)</f>
        <v>1</v>
      </c>
      <c r="J40" s="29"/>
      <c r="K40" s="29">
        <f>SUM(K38:K39)</f>
        <v>119</v>
      </c>
      <c r="L40" s="29"/>
      <c r="M40" s="29">
        <f>SUM(M38:M39)</f>
        <v>106</v>
      </c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</row>
    <row r="41">
      <c r="A41" s="63" t="s">
        <v>36</v>
      </c>
      <c r="B41" s="64">
        <f t="shared" si="7"/>
        <v>55</v>
      </c>
      <c r="C41" s="65"/>
      <c r="D41" s="65"/>
      <c r="E41" s="65"/>
      <c r="F41" s="65"/>
      <c r="G41" s="65"/>
      <c r="H41" s="69"/>
      <c r="I41" s="69"/>
      <c r="J41" s="29"/>
      <c r="K41" s="29">
        <v>55.0</v>
      </c>
      <c r="L41" s="65"/>
      <c r="M41" s="65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</row>
    <row r="42">
      <c r="A42" s="71" t="s">
        <v>37</v>
      </c>
      <c r="B42" s="72"/>
      <c r="C42" s="73"/>
      <c r="D42" s="73"/>
      <c r="E42" s="73"/>
      <c r="F42" s="73"/>
      <c r="G42" s="73"/>
      <c r="H42" s="74"/>
      <c r="I42" s="74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</row>
    <row r="43">
      <c r="A43" s="75" t="s">
        <v>38</v>
      </c>
      <c r="B43" s="76">
        <f t="shared" ref="B43:B46" si="8">AVERAGE(C43:M43)</f>
        <v>160.7259581</v>
      </c>
      <c r="C43" s="77">
        <v>128.933333333333</v>
      </c>
      <c r="D43" s="77"/>
      <c r="E43" s="77">
        <v>235.303571428571</v>
      </c>
      <c r="F43" s="77"/>
      <c r="G43" s="77">
        <v>164.507476635513</v>
      </c>
      <c r="H43" s="78"/>
      <c r="I43" s="78">
        <v>166.649</v>
      </c>
      <c r="J43" s="77"/>
      <c r="K43" s="77">
        <v>137.661458333333</v>
      </c>
      <c r="L43" s="77"/>
      <c r="M43" s="77">
        <v>131.300909090909</v>
      </c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</row>
    <row r="44">
      <c r="A44" s="75" t="s">
        <v>39</v>
      </c>
      <c r="B44" s="76">
        <f t="shared" si="8"/>
        <v>136.6333333</v>
      </c>
      <c r="C44" s="77">
        <v>128.8</v>
      </c>
      <c r="D44" s="77"/>
      <c r="E44" s="77">
        <v>175.0</v>
      </c>
      <c r="F44" s="77"/>
      <c r="G44" s="77">
        <v>129.0</v>
      </c>
      <c r="H44" s="78"/>
      <c r="I44" s="78">
        <v>129.0</v>
      </c>
      <c r="J44" s="77"/>
      <c r="K44" s="77">
        <v>129.0</v>
      </c>
      <c r="L44" s="77"/>
      <c r="M44" s="77">
        <v>129.0</v>
      </c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</row>
    <row r="45">
      <c r="A45" s="75" t="s">
        <v>40</v>
      </c>
      <c r="B45" s="76">
        <f t="shared" si="8"/>
        <v>541.1333333</v>
      </c>
      <c r="C45" s="77">
        <v>517.0</v>
      </c>
      <c r="D45" s="77"/>
      <c r="E45" s="77">
        <v>598.4</v>
      </c>
      <c r="F45" s="77"/>
      <c r="G45" s="77">
        <v>535.2</v>
      </c>
      <c r="H45" s="78"/>
      <c r="I45" s="78">
        <v>535.3</v>
      </c>
      <c r="J45" s="77"/>
      <c r="K45" s="77">
        <v>581.2</v>
      </c>
      <c r="L45" s="77"/>
      <c r="M45" s="77">
        <v>479.7</v>
      </c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</row>
    <row r="46">
      <c r="A46" s="75" t="s">
        <v>41</v>
      </c>
      <c r="B46" s="76">
        <f t="shared" si="8"/>
        <v>26.65</v>
      </c>
      <c r="C46" s="77">
        <v>0.0</v>
      </c>
      <c r="D46" s="77"/>
      <c r="E46" s="77">
        <v>2.3</v>
      </c>
      <c r="F46" s="77"/>
      <c r="G46" s="77">
        <v>122.0</v>
      </c>
      <c r="H46" s="78"/>
      <c r="I46" s="78">
        <v>2.3</v>
      </c>
      <c r="J46" s="77"/>
      <c r="K46" s="77">
        <v>2.3</v>
      </c>
      <c r="L46" s="77"/>
      <c r="M46" s="77">
        <v>31.0</v>
      </c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</row>
    <row r="47">
      <c r="A47" s="79" t="s">
        <v>42</v>
      </c>
      <c r="B47" s="80"/>
      <c r="C47" s="81"/>
      <c r="D47" s="82" t="s">
        <v>43</v>
      </c>
      <c r="E47" s="81"/>
      <c r="F47" s="82" t="s">
        <v>44</v>
      </c>
      <c r="G47" s="81"/>
      <c r="H47" s="83" t="s">
        <v>45</v>
      </c>
      <c r="I47" s="84"/>
      <c r="J47" s="83" t="s">
        <v>45</v>
      </c>
      <c r="K47" s="82"/>
      <c r="L47" s="82" t="s">
        <v>46</v>
      </c>
      <c r="M47" s="82"/>
      <c r="N47" s="83" t="s">
        <v>44</v>
      </c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</row>
    <row r="48">
      <c r="A48" s="85"/>
      <c r="B48" s="85"/>
      <c r="C48" s="86" t="s">
        <v>47</v>
      </c>
      <c r="D48" s="86" t="s">
        <v>48</v>
      </c>
      <c r="E48" s="86" t="s">
        <v>49</v>
      </c>
      <c r="F48" s="86" t="s">
        <v>50</v>
      </c>
      <c r="G48" s="86" t="s">
        <v>51</v>
      </c>
      <c r="H48" s="87" t="s">
        <v>52</v>
      </c>
      <c r="I48" s="87" t="s">
        <v>53</v>
      </c>
      <c r="J48" s="86" t="s">
        <v>54</v>
      </c>
      <c r="K48" s="86" t="s">
        <v>55</v>
      </c>
      <c r="L48" s="86" t="s">
        <v>56</v>
      </c>
      <c r="M48" s="86" t="s">
        <v>57</v>
      </c>
      <c r="N48" s="86" t="s">
        <v>58</v>
      </c>
    </row>
    <row r="49">
      <c r="A49" s="85"/>
      <c r="B49" s="85"/>
      <c r="C49" s="86" t="s">
        <v>59</v>
      </c>
      <c r="D49" s="86" t="s">
        <v>58</v>
      </c>
      <c r="E49" s="86" t="s">
        <v>60</v>
      </c>
      <c r="F49" s="86" t="s">
        <v>61</v>
      </c>
      <c r="G49" s="86" t="s">
        <v>62</v>
      </c>
      <c r="H49" s="86" t="s">
        <v>58</v>
      </c>
      <c r="I49" s="87" t="s">
        <v>63</v>
      </c>
      <c r="J49" s="86" t="s">
        <v>58</v>
      </c>
      <c r="K49" s="86" t="s">
        <v>64</v>
      </c>
      <c r="L49" s="86"/>
      <c r="M49" s="86" t="s">
        <v>65</v>
      </c>
      <c r="N49" s="86" t="s">
        <v>54</v>
      </c>
    </row>
    <row r="50">
      <c r="A50" s="85"/>
      <c r="B50" s="85"/>
      <c r="C50" s="86" t="s">
        <v>66</v>
      </c>
      <c r="D50" s="86" t="s">
        <v>67</v>
      </c>
      <c r="E50" s="86" t="s">
        <v>68</v>
      </c>
      <c r="F50" s="86" t="s">
        <v>69</v>
      </c>
      <c r="G50" s="86" t="s">
        <v>70</v>
      </c>
      <c r="H50" s="87"/>
      <c r="I50" s="87" t="s">
        <v>71</v>
      </c>
      <c r="J50" s="86" t="s">
        <v>72</v>
      </c>
      <c r="K50" s="86" t="s">
        <v>73</v>
      </c>
      <c r="L50" s="86"/>
      <c r="M50" s="86" t="s">
        <v>74</v>
      </c>
    </row>
    <row r="51">
      <c r="A51" s="85"/>
      <c r="B51" s="85"/>
      <c r="C51" s="86" t="s">
        <v>75</v>
      </c>
      <c r="D51" s="87" t="s">
        <v>52</v>
      </c>
      <c r="E51" s="86" t="s">
        <v>76</v>
      </c>
      <c r="F51" s="86" t="s">
        <v>58</v>
      </c>
      <c r="G51" s="86" t="s">
        <v>77</v>
      </c>
      <c r="H51" s="87"/>
      <c r="I51" s="87" t="s">
        <v>78</v>
      </c>
      <c r="J51" s="86" t="s">
        <v>79</v>
      </c>
      <c r="K51" s="86" t="s">
        <v>80</v>
      </c>
      <c r="L51" s="86"/>
      <c r="M51" s="86" t="s">
        <v>81</v>
      </c>
    </row>
    <row r="52">
      <c r="A52" s="85"/>
      <c r="B52" s="85"/>
      <c r="C52" s="86" t="s">
        <v>82</v>
      </c>
      <c r="D52" s="86" t="s">
        <v>56</v>
      </c>
      <c r="E52" s="86" t="s">
        <v>83</v>
      </c>
      <c r="F52" s="86"/>
      <c r="G52" s="86" t="s">
        <v>84</v>
      </c>
      <c r="H52" s="87"/>
      <c r="I52" s="87" t="s">
        <v>85</v>
      </c>
      <c r="J52" s="86"/>
      <c r="K52" s="86" t="s">
        <v>86</v>
      </c>
      <c r="L52" s="86"/>
      <c r="M52" s="86" t="s">
        <v>87</v>
      </c>
    </row>
    <row r="53">
      <c r="A53" s="85"/>
      <c r="B53" s="85"/>
      <c r="C53" s="86" t="s">
        <v>88</v>
      </c>
      <c r="E53" s="86" t="s">
        <v>89</v>
      </c>
      <c r="F53" s="86"/>
      <c r="G53" s="86" t="s">
        <v>90</v>
      </c>
      <c r="H53" s="87"/>
      <c r="I53" s="87" t="s">
        <v>91</v>
      </c>
      <c r="J53" s="86"/>
      <c r="K53" s="86" t="s">
        <v>92</v>
      </c>
      <c r="L53" s="85"/>
      <c r="M53" s="85"/>
    </row>
    <row r="54">
      <c r="A54" s="85"/>
      <c r="B54" s="85"/>
      <c r="C54" s="86" t="s">
        <v>93</v>
      </c>
      <c r="D54" s="86"/>
      <c r="E54" s="86" t="s">
        <v>94</v>
      </c>
      <c r="F54" s="86"/>
      <c r="G54" s="86" t="s">
        <v>95</v>
      </c>
      <c r="H54" s="87"/>
      <c r="I54" s="87" t="s">
        <v>96</v>
      </c>
      <c r="J54" s="85"/>
      <c r="K54" s="85"/>
      <c r="L54" s="85"/>
      <c r="M54" s="85"/>
    </row>
    <row r="55">
      <c r="A55" s="85"/>
      <c r="B55" s="85"/>
      <c r="C55" s="86" t="s">
        <v>97</v>
      </c>
      <c r="D55" s="86"/>
      <c r="E55" s="86" t="s">
        <v>98</v>
      </c>
      <c r="F55" s="85"/>
      <c r="G55" s="85"/>
      <c r="H55" s="87"/>
      <c r="I55" s="87" t="s">
        <v>99</v>
      </c>
      <c r="J55" s="85"/>
      <c r="K55" s="85"/>
      <c r="L55" s="85"/>
      <c r="M55" s="85"/>
    </row>
    <row r="56">
      <c r="A56" s="85"/>
      <c r="B56" s="85"/>
      <c r="C56" s="86" t="s">
        <v>86</v>
      </c>
      <c r="D56" s="86"/>
      <c r="E56" s="86" t="s">
        <v>100</v>
      </c>
      <c r="F56" s="85"/>
      <c r="G56" s="85"/>
      <c r="H56" s="87"/>
      <c r="I56" s="87" t="s">
        <v>101</v>
      </c>
      <c r="J56" s="85"/>
      <c r="K56" s="85"/>
      <c r="L56" s="85"/>
      <c r="M56" s="85"/>
    </row>
    <row r="57">
      <c r="A57" s="85"/>
      <c r="B57" s="85"/>
      <c r="C57" s="86" t="s">
        <v>102</v>
      </c>
      <c r="D57" s="86"/>
      <c r="E57" s="86" t="s">
        <v>103</v>
      </c>
      <c r="F57" s="85"/>
      <c r="G57" s="85"/>
      <c r="H57" s="87"/>
      <c r="I57" s="87" t="s">
        <v>104</v>
      </c>
      <c r="J57" s="85"/>
      <c r="K57" s="85"/>
      <c r="L57" s="85"/>
      <c r="M57" s="85"/>
    </row>
    <row r="58">
      <c r="A58" s="85"/>
      <c r="B58" s="85"/>
      <c r="C58" s="86" t="s">
        <v>105</v>
      </c>
      <c r="D58" s="86"/>
      <c r="E58" s="86" t="s">
        <v>106</v>
      </c>
      <c r="F58" s="85"/>
      <c r="G58" s="85"/>
      <c r="H58" s="87"/>
      <c r="I58" s="87" t="s">
        <v>107</v>
      </c>
      <c r="L58" s="85"/>
      <c r="M58" s="85"/>
    </row>
    <row r="59">
      <c r="A59" s="85"/>
      <c r="B59" s="85"/>
      <c r="C59" s="86" t="s">
        <v>108</v>
      </c>
      <c r="D59" s="86"/>
      <c r="E59" s="86" t="s">
        <v>109</v>
      </c>
      <c r="F59" s="85"/>
      <c r="G59" s="85"/>
      <c r="H59" s="87"/>
      <c r="I59" s="87" t="s">
        <v>90</v>
      </c>
      <c r="J59" s="85"/>
      <c r="K59" s="85"/>
      <c r="L59" s="85"/>
      <c r="M59" s="85"/>
    </row>
    <row r="60">
      <c r="A60" s="85"/>
      <c r="B60" s="85"/>
      <c r="C60" s="85"/>
      <c r="D60" s="85"/>
      <c r="E60" s="85"/>
      <c r="F60" s="85"/>
      <c r="G60" s="85"/>
      <c r="H60" s="88"/>
      <c r="I60" s="88"/>
      <c r="J60" s="85"/>
      <c r="K60" s="85"/>
      <c r="L60" s="85"/>
      <c r="M60" s="85"/>
    </row>
    <row r="61">
      <c r="A61" s="85"/>
      <c r="B61" s="85"/>
      <c r="C61" s="85"/>
      <c r="D61" s="85"/>
      <c r="E61" s="85"/>
      <c r="F61" s="85"/>
      <c r="G61" s="85"/>
      <c r="H61" s="88"/>
      <c r="I61" s="88"/>
      <c r="J61" s="85"/>
      <c r="K61" s="85"/>
      <c r="L61" s="85"/>
      <c r="M61" s="85"/>
    </row>
    <row r="62">
      <c r="A62" s="85"/>
      <c r="B62" s="85"/>
      <c r="C62" s="85"/>
      <c r="D62" s="85"/>
      <c r="E62" s="85"/>
      <c r="F62" s="85"/>
      <c r="G62" s="85"/>
      <c r="H62" s="88"/>
      <c r="I62" s="88"/>
      <c r="J62" s="85"/>
      <c r="K62" s="85"/>
      <c r="L62" s="85"/>
      <c r="M62" s="85"/>
    </row>
    <row r="63">
      <c r="A63" s="85"/>
      <c r="B63" s="85"/>
      <c r="C63" s="85"/>
      <c r="F63" s="85"/>
      <c r="G63" s="85"/>
      <c r="H63" s="88"/>
      <c r="I63" s="88"/>
      <c r="J63" s="85"/>
      <c r="K63" s="85"/>
      <c r="L63" s="85"/>
      <c r="M63" s="85"/>
    </row>
    <row r="64">
      <c r="A64" s="85"/>
      <c r="B64" s="85"/>
      <c r="C64" s="85"/>
      <c r="D64" s="85"/>
      <c r="E64" s="85"/>
      <c r="F64" s="85"/>
      <c r="G64" s="85"/>
      <c r="H64" s="88"/>
      <c r="I64" s="88"/>
      <c r="J64" s="85"/>
      <c r="K64" s="85"/>
      <c r="L64" s="85"/>
      <c r="M64" s="85"/>
    </row>
    <row r="65">
      <c r="A65" s="89"/>
      <c r="B65" s="90"/>
      <c r="C65" s="91"/>
      <c r="D65" s="87"/>
      <c r="E65" s="87"/>
      <c r="F65" s="87"/>
      <c r="G65" s="87"/>
      <c r="H65" s="88"/>
      <c r="I65" s="88"/>
      <c r="J65" s="85"/>
      <c r="K65" s="85"/>
      <c r="L65" s="85"/>
      <c r="M65" s="85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</row>
    <row r="66">
      <c r="A66" s="92"/>
      <c r="B66" s="90"/>
      <c r="C66" s="91"/>
      <c r="D66" s="87"/>
      <c r="E66" s="87"/>
      <c r="F66" s="87"/>
      <c r="G66" s="87"/>
      <c r="H66" s="88"/>
      <c r="I66" s="88"/>
      <c r="J66" s="88"/>
      <c r="K66" s="88"/>
      <c r="L66" s="88"/>
      <c r="M66" s="88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</row>
    <row r="67">
      <c r="A67" s="92"/>
      <c r="B67" s="90"/>
      <c r="C67" s="91"/>
      <c r="D67" s="87"/>
      <c r="E67" s="87"/>
      <c r="F67" s="87"/>
      <c r="G67" s="87"/>
      <c r="H67" s="88"/>
      <c r="I67" s="88"/>
      <c r="J67" s="88"/>
      <c r="K67" s="88"/>
      <c r="L67" s="88"/>
      <c r="M67" s="88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</row>
    <row r="68">
      <c r="A68" s="92"/>
      <c r="B68" s="90"/>
      <c r="C68" s="91"/>
      <c r="D68" s="91"/>
      <c r="E68" s="91"/>
      <c r="F68" s="87"/>
      <c r="G68" s="87"/>
      <c r="H68" s="88"/>
      <c r="I68" s="88"/>
      <c r="J68" s="88"/>
      <c r="K68" s="88"/>
      <c r="L68" s="88"/>
      <c r="M68" s="88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</row>
    <row r="69">
      <c r="A69" s="92"/>
      <c r="B69" s="90"/>
      <c r="C69" s="91"/>
      <c r="D69" s="87"/>
      <c r="E69" s="87"/>
      <c r="F69" s="87"/>
      <c r="G69" s="87"/>
      <c r="H69" s="88"/>
      <c r="I69" s="88"/>
      <c r="J69" s="88"/>
      <c r="K69" s="88"/>
      <c r="L69" s="88"/>
      <c r="M69" s="88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</row>
    <row r="70">
      <c r="A70" s="92"/>
      <c r="B70" s="90"/>
      <c r="C70" s="91"/>
      <c r="D70" s="87"/>
      <c r="E70" s="87"/>
      <c r="F70" s="87"/>
      <c r="G70" s="87"/>
      <c r="H70" s="88"/>
      <c r="I70" s="88"/>
      <c r="J70" s="87"/>
      <c r="K70" s="87"/>
      <c r="L70" s="87"/>
      <c r="M70" s="87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</row>
    <row r="71">
      <c r="A71" s="92"/>
      <c r="B71" s="90"/>
      <c r="C71" s="91"/>
      <c r="D71" s="87"/>
      <c r="E71" s="87"/>
      <c r="F71" s="87"/>
      <c r="G71" s="87"/>
      <c r="H71" s="88"/>
      <c r="I71" s="88"/>
      <c r="J71" s="87"/>
      <c r="K71" s="87"/>
      <c r="L71" s="87"/>
      <c r="M71" s="87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</row>
    <row r="72">
      <c r="A72" s="92"/>
      <c r="B72" s="90"/>
      <c r="C72" s="91"/>
      <c r="D72" s="91"/>
      <c r="E72" s="91"/>
      <c r="F72" s="87"/>
      <c r="G72" s="87"/>
      <c r="H72" s="88"/>
      <c r="I72" s="88"/>
      <c r="J72" s="87"/>
      <c r="K72" s="87"/>
      <c r="L72" s="87"/>
      <c r="M72" s="87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</row>
    <row r="73">
      <c r="A73" s="92"/>
      <c r="B73" s="90"/>
      <c r="C73" s="91"/>
      <c r="D73" s="91"/>
      <c r="E73" s="91"/>
      <c r="F73" s="91"/>
      <c r="G73" s="91"/>
      <c r="H73" s="88"/>
      <c r="I73" s="88"/>
      <c r="J73" s="87"/>
      <c r="K73" s="87"/>
      <c r="L73" s="87"/>
      <c r="M73" s="87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</row>
    <row r="74">
      <c r="A74" s="92"/>
      <c r="B74" s="90"/>
      <c r="C74" s="91"/>
      <c r="D74" s="91"/>
      <c r="E74" s="91"/>
      <c r="F74" s="91"/>
      <c r="G74" s="91"/>
      <c r="H74" s="88"/>
      <c r="I74" s="88"/>
      <c r="J74" s="87"/>
      <c r="K74" s="87"/>
      <c r="L74" s="87"/>
      <c r="M74" s="87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</row>
    <row r="75">
      <c r="A75" s="92"/>
      <c r="B75" s="90"/>
      <c r="C75" s="91"/>
      <c r="D75" s="87"/>
      <c r="E75" s="87"/>
      <c r="F75" s="92"/>
      <c r="G75" s="92"/>
      <c r="H75" s="88"/>
      <c r="I75" s="88"/>
      <c r="J75" s="87"/>
      <c r="K75" s="87"/>
      <c r="L75" s="87"/>
      <c r="M75" s="87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</row>
    <row r="76">
      <c r="A76" s="92"/>
      <c r="B76" s="90"/>
      <c r="C76" s="91"/>
      <c r="D76" s="87"/>
      <c r="E76" s="87"/>
      <c r="F76" s="92"/>
      <c r="G76" s="92"/>
      <c r="H76" s="88"/>
      <c r="I76" s="88"/>
      <c r="J76" s="87"/>
      <c r="K76" s="87"/>
      <c r="L76" s="87"/>
      <c r="M76" s="87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</row>
    <row r="77">
      <c r="A77" s="92"/>
      <c r="B77" s="90"/>
      <c r="C77" s="91"/>
      <c r="D77" s="91"/>
      <c r="E77" s="91"/>
      <c r="F77" s="92"/>
      <c r="G77" s="92"/>
      <c r="H77" s="88"/>
      <c r="I77" s="88"/>
      <c r="J77" s="91"/>
      <c r="K77" s="91"/>
      <c r="L77" s="91"/>
      <c r="M77" s="91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</row>
    <row r="78">
      <c r="A78" s="92"/>
      <c r="B78" s="90"/>
      <c r="C78" s="91"/>
      <c r="D78" s="87"/>
      <c r="E78" s="87"/>
      <c r="F78" s="92"/>
      <c r="G78" s="92"/>
      <c r="H78" s="88"/>
      <c r="I78" s="88"/>
      <c r="J78" s="87"/>
      <c r="K78" s="87"/>
      <c r="L78" s="87"/>
      <c r="M78" s="87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</row>
    <row r="79">
      <c r="A79" s="92"/>
      <c r="B79" s="90"/>
      <c r="C79" s="91"/>
      <c r="D79" s="91"/>
      <c r="E79" s="91"/>
      <c r="F79" s="92"/>
      <c r="G79" s="92"/>
      <c r="H79" s="88"/>
      <c r="I79" s="88"/>
      <c r="J79" s="87"/>
      <c r="K79" s="87"/>
      <c r="L79" s="87"/>
      <c r="M79" s="87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</row>
    <row r="80">
      <c r="A80" s="92"/>
      <c r="B80" s="90"/>
      <c r="C80" s="91"/>
      <c r="D80" s="87"/>
      <c r="E80" s="87"/>
      <c r="F80" s="93"/>
      <c r="G80" s="93"/>
      <c r="H80" s="88"/>
      <c r="I80" s="88"/>
      <c r="J80" s="91"/>
      <c r="K80" s="91"/>
      <c r="L80" s="91"/>
      <c r="M80" s="91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</row>
    <row r="81">
      <c r="A81" s="92"/>
      <c r="B81" s="90"/>
      <c r="C81" s="91"/>
      <c r="D81" s="87"/>
      <c r="E81" s="87"/>
      <c r="F81" s="92"/>
      <c r="G81" s="92"/>
      <c r="H81" s="88"/>
      <c r="I81" s="88"/>
      <c r="J81" s="87"/>
      <c r="K81" s="87"/>
      <c r="L81" s="87"/>
      <c r="M81" s="87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</row>
    <row r="82">
      <c r="A82" s="92"/>
      <c r="B82" s="90"/>
      <c r="C82" s="91"/>
      <c r="D82" s="87"/>
      <c r="E82" s="87"/>
      <c r="F82" s="93"/>
      <c r="G82" s="93"/>
      <c r="H82" s="88"/>
      <c r="I82" s="88"/>
      <c r="J82" s="87"/>
      <c r="K82" s="87"/>
      <c r="L82" s="87"/>
      <c r="M82" s="87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</row>
    <row r="83">
      <c r="A83" s="92"/>
      <c r="B83" s="90"/>
      <c r="C83" s="91"/>
      <c r="D83" s="92"/>
      <c r="E83" s="92"/>
      <c r="F83" s="92"/>
      <c r="G83" s="92"/>
      <c r="H83" s="88"/>
      <c r="I83" s="88"/>
      <c r="J83" s="87"/>
      <c r="K83" s="87"/>
      <c r="L83" s="87"/>
      <c r="M83" s="87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</row>
    <row r="84">
      <c r="A84" s="92"/>
      <c r="B84" s="90"/>
      <c r="C84" s="91"/>
      <c r="D84" s="92"/>
      <c r="E84" s="92"/>
      <c r="F84" s="92"/>
      <c r="G84" s="92"/>
      <c r="H84" s="88"/>
      <c r="I84" s="88"/>
      <c r="J84" s="87"/>
      <c r="K84" s="87"/>
      <c r="L84" s="87"/>
      <c r="M84" s="87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</row>
    <row r="85">
      <c r="A85" s="92"/>
      <c r="B85" s="90"/>
      <c r="C85" s="87"/>
      <c r="D85" s="93"/>
      <c r="E85" s="93"/>
      <c r="F85" s="92"/>
      <c r="G85" s="92"/>
      <c r="H85" s="88"/>
      <c r="I85" s="88"/>
      <c r="J85" s="87"/>
      <c r="K85" s="87"/>
      <c r="L85" s="87"/>
      <c r="M85" s="87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</row>
    <row r="86">
      <c r="A86" s="94"/>
      <c r="B86" s="95"/>
      <c r="H86" s="92"/>
      <c r="I86" s="92"/>
    </row>
    <row r="87">
      <c r="A87" s="94"/>
      <c r="B87" s="95"/>
      <c r="H87" s="92"/>
      <c r="I87" s="92"/>
    </row>
    <row r="88">
      <c r="A88" s="94"/>
      <c r="B88" s="95"/>
      <c r="H88" s="92"/>
      <c r="I88" s="92"/>
    </row>
    <row r="89">
      <c r="A89" s="94"/>
      <c r="B89" s="95"/>
      <c r="H89" s="92"/>
      <c r="I89" s="92"/>
    </row>
    <row r="90">
      <c r="A90" s="94"/>
      <c r="B90" s="95"/>
      <c r="H90" s="92"/>
      <c r="I90" s="92"/>
    </row>
    <row r="91">
      <c r="A91" s="94"/>
      <c r="B91" s="95"/>
      <c r="H91" s="92"/>
      <c r="I91" s="92"/>
    </row>
    <row r="92">
      <c r="A92" s="94"/>
      <c r="B92" s="95"/>
      <c r="H92" s="92"/>
      <c r="I92" s="92"/>
    </row>
    <row r="93">
      <c r="A93" s="94"/>
      <c r="B93" s="95"/>
      <c r="H93" s="92"/>
      <c r="I93" s="92"/>
    </row>
    <row r="94">
      <c r="A94" s="94"/>
      <c r="B94" s="95"/>
      <c r="H94" s="92"/>
      <c r="I94" s="92"/>
    </row>
    <row r="95">
      <c r="A95" s="94"/>
      <c r="B95" s="95"/>
      <c r="H95" s="92"/>
      <c r="I95" s="92"/>
    </row>
    <row r="96">
      <c r="A96" s="94"/>
      <c r="B96" s="95"/>
      <c r="H96" s="92"/>
      <c r="I96" s="92"/>
    </row>
    <row r="97">
      <c r="A97" s="94"/>
      <c r="B97" s="95"/>
      <c r="H97" s="92"/>
      <c r="I97" s="92"/>
    </row>
    <row r="98">
      <c r="A98" s="94"/>
      <c r="B98" s="95"/>
      <c r="H98" s="92"/>
      <c r="I98" s="92"/>
    </row>
    <row r="99">
      <c r="A99" s="94"/>
      <c r="B99" s="95"/>
      <c r="H99" s="92"/>
      <c r="I99" s="92"/>
    </row>
    <row r="100">
      <c r="A100" s="94"/>
      <c r="B100" s="95"/>
      <c r="H100" s="92"/>
      <c r="I100" s="92"/>
    </row>
    <row r="101">
      <c r="A101" s="94"/>
      <c r="B101" s="95"/>
      <c r="H101" s="92"/>
      <c r="I101" s="92"/>
    </row>
    <row r="102">
      <c r="A102" s="94"/>
      <c r="B102" s="95"/>
      <c r="H102" s="92"/>
      <c r="I102" s="92"/>
    </row>
    <row r="103">
      <c r="A103" s="94"/>
      <c r="B103" s="95"/>
      <c r="H103" s="92"/>
      <c r="I103" s="92"/>
    </row>
    <row r="104">
      <c r="A104" s="94"/>
      <c r="B104" s="95"/>
      <c r="H104" s="92"/>
      <c r="I104" s="92"/>
    </row>
    <row r="105">
      <c r="A105" s="94"/>
      <c r="B105" s="95"/>
      <c r="H105" s="92"/>
      <c r="I105" s="92"/>
    </row>
    <row r="106">
      <c r="A106" s="94"/>
      <c r="B106" s="95"/>
      <c r="H106" s="92"/>
      <c r="I106" s="92"/>
    </row>
    <row r="107">
      <c r="A107" s="94"/>
      <c r="B107" s="95"/>
      <c r="H107" s="92"/>
      <c r="I107" s="92"/>
    </row>
    <row r="108">
      <c r="A108" s="94"/>
      <c r="B108" s="95"/>
      <c r="H108" s="92"/>
      <c r="I108" s="92"/>
    </row>
    <row r="109">
      <c r="A109" s="94"/>
      <c r="B109" s="95"/>
      <c r="H109" s="92"/>
      <c r="I109" s="92"/>
    </row>
    <row r="110">
      <c r="A110" s="94"/>
      <c r="B110" s="95"/>
      <c r="H110" s="92"/>
      <c r="I110" s="92"/>
    </row>
    <row r="111">
      <c r="A111" s="94"/>
      <c r="B111" s="95"/>
      <c r="H111" s="92"/>
      <c r="I111" s="92"/>
    </row>
    <row r="112">
      <c r="A112" s="94"/>
      <c r="B112" s="95"/>
      <c r="H112" s="92"/>
      <c r="I112" s="92"/>
    </row>
    <row r="113">
      <c r="A113" s="94"/>
      <c r="B113" s="95"/>
      <c r="H113" s="92"/>
      <c r="I113" s="92"/>
    </row>
    <row r="114">
      <c r="A114" s="94"/>
      <c r="B114" s="95"/>
      <c r="H114" s="92"/>
      <c r="I114" s="92"/>
    </row>
    <row r="115">
      <c r="A115" s="94"/>
      <c r="B115" s="95"/>
      <c r="H115" s="92"/>
      <c r="I115" s="92"/>
    </row>
    <row r="116">
      <c r="A116" s="94"/>
      <c r="B116" s="95"/>
      <c r="H116" s="92"/>
      <c r="I116" s="92"/>
    </row>
    <row r="117">
      <c r="A117" s="94"/>
      <c r="B117" s="95"/>
      <c r="H117" s="92"/>
      <c r="I117" s="92"/>
    </row>
    <row r="118">
      <c r="A118" s="94"/>
      <c r="B118" s="95"/>
      <c r="H118" s="92"/>
      <c r="I118" s="92"/>
    </row>
    <row r="119">
      <c r="A119" s="94"/>
      <c r="B119" s="95"/>
      <c r="H119" s="92"/>
      <c r="I119" s="92"/>
    </row>
    <row r="120">
      <c r="A120" s="94"/>
      <c r="B120" s="95"/>
      <c r="H120" s="92"/>
      <c r="I120" s="92"/>
    </row>
    <row r="121">
      <c r="A121" s="94"/>
      <c r="B121" s="95"/>
      <c r="H121" s="92"/>
      <c r="I121" s="92"/>
    </row>
    <row r="122">
      <c r="A122" s="94"/>
      <c r="B122" s="95"/>
      <c r="H122" s="92"/>
      <c r="I122" s="92"/>
    </row>
    <row r="123">
      <c r="A123" s="94"/>
      <c r="B123" s="95"/>
      <c r="H123" s="92"/>
      <c r="I123" s="92"/>
    </row>
    <row r="124">
      <c r="A124" s="94"/>
      <c r="B124" s="95"/>
      <c r="H124" s="92"/>
      <c r="I124" s="92"/>
    </row>
    <row r="125">
      <c r="A125" s="94"/>
      <c r="B125" s="95"/>
      <c r="H125" s="92"/>
      <c r="I125" s="92"/>
    </row>
    <row r="126">
      <c r="A126" s="94"/>
      <c r="B126" s="95"/>
      <c r="H126" s="92"/>
      <c r="I126" s="92"/>
    </row>
    <row r="127">
      <c r="A127" s="94"/>
      <c r="B127" s="95"/>
      <c r="H127" s="92"/>
      <c r="I127" s="92"/>
    </row>
    <row r="128">
      <c r="A128" s="94"/>
      <c r="B128" s="95"/>
      <c r="H128" s="92"/>
      <c r="I128" s="92"/>
    </row>
    <row r="129">
      <c r="A129" s="94"/>
      <c r="B129" s="95"/>
      <c r="H129" s="92"/>
      <c r="I129" s="92"/>
    </row>
    <row r="130">
      <c r="A130" s="94"/>
      <c r="B130" s="95"/>
      <c r="H130" s="92"/>
      <c r="I130" s="92"/>
    </row>
    <row r="131">
      <c r="A131" s="94"/>
      <c r="B131" s="95"/>
      <c r="H131" s="92"/>
      <c r="I131" s="92"/>
    </row>
    <row r="132">
      <c r="A132" s="94"/>
      <c r="B132" s="95"/>
      <c r="H132" s="92"/>
      <c r="I132" s="92"/>
    </row>
    <row r="133">
      <c r="A133" s="94"/>
      <c r="B133" s="95"/>
      <c r="H133" s="92"/>
      <c r="I133" s="92"/>
    </row>
    <row r="134">
      <c r="A134" s="94"/>
      <c r="B134" s="95"/>
      <c r="H134" s="92"/>
      <c r="I134" s="92"/>
    </row>
    <row r="135">
      <c r="A135" s="94"/>
      <c r="B135" s="95"/>
      <c r="H135" s="92"/>
      <c r="I135" s="92"/>
    </row>
    <row r="136">
      <c r="A136" s="94"/>
      <c r="B136" s="95"/>
      <c r="H136" s="92"/>
      <c r="I136" s="92"/>
    </row>
    <row r="137">
      <c r="A137" s="94"/>
      <c r="B137" s="95"/>
      <c r="H137" s="92"/>
      <c r="I137" s="92"/>
    </row>
    <row r="138">
      <c r="A138" s="94"/>
      <c r="B138" s="95"/>
      <c r="H138" s="92"/>
      <c r="I138" s="92"/>
    </row>
    <row r="139">
      <c r="A139" s="94"/>
      <c r="B139" s="95"/>
      <c r="H139" s="92"/>
      <c r="I139" s="92"/>
    </row>
    <row r="140">
      <c r="A140" s="94"/>
      <c r="B140" s="95"/>
      <c r="H140" s="92"/>
      <c r="I140" s="92"/>
    </row>
    <row r="141">
      <c r="A141" s="94"/>
      <c r="B141" s="95"/>
      <c r="H141" s="92"/>
      <c r="I141" s="92"/>
    </row>
    <row r="142">
      <c r="A142" s="94"/>
      <c r="B142" s="95"/>
      <c r="H142" s="92"/>
      <c r="I142" s="92"/>
    </row>
    <row r="143">
      <c r="A143" s="94"/>
      <c r="B143" s="95"/>
      <c r="H143" s="92"/>
      <c r="I143" s="92"/>
    </row>
    <row r="144">
      <c r="A144" s="94"/>
      <c r="B144" s="95"/>
      <c r="H144" s="92"/>
      <c r="I144" s="92"/>
    </row>
    <row r="145">
      <c r="A145" s="94"/>
      <c r="B145" s="95"/>
      <c r="H145" s="92"/>
      <c r="I145" s="92"/>
    </row>
    <row r="146">
      <c r="A146" s="94"/>
      <c r="B146" s="95"/>
      <c r="H146" s="92"/>
      <c r="I146" s="92"/>
    </row>
    <row r="147">
      <c r="A147" s="94"/>
      <c r="B147" s="95"/>
      <c r="H147" s="92"/>
      <c r="I147" s="92"/>
    </row>
    <row r="148">
      <c r="A148" s="94"/>
      <c r="B148" s="95"/>
      <c r="H148" s="92"/>
      <c r="I148" s="92"/>
    </row>
    <row r="149">
      <c r="A149" s="94"/>
      <c r="B149" s="95"/>
      <c r="H149" s="92"/>
      <c r="I149" s="92"/>
    </row>
    <row r="150">
      <c r="A150" s="94"/>
      <c r="B150" s="95"/>
      <c r="H150" s="92"/>
      <c r="I150" s="92"/>
    </row>
    <row r="151">
      <c r="A151" s="94"/>
      <c r="B151" s="95"/>
      <c r="H151" s="92"/>
      <c r="I151" s="92"/>
    </row>
    <row r="152">
      <c r="A152" s="94"/>
      <c r="B152" s="95"/>
      <c r="H152" s="92"/>
      <c r="I152" s="92"/>
    </row>
    <row r="153">
      <c r="A153" s="94"/>
      <c r="B153" s="95"/>
      <c r="H153" s="92"/>
      <c r="I153" s="92"/>
    </row>
    <row r="154">
      <c r="A154" s="94"/>
      <c r="B154" s="95"/>
      <c r="H154" s="92"/>
      <c r="I154" s="92"/>
    </row>
    <row r="155">
      <c r="A155" s="94"/>
      <c r="B155" s="95"/>
      <c r="H155" s="92"/>
      <c r="I155" s="92"/>
    </row>
    <row r="156">
      <c r="A156" s="94"/>
      <c r="B156" s="95"/>
      <c r="H156" s="92"/>
      <c r="I156" s="92"/>
    </row>
    <row r="157">
      <c r="A157" s="94"/>
      <c r="B157" s="95"/>
      <c r="H157" s="92"/>
      <c r="I157" s="92"/>
    </row>
    <row r="158">
      <c r="A158" s="94"/>
      <c r="B158" s="95"/>
      <c r="H158" s="92"/>
      <c r="I158" s="92"/>
    </row>
    <row r="159">
      <c r="A159" s="94"/>
      <c r="B159" s="95"/>
      <c r="H159" s="92"/>
      <c r="I159" s="92"/>
    </row>
    <row r="160">
      <c r="A160" s="94"/>
      <c r="B160" s="95"/>
      <c r="H160" s="92"/>
      <c r="I160" s="92"/>
    </row>
    <row r="161">
      <c r="A161" s="94"/>
      <c r="B161" s="95"/>
      <c r="H161" s="92"/>
      <c r="I161" s="92"/>
    </row>
    <row r="162">
      <c r="A162" s="94"/>
      <c r="B162" s="95"/>
      <c r="H162" s="92"/>
      <c r="I162" s="92"/>
    </row>
    <row r="163">
      <c r="A163" s="94"/>
      <c r="B163" s="95"/>
      <c r="H163" s="92"/>
      <c r="I163" s="92"/>
    </row>
    <row r="164">
      <c r="A164" s="94"/>
      <c r="B164" s="95"/>
      <c r="H164" s="92"/>
      <c r="I164" s="92"/>
    </row>
    <row r="165">
      <c r="A165" s="94"/>
      <c r="B165" s="95"/>
      <c r="H165" s="92"/>
      <c r="I165" s="92"/>
    </row>
    <row r="166">
      <c r="A166" s="94"/>
      <c r="B166" s="95"/>
      <c r="H166" s="92"/>
      <c r="I166" s="92"/>
    </row>
    <row r="167">
      <c r="A167" s="94"/>
      <c r="B167" s="95"/>
      <c r="H167" s="92"/>
      <c r="I167" s="92"/>
    </row>
    <row r="168">
      <c r="A168" s="94"/>
      <c r="B168" s="95"/>
      <c r="H168" s="92"/>
      <c r="I168" s="92"/>
    </row>
    <row r="169">
      <c r="A169" s="94"/>
      <c r="B169" s="95"/>
      <c r="H169" s="92"/>
      <c r="I169" s="92"/>
    </row>
    <row r="170">
      <c r="A170" s="94"/>
      <c r="B170" s="95"/>
      <c r="H170" s="92"/>
      <c r="I170" s="92"/>
    </row>
    <row r="171">
      <c r="A171" s="94"/>
      <c r="B171" s="95"/>
      <c r="H171" s="92"/>
      <c r="I171" s="92"/>
    </row>
    <row r="172">
      <c r="A172" s="94"/>
      <c r="B172" s="95"/>
      <c r="H172" s="92"/>
      <c r="I172" s="92"/>
    </row>
    <row r="173">
      <c r="A173" s="94"/>
      <c r="B173" s="95"/>
      <c r="H173" s="92"/>
      <c r="I173" s="92"/>
    </row>
    <row r="174">
      <c r="A174" s="94"/>
      <c r="B174" s="95"/>
      <c r="H174" s="92"/>
      <c r="I174" s="92"/>
    </row>
    <row r="175">
      <c r="A175" s="94"/>
      <c r="B175" s="95"/>
      <c r="H175" s="92"/>
      <c r="I175" s="92"/>
    </row>
    <row r="176">
      <c r="A176" s="94"/>
      <c r="B176" s="95"/>
      <c r="H176" s="92"/>
      <c r="I176" s="92"/>
    </row>
    <row r="177">
      <c r="A177" s="94"/>
      <c r="B177" s="95"/>
      <c r="H177" s="92"/>
      <c r="I177" s="92"/>
    </row>
    <row r="178">
      <c r="A178" s="94"/>
      <c r="B178" s="95"/>
      <c r="H178" s="92"/>
      <c r="I178" s="92"/>
    </row>
    <row r="179">
      <c r="A179" s="94"/>
      <c r="B179" s="95"/>
      <c r="H179" s="92"/>
      <c r="I179" s="92"/>
    </row>
    <row r="180">
      <c r="A180" s="94"/>
      <c r="B180" s="95"/>
      <c r="H180" s="92"/>
      <c r="I180" s="92"/>
    </row>
    <row r="181">
      <c r="A181" s="94"/>
      <c r="B181" s="95"/>
      <c r="H181" s="92"/>
      <c r="I181" s="92"/>
    </row>
    <row r="182">
      <c r="A182" s="94"/>
      <c r="B182" s="95"/>
      <c r="H182" s="92"/>
      <c r="I182" s="92"/>
    </row>
    <row r="183">
      <c r="A183" s="94"/>
      <c r="B183" s="95"/>
      <c r="H183" s="92"/>
      <c r="I183" s="92"/>
    </row>
    <row r="184">
      <c r="A184" s="94"/>
      <c r="B184" s="95"/>
      <c r="H184" s="92"/>
      <c r="I184" s="92"/>
    </row>
    <row r="185">
      <c r="A185" s="94"/>
      <c r="B185" s="95"/>
      <c r="H185" s="92"/>
      <c r="I185" s="92"/>
    </row>
    <row r="186">
      <c r="A186" s="94"/>
      <c r="B186" s="95"/>
      <c r="H186" s="92"/>
      <c r="I186" s="92"/>
    </row>
    <row r="187">
      <c r="A187" s="94"/>
      <c r="B187" s="95"/>
      <c r="H187" s="92"/>
      <c r="I187" s="92"/>
    </row>
    <row r="188">
      <c r="A188" s="94"/>
      <c r="B188" s="95"/>
      <c r="H188" s="92"/>
      <c r="I188" s="92"/>
    </row>
    <row r="189">
      <c r="A189" s="94"/>
      <c r="B189" s="95"/>
      <c r="H189" s="92"/>
      <c r="I189" s="92"/>
    </row>
    <row r="190">
      <c r="A190" s="94"/>
      <c r="B190" s="95"/>
      <c r="H190" s="92"/>
      <c r="I190" s="92"/>
    </row>
    <row r="191">
      <c r="A191" s="94"/>
      <c r="B191" s="95"/>
      <c r="H191" s="92"/>
      <c r="I191" s="92"/>
    </row>
    <row r="192">
      <c r="A192" s="94"/>
      <c r="B192" s="95"/>
      <c r="H192" s="92"/>
      <c r="I192" s="92"/>
    </row>
    <row r="193">
      <c r="A193" s="94"/>
      <c r="B193" s="95"/>
      <c r="H193" s="92"/>
      <c r="I193" s="92"/>
    </row>
    <row r="194">
      <c r="A194" s="94"/>
      <c r="B194" s="95"/>
      <c r="H194" s="92"/>
      <c r="I194" s="92"/>
    </row>
    <row r="195">
      <c r="A195" s="94"/>
      <c r="B195" s="95"/>
      <c r="H195" s="92"/>
      <c r="I195" s="92"/>
    </row>
    <row r="196">
      <c r="A196" s="94"/>
      <c r="B196" s="95"/>
      <c r="H196" s="92"/>
      <c r="I196" s="92"/>
    </row>
    <row r="197">
      <c r="A197" s="94"/>
      <c r="B197" s="95"/>
      <c r="H197" s="92"/>
      <c r="I197" s="92"/>
    </row>
    <row r="198">
      <c r="A198" s="94"/>
      <c r="B198" s="95"/>
      <c r="H198" s="92"/>
      <c r="I198" s="92"/>
    </row>
    <row r="199">
      <c r="A199" s="94"/>
      <c r="B199" s="95"/>
      <c r="H199" s="92"/>
      <c r="I199" s="92"/>
    </row>
    <row r="200">
      <c r="A200" s="94"/>
      <c r="B200" s="95"/>
      <c r="H200" s="92"/>
      <c r="I200" s="92"/>
    </row>
    <row r="201">
      <c r="A201" s="94"/>
      <c r="B201" s="95"/>
      <c r="H201" s="92"/>
      <c r="I201" s="92"/>
    </row>
    <row r="202">
      <c r="A202" s="94"/>
      <c r="B202" s="95"/>
      <c r="H202" s="92"/>
      <c r="I202" s="92"/>
    </row>
    <row r="203">
      <c r="A203" s="94"/>
      <c r="B203" s="95"/>
      <c r="H203" s="92"/>
      <c r="I203" s="92"/>
    </row>
    <row r="204">
      <c r="A204" s="94"/>
      <c r="B204" s="95"/>
      <c r="H204" s="92"/>
      <c r="I204" s="92"/>
    </row>
    <row r="205">
      <c r="A205" s="94"/>
      <c r="B205" s="95"/>
      <c r="H205" s="92"/>
      <c r="I205" s="92"/>
    </row>
    <row r="206">
      <c r="A206" s="94"/>
      <c r="B206" s="95"/>
      <c r="H206" s="92"/>
      <c r="I206" s="92"/>
    </row>
    <row r="207">
      <c r="A207" s="94"/>
      <c r="B207" s="95"/>
      <c r="H207" s="92"/>
      <c r="I207" s="92"/>
    </row>
    <row r="208">
      <c r="A208" s="94"/>
      <c r="B208" s="95"/>
      <c r="H208" s="92"/>
      <c r="I208" s="92"/>
    </row>
    <row r="209">
      <c r="A209" s="94"/>
      <c r="B209" s="95"/>
      <c r="H209" s="92"/>
      <c r="I209" s="92"/>
    </row>
    <row r="210">
      <c r="A210" s="94"/>
      <c r="B210" s="95"/>
      <c r="H210" s="92"/>
      <c r="I210" s="92"/>
    </row>
    <row r="211">
      <c r="A211" s="94"/>
      <c r="B211" s="95"/>
      <c r="H211" s="92"/>
      <c r="I211" s="92"/>
    </row>
    <row r="212">
      <c r="A212" s="94"/>
      <c r="B212" s="95"/>
      <c r="H212" s="92"/>
      <c r="I212" s="92"/>
    </row>
    <row r="213">
      <c r="A213" s="94"/>
      <c r="B213" s="95"/>
      <c r="H213" s="92"/>
      <c r="I213" s="92"/>
    </row>
    <row r="214">
      <c r="A214" s="94"/>
      <c r="B214" s="95"/>
      <c r="H214" s="92"/>
      <c r="I214" s="92"/>
    </row>
    <row r="215">
      <c r="A215" s="94"/>
      <c r="B215" s="95"/>
      <c r="H215" s="92"/>
      <c r="I215" s="92"/>
    </row>
    <row r="216">
      <c r="A216" s="94"/>
      <c r="B216" s="95"/>
      <c r="H216" s="92"/>
      <c r="I216" s="92"/>
    </row>
    <row r="217">
      <c r="A217" s="94"/>
      <c r="B217" s="95"/>
      <c r="H217" s="92"/>
      <c r="I217" s="92"/>
    </row>
    <row r="218">
      <c r="A218" s="94"/>
      <c r="B218" s="95"/>
      <c r="H218" s="92"/>
      <c r="I218" s="92"/>
    </row>
    <row r="219">
      <c r="A219" s="94"/>
      <c r="B219" s="95"/>
      <c r="H219" s="92"/>
      <c r="I219" s="92"/>
    </row>
    <row r="220">
      <c r="A220" s="94"/>
      <c r="B220" s="95"/>
      <c r="H220" s="92"/>
      <c r="I220" s="92"/>
    </row>
    <row r="221">
      <c r="A221" s="94"/>
      <c r="B221" s="95"/>
      <c r="H221" s="92"/>
      <c r="I221" s="92"/>
    </row>
    <row r="222">
      <c r="A222" s="94"/>
      <c r="B222" s="95"/>
      <c r="H222" s="92"/>
      <c r="I222" s="92"/>
    </row>
    <row r="223">
      <c r="A223" s="94"/>
      <c r="B223" s="95"/>
      <c r="H223" s="92"/>
      <c r="I223" s="92"/>
    </row>
    <row r="224">
      <c r="A224" s="94"/>
      <c r="B224" s="95"/>
      <c r="H224" s="92"/>
      <c r="I224" s="92"/>
    </row>
    <row r="225">
      <c r="A225" s="94"/>
      <c r="B225" s="95"/>
      <c r="H225" s="92"/>
      <c r="I225" s="92"/>
    </row>
    <row r="226">
      <c r="A226" s="94"/>
      <c r="B226" s="95"/>
      <c r="H226" s="92"/>
      <c r="I226" s="92"/>
    </row>
    <row r="227">
      <c r="A227" s="94"/>
      <c r="B227" s="95"/>
      <c r="H227" s="92"/>
      <c r="I227" s="92"/>
    </row>
    <row r="228">
      <c r="A228" s="94"/>
      <c r="B228" s="95"/>
      <c r="H228" s="92"/>
      <c r="I228" s="92"/>
    </row>
    <row r="229">
      <c r="A229" s="94"/>
      <c r="B229" s="95"/>
      <c r="H229" s="92"/>
      <c r="I229" s="92"/>
    </row>
    <row r="230">
      <c r="A230" s="94"/>
      <c r="B230" s="95"/>
      <c r="H230" s="92"/>
      <c r="I230" s="92"/>
    </row>
    <row r="231">
      <c r="A231" s="94"/>
      <c r="B231" s="95"/>
      <c r="H231" s="92"/>
      <c r="I231" s="92"/>
    </row>
    <row r="232">
      <c r="A232" s="94"/>
      <c r="B232" s="95"/>
      <c r="H232" s="92"/>
      <c r="I232" s="92"/>
    </row>
    <row r="233">
      <c r="A233" s="94"/>
      <c r="B233" s="95"/>
      <c r="H233" s="92"/>
      <c r="I233" s="92"/>
    </row>
    <row r="234">
      <c r="A234" s="94"/>
      <c r="B234" s="95"/>
      <c r="H234" s="92"/>
      <c r="I234" s="92"/>
    </row>
    <row r="235">
      <c r="A235" s="94"/>
      <c r="B235" s="95"/>
      <c r="H235" s="92"/>
      <c r="I235" s="92"/>
    </row>
    <row r="236">
      <c r="A236" s="94"/>
      <c r="B236" s="95"/>
      <c r="H236" s="92"/>
      <c r="I236" s="92"/>
    </row>
    <row r="237">
      <c r="A237" s="94"/>
      <c r="B237" s="95"/>
      <c r="H237" s="92"/>
      <c r="I237" s="92"/>
    </row>
    <row r="238">
      <c r="A238" s="94"/>
      <c r="B238" s="95"/>
      <c r="H238" s="92"/>
      <c r="I238" s="92"/>
    </row>
    <row r="239">
      <c r="A239" s="94"/>
      <c r="B239" s="95"/>
      <c r="H239" s="92"/>
      <c r="I239" s="92"/>
    </row>
    <row r="240">
      <c r="A240" s="94"/>
      <c r="B240" s="95"/>
      <c r="H240" s="92"/>
      <c r="I240" s="92"/>
    </row>
    <row r="241">
      <c r="A241" s="94"/>
      <c r="B241" s="95"/>
      <c r="H241" s="92"/>
      <c r="I241" s="92"/>
    </row>
    <row r="242">
      <c r="A242" s="94"/>
      <c r="B242" s="95"/>
      <c r="H242" s="92"/>
      <c r="I242" s="92"/>
    </row>
    <row r="243">
      <c r="A243" s="94"/>
      <c r="B243" s="95"/>
      <c r="H243" s="92"/>
      <c r="I243" s="92"/>
    </row>
    <row r="244">
      <c r="A244" s="94"/>
      <c r="B244" s="95"/>
      <c r="H244" s="92"/>
      <c r="I244" s="92"/>
    </row>
    <row r="245">
      <c r="A245" s="94"/>
      <c r="B245" s="95"/>
      <c r="H245" s="92"/>
      <c r="I245" s="92"/>
    </row>
    <row r="246">
      <c r="A246" s="94"/>
      <c r="B246" s="95"/>
      <c r="H246" s="92"/>
      <c r="I246" s="92"/>
    </row>
    <row r="247">
      <c r="A247" s="94"/>
      <c r="B247" s="95"/>
      <c r="H247" s="92"/>
      <c r="I247" s="92"/>
    </row>
    <row r="248">
      <c r="A248" s="94"/>
      <c r="B248" s="95"/>
      <c r="H248" s="92"/>
      <c r="I248" s="92"/>
    </row>
    <row r="249">
      <c r="A249" s="94"/>
      <c r="B249" s="95"/>
      <c r="H249" s="92"/>
      <c r="I249" s="92"/>
    </row>
    <row r="250">
      <c r="A250" s="94"/>
      <c r="B250" s="95"/>
      <c r="H250" s="92"/>
      <c r="I250" s="92"/>
    </row>
    <row r="251">
      <c r="A251" s="94"/>
      <c r="B251" s="95"/>
      <c r="H251" s="92"/>
      <c r="I251" s="92"/>
    </row>
    <row r="252">
      <c r="A252" s="94"/>
      <c r="B252" s="95"/>
      <c r="H252" s="92"/>
      <c r="I252" s="92"/>
    </row>
    <row r="253">
      <c r="A253" s="94"/>
      <c r="B253" s="95"/>
      <c r="H253" s="92"/>
      <c r="I253" s="92"/>
    </row>
    <row r="254">
      <c r="A254" s="94"/>
      <c r="B254" s="95"/>
      <c r="H254" s="92"/>
      <c r="I254" s="92"/>
    </row>
    <row r="255">
      <c r="A255" s="94"/>
      <c r="B255" s="95"/>
      <c r="H255" s="92"/>
      <c r="I255" s="92"/>
    </row>
    <row r="256">
      <c r="A256" s="94"/>
      <c r="B256" s="95"/>
      <c r="H256" s="92"/>
      <c r="I256" s="92"/>
    </row>
    <row r="257">
      <c r="A257" s="94"/>
      <c r="B257" s="95"/>
      <c r="H257" s="92"/>
      <c r="I257" s="92"/>
    </row>
    <row r="258">
      <c r="A258" s="94"/>
      <c r="B258" s="95"/>
      <c r="H258" s="92"/>
      <c r="I258" s="92"/>
    </row>
    <row r="259">
      <c r="A259" s="94"/>
      <c r="B259" s="95"/>
      <c r="H259" s="92"/>
      <c r="I259" s="92"/>
    </row>
    <row r="260">
      <c r="A260" s="94"/>
      <c r="B260" s="95"/>
      <c r="H260" s="92"/>
      <c r="I260" s="92"/>
    </row>
    <row r="261">
      <c r="A261" s="94"/>
      <c r="B261" s="95"/>
      <c r="H261" s="92"/>
      <c r="I261" s="92"/>
    </row>
    <row r="262">
      <c r="A262" s="94"/>
      <c r="B262" s="95"/>
      <c r="H262" s="92"/>
      <c r="I262" s="92"/>
    </row>
    <row r="263">
      <c r="A263" s="94"/>
      <c r="B263" s="95"/>
      <c r="H263" s="92"/>
      <c r="I263" s="92"/>
    </row>
    <row r="264">
      <c r="A264" s="94"/>
      <c r="B264" s="95"/>
      <c r="H264" s="92"/>
      <c r="I264" s="92"/>
    </row>
    <row r="265">
      <c r="A265" s="94"/>
      <c r="B265" s="95"/>
      <c r="H265" s="92"/>
      <c r="I265" s="92"/>
    </row>
    <row r="266">
      <c r="A266" s="94"/>
      <c r="B266" s="95"/>
      <c r="H266" s="92"/>
      <c r="I266" s="92"/>
    </row>
    <row r="267">
      <c r="A267" s="94"/>
      <c r="B267" s="95"/>
      <c r="H267" s="92"/>
      <c r="I267" s="92"/>
    </row>
    <row r="268">
      <c r="A268" s="94"/>
      <c r="B268" s="95"/>
      <c r="H268" s="92"/>
      <c r="I268" s="92"/>
    </row>
    <row r="269">
      <c r="A269" s="94"/>
      <c r="B269" s="95"/>
      <c r="H269" s="92"/>
      <c r="I269" s="92"/>
    </row>
    <row r="270">
      <c r="A270" s="94"/>
      <c r="B270" s="95"/>
      <c r="H270" s="92"/>
      <c r="I270" s="92"/>
    </row>
    <row r="271">
      <c r="A271" s="94"/>
      <c r="B271" s="95"/>
      <c r="H271" s="92"/>
      <c r="I271" s="92"/>
    </row>
    <row r="272">
      <c r="A272" s="94"/>
      <c r="B272" s="95"/>
      <c r="H272" s="92"/>
      <c r="I272" s="92"/>
    </row>
    <row r="273">
      <c r="A273" s="94"/>
      <c r="B273" s="95"/>
      <c r="H273" s="92"/>
      <c r="I273" s="92"/>
    </row>
    <row r="274">
      <c r="A274" s="94"/>
      <c r="B274" s="95"/>
      <c r="H274" s="92"/>
      <c r="I274" s="92"/>
    </row>
    <row r="275">
      <c r="A275" s="94"/>
      <c r="B275" s="95"/>
      <c r="H275" s="92"/>
      <c r="I275" s="92"/>
    </row>
    <row r="276">
      <c r="A276" s="94"/>
      <c r="B276" s="95"/>
      <c r="H276" s="92"/>
      <c r="I276" s="92"/>
    </row>
    <row r="277">
      <c r="A277" s="94"/>
      <c r="B277" s="95"/>
      <c r="H277" s="92"/>
      <c r="I277" s="92"/>
    </row>
    <row r="278">
      <c r="A278" s="94"/>
      <c r="B278" s="95"/>
      <c r="H278" s="92"/>
      <c r="I278" s="92"/>
    </row>
    <row r="279">
      <c r="A279" s="94"/>
      <c r="B279" s="95"/>
      <c r="H279" s="92"/>
      <c r="I279" s="92"/>
    </row>
    <row r="280">
      <c r="A280" s="94"/>
      <c r="B280" s="95"/>
      <c r="H280" s="92"/>
      <c r="I280" s="92"/>
    </row>
    <row r="281">
      <c r="A281" s="94"/>
      <c r="B281" s="95"/>
      <c r="H281" s="92"/>
      <c r="I281" s="92"/>
    </row>
    <row r="282">
      <c r="A282" s="94"/>
      <c r="B282" s="95"/>
      <c r="H282" s="92"/>
      <c r="I282" s="92"/>
    </row>
    <row r="283">
      <c r="A283" s="94"/>
      <c r="B283" s="95"/>
      <c r="H283" s="92"/>
      <c r="I283" s="92"/>
    </row>
    <row r="284">
      <c r="A284" s="94"/>
      <c r="B284" s="95"/>
      <c r="H284" s="92"/>
      <c r="I284" s="92"/>
    </row>
    <row r="285">
      <c r="A285" s="94"/>
      <c r="B285" s="95"/>
      <c r="H285" s="92"/>
      <c r="I285" s="92"/>
    </row>
    <row r="286">
      <c r="A286" s="94"/>
      <c r="B286" s="95"/>
      <c r="H286" s="92"/>
      <c r="I286" s="92"/>
    </row>
    <row r="287">
      <c r="A287" s="94"/>
      <c r="B287" s="95"/>
      <c r="H287" s="92"/>
      <c r="I287" s="92"/>
    </row>
    <row r="288">
      <c r="A288" s="94"/>
      <c r="B288" s="95"/>
      <c r="H288" s="92"/>
      <c r="I288" s="92"/>
    </row>
    <row r="289">
      <c r="A289" s="94"/>
      <c r="B289" s="95"/>
      <c r="H289" s="92"/>
      <c r="I289" s="92"/>
    </row>
    <row r="290">
      <c r="A290" s="94"/>
      <c r="B290" s="95"/>
      <c r="H290" s="92"/>
      <c r="I290" s="92"/>
    </row>
    <row r="291">
      <c r="A291" s="94"/>
      <c r="B291" s="95"/>
      <c r="H291" s="92"/>
      <c r="I291" s="92"/>
    </row>
    <row r="292">
      <c r="A292" s="94"/>
      <c r="B292" s="95"/>
      <c r="H292" s="92"/>
      <c r="I292" s="92"/>
    </row>
    <row r="293">
      <c r="A293" s="94"/>
      <c r="B293" s="95"/>
      <c r="H293" s="92"/>
      <c r="I293" s="92"/>
    </row>
    <row r="294">
      <c r="A294" s="94"/>
      <c r="B294" s="95"/>
      <c r="H294" s="92"/>
      <c r="I294" s="92"/>
    </row>
    <row r="295">
      <c r="A295" s="94"/>
      <c r="B295" s="95"/>
      <c r="H295" s="92"/>
      <c r="I295" s="92"/>
    </row>
    <row r="296">
      <c r="A296" s="94"/>
      <c r="B296" s="95"/>
      <c r="H296" s="92"/>
      <c r="I296" s="92"/>
    </row>
    <row r="297">
      <c r="A297" s="94"/>
      <c r="B297" s="95"/>
      <c r="H297" s="92"/>
      <c r="I297" s="92"/>
    </row>
    <row r="298">
      <c r="A298" s="94"/>
      <c r="B298" s="95"/>
      <c r="H298" s="92"/>
      <c r="I298" s="92"/>
    </row>
    <row r="299">
      <c r="A299" s="94"/>
      <c r="B299" s="95"/>
      <c r="H299" s="92"/>
      <c r="I299" s="92"/>
    </row>
    <row r="300">
      <c r="A300" s="94"/>
      <c r="B300" s="95"/>
      <c r="H300" s="92"/>
      <c r="I300" s="92"/>
    </row>
    <row r="301">
      <c r="A301" s="94"/>
      <c r="B301" s="95"/>
      <c r="H301" s="92"/>
      <c r="I301" s="92"/>
    </row>
    <row r="302">
      <c r="A302" s="94"/>
      <c r="B302" s="95"/>
      <c r="H302" s="92"/>
      <c r="I302" s="92"/>
    </row>
    <row r="303">
      <c r="A303" s="94"/>
      <c r="B303" s="95"/>
      <c r="H303" s="92"/>
      <c r="I303" s="92"/>
    </row>
    <row r="304">
      <c r="A304" s="94"/>
      <c r="B304" s="95"/>
      <c r="H304" s="92"/>
      <c r="I304" s="92"/>
    </row>
    <row r="305">
      <c r="A305" s="94"/>
      <c r="B305" s="95"/>
      <c r="H305" s="92"/>
      <c r="I305" s="92"/>
    </row>
    <row r="306">
      <c r="A306" s="94"/>
      <c r="B306" s="95"/>
      <c r="H306" s="92"/>
      <c r="I306" s="92"/>
    </row>
    <row r="307">
      <c r="A307" s="94"/>
      <c r="B307" s="95"/>
      <c r="H307" s="92"/>
      <c r="I307" s="92"/>
    </row>
    <row r="308">
      <c r="A308" s="94"/>
      <c r="B308" s="95"/>
      <c r="H308" s="92"/>
      <c r="I308" s="92"/>
    </row>
    <row r="309">
      <c r="A309" s="94"/>
      <c r="B309" s="95"/>
      <c r="H309" s="92"/>
      <c r="I309" s="92"/>
    </row>
    <row r="310">
      <c r="A310" s="94"/>
      <c r="B310" s="95"/>
      <c r="H310" s="92"/>
      <c r="I310" s="92"/>
    </row>
    <row r="311">
      <c r="A311" s="94"/>
      <c r="B311" s="95"/>
      <c r="H311" s="92"/>
      <c r="I311" s="92"/>
    </row>
    <row r="312">
      <c r="A312" s="94"/>
      <c r="B312" s="95"/>
      <c r="H312" s="92"/>
      <c r="I312" s="92"/>
    </row>
    <row r="313">
      <c r="A313" s="94"/>
      <c r="B313" s="95"/>
      <c r="H313" s="92"/>
      <c r="I313" s="92"/>
    </row>
    <row r="314">
      <c r="A314" s="94"/>
      <c r="B314" s="95"/>
      <c r="H314" s="92"/>
      <c r="I314" s="92"/>
    </row>
    <row r="315">
      <c r="A315" s="94"/>
      <c r="B315" s="95"/>
      <c r="H315" s="92"/>
      <c r="I315" s="92"/>
    </row>
    <row r="316">
      <c r="A316" s="94"/>
      <c r="B316" s="95"/>
      <c r="H316" s="92"/>
      <c r="I316" s="92"/>
    </row>
    <row r="317">
      <c r="A317" s="94"/>
      <c r="B317" s="95"/>
      <c r="H317" s="92"/>
      <c r="I317" s="92"/>
    </row>
    <row r="318">
      <c r="A318" s="94"/>
      <c r="B318" s="95"/>
      <c r="H318" s="92"/>
      <c r="I318" s="92"/>
    </row>
    <row r="319">
      <c r="A319" s="94"/>
      <c r="B319" s="95"/>
      <c r="H319" s="92"/>
      <c r="I319" s="92"/>
    </row>
    <row r="320">
      <c r="A320" s="94"/>
      <c r="B320" s="95"/>
      <c r="H320" s="92"/>
      <c r="I320" s="92"/>
    </row>
    <row r="321">
      <c r="A321" s="94"/>
      <c r="B321" s="95"/>
      <c r="H321" s="92"/>
      <c r="I321" s="92"/>
    </row>
    <row r="322">
      <c r="A322" s="94"/>
      <c r="B322" s="95"/>
      <c r="H322" s="92"/>
      <c r="I322" s="92"/>
    </row>
    <row r="323">
      <c r="A323" s="94"/>
      <c r="B323" s="95"/>
      <c r="H323" s="92"/>
      <c r="I323" s="92"/>
    </row>
    <row r="324">
      <c r="A324" s="94"/>
      <c r="B324" s="95"/>
      <c r="H324" s="92"/>
      <c r="I324" s="92"/>
    </row>
    <row r="325">
      <c r="A325" s="94"/>
      <c r="B325" s="95"/>
      <c r="H325" s="92"/>
      <c r="I325" s="92"/>
    </row>
    <row r="326">
      <c r="A326" s="94"/>
      <c r="B326" s="95"/>
      <c r="H326" s="92"/>
      <c r="I326" s="92"/>
    </row>
    <row r="327">
      <c r="A327" s="94"/>
      <c r="B327" s="95"/>
      <c r="H327" s="92"/>
      <c r="I327" s="92"/>
    </row>
    <row r="328">
      <c r="A328" s="94"/>
      <c r="B328" s="95"/>
      <c r="H328" s="92"/>
      <c r="I328" s="92"/>
    </row>
    <row r="329">
      <c r="A329" s="94"/>
      <c r="B329" s="95"/>
      <c r="H329" s="92"/>
      <c r="I329" s="92"/>
    </row>
    <row r="330">
      <c r="A330" s="94"/>
      <c r="B330" s="95"/>
      <c r="H330" s="92"/>
      <c r="I330" s="92"/>
    </row>
    <row r="331">
      <c r="A331" s="94"/>
      <c r="B331" s="95"/>
      <c r="H331" s="92"/>
      <c r="I331" s="92"/>
    </row>
    <row r="332">
      <c r="A332" s="94"/>
      <c r="B332" s="95"/>
      <c r="H332" s="92"/>
      <c r="I332" s="92"/>
    </row>
    <row r="333">
      <c r="A333" s="94"/>
      <c r="B333" s="95"/>
      <c r="H333" s="92"/>
      <c r="I333" s="92"/>
    </row>
    <row r="334">
      <c r="A334" s="94"/>
      <c r="B334" s="95"/>
      <c r="H334" s="92"/>
      <c r="I334" s="92"/>
    </row>
    <row r="335">
      <c r="A335" s="94"/>
      <c r="B335" s="95"/>
      <c r="H335" s="92"/>
      <c r="I335" s="92"/>
    </row>
    <row r="336">
      <c r="A336" s="94"/>
      <c r="B336" s="95"/>
      <c r="H336" s="92"/>
      <c r="I336" s="92"/>
    </row>
    <row r="337">
      <c r="A337" s="94"/>
      <c r="B337" s="95"/>
      <c r="H337" s="92"/>
      <c r="I337" s="92"/>
    </row>
    <row r="338">
      <c r="A338" s="94"/>
      <c r="B338" s="95"/>
      <c r="H338" s="92"/>
      <c r="I338" s="92"/>
    </row>
    <row r="339">
      <c r="A339" s="94"/>
      <c r="B339" s="95"/>
      <c r="H339" s="92"/>
      <c r="I339" s="92"/>
    </row>
    <row r="340">
      <c r="A340" s="94"/>
      <c r="B340" s="95"/>
      <c r="H340" s="92"/>
      <c r="I340" s="92"/>
    </row>
    <row r="341">
      <c r="A341" s="94"/>
      <c r="B341" s="95"/>
      <c r="H341" s="92"/>
      <c r="I341" s="92"/>
    </row>
    <row r="342">
      <c r="A342" s="94"/>
      <c r="B342" s="95"/>
      <c r="H342" s="92"/>
      <c r="I342" s="92"/>
    </row>
    <row r="343">
      <c r="A343" s="94"/>
      <c r="B343" s="95"/>
      <c r="H343" s="92"/>
      <c r="I343" s="92"/>
    </row>
    <row r="344">
      <c r="A344" s="94"/>
      <c r="B344" s="95"/>
      <c r="H344" s="92"/>
      <c r="I344" s="92"/>
    </row>
    <row r="345">
      <c r="A345" s="94"/>
      <c r="B345" s="95"/>
      <c r="H345" s="92"/>
      <c r="I345" s="92"/>
    </row>
    <row r="346">
      <c r="A346" s="94"/>
      <c r="B346" s="95"/>
      <c r="H346" s="92"/>
      <c r="I346" s="92"/>
    </row>
    <row r="347">
      <c r="A347" s="94"/>
      <c r="B347" s="95"/>
      <c r="H347" s="92"/>
      <c r="I347" s="92"/>
    </row>
    <row r="348">
      <c r="A348" s="94"/>
      <c r="B348" s="95"/>
      <c r="H348" s="92"/>
      <c r="I348" s="92"/>
    </row>
    <row r="349">
      <c r="A349" s="94"/>
      <c r="B349" s="95"/>
      <c r="H349" s="92"/>
      <c r="I349" s="92"/>
    </row>
    <row r="350">
      <c r="A350" s="94"/>
      <c r="B350" s="95"/>
      <c r="H350" s="92"/>
      <c r="I350" s="92"/>
    </row>
    <row r="351">
      <c r="A351" s="94"/>
      <c r="B351" s="95"/>
      <c r="H351" s="92"/>
      <c r="I351" s="92"/>
    </row>
    <row r="352">
      <c r="A352" s="94"/>
      <c r="B352" s="95"/>
      <c r="H352" s="92"/>
      <c r="I352" s="92"/>
    </row>
    <row r="353">
      <c r="A353" s="94"/>
      <c r="B353" s="95"/>
      <c r="H353" s="92"/>
      <c r="I353" s="92"/>
    </row>
    <row r="354">
      <c r="A354" s="94"/>
      <c r="B354" s="95"/>
      <c r="H354" s="92"/>
      <c r="I354" s="92"/>
    </row>
    <row r="355">
      <c r="A355" s="94"/>
      <c r="B355" s="95"/>
      <c r="H355" s="92"/>
      <c r="I355" s="92"/>
    </row>
    <row r="356">
      <c r="A356" s="94"/>
      <c r="B356" s="95"/>
      <c r="H356" s="92"/>
      <c r="I356" s="92"/>
    </row>
    <row r="357">
      <c r="A357" s="94"/>
      <c r="B357" s="95"/>
      <c r="H357" s="92"/>
      <c r="I357" s="92"/>
    </row>
    <row r="358">
      <c r="A358" s="94"/>
      <c r="B358" s="95"/>
      <c r="H358" s="92"/>
      <c r="I358" s="92"/>
    </row>
    <row r="359">
      <c r="A359" s="94"/>
      <c r="B359" s="95"/>
      <c r="H359" s="92"/>
      <c r="I359" s="92"/>
    </row>
    <row r="360">
      <c r="A360" s="94"/>
      <c r="B360" s="95"/>
      <c r="H360" s="92"/>
      <c r="I360" s="92"/>
    </row>
    <row r="361">
      <c r="A361" s="94"/>
      <c r="B361" s="95"/>
      <c r="H361" s="92"/>
      <c r="I361" s="92"/>
    </row>
    <row r="362">
      <c r="A362" s="94"/>
      <c r="B362" s="95"/>
      <c r="H362" s="92"/>
      <c r="I362" s="92"/>
    </row>
    <row r="363">
      <c r="A363" s="94"/>
      <c r="B363" s="95"/>
      <c r="H363" s="92"/>
      <c r="I363" s="92"/>
    </row>
    <row r="364">
      <c r="A364" s="94"/>
      <c r="B364" s="95"/>
      <c r="H364" s="92"/>
      <c r="I364" s="92"/>
    </row>
    <row r="365">
      <c r="A365" s="94"/>
      <c r="B365" s="95"/>
      <c r="H365" s="92"/>
      <c r="I365" s="92"/>
    </row>
    <row r="366">
      <c r="A366" s="94"/>
      <c r="B366" s="95"/>
      <c r="H366" s="92"/>
      <c r="I366" s="92"/>
    </row>
    <row r="367">
      <c r="A367" s="94"/>
      <c r="B367" s="95"/>
      <c r="H367" s="92"/>
      <c r="I367" s="92"/>
    </row>
    <row r="368">
      <c r="A368" s="94"/>
      <c r="B368" s="95"/>
      <c r="H368" s="92"/>
      <c r="I368" s="92"/>
    </row>
    <row r="369">
      <c r="A369" s="94"/>
      <c r="B369" s="95"/>
      <c r="H369" s="92"/>
      <c r="I369" s="92"/>
    </row>
    <row r="370">
      <c r="A370" s="94"/>
      <c r="B370" s="95"/>
      <c r="H370" s="92"/>
      <c r="I370" s="92"/>
    </row>
    <row r="371">
      <c r="A371" s="94"/>
      <c r="B371" s="95"/>
      <c r="H371" s="92"/>
      <c r="I371" s="92"/>
    </row>
    <row r="372">
      <c r="A372" s="94"/>
      <c r="B372" s="95"/>
      <c r="H372" s="92"/>
      <c r="I372" s="92"/>
    </row>
    <row r="373">
      <c r="A373" s="94"/>
      <c r="B373" s="95"/>
      <c r="H373" s="92"/>
      <c r="I373" s="92"/>
    </row>
    <row r="374">
      <c r="A374" s="94"/>
      <c r="B374" s="95"/>
      <c r="H374" s="92"/>
      <c r="I374" s="92"/>
    </row>
    <row r="375">
      <c r="A375" s="94"/>
      <c r="B375" s="95"/>
      <c r="H375" s="92"/>
      <c r="I375" s="92"/>
    </row>
    <row r="376">
      <c r="A376" s="94"/>
      <c r="B376" s="95"/>
      <c r="H376" s="92"/>
      <c r="I376" s="92"/>
    </row>
    <row r="377">
      <c r="A377" s="94"/>
      <c r="B377" s="95"/>
      <c r="H377" s="92"/>
      <c r="I377" s="92"/>
    </row>
    <row r="378">
      <c r="A378" s="94"/>
      <c r="B378" s="95"/>
      <c r="H378" s="92"/>
      <c r="I378" s="92"/>
    </row>
    <row r="379">
      <c r="A379" s="94"/>
      <c r="B379" s="95"/>
      <c r="H379" s="92"/>
      <c r="I379" s="92"/>
    </row>
    <row r="380">
      <c r="A380" s="94"/>
      <c r="B380" s="95"/>
      <c r="H380" s="92"/>
      <c r="I380" s="92"/>
    </row>
    <row r="381">
      <c r="A381" s="94"/>
      <c r="B381" s="95"/>
      <c r="H381" s="92"/>
      <c r="I381" s="92"/>
    </row>
    <row r="382">
      <c r="A382" s="94"/>
      <c r="B382" s="95"/>
      <c r="H382" s="92"/>
      <c r="I382" s="92"/>
    </row>
    <row r="383">
      <c r="A383" s="94"/>
      <c r="B383" s="95"/>
      <c r="H383" s="92"/>
      <c r="I383" s="92"/>
    </row>
    <row r="384">
      <c r="A384" s="94"/>
      <c r="B384" s="95"/>
      <c r="H384" s="92"/>
      <c r="I384" s="92"/>
    </row>
    <row r="385">
      <c r="A385" s="94"/>
      <c r="B385" s="95"/>
      <c r="H385" s="92"/>
      <c r="I385" s="92"/>
    </row>
    <row r="386">
      <c r="A386" s="94"/>
      <c r="B386" s="95"/>
      <c r="H386" s="92"/>
      <c r="I386" s="92"/>
    </row>
    <row r="387">
      <c r="A387" s="94"/>
      <c r="B387" s="95"/>
      <c r="H387" s="92"/>
      <c r="I387" s="92"/>
    </row>
    <row r="388">
      <c r="A388" s="94"/>
      <c r="B388" s="95"/>
      <c r="H388" s="92"/>
      <c r="I388" s="92"/>
    </row>
    <row r="389">
      <c r="A389" s="94"/>
      <c r="B389" s="95"/>
      <c r="H389" s="92"/>
      <c r="I389" s="92"/>
    </row>
    <row r="390">
      <c r="A390" s="94"/>
      <c r="B390" s="95"/>
      <c r="H390" s="92"/>
      <c r="I390" s="92"/>
    </row>
    <row r="391">
      <c r="A391" s="94"/>
      <c r="B391" s="95"/>
      <c r="H391" s="92"/>
      <c r="I391" s="92"/>
    </row>
    <row r="392">
      <c r="A392" s="94"/>
      <c r="B392" s="95"/>
      <c r="H392" s="92"/>
      <c r="I392" s="92"/>
    </row>
    <row r="393">
      <c r="A393" s="94"/>
      <c r="B393" s="95"/>
      <c r="H393" s="92"/>
      <c r="I393" s="92"/>
    </row>
    <row r="394">
      <c r="A394" s="94"/>
      <c r="B394" s="95"/>
      <c r="H394" s="92"/>
      <c r="I394" s="92"/>
    </row>
    <row r="395">
      <c r="A395" s="94"/>
      <c r="B395" s="95"/>
      <c r="H395" s="92"/>
      <c r="I395" s="92"/>
    </row>
    <row r="396">
      <c r="A396" s="94"/>
      <c r="B396" s="95"/>
      <c r="H396" s="92"/>
      <c r="I396" s="92"/>
    </row>
    <row r="397">
      <c r="A397" s="94"/>
      <c r="B397" s="95"/>
      <c r="H397" s="92"/>
      <c r="I397" s="92"/>
    </row>
    <row r="398">
      <c r="A398" s="94"/>
      <c r="B398" s="95"/>
      <c r="H398" s="92"/>
      <c r="I398" s="92"/>
    </row>
    <row r="399">
      <c r="A399" s="94"/>
      <c r="B399" s="95"/>
      <c r="H399" s="92"/>
      <c r="I399" s="92"/>
    </row>
    <row r="400">
      <c r="A400" s="94"/>
      <c r="B400" s="95"/>
      <c r="H400" s="92"/>
      <c r="I400" s="92"/>
    </row>
    <row r="401">
      <c r="A401" s="94"/>
      <c r="B401" s="95"/>
      <c r="H401" s="92"/>
      <c r="I401" s="92"/>
    </row>
    <row r="402">
      <c r="A402" s="94"/>
      <c r="B402" s="95"/>
      <c r="H402" s="92"/>
      <c r="I402" s="92"/>
    </row>
    <row r="403">
      <c r="A403" s="94"/>
      <c r="B403" s="95"/>
      <c r="H403" s="92"/>
      <c r="I403" s="92"/>
    </row>
    <row r="404">
      <c r="A404" s="94"/>
      <c r="B404" s="95"/>
      <c r="H404" s="92"/>
      <c r="I404" s="92"/>
    </row>
    <row r="405">
      <c r="A405" s="94"/>
      <c r="B405" s="95"/>
      <c r="H405" s="92"/>
      <c r="I405" s="92"/>
    </row>
    <row r="406">
      <c r="A406" s="94"/>
      <c r="B406" s="95"/>
      <c r="H406" s="92"/>
      <c r="I406" s="92"/>
    </row>
    <row r="407">
      <c r="A407" s="94"/>
      <c r="B407" s="95"/>
      <c r="H407" s="92"/>
      <c r="I407" s="92"/>
    </row>
    <row r="408">
      <c r="A408" s="94"/>
      <c r="B408" s="95"/>
      <c r="H408" s="92"/>
      <c r="I408" s="92"/>
    </row>
    <row r="409">
      <c r="A409" s="94"/>
      <c r="B409" s="95"/>
      <c r="H409" s="92"/>
      <c r="I409" s="92"/>
    </row>
    <row r="410">
      <c r="A410" s="94"/>
      <c r="B410" s="95"/>
      <c r="H410" s="92"/>
      <c r="I410" s="92"/>
    </row>
    <row r="411">
      <c r="A411" s="94"/>
      <c r="B411" s="95"/>
      <c r="H411" s="92"/>
      <c r="I411" s="92"/>
    </row>
    <row r="412">
      <c r="A412" s="94"/>
      <c r="B412" s="95"/>
      <c r="H412" s="92"/>
      <c r="I412" s="92"/>
    </row>
    <row r="413">
      <c r="A413" s="94"/>
      <c r="B413" s="95"/>
      <c r="H413" s="92"/>
      <c r="I413" s="92"/>
    </row>
    <row r="414">
      <c r="A414" s="94"/>
      <c r="B414" s="95"/>
      <c r="H414" s="92"/>
      <c r="I414" s="92"/>
    </row>
    <row r="415">
      <c r="A415" s="94"/>
      <c r="B415" s="95"/>
      <c r="H415" s="92"/>
      <c r="I415" s="92"/>
    </row>
    <row r="416">
      <c r="A416" s="94"/>
      <c r="B416" s="95"/>
      <c r="H416" s="92"/>
      <c r="I416" s="92"/>
    </row>
    <row r="417">
      <c r="A417" s="94"/>
      <c r="B417" s="95"/>
      <c r="H417" s="92"/>
      <c r="I417" s="92"/>
    </row>
    <row r="418">
      <c r="A418" s="94"/>
      <c r="B418" s="95"/>
      <c r="H418" s="92"/>
      <c r="I418" s="92"/>
    </row>
    <row r="419">
      <c r="A419" s="94"/>
      <c r="B419" s="95"/>
      <c r="H419" s="92"/>
      <c r="I419" s="92"/>
    </row>
    <row r="420">
      <c r="A420" s="94"/>
      <c r="B420" s="95"/>
      <c r="H420" s="92"/>
      <c r="I420" s="92"/>
    </row>
    <row r="421">
      <c r="A421" s="94"/>
      <c r="B421" s="95"/>
      <c r="H421" s="92"/>
      <c r="I421" s="92"/>
    </row>
    <row r="422">
      <c r="A422" s="94"/>
      <c r="B422" s="95"/>
      <c r="H422" s="92"/>
      <c r="I422" s="92"/>
    </row>
    <row r="423">
      <c r="A423" s="94"/>
      <c r="B423" s="95"/>
      <c r="H423" s="92"/>
      <c r="I423" s="92"/>
    </row>
    <row r="424">
      <c r="A424" s="94"/>
      <c r="B424" s="95"/>
      <c r="H424" s="92"/>
      <c r="I424" s="92"/>
    </row>
    <row r="425">
      <c r="A425" s="94"/>
      <c r="B425" s="95"/>
      <c r="H425" s="92"/>
      <c r="I425" s="92"/>
    </row>
    <row r="426">
      <c r="A426" s="94"/>
      <c r="B426" s="95"/>
      <c r="H426" s="92"/>
      <c r="I426" s="92"/>
    </row>
    <row r="427">
      <c r="A427" s="94"/>
      <c r="B427" s="95"/>
      <c r="H427" s="92"/>
      <c r="I427" s="92"/>
    </row>
    <row r="428">
      <c r="A428" s="94"/>
      <c r="B428" s="95"/>
      <c r="H428" s="92"/>
      <c r="I428" s="92"/>
    </row>
    <row r="429">
      <c r="A429" s="94"/>
      <c r="B429" s="95"/>
      <c r="H429" s="92"/>
      <c r="I429" s="92"/>
    </row>
    <row r="430">
      <c r="A430" s="94"/>
      <c r="B430" s="95"/>
      <c r="H430" s="92"/>
      <c r="I430" s="92"/>
    </row>
    <row r="431">
      <c r="A431" s="94"/>
      <c r="B431" s="95"/>
      <c r="H431" s="92"/>
      <c r="I431" s="92"/>
    </row>
    <row r="432">
      <c r="A432" s="94"/>
      <c r="B432" s="95"/>
      <c r="H432" s="92"/>
      <c r="I432" s="92"/>
    </row>
    <row r="433">
      <c r="A433" s="94"/>
      <c r="B433" s="95"/>
      <c r="H433" s="92"/>
      <c r="I433" s="92"/>
    </row>
    <row r="434">
      <c r="A434" s="94"/>
      <c r="B434" s="95"/>
      <c r="H434" s="92"/>
      <c r="I434" s="92"/>
    </row>
    <row r="435">
      <c r="A435" s="94"/>
      <c r="B435" s="95"/>
      <c r="H435" s="92"/>
      <c r="I435" s="92"/>
    </row>
    <row r="436">
      <c r="A436" s="94"/>
      <c r="B436" s="95"/>
      <c r="H436" s="92"/>
      <c r="I436" s="92"/>
    </row>
    <row r="437">
      <c r="A437" s="94"/>
      <c r="B437" s="95"/>
      <c r="H437" s="92"/>
      <c r="I437" s="92"/>
    </row>
    <row r="438">
      <c r="A438" s="94"/>
      <c r="B438" s="95"/>
      <c r="H438" s="92"/>
      <c r="I438" s="92"/>
    </row>
    <row r="439">
      <c r="A439" s="94"/>
      <c r="B439" s="95"/>
      <c r="H439" s="92"/>
      <c r="I439" s="92"/>
    </row>
    <row r="440">
      <c r="A440" s="94"/>
      <c r="B440" s="95"/>
      <c r="H440" s="92"/>
      <c r="I440" s="92"/>
    </row>
    <row r="441">
      <c r="A441" s="94"/>
      <c r="B441" s="95"/>
      <c r="H441" s="92"/>
      <c r="I441" s="92"/>
    </row>
    <row r="442">
      <c r="A442" s="94"/>
      <c r="B442" s="95"/>
      <c r="H442" s="92"/>
      <c r="I442" s="92"/>
    </row>
    <row r="443">
      <c r="A443" s="94"/>
      <c r="B443" s="95"/>
      <c r="H443" s="92"/>
      <c r="I443" s="92"/>
    </row>
    <row r="444">
      <c r="A444" s="94"/>
      <c r="B444" s="95"/>
      <c r="H444" s="92"/>
      <c r="I444" s="92"/>
    </row>
    <row r="445">
      <c r="A445" s="94"/>
      <c r="B445" s="95"/>
      <c r="H445" s="92"/>
      <c r="I445" s="92"/>
    </row>
    <row r="446">
      <c r="A446" s="94"/>
      <c r="B446" s="95"/>
      <c r="H446" s="92"/>
      <c r="I446" s="92"/>
    </row>
    <row r="447">
      <c r="A447" s="94"/>
      <c r="B447" s="95"/>
      <c r="H447" s="92"/>
      <c r="I447" s="92"/>
    </row>
    <row r="448">
      <c r="A448" s="94"/>
      <c r="B448" s="95"/>
      <c r="H448" s="92"/>
      <c r="I448" s="92"/>
    </row>
    <row r="449">
      <c r="A449" s="94"/>
      <c r="B449" s="95"/>
      <c r="H449" s="92"/>
      <c r="I449" s="92"/>
    </row>
    <row r="450">
      <c r="A450" s="94"/>
      <c r="B450" s="95"/>
      <c r="H450" s="92"/>
      <c r="I450" s="92"/>
    </row>
    <row r="451">
      <c r="A451" s="94"/>
      <c r="B451" s="95"/>
      <c r="H451" s="92"/>
      <c r="I451" s="92"/>
    </row>
    <row r="452">
      <c r="A452" s="94"/>
      <c r="B452" s="95"/>
      <c r="H452" s="92"/>
      <c r="I452" s="92"/>
    </row>
    <row r="453">
      <c r="A453" s="94"/>
      <c r="B453" s="95"/>
      <c r="H453" s="92"/>
      <c r="I453" s="92"/>
    </row>
    <row r="454">
      <c r="A454" s="94"/>
      <c r="B454" s="95"/>
      <c r="H454" s="92"/>
      <c r="I454" s="92"/>
    </row>
    <row r="455">
      <c r="A455" s="94"/>
      <c r="B455" s="95"/>
      <c r="H455" s="92"/>
      <c r="I455" s="92"/>
    </row>
    <row r="456">
      <c r="A456" s="94"/>
      <c r="B456" s="95"/>
      <c r="H456" s="92"/>
      <c r="I456" s="92"/>
    </row>
    <row r="457">
      <c r="A457" s="94"/>
      <c r="B457" s="95"/>
      <c r="H457" s="92"/>
      <c r="I457" s="92"/>
    </row>
    <row r="458">
      <c r="A458" s="94"/>
      <c r="B458" s="95"/>
      <c r="H458" s="92"/>
      <c r="I458" s="92"/>
    </row>
    <row r="459">
      <c r="A459" s="94"/>
      <c r="B459" s="95"/>
      <c r="H459" s="92"/>
      <c r="I459" s="92"/>
    </row>
    <row r="460">
      <c r="A460" s="94"/>
      <c r="B460" s="95"/>
      <c r="H460" s="92"/>
      <c r="I460" s="92"/>
    </row>
    <row r="461">
      <c r="A461" s="94"/>
      <c r="B461" s="95"/>
      <c r="H461" s="92"/>
      <c r="I461" s="92"/>
    </row>
    <row r="462">
      <c r="A462" s="94"/>
      <c r="B462" s="95"/>
      <c r="H462" s="92"/>
      <c r="I462" s="92"/>
    </row>
    <row r="463">
      <c r="A463" s="94"/>
      <c r="B463" s="95"/>
      <c r="H463" s="92"/>
      <c r="I463" s="92"/>
    </row>
    <row r="464">
      <c r="A464" s="94"/>
      <c r="B464" s="95"/>
      <c r="H464" s="92"/>
      <c r="I464" s="92"/>
    </row>
    <row r="465">
      <c r="A465" s="94"/>
      <c r="B465" s="95"/>
      <c r="H465" s="92"/>
      <c r="I465" s="92"/>
    </row>
    <row r="466">
      <c r="A466" s="94"/>
      <c r="B466" s="95"/>
      <c r="H466" s="92"/>
      <c r="I466" s="92"/>
    </row>
    <row r="467">
      <c r="A467" s="94"/>
      <c r="B467" s="95"/>
      <c r="H467" s="92"/>
      <c r="I467" s="92"/>
    </row>
    <row r="468">
      <c r="A468" s="94"/>
      <c r="B468" s="95"/>
      <c r="H468" s="92"/>
      <c r="I468" s="92"/>
    </row>
    <row r="469">
      <c r="A469" s="94"/>
      <c r="B469" s="95"/>
      <c r="H469" s="92"/>
      <c r="I469" s="92"/>
    </row>
    <row r="470">
      <c r="A470" s="94"/>
      <c r="B470" s="95"/>
      <c r="H470" s="92"/>
      <c r="I470" s="92"/>
    </row>
    <row r="471">
      <c r="A471" s="94"/>
      <c r="B471" s="95"/>
      <c r="H471" s="92"/>
      <c r="I471" s="92"/>
    </row>
    <row r="472">
      <c r="A472" s="94"/>
      <c r="B472" s="95"/>
      <c r="H472" s="92"/>
      <c r="I472" s="92"/>
    </row>
    <row r="473">
      <c r="A473" s="94"/>
      <c r="B473" s="95"/>
      <c r="H473" s="92"/>
      <c r="I473" s="92"/>
    </row>
    <row r="474">
      <c r="A474" s="94"/>
      <c r="B474" s="95"/>
      <c r="H474" s="92"/>
      <c r="I474" s="92"/>
    </row>
    <row r="475">
      <c r="A475" s="94"/>
      <c r="B475" s="95"/>
      <c r="H475" s="92"/>
      <c r="I475" s="92"/>
    </row>
    <row r="476">
      <c r="A476" s="94"/>
      <c r="B476" s="95"/>
      <c r="H476" s="92"/>
      <c r="I476" s="92"/>
    </row>
    <row r="477">
      <c r="A477" s="94"/>
      <c r="B477" s="95"/>
      <c r="H477" s="92"/>
      <c r="I477" s="92"/>
    </row>
    <row r="478">
      <c r="A478" s="94"/>
      <c r="B478" s="95"/>
      <c r="H478" s="92"/>
      <c r="I478" s="92"/>
    </row>
    <row r="479">
      <c r="A479" s="94"/>
      <c r="B479" s="95"/>
      <c r="H479" s="92"/>
      <c r="I479" s="92"/>
    </row>
    <row r="480">
      <c r="A480" s="94"/>
      <c r="B480" s="95"/>
      <c r="H480" s="92"/>
      <c r="I480" s="92"/>
    </row>
    <row r="481">
      <c r="A481" s="94"/>
      <c r="B481" s="95"/>
      <c r="H481" s="92"/>
      <c r="I481" s="92"/>
    </row>
    <row r="482">
      <c r="A482" s="94"/>
      <c r="B482" s="95"/>
      <c r="H482" s="92"/>
      <c r="I482" s="92"/>
    </row>
    <row r="483">
      <c r="A483" s="94"/>
      <c r="B483" s="95"/>
      <c r="H483" s="92"/>
      <c r="I483" s="92"/>
    </row>
    <row r="484">
      <c r="A484" s="94"/>
      <c r="B484" s="95"/>
      <c r="H484" s="92"/>
      <c r="I484" s="92"/>
    </row>
    <row r="485">
      <c r="A485" s="94"/>
      <c r="B485" s="95"/>
      <c r="H485" s="92"/>
      <c r="I485" s="92"/>
    </row>
    <row r="486">
      <c r="A486" s="94"/>
      <c r="B486" s="95"/>
      <c r="H486" s="92"/>
      <c r="I486" s="92"/>
    </row>
    <row r="487">
      <c r="A487" s="94"/>
      <c r="B487" s="95"/>
      <c r="H487" s="92"/>
      <c r="I487" s="92"/>
    </row>
    <row r="488">
      <c r="A488" s="94"/>
      <c r="B488" s="95"/>
      <c r="H488" s="92"/>
      <c r="I488" s="92"/>
    </row>
    <row r="489">
      <c r="A489" s="94"/>
      <c r="B489" s="95"/>
      <c r="H489" s="92"/>
      <c r="I489" s="92"/>
    </row>
    <row r="490">
      <c r="A490" s="94"/>
      <c r="B490" s="95"/>
      <c r="H490" s="92"/>
      <c r="I490" s="92"/>
    </row>
    <row r="491">
      <c r="A491" s="94"/>
      <c r="B491" s="95"/>
      <c r="H491" s="92"/>
      <c r="I491" s="92"/>
    </row>
    <row r="492">
      <c r="A492" s="94"/>
      <c r="B492" s="95"/>
      <c r="H492" s="92"/>
      <c r="I492" s="92"/>
    </row>
    <row r="493">
      <c r="A493" s="94"/>
      <c r="B493" s="95"/>
      <c r="H493" s="92"/>
      <c r="I493" s="92"/>
    </row>
    <row r="494">
      <c r="A494" s="94"/>
      <c r="B494" s="95"/>
      <c r="H494" s="92"/>
      <c r="I494" s="92"/>
    </row>
    <row r="495">
      <c r="A495" s="94"/>
      <c r="B495" s="95"/>
      <c r="H495" s="92"/>
      <c r="I495" s="92"/>
    </row>
    <row r="496">
      <c r="A496" s="94"/>
      <c r="B496" s="95"/>
      <c r="H496" s="92"/>
      <c r="I496" s="92"/>
    </row>
    <row r="497">
      <c r="A497" s="94"/>
      <c r="B497" s="95"/>
      <c r="H497" s="92"/>
      <c r="I497" s="92"/>
    </row>
    <row r="498">
      <c r="A498" s="94"/>
      <c r="B498" s="95"/>
      <c r="H498" s="92"/>
      <c r="I498" s="92"/>
    </row>
    <row r="499">
      <c r="A499" s="94"/>
      <c r="B499" s="95"/>
      <c r="H499" s="92"/>
      <c r="I499" s="92"/>
    </row>
    <row r="500">
      <c r="A500" s="94"/>
      <c r="B500" s="95"/>
      <c r="H500" s="92"/>
      <c r="I500" s="92"/>
    </row>
    <row r="501">
      <c r="A501" s="94"/>
      <c r="B501" s="95"/>
      <c r="H501" s="92"/>
      <c r="I501" s="92"/>
    </row>
    <row r="502">
      <c r="A502" s="94"/>
      <c r="B502" s="95"/>
      <c r="H502" s="92"/>
      <c r="I502" s="92"/>
    </row>
    <row r="503">
      <c r="A503" s="94"/>
      <c r="B503" s="95"/>
      <c r="H503" s="92"/>
      <c r="I503" s="92"/>
    </row>
    <row r="504">
      <c r="A504" s="94"/>
      <c r="B504" s="95"/>
      <c r="H504" s="92"/>
      <c r="I504" s="92"/>
    </row>
    <row r="505">
      <c r="A505" s="94"/>
      <c r="B505" s="95"/>
      <c r="H505" s="92"/>
      <c r="I505" s="92"/>
    </row>
    <row r="506">
      <c r="A506" s="94"/>
      <c r="B506" s="95"/>
      <c r="H506" s="92"/>
      <c r="I506" s="92"/>
    </row>
    <row r="507">
      <c r="A507" s="94"/>
      <c r="B507" s="95"/>
      <c r="H507" s="92"/>
      <c r="I507" s="92"/>
    </row>
    <row r="508">
      <c r="A508" s="94"/>
      <c r="B508" s="95"/>
      <c r="H508" s="92"/>
      <c r="I508" s="92"/>
    </row>
    <row r="509">
      <c r="A509" s="94"/>
      <c r="B509" s="95"/>
      <c r="H509" s="92"/>
      <c r="I509" s="92"/>
    </row>
    <row r="510">
      <c r="A510" s="94"/>
      <c r="B510" s="95"/>
      <c r="H510" s="92"/>
      <c r="I510" s="92"/>
    </row>
    <row r="511">
      <c r="A511" s="94"/>
      <c r="B511" s="95"/>
      <c r="H511" s="92"/>
      <c r="I511" s="92"/>
    </row>
    <row r="512">
      <c r="A512" s="94"/>
      <c r="B512" s="95"/>
      <c r="H512" s="92"/>
      <c r="I512" s="92"/>
    </row>
    <row r="513">
      <c r="A513" s="94"/>
      <c r="B513" s="95"/>
      <c r="H513" s="92"/>
      <c r="I513" s="92"/>
    </row>
    <row r="514">
      <c r="A514" s="94"/>
      <c r="B514" s="95"/>
      <c r="H514" s="92"/>
      <c r="I514" s="92"/>
    </row>
    <row r="515">
      <c r="A515" s="94"/>
      <c r="B515" s="95"/>
      <c r="H515" s="92"/>
      <c r="I515" s="92"/>
    </row>
    <row r="516">
      <c r="A516" s="94"/>
      <c r="B516" s="95"/>
      <c r="H516" s="92"/>
      <c r="I516" s="92"/>
    </row>
    <row r="517">
      <c r="A517" s="94"/>
      <c r="B517" s="95"/>
      <c r="H517" s="92"/>
      <c r="I517" s="92"/>
    </row>
    <row r="518">
      <c r="A518" s="94"/>
      <c r="B518" s="95"/>
      <c r="H518" s="92"/>
      <c r="I518" s="92"/>
    </row>
    <row r="519">
      <c r="A519" s="94"/>
      <c r="B519" s="95"/>
      <c r="H519" s="92"/>
      <c r="I519" s="92"/>
    </row>
    <row r="520">
      <c r="A520" s="94"/>
      <c r="B520" s="95"/>
      <c r="H520" s="92"/>
      <c r="I520" s="92"/>
    </row>
    <row r="521">
      <c r="A521" s="94"/>
      <c r="B521" s="95"/>
      <c r="H521" s="92"/>
      <c r="I521" s="92"/>
    </row>
    <row r="522">
      <c r="A522" s="94"/>
      <c r="B522" s="95"/>
      <c r="H522" s="92"/>
      <c r="I522" s="92"/>
    </row>
    <row r="523">
      <c r="A523" s="94"/>
      <c r="B523" s="95"/>
      <c r="H523" s="92"/>
      <c r="I523" s="92"/>
    </row>
    <row r="524">
      <c r="A524" s="94"/>
      <c r="B524" s="95"/>
      <c r="H524" s="92"/>
      <c r="I524" s="92"/>
    </row>
    <row r="525">
      <c r="A525" s="94"/>
      <c r="B525" s="95"/>
      <c r="H525" s="92"/>
      <c r="I525" s="92"/>
    </row>
    <row r="526">
      <c r="A526" s="94"/>
      <c r="B526" s="95"/>
      <c r="H526" s="92"/>
      <c r="I526" s="92"/>
    </row>
    <row r="527">
      <c r="A527" s="94"/>
      <c r="B527" s="95"/>
      <c r="H527" s="92"/>
      <c r="I527" s="92"/>
    </row>
    <row r="528">
      <c r="A528" s="94"/>
      <c r="B528" s="95"/>
      <c r="H528" s="92"/>
      <c r="I528" s="92"/>
    </row>
    <row r="529">
      <c r="A529" s="94"/>
      <c r="B529" s="95"/>
      <c r="H529" s="92"/>
      <c r="I529" s="92"/>
    </row>
    <row r="530">
      <c r="A530" s="94"/>
      <c r="B530" s="95"/>
      <c r="H530" s="92"/>
      <c r="I530" s="92"/>
    </row>
    <row r="531">
      <c r="A531" s="94"/>
      <c r="B531" s="95"/>
      <c r="H531" s="92"/>
      <c r="I531" s="92"/>
    </row>
    <row r="532">
      <c r="A532" s="94"/>
      <c r="B532" s="95"/>
      <c r="H532" s="92"/>
      <c r="I532" s="92"/>
    </row>
    <row r="533">
      <c r="A533" s="94"/>
      <c r="B533" s="95"/>
      <c r="H533" s="92"/>
      <c r="I533" s="92"/>
    </row>
    <row r="534">
      <c r="A534" s="94"/>
      <c r="B534" s="95"/>
      <c r="H534" s="92"/>
      <c r="I534" s="92"/>
    </row>
    <row r="535">
      <c r="A535" s="94"/>
      <c r="B535" s="95"/>
      <c r="H535" s="92"/>
      <c r="I535" s="92"/>
    </row>
    <row r="536">
      <c r="A536" s="94"/>
      <c r="B536" s="95"/>
      <c r="H536" s="92"/>
      <c r="I536" s="92"/>
    </row>
    <row r="537">
      <c r="A537" s="94"/>
      <c r="B537" s="95"/>
      <c r="H537" s="92"/>
      <c r="I537" s="92"/>
    </row>
    <row r="538">
      <c r="A538" s="94"/>
      <c r="B538" s="95"/>
      <c r="H538" s="92"/>
      <c r="I538" s="92"/>
    </row>
    <row r="539">
      <c r="A539" s="94"/>
      <c r="B539" s="95"/>
      <c r="H539" s="92"/>
      <c r="I539" s="92"/>
    </row>
    <row r="540">
      <c r="A540" s="94"/>
      <c r="B540" s="95"/>
      <c r="H540" s="92"/>
      <c r="I540" s="92"/>
    </row>
    <row r="541">
      <c r="A541" s="94"/>
      <c r="B541" s="95"/>
      <c r="H541" s="92"/>
      <c r="I541" s="92"/>
    </row>
    <row r="542">
      <c r="A542" s="94"/>
      <c r="B542" s="95"/>
      <c r="H542" s="92"/>
      <c r="I542" s="92"/>
    </row>
    <row r="543">
      <c r="A543" s="94"/>
      <c r="B543" s="95"/>
      <c r="H543" s="92"/>
      <c r="I543" s="92"/>
    </row>
    <row r="544">
      <c r="A544" s="94"/>
      <c r="B544" s="95"/>
      <c r="H544" s="92"/>
      <c r="I544" s="92"/>
    </row>
    <row r="545">
      <c r="A545" s="94"/>
      <c r="B545" s="95"/>
      <c r="H545" s="92"/>
      <c r="I545" s="92"/>
    </row>
    <row r="546">
      <c r="A546" s="94"/>
      <c r="B546" s="95"/>
      <c r="H546" s="92"/>
      <c r="I546" s="92"/>
    </row>
    <row r="547">
      <c r="A547" s="94"/>
      <c r="B547" s="95"/>
      <c r="H547" s="92"/>
      <c r="I547" s="92"/>
    </row>
    <row r="548">
      <c r="A548" s="94"/>
      <c r="B548" s="95"/>
      <c r="H548" s="92"/>
      <c r="I548" s="92"/>
    </row>
    <row r="549">
      <c r="A549" s="94"/>
      <c r="B549" s="95"/>
      <c r="H549" s="92"/>
      <c r="I549" s="92"/>
    </row>
    <row r="550">
      <c r="A550" s="94"/>
      <c r="B550" s="95"/>
      <c r="H550" s="92"/>
      <c r="I550" s="92"/>
    </row>
    <row r="551">
      <c r="A551" s="94"/>
      <c r="B551" s="95"/>
      <c r="H551" s="92"/>
      <c r="I551" s="92"/>
    </row>
    <row r="552">
      <c r="A552" s="94"/>
      <c r="B552" s="95"/>
      <c r="H552" s="92"/>
      <c r="I552" s="92"/>
    </row>
    <row r="553">
      <c r="A553" s="94"/>
      <c r="B553" s="95"/>
      <c r="H553" s="92"/>
      <c r="I553" s="92"/>
    </row>
    <row r="554">
      <c r="A554" s="94"/>
      <c r="B554" s="95"/>
      <c r="H554" s="92"/>
      <c r="I554" s="92"/>
    </row>
    <row r="555">
      <c r="A555" s="94"/>
      <c r="B555" s="95"/>
      <c r="H555" s="92"/>
      <c r="I555" s="92"/>
    </row>
    <row r="556">
      <c r="A556" s="94"/>
      <c r="B556" s="95"/>
      <c r="H556" s="92"/>
      <c r="I556" s="92"/>
    </row>
    <row r="557">
      <c r="A557" s="94"/>
      <c r="B557" s="95"/>
      <c r="H557" s="92"/>
      <c r="I557" s="92"/>
    </row>
    <row r="558">
      <c r="A558" s="94"/>
      <c r="B558" s="95"/>
      <c r="H558" s="92"/>
      <c r="I558" s="92"/>
    </row>
    <row r="559">
      <c r="A559" s="94"/>
      <c r="B559" s="95"/>
      <c r="H559" s="92"/>
      <c r="I559" s="92"/>
    </row>
    <row r="560">
      <c r="A560" s="94"/>
      <c r="B560" s="95"/>
      <c r="H560" s="92"/>
      <c r="I560" s="92"/>
    </row>
    <row r="561">
      <c r="A561" s="94"/>
      <c r="B561" s="95"/>
      <c r="H561" s="92"/>
      <c r="I561" s="92"/>
    </row>
    <row r="562">
      <c r="A562" s="94"/>
      <c r="B562" s="95"/>
      <c r="H562" s="92"/>
      <c r="I562" s="92"/>
    </row>
    <row r="563">
      <c r="A563" s="94"/>
      <c r="B563" s="95"/>
      <c r="H563" s="92"/>
      <c r="I563" s="92"/>
    </row>
    <row r="564">
      <c r="A564" s="94"/>
      <c r="B564" s="95"/>
      <c r="H564" s="92"/>
      <c r="I564" s="92"/>
    </row>
    <row r="565">
      <c r="A565" s="94"/>
      <c r="B565" s="95"/>
      <c r="H565" s="92"/>
      <c r="I565" s="92"/>
    </row>
    <row r="566">
      <c r="A566" s="94"/>
      <c r="B566" s="95"/>
      <c r="H566" s="92"/>
      <c r="I566" s="92"/>
    </row>
    <row r="567">
      <c r="A567" s="94"/>
      <c r="B567" s="95"/>
      <c r="H567" s="92"/>
      <c r="I567" s="92"/>
    </row>
    <row r="568">
      <c r="A568" s="94"/>
      <c r="B568" s="95"/>
      <c r="H568" s="92"/>
      <c r="I568" s="92"/>
    </row>
    <row r="569">
      <c r="A569" s="94"/>
      <c r="B569" s="95"/>
      <c r="H569" s="92"/>
      <c r="I569" s="92"/>
    </row>
    <row r="570">
      <c r="A570" s="94"/>
      <c r="B570" s="95"/>
      <c r="H570" s="92"/>
      <c r="I570" s="92"/>
    </row>
    <row r="571">
      <c r="A571" s="94"/>
      <c r="B571" s="95"/>
      <c r="H571" s="92"/>
      <c r="I571" s="92"/>
    </row>
    <row r="572">
      <c r="A572" s="94"/>
      <c r="B572" s="95"/>
      <c r="H572" s="92"/>
      <c r="I572" s="92"/>
    </row>
    <row r="573">
      <c r="A573" s="94"/>
      <c r="B573" s="95"/>
      <c r="H573" s="92"/>
      <c r="I573" s="92"/>
    </row>
    <row r="574">
      <c r="A574" s="94"/>
      <c r="B574" s="95"/>
      <c r="H574" s="92"/>
      <c r="I574" s="92"/>
    </row>
    <row r="575">
      <c r="A575" s="94"/>
      <c r="B575" s="95"/>
      <c r="H575" s="92"/>
      <c r="I575" s="92"/>
    </row>
    <row r="576">
      <c r="A576" s="94"/>
      <c r="B576" s="95"/>
      <c r="H576" s="92"/>
      <c r="I576" s="92"/>
    </row>
    <row r="577">
      <c r="A577" s="94"/>
      <c r="B577" s="95"/>
      <c r="H577" s="92"/>
      <c r="I577" s="92"/>
    </row>
    <row r="578">
      <c r="A578" s="94"/>
      <c r="B578" s="95"/>
      <c r="H578" s="92"/>
      <c r="I578" s="92"/>
    </row>
    <row r="579">
      <c r="A579" s="94"/>
      <c r="B579" s="95"/>
      <c r="H579" s="92"/>
      <c r="I579" s="92"/>
    </row>
    <row r="580">
      <c r="A580" s="94"/>
      <c r="B580" s="95"/>
      <c r="H580" s="92"/>
      <c r="I580" s="92"/>
    </row>
    <row r="581">
      <c r="A581" s="94"/>
      <c r="B581" s="95"/>
      <c r="H581" s="92"/>
      <c r="I581" s="92"/>
    </row>
    <row r="582">
      <c r="A582" s="94"/>
      <c r="B582" s="95"/>
      <c r="H582" s="92"/>
      <c r="I582" s="92"/>
    </row>
    <row r="583">
      <c r="A583" s="94"/>
      <c r="B583" s="95"/>
      <c r="H583" s="92"/>
      <c r="I583" s="92"/>
    </row>
    <row r="584">
      <c r="A584" s="94"/>
      <c r="B584" s="95"/>
      <c r="H584" s="92"/>
      <c r="I584" s="92"/>
    </row>
    <row r="585">
      <c r="A585" s="94"/>
      <c r="B585" s="95"/>
      <c r="H585" s="92"/>
      <c r="I585" s="92"/>
    </row>
    <row r="586">
      <c r="A586" s="94"/>
      <c r="B586" s="95"/>
      <c r="H586" s="92"/>
      <c r="I586" s="92"/>
    </row>
    <row r="587">
      <c r="A587" s="94"/>
      <c r="B587" s="95"/>
      <c r="H587" s="92"/>
      <c r="I587" s="92"/>
    </row>
    <row r="588">
      <c r="A588" s="94"/>
      <c r="B588" s="95"/>
      <c r="H588" s="92"/>
      <c r="I588" s="92"/>
    </row>
    <row r="589">
      <c r="A589" s="94"/>
      <c r="B589" s="95"/>
      <c r="H589" s="92"/>
      <c r="I589" s="92"/>
    </row>
    <row r="590">
      <c r="A590" s="94"/>
      <c r="B590" s="95"/>
      <c r="H590" s="92"/>
      <c r="I590" s="92"/>
    </row>
    <row r="591">
      <c r="A591" s="94"/>
      <c r="B591" s="95"/>
      <c r="H591" s="92"/>
      <c r="I591" s="92"/>
    </row>
    <row r="592">
      <c r="A592" s="94"/>
      <c r="B592" s="95"/>
      <c r="H592" s="92"/>
      <c r="I592" s="92"/>
    </row>
    <row r="593">
      <c r="A593" s="94"/>
      <c r="B593" s="95"/>
      <c r="H593" s="92"/>
      <c r="I593" s="92"/>
    </row>
    <row r="594">
      <c r="A594" s="94"/>
      <c r="B594" s="95"/>
      <c r="H594" s="92"/>
      <c r="I594" s="92"/>
    </row>
    <row r="595">
      <c r="A595" s="94"/>
      <c r="B595" s="95"/>
      <c r="H595" s="92"/>
      <c r="I595" s="92"/>
    </row>
    <row r="596">
      <c r="A596" s="94"/>
      <c r="B596" s="95"/>
      <c r="H596" s="92"/>
      <c r="I596" s="92"/>
    </row>
    <row r="597">
      <c r="A597" s="94"/>
      <c r="B597" s="95"/>
      <c r="H597" s="92"/>
      <c r="I597" s="92"/>
    </row>
    <row r="598">
      <c r="A598" s="94"/>
      <c r="B598" s="95"/>
      <c r="H598" s="92"/>
      <c r="I598" s="92"/>
    </row>
    <row r="599">
      <c r="A599" s="94"/>
      <c r="B599" s="95"/>
      <c r="H599" s="92"/>
      <c r="I599" s="92"/>
    </row>
    <row r="600">
      <c r="A600" s="94"/>
      <c r="B600" s="95"/>
      <c r="H600" s="92"/>
      <c r="I600" s="92"/>
    </row>
    <row r="601">
      <c r="A601" s="94"/>
      <c r="B601" s="95"/>
      <c r="H601" s="92"/>
      <c r="I601" s="92"/>
    </row>
    <row r="602">
      <c r="A602" s="94"/>
      <c r="B602" s="95"/>
      <c r="H602" s="92"/>
      <c r="I602" s="92"/>
    </row>
    <row r="603">
      <c r="A603" s="94"/>
      <c r="B603" s="95"/>
      <c r="H603" s="92"/>
      <c r="I603" s="92"/>
    </row>
    <row r="604">
      <c r="A604" s="94"/>
      <c r="B604" s="95"/>
      <c r="H604" s="92"/>
      <c r="I604" s="92"/>
    </row>
    <row r="605">
      <c r="A605" s="94"/>
      <c r="B605" s="95"/>
      <c r="H605" s="92"/>
      <c r="I605" s="92"/>
    </row>
    <row r="606">
      <c r="A606" s="94"/>
      <c r="B606" s="95"/>
      <c r="H606" s="92"/>
      <c r="I606" s="92"/>
    </row>
    <row r="607">
      <c r="A607" s="94"/>
      <c r="B607" s="95"/>
      <c r="H607" s="92"/>
      <c r="I607" s="92"/>
    </row>
    <row r="608">
      <c r="A608" s="94"/>
      <c r="B608" s="95"/>
      <c r="H608" s="92"/>
      <c r="I608" s="92"/>
    </row>
    <row r="609">
      <c r="A609" s="94"/>
      <c r="B609" s="95"/>
      <c r="H609" s="92"/>
      <c r="I609" s="92"/>
    </row>
    <row r="610">
      <c r="A610" s="94"/>
      <c r="B610" s="95"/>
      <c r="H610" s="92"/>
      <c r="I610" s="92"/>
    </row>
    <row r="611">
      <c r="A611" s="94"/>
      <c r="B611" s="95"/>
      <c r="H611" s="92"/>
      <c r="I611" s="92"/>
    </row>
    <row r="612">
      <c r="A612" s="94"/>
      <c r="B612" s="95"/>
      <c r="H612" s="92"/>
      <c r="I612" s="92"/>
    </row>
    <row r="613">
      <c r="A613" s="94"/>
      <c r="B613" s="95"/>
      <c r="H613" s="92"/>
      <c r="I613" s="92"/>
    </row>
    <row r="614">
      <c r="A614" s="94"/>
      <c r="B614" s="95"/>
      <c r="H614" s="92"/>
      <c r="I614" s="92"/>
    </row>
    <row r="615">
      <c r="A615" s="94"/>
      <c r="B615" s="95"/>
      <c r="H615" s="92"/>
      <c r="I615" s="92"/>
    </row>
    <row r="616">
      <c r="A616" s="94"/>
      <c r="B616" s="95"/>
      <c r="H616" s="92"/>
      <c r="I616" s="92"/>
    </row>
    <row r="617">
      <c r="A617" s="94"/>
      <c r="B617" s="95"/>
      <c r="H617" s="92"/>
      <c r="I617" s="92"/>
    </row>
    <row r="618">
      <c r="A618" s="94"/>
      <c r="B618" s="95"/>
      <c r="H618" s="92"/>
      <c r="I618" s="92"/>
    </row>
    <row r="619">
      <c r="A619" s="94"/>
      <c r="B619" s="95"/>
      <c r="H619" s="92"/>
      <c r="I619" s="92"/>
    </row>
    <row r="620">
      <c r="A620" s="94"/>
      <c r="B620" s="95"/>
      <c r="H620" s="92"/>
      <c r="I620" s="92"/>
    </row>
    <row r="621">
      <c r="A621" s="94"/>
      <c r="B621" s="95"/>
      <c r="H621" s="92"/>
      <c r="I621" s="92"/>
    </row>
    <row r="622">
      <c r="A622" s="94"/>
      <c r="B622" s="95"/>
      <c r="H622" s="92"/>
      <c r="I622" s="92"/>
    </row>
    <row r="623">
      <c r="A623" s="94"/>
      <c r="B623" s="95"/>
      <c r="H623" s="92"/>
      <c r="I623" s="92"/>
    </row>
    <row r="624">
      <c r="A624" s="94"/>
      <c r="B624" s="95"/>
      <c r="H624" s="92"/>
      <c r="I624" s="92"/>
    </row>
    <row r="625">
      <c r="A625" s="94"/>
      <c r="B625" s="95"/>
      <c r="H625" s="92"/>
      <c r="I625" s="92"/>
    </row>
    <row r="626">
      <c r="A626" s="94"/>
      <c r="B626" s="95"/>
      <c r="H626" s="92"/>
      <c r="I626" s="92"/>
    </row>
    <row r="627">
      <c r="A627" s="94"/>
      <c r="B627" s="95"/>
      <c r="H627" s="92"/>
      <c r="I627" s="92"/>
    </row>
    <row r="628">
      <c r="A628" s="94"/>
      <c r="B628" s="95"/>
      <c r="H628" s="92"/>
      <c r="I628" s="92"/>
    </row>
    <row r="629">
      <c r="A629" s="94"/>
      <c r="B629" s="95"/>
      <c r="H629" s="92"/>
      <c r="I629" s="92"/>
    </row>
    <row r="630">
      <c r="A630" s="94"/>
      <c r="B630" s="95"/>
      <c r="H630" s="92"/>
      <c r="I630" s="92"/>
    </row>
    <row r="631">
      <c r="A631" s="94"/>
      <c r="B631" s="95"/>
      <c r="H631" s="92"/>
      <c r="I631" s="92"/>
    </row>
    <row r="632">
      <c r="A632" s="94"/>
      <c r="B632" s="95"/>
      <c r="H632" s="92"/>
      <c r="I632" s="92"/>
    </row>
    <row r="633">
      <c r="A633" s="94"/>
      <c r="B633" s="95"/>
      <c r="H633" s="92"/>
      <c r="I633" s="92"/>
    </row>
    <row r="634">
      <c r="A634" s="94"/>
      <c r="B634" s="95"/>
      <c r="H634" s="92"/>
      <c r="I634" s="92"/>
    </row>
    <row r="635">
      <c r="A635" s="94"/>
      <c r="B635" s="95"/>
      <c r="H635" s="92"/>
      <c r="I635" s="92"/>
    </row>
    <row r="636">
      <c r="A636" s="94"/>
      <c r="B636" s="95"/>
      <c r="H636" s="92"/>
      <c r="I636" s="92"/>
    </row>
    <row r="637">
      <c r="A637" s="94"/>
      <c r="B637" s="95"/>
      <c r="H637" s="92"/>
      <c r="I637" s="92"/>
    </row>
    <row r="638">
      <c r="A638" s="94"/>
      <c r="B638" s="95"/>
      <c r="H638" s="92"/>
      <c r="I638" s="92"/>
    </row>
    <row r="639">
      <c r="A639" s="94"/>
      <c r="B639" s="95"/>
      <c r="H639" s="92"/>
      <c r="I639" s="92"/>
    </row>
    <row r="640">
      <c r="A640" s="94"/>
      <c r="B640" s="95"/>
      <c r="H640" s="92"/>
      <c r="I640" s="92"/>
    </row>
    <row r="641">
      <c r="A641" s="94"/>
      <c r="B641" s="95"/>
      <c r="H641" s="92"/>
      <c r="I641" s="92"/>
    </row>
    <row r="642">
      <c r="A642" s="94"/>
      <c r="B642" s="95"/>
      <c r="H642" s="92"/>
      <c r="I642" s="92"/>
    </row>
    <row r="643">
      <c r="A643" s="94"/>
      <c r="B643" s="95"/>
      <c r="H643" s="92"/>
      <c r="I643" s="92"/>
    </row>
    <row r="644">
      <c r="A644" s="94"/>
      <c r="B644" s="95"/>
      <c r="H644" s="92"/>
      <c r="I644" s="92"/>
    </row>
    <row r="645">
      <c r="A645" s="94"/>
      <c r="B645" s="95"/>
      <c r="H645" s="92"/>
      <c r="I645" s="92"/>
    </row>
    <row r="646">
      <c r="A646" s="94"/>
      <c r="B646" s="95"/>
      <c r="H646" s="92"/>
      <c r="I646" s="92"/>
    </row>
    <row r="647">
      <c r="A647" s="94"/>
      <c r="B647" s="95"/>
      <c r="H647" s="92"/>
      <c r="I647" s="92"/>
    </row>
    <row r="648">
      <c r="A648" s="94"/>
      <c r="B648" s="95"/>
      <c r="H648" s="92"/>
      <c r="I648" s="92"/>
    </row>
    <row r="649">
      <c r="A649" s="94"/>
      <c r="B649" s="95"/>
      <c r="H649" s="92"/>
      <c r="I649" s="92"/>
    </row>
    <row r="650">
      <c r="A650" s="94"/>
      <c r="B650" s="95"/>
      <c r="H650" s="92"/>
      <c r="I650" s="92"/>
    </row>
    <row r="651">
      <c r="A651" s="94"/>
      <c r="B651" s="95"/>
      <c r="H651" s="92"/>
      <c r="I651" s="92"/>
    </row>
    <row r="652">
      <c r="A652" s="94"/>
      <c r="B652" s="95"/>
      <c r="H652" s="92"/>
      <c r="I652" s="92"/>
    </row>
    <row r="653">
      <c r="A653" s="94"/>
      <c r="B653" s="95"/>
      <c r="H653" s="92"/>
      <c r="I653" s="92"/>
    </row>
    <row r="654">
      <c r="A654" s="94"/>
      <c r="B654" s="95"/>
      <c r="H654" s="92"/>
      <c r="I654" s="92"/>
    </row>
    <row r="655">
      <c r="A655" s="94"/>
      <c r="B655" s="95"/>
      <c r="H655" s="92"/>
      <c r="I655" s="92"/>
    </row>
    <row r="656">
      <c r="A656" s="94"/>
      <c r="B656" s="95"/>
      <c r="H656" s="92"/>
      <c r="I656" s="92"/>
    </row>
    <row r="657">
      <c r="A657" s="94"/>
      <c r="B657" s="95"/>
      <c r="H657" s="92"/>
      <c r="I657" s="92"/>
    </row>
    <row r="658">
      <c r="A658" s="94"/>
      <c r="B658" s="95"/>
      <c r="H658" s="92"/>
      <c r="I658" s="92"/>
    </row>
    <row r="659">
      <c r="A659" s="94"/>
      <c r="B659" s="95"/>
      <c r="H659" s="92"/>
      <c r="I659" s="92"/>
    </row>
    <row r="660">
      <c r="A660" s="94"/>
      <c r="B660" s="95"/>
      <c r="H660" s="92"/>
      <c r="I660" s="92"/>
    </row>
    <row r="661">
      <c r="A661" s="94"/>
      <c r="B661" s="95"/>
      <c r="H661" s="92"/>
      <c r="I661" s="92"/>
    </row>
    <row r="662">
      <c r="A662" s="94"/>
      <c r="B662" s="95"/>
      <c r="H662" s="92"/>
      <c r="I662" s="92"/>
    </row>
    <row r="663">
      <c r="A663" s="94"/>
      <c r="B663" s="95"/>
      <c r="H663" s="92"/>
      <c r="I663" s="92"/>
    </row>
    <row r="664">
      <c r="A664" s="94"/>
      <c r="B664" s="95"/>
      <c r="H664" s="92"/>
      <c r="I664" s="92"/>
    </row>
    <row r="665">
      <c r="A665" s="94"/>
      <c r="B665" s="95"/>
      <c r="H665" s="92"/>
      <c r="I665" s="92"/>
    </row>
    <row r="666">
      <c r="A666" s="94"/>
      <c r="B666" s="95"/>
      <c r="H666" s="92"/>
      <c r="I666" s="92"/>
    </row>
    <row r="667">
      <c r="A667" s="94"/>
      <c r="B667" s="95"/>
      <c r="H667" s="92"/>
      <c r="I667" s="92"/>
    </row>
    <row r="668">
      <c r="A668" s="94"/>
      <c r="B668" s="95"/>
      <c r="H668" s="92"/>
      <c r="I668" s="92"/>
    </row>
    <row r="669">
      <c r="A669" s="94"/>
      <c r="B669" s="95"/>
      <c r="H669" s="92"/>
      <c r="I669" s="92"/>
    </row>
    <row r="670">
      <c r="A670" s="94"/>
      <c r="B670" s="95"/>
      <c r="H670" s="92"/>
      <c r="I670" s="92"/>
    </row>
    <row r="671">
      <c r="A671" s="94"/>
      <c r="B671" s="95"/>
      <c r="H671" s="92"/>
      <c r="I671" s="92"/>
    </row>
    <row r="672">
      <c r="A672" s="94"/>
      <c r="B672" s="95"/>
      <c r="H672" s="92"/>
      <c r="I672" s="92"/>
    </row>
    <row r="673">
      <c r="A673" s="94"/>
      <c r="B673" s="95"/>
      <c r="H673" s="92"/>
      <c r="I673" s="92"/>
    </row>
    <row r="674">
      <c r="A674" s="94"/>
      <c r="B674" s="95"/>
      <c r="H674" s="92"/>
      <c r="I674" s="92"/>
    </row>
    <row r="675">
      <c r="A675" s="94"/>
      <c r="B675" s="95"/>
      <c r="H675" s="92"/>
      <c r="I675" s="92"/>
    </row>
    <row r="676">
      <c r="A676" s="94"/>
      <c r="B676" s="95"/>
      <c r="H676" s="92"/>
      <c r="I676" s="92"/>
    </row>
    <row r="677">
      <c r="A677" s="94"/>
      <c r="B677" s="95"/>
      <c r="H677" s="92"/>
      <c r="I677" s="92"/>
    </row>
    <row r="678">
      <c r="A678" s="94"/>
      <c r="B678" s="95"/>
      <c r="H678" s="92"/>
      <c r="I678" s="92"/>
    </row>
    <row r="679">
      <c r="A679" s="94"/>
      <c r="B679" s="95"/>
      <c r="H679" s="92"/>
      <c r="I679" s="92"/>
    </row>
    <row r="680">
      <c r="A680" s="94"/>
      <c r="B680" s="95"/>
      <c r="H680" s="92"/>
      <c r="I680" s="92"/>
    </row>
    <row r="681">
      <c r="A681" s="94"/>
      <c r="B681" s="95"/>
      <c r="H681" s="92"/>
      <c r="I681" s="92"/>
    </row>
    <row r="682">
      <c r="A682" s="94"/>
      <c r="B682" s="95"/>
      <c r="H682" s="92"/>
      <c r="I682" s="92"/>
    </row>
    <row r="683">
      <c r="A683" s="94"/>
      <c r="B683" s="95"/>
      <c r="H683" s="92"/>
      <c r="I683" s="92"/>
    </row>
    <row r="684">
      <c r="A684" s="94"/>
      <c r="B684" s="95"/>
      <c r="H684" s="92"/>
      <c r="I684" s="92"/>
    </row>
    <row r="685">
      <c r="A685" s="94"/>
      <c r="B685" s="95"/>
      <c r="H685" s="92"/>
      <c r="I685" s="92"/>
    </row>
    <row r="686">
      <c r="A686" s="94"/>
      <c r="B686" s="95"/>
      <c r="H686" s="92"/>
      <c r="I686" s="92"/>
    </row>
    <row r="687">
      <c r="A687" s="94"/>
      <c r="B687" s="95"/>
      <c r="H687" s="92"/>
      <c r="I687" s="92"/>
    </row>
    <row r="688">
      <c r="A688" s="94"/>
      <c r="B688" s="95"/>
      <c r="H688" s="92"/>
      <c r="I688" s="92"/>
    </row>
    <row r="689">
      <c r="A689" s="94"/>
      <c r="B689" s="95"/>
      <c r="H689" s="92"/>
      <c r="I689" s="92"/>
    </row>
    <row r="690">
      <c r="A690" s="94"/>
      <c r="B690" s="95"/>
      <c r="H690" s="92"/>
      <c r="I690" s="92"/>
    </row>
    <row r="691">
      <c r="A691" s="94"/>
      <c r="B691" s="95"/>
      <c r="H691" s="92"/>
      <c r="I691" s="92"/>
    </row>
    <row r="692">
      <c r="A692" s="94"/>
      <c r="B692" s="95"/>
      <c r="H692" s="92"/>
      <c r="I692" s="92"/>
    </row>
    <row r="693">
      <c r="A693" s="94"/>
      <c r="B693" s="95"/>
      <c r="H693" s="92"/>
      <c r="I693" s="92"/>
    </row>
    <row r="694">
      <c r="A694" s="94"/>
      <c r="B694" s="95"/>
      <c r="H694" s="92"/>
      <c r="I694" s="92"/>
    </row>
    <row r="695">
      <c r="A695" s="94"/>
      <c r="B695" s="95"/>
      <c r="H695" s="92"/>
      <c r="I695" s="92"/>
    </row>
    <row r="696">
      <c r="A696" s="94"/>
      <c r="B696" s="95"/>
      <c r="H696" s="92"/>
      <c r="I696" s="92"/>
    </row>
    <row r="697">
      <c r="A697" s="94"/>
      <c r="B697" s="95"/>
      <c r="H697" s="92"/>
      <c r="I697" s="92"/>
    </row>
    <row r="698">
      <c r="A698" s="94"/>
      <c r="B698" s="95"/>
      <c r="H698" s="92"/>
      <c r="I698" s="92"/>
    </row>
    <row r="699">
      <c r="A699" s="94"/>
      <c r="B699" s="95"/>
      <c r="H699" s="92"/>
      <c r="I699" s="92"/>
    </row>
    <row r="700">
      <c r="A700" s="94"/>
      <c r="B700" s="95"/>
      <c r="H700" s="92"/>
      <c r="I700" s="92"/>
    </row>
    <row r="701">
      <c r="A701" s="94"/>
      <c r="B701" s="95"/>
      <c r="H701" s="92"/>
      <c r="I701" s="92"/>
    </row>
    <row r="702">
      <c r="A702" s="94"/>
      <c r="B702" s="95"/>
      <c r="H702" s="92"/>
      <c r="I702" s="92"/>
    </row>
    <row r="703">
      <c r="A703" s="94"/>
      <c r="B703" s="95"/>
      <c r="H703" s="92"/>
      <c r="I703" s="92"/>
    </row>
    <row r="704">
      <c r="A704" s="94"/>
      <c r="B704" s="95"/>
      <c r="H704" s="92"/>
      <c r="I704" s="92"/>
    </row>
    <row r="705">
      <c r="A705" s="94"/>
      <c r="B705" s="95"/>
      <c r="H705" s="92"/>
      <c r="I705" s="92"/>
    </row>
    <row r="706">
      <c r="A706" s="94"/>
      <c r="B706" s="95"/>
      <c r="H706" s="92"/>
      <c r="I706" s="92"/>
    </row>
    <row r="707">
      <c r="A707" s="94"/>
      <c r="B707" s="95"/>
      <c r="H707" s="92"/>
      <c r="I707" s="92"/>
    </row>
    <row r="708">
      <c r="A708" s="94"/>
      <c r="B708" s="95"/>
      <c r="H708" s="92"/>
      <c r="I708" s="92"/>
    </row>
    <row r="709">
      <c r="A709" s="94"/>
      <c r="B709" s="95"/>
      <c r="H709" s="92"/>
      <c r="I709" s="92"/>
    </row>
    <row r="710">
      <c r="A710" s="94"/>
      <c r="B710" s="95"/>
      <c r="H710" s="92"/>
      <c r="I710" s="92"/>
    </row>
    <row r="711">
      <c r="A711" s="94"/>
      <c r="B711" s="95"/>
      <c r="H711" s="92"/>
      <c r="I711" s="92"/>
    </row>
    <row r="712">
      <c r="A712" s="94"/>
      <c r="B712" s="95"/>
      <c r="H712" s="92"/>
      <c r="I712" s="92"/>
    </row>
    <row r="713">
      <c r="A713" s="94"/>
      <c r="B713" s="95"/>
      <c r="H713" s="92"/>
      <c r="I713" s="92"/>
    </row>
    <row r="714">
      <c r="A714" s="94"/>
      <c r="B714" s="95"/>
      <c r="H714" s="92"/>
      <c r="I714" s="92"/>
    </row>
    <row r="715">
      <c r="A715" s="94"/>
      <c r="B715" s="95"/>
      <c r="H715" s="92"/>
      <c r="I715" s="92"/>
    </row>
    <row r="716">
      <c r="A716" s="94"/>
      <c r="B716" s="95"/>
      <c r="H716" s="92"/>
      <c r="I716" s="92"/>
    </row>
    <row r="717">
      <c r="A717" s="94"/>
      <c r="B717" s="95"/>
      <c r="H717" s="92"/>
      <c r="I717" s="92"/>
    </row>
    <row r="718">
      <c r="A718" s="94"/>
      <c r="B718" s="95"/>
      <c r="H718" s="92"/>
      <c r="I718" s="92"/>
    </row>
    <row r="719">
      <c r="A719" s="94"/>
      <c r="B719" s="95"/>
      <c r="H719" s="92"/>
      <c r="I719" s="92"/>
    </row>
    <row r="720">
      <c r="A720" s="94"/>
      <c r="B720" s="95"/>
      <c r="H720" s="92"/>
      <c r="I720" s="92"/>
    </row>
    <row r="721">
      <c r="A721" s="94"/>
      <c r="B721" s="95"/>
      <c r="H721" s="92"/>
      <c r="I721" s="92"/>
    </row>
    <row r="722">
      <c r="A722" s="94"/>
      <c r="B722" s="95"/>
      <c r="H722" s="92"/>
      <c r="I722" s="92"/>
    </row>
    <row r="723">
      <c r="A723" s="94"/>
      <c r="B723" s="95"/>
      <c r="H723" s="92"/>
      <c r="I723" s="92"/>
    </row>
    <row r="724">
      <c r="A724" s="94"/>
      <c r="B724" s="95"/>
      <c r="H724" s="92"/>
      <c r="I724" s="92"/>
    </row>
    <row r="725">
      <c r="A725" s="94"/>
      <c r="B725" s="95"/>
      <c r="H725" s="92"/>
      <c r="I725" s="92"/>
    </row>
    <row r="726">
      <c r="A726" s="94"/>
      <c r="B726" s="95"/>
      <c r="H726" s="92"/>
      <c r="I726" s="92"/>
    </row>
    <row r="727">
      <c r="A727" s="94"/>
      <c r="B727" s="95"/>
      <c r="H727" s="92"/>
      <c r="I727" s="92"/>
    </row>
    <row r="728">
      <c r="A728" s="94"/>
      <c r="B728" s="95"/>
      <c r="H728" s="92"/>
      <c r="I728" s="92"/>
    </row>
    <row r="729">
      <c r="A729" s="94"/>
      <c r="B729" s="95"/>
      <c r="H729" s="92"/>
      <c r="I729" s="92"/>
    </row>
    <row r="730">
      <c r="A730" s="94"/>
      <c r="B730" s="95"/>
      <c r="H730" s="92"/>
      <c r="I730" s="92"/>
    </row>
    <row r="731">
      <c r="A731" s="94"/>
      <c r="B731" s="95"/>
      <c r="H731" s="92"/>
      <c r="I731" s="92"/>
    </row>
    <row r="732">
      <c r="A732" s="94"/>
      <c r="B732" s="95"/>
      <c r="H732" s="92"/>
      <c r="I732" s="92"/>
    </row>
    <row r="733">
      <c r="A733" s="94"/>
      <c r="B733" s="95"/>
      <c r="H733" s="92"/>
      <c r="I733" s="92"/>
    </row>
    <row r="734">
      <c r="A734" s="94"/>
      <c r="B734" s="95"/>
      <c r="H734" s="92"/>
      <c r="I734" s="92"/>
    </row>
    <row r="735">
      <c r="A735" s="94"/>
      <c r="B735" s="95"/>
      <c r="H735" s="92"/>
      <c r="I735" s="92"/>
    </row>
    <row r="736">
      <c r="A736" s="94"/>
      <c r="B736" s="95"/>
      <c r="H736" s="92"/>
      <c r="I736" s="92"/>
    </row>
    <row r="737">
      <c r="A737" s="94"/>
      <c r="B737" s="95"/>
      <c r="H737" s="92"/>
      <c r="I737" s="92"/>
    </row>
    <row r="738">
      <c r="A738" s="94"/>
      <c r="B738" s="95"/>
      <c r="H738" s="92"/>
      <c r="I738" s="92"/>
    </row>
    <row r="739">
      <c r="A739" s="94"/>
      <c r="B739" s="95"/>
      <c r="H739" s="92"/>
      <c r="I739" s="92"/>
    </row>
    <row r="740">
      <c r="A740" s="94"/>
      <c r="B740" s="95"/>
      <c r="H740" s="92"/>
      <c r="I740" s="92"/>
    </row>
    <row r="741">
      <c r="A741" s="94"/>
      <c r="B741" s="95"/>
      <c r="H741" s="92"/>
      <c r="I741" s="92"/>
    </row>
    <row r="742">
      <c r="A742" s="94"/>
      <c r="B742" s="95"/>
      <c r="H742" s="92"/>
      <c r="I742" s="92"/>
    </row>
    <row r="743">
      <c r="A743" s="94"/>
      <c r="B743" s="95"/>
      <c r="H743" s="92"/>
      <c r="I743" s="92"/>
    </row>
    <row r="744">
      <c r="A744" s="94"/>
      <c r="B744" s="95"/>
      <c r="H744" s="92"/>
      <c r="I744" s="92"/>
    </row>
    <row r="745">
      <c r="A745" s="94"/>
      <c r="B745" s="95"/>
      <c r="H745" s="92"/>
      <c r="I745" s="92"/>
    </row>
    <row r="746">
      <c r="A746" s="94"/>
      <c r="B746" s="95"/>
      <c r="H746" s="92"/>
      <c r="I746" s="92"/>
    </row>
    <row r="747">
      <c r="A747" s="94"/>
      <c r="B747" s="95"/>
      <c r="H747" s="92"/>
      <c r="I747" s="92"/>
    </row>
    <row r="748">
      <c r="A748" s="94"/>
      <c r="B748" s="95"/>
      <c r="H748" s="92"/>
      <c r="I748" s="92"/>
    </row>
    <row r="749">
      <c r="A749" s="94"/>
      <c r="B749" s="95"/>
      <c r="H749" s="92"/>
      <c r="I749" s="92"/>
    </row>
    <row r="750">
      <c r="A750" s="94"/>
      <c r="B750" s="95"/>
      <c r="H750" s="92"/>
      <c r="I750" s="92"/>
    </row>
    <row r="751">
      <c r="A751" s="94"/>
      <c r="B751" s="95"/>
      <c r="H751" s="92"/>
      <c r="I751" s="92"/>
    </row>
    <row r="752">
      <c r="A752" s="94"/>
      <c r="B752" s="95"/>
      <c r="H752" s="92"/>
      <c r="I752" s="92"/>
    </row>
    <row r="753">
      <c r="A753" s="94"/>
      <c r="B753" s="95"/>
      <c r="H753" s="92"/>
      <c r="I753" s="92"/>
    </row>
    <row r="754">
      <c r="A754" s="94"/>
      <c r="B754" s="95"/>
      <c r="H754" s="92"/>
      <c r="I754" s="92"/>
    </row>
    <row r="755">
      <c r="A755" s="94"/>
      <c r="B755" s="95"/>
      <c r="H755" s="92"/>
      <c r="I755" s="92"/>
    </row>
    <row r="756">
      <c r="A756" s="94"/>
      <c r="B756" s="95"/>
      <c r="H756" s="92"/>
      <c r="I756" s="92"/>
    </row>
    <row r="757">
      <c r="A757" s="94"/>
      <c r="B757" s="95"/>
      <c r="H757" s="92"/>
      <c r="I757" s="92"/>
    </row>
    <row r="758">
      <c r="A758" s="94"/>
      <c r="B758" s="95"/>
      <c r="H758" s="92"/>
      <c r="I758" s="92"/>
    </row>
    <row r="759">
      <c r="A759" s="94"/>
      <c r="B759" s="95"/>
      <c r="H759" s="92"/>
      <c r="I759" s="92"/>
    </row>
    <row r="760">
      <c r="A760" s="94"/>
      <c r="B760" s="95"/>
      <c r="H760" s="92"/>
      <c r="I760" s="92"/>
    </row>
    <row r="761">
      <c r="A761" s="94"/>
      <c r="B761" s="95"/>
      <c r="H761" s="92"/>
      <c r="I761" s="92"/>
    </row>
    <row r="762">
      <c r="A762" s="94"/>
      <c r="B762" s="95"/>
      <c r="H762" s="92"/>
      <c r="I762" s="92"/>
    </row>
    <row r="763">
      <c r="A763" s="94"/>
      <c r="B763" s="95"/>
      <c r="H763" s="92"/>
      <c r="I763" s="92"/>
    </row>
    <row r="764">
      <c r="A764" s="94"/>
      <c r="B764" s="95"/>
      <c r="H764" s="92"/>
      <c r="I764" s="92"/>
    </row>
    <row r="765">
      <c r="A765" s="94"/>
      <c r="B765" s="95"/>
      <c r="H765" s="92"/>
      <c r="I765" s="92"/>
    </row>
    <row r="766">
      <c r="A766" s="94"/>
      <c r="B766" s="95"/>
      <c r="H766" s="92"/>
      <c r="I766" s="92"/>
    </row>
    <row r="767">
      <c r="A767" s="94"/>
      <c r="B767" s="95"/>
      <c r="H767" s="92"/>
      <c r="I767" s="92"/>
    </row>
    <row r="768">
      <c r="A768" s="94"/>
      <c r="B768" s="95"/>
      <c r="H768" s="92"/>
      <c r="I768" s="92"/>
    </row>
    <row r="769">
      <c r="A769" s="94"/>
      <c r="B769" s="95"/>
      <c r="H769" s="92"/>
      <c r="I769" s="92"/>
    </row>
    <row r="770">
      <c r="A770" s="94"/>
      <c r="B770" s="95"/>
      <c r="H770" s="92"/>
      <c r="I770" s="92"/>
    </row>
    <row r="771">
      <c r="A771" s="94"/>
      <c r="B771" s="95"/>
      <c r="H771" s="92"/>
      <c r="I771" s="92"/>
    </row>
    <row r="772">
      <c r="A772" s="94"/>
      <c r="B772" s="95"/>
      <c r="H772" s="92"/>
      <c r="I772" s="92"/>
    </row>
    <row r="773">
      <c r="A773" s="94"/>
      <c r="B773" s="95"/>
      <c r="H773" s="92"/>
      <c r="I773" s="92"/>
    </row>
    <row r="774">
      <c r="A774" s="94"/>
      <c r="B774" s="95"/>
      <c r="H774" s="92"/>
      <c r="I774" s="92"/>
    </row>
    <row r="775">
      <c r="A775" s="94"/>
      <c r="B775" s="95"/>
      <c r="H775" s="92"/>
      <c r="I775" s="92"/>
    </row>
    <row r="776">
      <c r="A776" s="94"/>
      <c r="B776" s="95"/>
      <c r="H776" s="92"/>
      <c r="I776" s="92"/>
    </row>
    <row r="777">
      <c r="A777" s="94"/>
      <c r="B777" s="95"/>
      <c r="H777" s="92"/>
      <c r="I777" s="92"/>
    </row>
    <row r="778">
      <c r="A778" s="94"/>
      <c r="B778" s="95"/>
      <c r="H778" s="92"/>
      <c r="I778" s="92"/>
    </row>
    <row r="779">
      <c r="A779" s="94"/>
      <c r="B779" s="95"/>
      <c r="H779" s="92"/>
      <c r="I779" s="92"/>
    </row>
    <row r="780">
      <c r="A780" s="94"/>
      <c r="B780" s="95"/>
      <c r="H780" s="92"/>
      <c r="I780" s="92"/>
    </row>
    <row r="781">
      <c r="A781" s="94"/>
      <c r="B781" s="95"/>
      <c r="H781" s="92"/>
      <c r="I781" s="92"/>
    </row>
    <row r="782">
      <c r="A782" s="94"/>
      <c r="B782" s="95"/>
      <c r="H782" s="92"/>
      <c r="I782" s="92"/>
    </row>
    <row r="783">
      <c r="A783" s="94"/>
      <c r="B783" s="95"/>
      <c r="H783" s="92"/>
      <c r="I783" s="92"/>
    </row>
    <row r="784">
      <c r="A784" s="94"/>
      <c r="B784" s="95"/>
      <c r="H784" s="92"/>
      <c r="I784" s="92"/>
    </row>
    <row r="785">
      <c r="A785" s="94"/>
      <c r="B785" s="95"/>
      <c r="H785" s="92"/>
      <c r="I785" s="92"/>
    </row>
    <row r="786">
      <c r="A786" s="94"/>
      <c r="B786" s="95"/>
      <c r="H786" s="92"/>
      <c r="I786" s="92"/>
    </row>
    <row r="787">
      <c r="A787" s="94"/>
      <c r="B787" s="95"/>
      <c r="H787" s="92"/>
      <c r="I787" s="92"/>
    </row>
    <row r="788">
      <c r="A788" s="94"/>
      <c r="B788" s="95"/>
      <c r="H788" s="92"/>
      <c r="I788" s="92"/>
    </row>
    <row r="789">
      <c r="A789" s="94"/>
      <c r="B789" s="95"/>
      <c r="H789" s="92"/>
      <c r="I789" s="92"/>
    </row>
    <row r="790">
      <c r="A790" s="94"/>
      <c r="B790" s="95"/>
      <c r="H790" s="92"/>
      <c r="I790" s="92"/>
    </row>
    <row r="791">
      <c r="A791" s="94"/>
      <c r="B791" s="95"/>
      <c r="H791" s="92"/>
      <c r="I791" s="92"/>
    </row>
    <row r="792">
      <c r="A792" s="94"/>
      <c r="B792" s="95"/>
      <c r="H792" s="92"/>
      <c r="I792" s="92"/>
    </row>
    <row r="793">
      <c r="A793" s="94"/>
      <c r="B793" s="95"/>
      <c r="H793" s="92"/>
      <c r="I793" s="92"/>
    </row>
    <row r="794">
      <c r="A794" s="94"/>
      <c r="B794" s="95"/>
      <c r="H794" s="92"/>
      <c r="I794" s="92"/>
    </row>
    <row r="795">
      <c r="A795" s="94"/>
      <c r="B795" s="95"/>
      <c r="H795" s="92"/>
      <c r="I795" s="92"/>
    </row>
    <row r="796">
      <c r="A796" s="94"/>
      <c r="B796" s="95"/>
      <c r="H796" s="92"/>
      <c r="I796" s="92"/>
    </row>
    <row r="797">
      <c r="A797" s="94"/>
      <c r="B797" s="95"/>
      <c r="H797" s="92"/>
      <c r="I797" s="92"/>
    </row>
    <row r="798">
      <c r="A798" s="94"/>
      <c r="B798" s="95"/>
      <c r="H798" s="92"/>
      <c r="I798" s="92"/>
    </row>
    <row r="799">
      <c r="A799" s="94"/>
      <c r="B799" s="95"/>
      <c r="H799" s="92"/>
      <c r="I799" s="92"/>
    </row>
    <row r="800">
      <c r="A800" s="94"/>
      <c r="B800" s="95"/>
      <c r="H800" s="92"/>
      <c r="I800" s="92"/>
    </row>
    <row r="801">
      <c r="A801" s="94"/>
      <c r="B801" s="95"/>
      <c r="H801" s="92"/>
      <c r="I801" s="92"/>
    </row>
    <row r="802">
      <c r="A802" s="94"/>
      <c r="B802" s="95"/>
      <c r="H802" s="92"/>
      <c r="I802" s="92"/>
    </row>
    <row r="803">
      <c r="A803" s="94"/>
      <c r="B803" s="95"/>
      <c r="H803" s="92"/>
      <c r="I803" s="92"/>
    </row>
    <row r="804">
      <c r="A804" s="94"/>
      <c r="B804" s="95"/>
      <c r="H804" s="92"/>
      <c r="I804" s="92"/>
    </row>
    <row r="805">
      <c r="A805" s="94"/>
      <c r="B805" s="95"/>
      <c r="H805" s="92"/>
      <c r="I805" s="92"/>
    </row>
    <row r="806">
      <c r="A806" s="94"/>
      <c r="B806" s="95"/>
      <c r="H806" s="92"/>
      <c r="I806" s="92"/>
    </row>
    <row r="807">
      <c r="A807" s="94"/>
      <c r="B807" s="95"/>
      <c r="H807" s="92"/>
      <c r="I807" s="92"/>
    </row>
    <row r="808">
      <c r="A808" s="94"/>
      <c r="B808" s="95"/>
      <c r="H808" s="92"/>
      <c r="I808" s="92"/>
    </row>
    <row r="809">
      <c r="A809" s="94"/>
      <c r="B809" s="95"/>
      <c r="H809" s="92"/>
      <c r="I809" s="92"/>
    </row>
    <row r="810">
      <c r="A810" s="94"/>
      <c r="B810" s="95"/>
      <c r="H810" s="92"/>
      <c r="I810" s="92"/>
    </row>
    <row r="811">
      <c r="A811" s="94"/>
      <c r="B811" s="95"/>
      <c r="H811" s="92"/>
      <c r="I811" s="92"/>
    </row>
    <row r="812">
      <c r="A812" s="94"/>
      <c r="B812" s="95"/>
      <c r="H812" s="92"/>
      <c r="I812" s="92"/>
    </row>
    <row r="813">
      <c r="A813" s="94"/>
      <c r="B813" s="95"/>
      <c r="H813" s="92"/>
      <c r="I813" s="92"/>
    </row>
    <row r="814">
      <c r="A814" s="94"/>
      <c r="B814" s="95"/>
      <c r="H814" s="92"/>
      <c r="I814" s="92"/>
    </row>
    <row r="815">
      <c r="A815" s="94"/>
      <c r="B815" s="95"/>
      <c r="H815" s="92"/>
      <c r="I815" s="92"/>
    </row>
    <row r="816">
      <c r="A816" s="94"/>
      <c r="B816" s="95"/>
      <c r="H816" s="92"/>
      <c r="I816" s="92"/>
    </row>
    <row r="817">
      <c r="A817" s="94"/>
      <c r="B817" s="95"/>
      <c r="H817" s="92"/>
      <c r="I817" s="92"/>
    </row>
    <row r="818">
      <c r="A818" s="94"/>
      <c r="B818" s="95"/>
      <c r="H818" s="92"/>
      <c r="I818" s="92"/>
    </row>
    <row r="819">
      <c r="A819" s="94"/>
      <c r="B819" s="95"/>
      <c r="H819" s="92"/>
      <c r="I819" s="92"/>
    </row>
    <row r="820">
      <c r="A820" s="94"/>
      <c r="B820" s="95"/>
      <c r="H820" s="92"/>
      <c r="I820" s="92"/>
    </row>
    <row r="821">
      <c r="A821" s="94"/>
      <c r="B821" s="95"/>
      <c r="H821" s="92"/>
      <c r="I821" s="92"/>
    </row>
    <row r="822">
      <c r="A822" s="94"/>
      <c r="B822" s="95"/>
      <c r="H822" s="92"/>
      <c r="I822" s="92"/>
    </row>
    <row r="823">
      <c r="A823" s="94"/>
      <c r="B823" s="95"/>
      <c r="H823" s="92"/>
      <c r="I823" s="92"/>
    </row>
    <row r="824">
      <c r="A824" s="94"/>
      <c r="B824" s="95"/>
      <c r="H824" s="92"/>
      <c r="I824" s="92"/>
    </row>
    <row r="825">
      <c r="A825" s="94"/>
      <c r="B825" s="95"/>
      <c r="H825" s="92"/>
      <c r="I825" s="92"/>
    </row>
    <row r="826">
      <c r="A826" s="94"/>
      <c r="B826" s="95"/>
      <c r="H826" s="92"/>
      <c r="I826" s="92"/>
    </row>
    <row r="827">
      <c r="A827" s="94"/>
      <c r="B827" s="95"/>
      <c r="H827" s="92"/>
      <c r="I827" s="92"/>
    </row>
    <row r="828">
      <c r="A828" s="94"/>
      <c r="B828" s="95"/>
      <c r="H828" s="92"/>
      <c r="I828" s="92"/>
    </row>
    <row r="829">
      <c r="A829" s="94"/>
      <c r="B829" s="95"/>
      <c r="H829" s="92"/>
      <c r="I829" s="92"/>
    </row>
    <row r="830">
      <c r="A830" s="94"/>
      <c r="B830" s="95"/>
      <c r="H830" s="92"/>
      <c r="I830" s="92"/>
    </row>
    <row r="831">
      <c r="A831" s="94"/>
      <c r="B831" s="95"/>
      <c r="H831" s="92"/>
      <c r="I831" s="92"/>
    </row>
    <row r="832">
      <c r="A832" s="94"/>
      <c r="B832" s="95"/>
      <c r="H832" s="92"/>
      <c r="I832" s="92"/>
    </row>
    <row r="833">
      <c r="A833" s="94"/>
      <c r="B833" s="95"/>
      <c r="H833" s="92"/>
      <c r="I833" s="92"/>
    </row>
    <row r="834">
      <c r="A834" s="94"/>
      <c r="B834" s="95"/>
      <c r="H834" s="92"/>
      <c r="I834" s="92"/>
    </row>
    <row r="835">
      <c r="A835" s="94"/>
      <c r="B835" s="95"/>
      <c r="H835" s="92"/>
      <c r="I835" s="92"/>
    </row>
    <row r="836">
      <c r="A836" s="94"/>
      <c r="B836" s="95"/>
      <c r="H836" s="92"/>
      <c r="I836" s="92"/>
    </row>
    <row r="837">
      <c r="A837" s="94"/>
      <c r="B837" s="95"/>
      <c r="H837" s="92"/>
      <c r="I837" s="92"/>
    </row>
    <row r="838">
      <c r="A838" s="94"/>
      <c r="B838" s="95"/>
      <c r="H838" s="92"/>
      <c r="I838" s="92"/>
    </row>
    <row r="839">
      <c r="A839" s="94"/>
      <c r="B839" s="95"/>
      <c r="H839" s="92"/>
      <c r="I839" s="92"/>
    </row>
    <row r="840">
      <c r="A840" s="94"/>
      <c r="B840" s="95"/>
      <c r="H840" s="92"/>
      <c r="I840" s="92"/>
    </row>
    <row r="841">
      <c r="A841" s="94"/>
      <c r="B841" s="95"/>
      <c r="H841" s="92"/>
      <c r="I841" s="92"/>
    </row>
    <row r="842">
      <c r="A842" s="94"/>
      <c r="B842" s="95"/>
      <c r="H842" s="92"/>
      <c r="I842" s="92"/>
    </row>
    <row r="843">
      <c r="A843" s="94"/>
      <c r="B843" s="95"/>
      <c r="H843" s="92"/>
      <c r="I843" s="92"/>
    </row>
    <row r="844">
      <c r="A844" s="94"/>
      <c r="B844" s="95"/>
      <c r="H844" s="92"/>
      <c r="I844" s="92"/>
    </row>
    <row r="845">
      <c r="A845" s="94"/>
      <c r="B845" s="95"/>
      <c r="H845" s="92"/>
      <c r="I845" s="92"/>
    </row>
    <row r="846">
      <c r="A846" s="94"/>
      <c r="B846" s="95"/>
      <c r="H846" s="92"/>
      <c r="I846" s="92"/>
    </row>
    <row r="847">
      <c r="A847" s="94"/>
      <c r="B847" s="95"/>
      <c r="H847" s="92"/>
      <c r="I847" s="92"/>
    </row>
    <row r="848">
      <c r="A848" s="94"/>
      <c r="B848" s="95"/>
      <c r="H848" s="92"/>
      <c r="I848" s="92"/>
    </row>
    <row r="849">
      <c r="A849" s="94"/>
      <c r="B849" s="95"/>
      <c r="H849" s="92"/>
      <c r="I849" s="92"/>
    </row>
    <row r="850">
      <c r="A850" s="94"/>
      <c r="B850" s="95"/>
      <c r="H850" s="92"/>
      <c r="I850" s="92"/>
    </row>
    <row r="851">
      <c r="A851" s="94"/>
      <c r="B851" s="95"/>
      <c r="H851" s="92"/>
      <c r="I851" s="92"/>
    </row>
    <row r="852">
      <c r="A852" s="94"/>
      <c r="B852" s="95"/>
      <c r="H852" s="92"/>
      <c r="I852" s="92"/>
    </row>
    <row r="853">
      <c r="A853" s="94"/>
      <c r="B853" s="95"/>
      <c r="H853" s="92"/>
      <c r="I853" s="92"/>
    </row>
    <row r="854">
      <c r="A854" s="94"/>
      <c r="B854" s="95"/>
      <c r="H854" s="92"/>
      <c r="I854" s="92"/>
    </row>
    <row r="855">
      <c r="A855" s="94"/>
      <c r="B855" s="95"/>
      <c r="H855" s="92"/>
      <c r="I855" s="92"/>
    </row>
    <row r="856">
      <c r="A856" s="94"/>
      <c r="B856" s="95"/>
      <c r="H856" s="92"/>
      <c r="I856" s="92"/>
    </row>
    <row r="857">
      <c r="A857" s="94"/>
      <c r="B857" s="95"/>
      <c r="H857" s="92"/>
      <c r="I857" s="92"/>
    </row>
    <row r="858">
      <c r="A858" s="94"/>
      <c r="B858" s="95"/>
      <c r="H858" s="92"/>
      <c r="I858" s="92"/>
    </row>
    <row r="859">
      <c r="A859" s="94"/>
      <c r="B859" s="95"/>
      <c r="H859" s="92"/>
      <c r="I859" s="92"/>
    </row>
    <row r="860">
      <c r="A860" s="94"/>
      <c r="B860" s="95"/>
      <c r="H860" s="92"/>
      <c r="I860" s="92"/>
    </row>
    <row r="861">
      <c r="A861" s="94"/>
      <c r="B861" s="95"/>
      <c r="H861" s="92"/>
      <c r="I861" s="92"/>
    </row>
    <row r="862">
      <c r="A862" s="94"/>
      <c r="B862" s="95"/>
      <c r="H862" s="92"/>
      <c r="I862" s="92"/>
    </row>
    <row r="863">
      <c r="A863" s="94"/>
      <c r="B863" s="95"/>
      <c r="H863" s="92"/>
      <c r="I863" s="92"/>
    </row>
    <row r="864">
      <c r="A864" s="94"/>
      <c r="B864" s="95"/>
      <c r="H864" s="92"/>
      <c r="I864" s="92"/>
    </row>
    <row r="865">
      <c r="A865" s="94"/>
      <c r="B865" s="95"/>
      <c r="H865" s="92"/>
      <c r="I865" s="92"/>
    </row>
    <row r="866">
      <c r="A866" s="94"/>
      <c r="B866" s="95"/>
      <c r="H866" s="92"/>
      <c r="I866" s="92"/>
    </row>
    <row r="867">
      <c r="A867" s="94"/>
      <c r="B867" s="95"/>
      <c r="H867" s="92"/>
      <c r="I867" s="92"/>
    </row>
    <row r="868">
      <c r="A868" s="94"/>
      <c r="B868" s="95"/>
      <c r="H868" s="92"/>
      <c r="I868" s="92"/>
    </row>
    <row r="869">
      <c r="A869" s="94"/>
      <c r="B869" s="95"/>
      <c r="H869" s="92"/>
      <c r="I869" s="92"/>
    </row>
    <row r="870">
      <c r="A870" s="94"/>
      <c r="B870" s="95"/>
      <c r="H870" s="92"/>
      <c r="I870" s="92"/>
    </row>
    <row r="871">
      <c r="A871" s="94"/>
      <c r="B871" s="95"/>
      <c r="H871" s="92"/>
      <c r="I871" s="92"/>
    </row>
    <row r="872">
      <c r="A872" s="94"/>
      <c r="B872" s="95"/>
      <c r="H872" s="92"/>
      <c r="I872" s="92"/>
    </row>
    <row r="873">
      <c r="A873" s="94"/>
      <c r="B873" s="95"/>
      <c r="H873" s="92"/>
      <c r="I873" s="92"/>
    </row>
    <row r="874">
      <c r="A874" s="94"/>
      <c r="B874" s="95"/>
      <c r="H874" s="92"/>
      <c r="I874" s="92"/>
    </row>
    <row r="875">
      <c r="A875" s="94"/>
      <c r="B875" s="95"/>
      <c r="H875" s="92"/>
      <c r="I875" s="92"/>
    </row>
    <row r="876">
      <c r="A876" s="94"/>
      <c r="B876" s="95"/>
      <c r="H876" s="92"/>
      <c r="I876" s="92"/>
    </row>
    <row r="877">
      <c r="A877" s="94"/>
      <c r="B877" s="95"/>
      <c r="H877" s="92"/>
      <c r="I877" s="92"/>
    </row>
    <row r="878">
      <c r="A878" s="94"/>
      <c r="B878" s="95"/>
      <c r="H878" s="92"/>
      <c r="I878" s="92"/>
    </row>
    <row r="879">
      <c r="A879" s="94"/>
      <c r="B879" s="95"/>
      <c r="H879" s="92"/>
      <c r="I879" s="92"/>
    </row>
    <row r="880">
      <c r="A880" s="94"/>
      <c r="B880" s="95"/>
      <c r="H880" s="92"/>
      <c r="I880" s="92"/>
    </row>
    <row r="881">
      <c r="A881" s="94"/>
      <c r="B881" s="95"/>
      <c r="H881" s="92"/>
      <c r="I881" s="92"/>
    </row>
    <row r="882">
      <c r="A882" s="94"/>
      <c r="B882" s="95"/>
      <c r="H882" s="92"/>
      <c r="I882" s="92"/>
    </row>
    <row r="883">
      <c r="A883" s="94"/>
      <c r="B883" s="95"/>
      <c r="H883" s="92"/>
      <c r="I883" s="92"/>
    </row>
    <row r="884">
      <c r="A884" s="94"/>
      <c r="B884" s="95"/>
      <c r="H884" s="92"/>
      <c r="I884" s="92"/>
    </row>
    <row r="885">
      <c r="A885" s="94"/>
      <c r="B885" s="95"/>
      <c r="H885" s="92"/>
      <c r="I885" s="92"/>
    </row>
    <row r="886">
      <c r="A886" s="94"/>
      <c r="B886" s="95"/>
      <c r="H886" s="92"/>
      <c r="I886" s="92"/>
    </row>
    <row r="887">
      <c r="A887" s="94"/>
      <c r="B887" s="95"/>
      <c r="H887" s="92"/>
      <c r="I887" s="92"/>
    </row>
    <row r="888">
      <c r="A888" s="94"/>
      <c r="B888" s="95"/>
      <c r="H888" s="92"/>
      <c r="I888" s="92"/>
    </row>
    <row r="889">
      <c r="A889" s="94"/>
      <c r="B889" s="95"/>
      <c r="H889" s="92"/>
      <c r="I889" s="92"/>
    </row>
    <row r="890">
      <c r="A890" s="94"/>
      <c r="B890" s="95"/>
      <c r="H890" s="92"/>
      <c r="I890" s="92"/>
    </row>
    <row r="891">
      <c r="A891" s="94"/>
      <c r="B891" s="95"/>
      <c r="H891" s="92"/>
      <c r="I891" s="92"/>
    </row>
    <row r="892">
      <c r="A892" s="94"/>
      <c r="B892" s="95"/>
      <c r="H892" s="92"/>
      <c r="I892" s="92"/>
    </row>
    <row r="893">
      <c r="A893" s="94"/>
      <c r="B893" s="95"/>
      <c r="H893" s="92"/>
      <c r="I893" s="92"/>
    </row>
    <row r="894">
      <c r="A894" s="94"/>
      <c r="B894" s="95"/>
      <c r="H894" s="92"/>
      <c r="I894" s="92"/>
    </row>
    <row r="895">
      <c r="A895" s="94"/>
      <c r="B895" s="95"/>
      <c r="H895" s="92"/>
      <c r="I895" s="92"/>
    </row>
    <row r="896">
      <c r="A896" s="94"/>
      <c r="B896" s="95"/>
      <c r="H896" s="92"/>
      <c r="I896" s="92"/>
    </row>
    <row r="897">
      <c r="A897" s="94"/>
      <c r="B897" s="95"/>
      <c r="H897" s="92"/>
      <c r="I897" s="92"/>
    </row>
    <row r="898">
      <c r="A898" s="94"/>
      <c r="B898" s="95"/>
      <c r="H898" s="92"/>
      <c r="I898" s="92"/>
    </row>
    <row r="899">
      <c r="A899" s="94"/>
      <c r="B899" s="95"/>
      <c r="H899" s="92"/>
      <c r="I899" s="92"/>
    </row>
    <row r="900">
      <c r="A900" s="94"/>
      <c r="B900" s="95"/>
      <c r="H900" s="92"/>
      <c r="I900" s="92"/>
    </row>
    <row r="901">
      <c r="A901" s="94"/>
      <c r="B901" s="95"/>
      <c r="H901" s="92"/>
      <c r="I901" s="92"/>
    </row>
    <row r="902">
      <c r="A902" s="94"/>
      <c r="B902" s="95"/>
      <c r="H902" s="92"/>
      <c r="I902" s="92"/>
    </row>
    <row r="903">
      <c r="A903" s="94"/>
      <c r="B903" s="95"/>
      <c r="H903" s="92"/>
      <c r="I903" s="92"/>
    </row>
    <row r="904">
      <c r="A904" s="94"/>
      <c r="B904" s="95"/>
      <c r="H904" s="92"/>
      <c r="I904" s="92"/>
    </row>
    <row r="905">
      <c r="A905" s="94"/>
      <c r="B905" s="95"/>
      <c r="H905" s="92"/>
      <c r="I905" s="92"/>
    </row>
    <row r="906">
      <c r="A906" s="94"/>
      <c r="B906" s="95"/>
      <c r="H906" s="92"/>
      <c r="I906" s="92"/>
    </row>
    <row r="907">
      <c r="A907" s="94"/>
      <c r="B907" s="95"/>
      <c r="H907" s="92"/>
      <c r="I907" s="92"/>
    </row>
    <row r="908">
      <c r="A908" s="94"/>
      <c r="B908" s="95"/>
      <c r="H908" s="92"/>
      <c r="I908" s="92"/>
    </row>
    <row r="909">
      <c r="A909" s="94"/>
      <c r="B909" s="95"/>
      <c r="H909" s="92"/>
      <c r="I909" s="92"/>
    </row>
    <row r="910">
      <c r="A910" s="94"/>
      <c r="B910" s="95"/>
      <c r="H910" s="92"/>
      <c r="I910" s="92"/>
    </row>
    <row r="911">
      <c r="A911" s="94"/>
      <c r="B911" s="95"/>
      <c r="H911" s="92"/>
      <c r="I911" s="92"/>
    </row>
    <row r="912">
      <c r="A912" s="94"/>
      <c r="B912" s="95"/>
      <c r="H912" s="92"/>
      <c r="I912" s="92"/>
    </row>
    <row r="913">
      <c r="A913" s="94"/>
      <c r="B913" s="95"/>
      <c r="H913" s="92"/>
      <c r="I913" s="92"/>
    </row>
    <row r="914">
      <c r="A914" s="94"/>
      <c r="B914" s="95"/>
      <c r="H914" s="92"/>
      <c r="I914" s="92"/>
    </row>
    <row r="915">
      <c r="A915" s="94"/>
      <c r="B915" s="95"/>
      <c r="H915" s="92"/>
      <c r="I915" s="92"/>
    </row>
    <row r="916">
      <c r="A916" s="94"/>
      <c r="B916" s="95"/>
      <c r="H916" s="92"/>
      <c r="I916" s="92"/>
    </row>
    <row r="917">
      <c r="A917" s="94"/>
      <c r="B917" s="95"/>
      <c r="H917" s="92"/>
      <c r="I917" s="92"/>
    </row>
    <row r="918">
      <c r="A918" s="94"/>
      <c r="B918" s="95"/>
      <c r="H918" s="92"/>
      <c r="I918" s="92"/>
    </row>
    <row r="919">
      <c r="A919" s="94"/>
      <c r="B919" s="95"/>
      <c r="H919" s="92"/>
      <c r="I919" s="92"/>
    </row>
    <row r="920">
      <c r="A920" s="94"/>
      <c r="B920" s="95"/>
      <c r="H920" s="92"/>
      <c r="I920" s="92"/>
    </row>
    <row r="921">
      <c r="A921" s="94"/>
      <c r="B921" s="95"/>
      <c r="H921" s="92"/>
      <c r="I921" s="92"/>
    </row>
    <row r="922">
      <c r="A922" s="94"/>
      <c r="B922" s="95"/>
      <c r="H922" s="92"/>
      <c r="I922" s="92"/>
    </row>
    <row r="923">
      <c r="A923" s="94"/>
      <c r="B923" s="95"/>
      <c r="H923" s="92"/>
      <c r="I923" s="92"/>
    </row>
    <row r="924">
      <c r="A924" s="94"/>
      <c r="B924" s="95"/>
      <c r="H924" s="92"/>
      <c r="I924" s="92"/>
    </row>
    <row r="925">
      <c r="A925" s="94"/>
      <c r="B925" s="95"/>
      <c r="H925" s="92"/>
      <c r="I925" s="92"/>
    </row>
    <row r="926">
      <c r="A926" s="94"/>
      <c r="B926" s="95"/>
      <c r="H926" s="92"/>
      <c r="I926" s="92"/>
    </row>
    <row r="927">
      <c r="A927" s="94"/>
      <c r="B927" s="95"/>
      <c r="H927" s="92"/>
      <c r="I927" s="92"/>
    </row>
    <row r="928">
      <c r="A928" s="94"/>
      <c r="B928" s="95"/>
      <c r="H928" s="92"/>
      <c r="I928" s="92"/>
    </row>
    <row r="929">
      <c r="A929" s="94"/>
      <c r="B929" s="95"/>
      <c r="H929" s="92"/>
      <c r="I929" s="92"/>
    </row>
    <row r="930">
      <c r="A930" s="94"/>
      <c r="B930" s="95"/>
      <c r="H930" s="92"/>
      <c r="I930" s="92"/>
    </row>
    <row r="931">
      <c r="A931" s="94"/>
      <c r="B931" s="95"/>
      <c r="H931" s="92"/>
      <c r="I931" s="92"/>
    </row>
    <row r="932">
      <c r="A932" s="94"/>
      <c r="B932" s="95"/>
      <c r="H932" s="92"/>
      <c r="I932" s="92"/>
    </row>
    <row r="933">
      <c r="A933" s="94"/>
      <c r="B933" s="95"/>
      <c r="H933" s="92"/>
      <c r="I933" s="92"/>
    </row>
    <row r="934">
      <c r="A934" s="94"/>
      <c r="B934" s="95"/>
      <c r="H934" s="92"/>
      <c r="I934" s="92"/>
    </row>
    <row r="935">
      <c r="A935" s="94"/>
      <c r="B935" s="95"/>
      <c r="H935" s="92"/>
      <c r="I935" s="92"/>
    </row>
    <row r="936">
      <c r="A936" s="94"/>
      <c r="B936" s="95"/>
      <c r="H936" s="92"/>
      <c r="I936" s="92"/>
    </row>
    <row r="937">
      <c r="A937" s="94"/>
      <c r="B937" s="95"/>
      <c r="H937" s="92"/>
      <c r="I937" s="92"/>
    </row>
    <row r="938">
      <c r="A938" s="94"/>
      <c r="B938" s="95"/>
      <c r="H938" s="92"/>
      <c r="I938" s="92"/>
    </row>
    <row r="939">
      <c r="A939" s="94"/>
      <c r="B939" s="95"/>
      <c r="H939" s="92"/>
      <c r="I939" s="92"/>
    </row>
    <row r="940">
      <c r="A940" s="94"/>
      <c r="B940" s="95"/>
      <c r="H940" s="92"/>
      <c r="I940" s="92"/>
    </row>
    <row r="941">
      <c r="A941" s="94"/>
      <c r="B941" s="95"/>
      <c r="H941" s="92"/>
      <c r="I941" s="92"/>
    </row>
    <row r="942">
      <c r="A942" s="94"/>
      <c r="B942" s="95"/>
      <c r="H942" s="92"/>
      <c r="I942" s="92"/>
    </row>
    <row r="943">
      <c r="A943" s="94"/>
      <c r="B943" s="95"/>
      <c r="H943" s="92"/>
      <c r="I943" s="92"/>
    </row>
    <row r="944">
      <c r="A944" s="94"/>
      <c r="B944" s="95"/>
      <c r="H944" s="92"/>
      <c r="I944" s="92"/>
    </row>
    <row r="945">
      <c r="A945" s="94"/>
      <c r="B945" s="95"/>
      <c r="H945" s="92"/>
      <c r="I945" s="92"/>
    </row>
    <row r="946">
      <c r="A946" s="94"/>
      <c r="B946" s="95"/>
      <c r="H946" s="92"/>
      <c r="I946" s="92"/>
    </row>
    <row r="947">
      <c r="A947" s="94"/>
      <c r="B947" s="95"/>
      <c r="H947" s="92"/>
      <c r="I947" s="92"/>
    </row>
    <row r="948">
      <c r="A948" s="94"/>
      <c r="B948" s="95"/>
      <c r="H948" s="92"/>
      <c r="I948" s="92"/>
    </row>
    <row r="949">
      <c r="A949" s="94"/>
      <c r="B949" s="95"/>
      <c r="H949" s="92"/>
      <c r="I949" s="92"/>
    </row>
    <row r="950">
      <c r="A950" s="94"/>
      <c r="B950" s="95"/>
      <c r="H950" s="92"/>
      <c r="I950" s="92"/>
    </row>
    <row r="951">
      <c r="A951" s="94"/>
      <c r="B951" s="95"/>
      <c r="H951" s="92"/>
      <c r="I951" s="92"/>
    </row>
    <row r="952">
      <c r="A952" s="94"/>
      <c r="B952" s="95"/>
      <c r="H952" s="92"/>
      <c r="I952" s="92"/>
    </row>
    <row r="953">
      <c r="A953" s="94"/>
      <c r="B953" s="95"/>
      <c r="H953" s="92"/>
      <c r="I953" s="92"/>
    </row>
    <row r="954">
      <c r="A954" s="94"/>
      <c r="B954" s="95"/>
      <c r="H954" s="92"/>
      <c r="I954" s="92"/>
    </row>
    <row r="955">
      <c r="A955" s="94"/>
      <c r="B955" s="95"/>
      <c r="H955" s="92"/>
      <c r="I955" s="92"/>
    </row>
    <row r="956">
      <c r="A956" s="94"/>
      <c r="B956" s="95"/>
      <c r="H956" s="92"/>
      <c r="I956" s="92"/>
    </row>
    <row r="957">
      <c r="A957" s="94"/>
      <c r="B957" s="95"/>
      <c r="H957" s="92"/>
      <c r="I957" s="92"/>
    </row>
    <row r="958">
      <c r="A958" s="94"/>
      <c r="B958" s="95"/>
      <c r="H958" s="92"/>
      <c r="I958" s="92"/>
    </row>
    <row r="959">
      <c r="A959" s="94"/>
      <c r="B959" s="95"/>
      <c r="H959" s="92"/>
      <c r="I959" s="92"/>
    </row>
    <row r="960">
      <c r="A960" s="94"/>
      <c r="B960" s="95"/>
      <c r="H960" s="92"/>
      <c r="I960" s="92"/>
    </row>
    <row r="961">
      <c r="A961" s="94"/>
      <c r="B961" s="95"/>
      <c r="H961" s="92"/>
      <c r="I961" s="92"/>
    </row>
    <row r="962">
      <c r="A962" s="94"/>
      <c r="B962" s="95"/>
      <c r="H962" s="92"/>
      <c r="I962" s="92"/>
    </row>
    <row r="963">
      <c r="A963" s="94"/>
      <c r="B963" s="95"/>
      <c r="H963" s="92"/>
      <c r="I963" s="92"/>
    </row>
    <row r="964">
      <c r="A964" s="94"/>
      <c r="B964" s="95"/>
      <c r="H964" s="92"/>
      <c r="I964" s="92"/>
    </row>
    <row r="965">
      <c r="A965" s="94"/>
      <c r="B965" s="95"/>
      <c r="H965" s="92"/>
      <c r="I965" s="92"/>
    </row>
    <row r="966">
      <c r="A966" s="94"/>
      <c r="B966" s="95"/>
      <c r="H966" s="92"/>
      <c r="I966" s="92"/>
    </row>
    <row r="967">
      <c r="A967" s="94"/>
      <c r="B967" s="95"/>
      <c r="H967" s="92"/>
      <c r="I967" s="92"/>
    </row>
    <row r="968">
      <c r="A968" s="94"/>
      <c r="B968" s="95"/>
      <c r="H968" s="92"/>
      <c r="I968" s="92"/>
    </row>
    <row r="969">
      <c r="A969" s="94"/>
      <c r="B969" s="95"/>
      <c r="H969" s="92"/>
      <c r="I969" s="92"/>
    </row>
    <row r="970">
      <c r="A970" s="94"/>
      <c r="B970" s="95"/>
      <c r="H970" s="92"/>
      <c r="I970" s="92"/>
    </row>
    <row r="971">
      <c r="A971" s="94"/>
      <c r="B971" s="95"/>
      <c r="H971" s="92"/>
      <c r="I971" s="92"/>
    </row>
    <row r="972">
      <c r="A972" s="94"/>
      <c r="B972" s="95"/>
      <c r="H972" s="92"/>
      <c r="I972" s="92"/>
    </row>
    <row r="973">
      <c r="A973" s="94"/>
      <c r="B973" s="95"/>
      <c r="H973" s="92"/>
      <c r="I973" s="92"/>
    </row>
    <row r="974">
      <c r="A974" s="94"/>
      <c r="B974" s="95"/>
      <c r="H974" s="92"/>
      <c r="I974" s="92"/>
    </row>
    <row r="975">
      <c r="A975" s="94"/>
      <c r="B975" s="95"/>
      <c r="H975" s="92"/>
      <c r="I975" s="92"/>
    </row>
    <row r="976">
      <c r="A976" s="94"/>
      <c r="B976" s="95"/>
      <c r="H976" s="92"/>
      <c r="I976" s="92"/>
    </row>
    <row r="977">
      <c r="A977" s="94"/>
      <c r="B977" s="95"/>
      <c r="H977" s="92"/>
      <c r="I977" s="92"/>
    </row>
    <row r="978">
      <c r="A978" s="94"/>
      <c r="B978" s="95"/>
      <c r="H978" s="92"/>
      <c r="I978" s="92"/>
    </row>
    <row r="979">
      <c r="A979" s="94"/>
      <c r="B979" s="95"/>
      <c r="H979" s="92"/>
      <c r="I979" s="92"/>
    </row>
    <row r="980">
      <c r="A980" s="94"/>
      <c r="B980" s="95"/>
      <c r="H980" s="92"/>
      <c r="I980" s="92"/>
    </row>
    <row r="981">
      <c r="A981" s="94"/>
      <c r="B981" s="95"/>
      <c r="H981" s="92"/>
      <c r="I981" s="92"/>
    </row>
    <row r="982">
      <c r="A982" s="94"/>
      <c r="B982" s="95"/>
      <c r="H982" s="92"/>
      <c r="I982" s="92"/>
    </row>
    <row r="983">
      <c r="A983" s="94"/>
      <c r="B983" s="95"/>
      <c r="H983" s="92"/>
      <c r="I983" s="92"/>
    </row>
    <row r="984">
      <c r="A984" s="94"/>
      <c r="B984" s="95"/>
      <c r="H984" s="92"/>
      <c r="I984" s="92"/>
    </row>
    <row r="985">
      <c r="A985" s="94"/>
      <c r="B985" s="95"/>
      <c r="H985" s="92"/>
      <c r="I985" s="92"/>
    </row>
    <row r="986">
      <c r="A986" s="94"/>
      <c r="B986" s="95"/>
      <c r="H986" s="92"/>
      <c r="I986" s="92"/>
    </row>
    <row r="987">
      <c r="A987" s="94"/>
      <c r="B987" s="95"/>
      <c r="H987" s="92"/>
      <c r="I987" s="92"/>
    </row>
    <row r="988">
      <c r="A988" s="94"/>
      <c r="B988" s="95"/>
      <c r="H988" s="92"/>
      <c r="I988" s="92"/>
    </row>
    <row r="989">
      <c r="A989" s="94"/>
      <c r="B989" s="95"/>
      <c r="H989" s="92"/>
      <c r="I989" s="92"/>
    </row>
    <row r="990">
      <c r="A990" s="94"/>
      <c r="B990" s="95"/>
      <c r="H990" s="92"/>
      <c r="I990" s="92"/>
    </row>
    <row r="991">
      <c r="A991" s="94"/>
      <c r="B991" s="95"/>
      <c r="H991" s="92"/>
      <c r="I991" s="92"/>
    </row>
    <row r="992">
      <c r="A992" s="94"/>
      <c r="B992" s="95"/>
      <c r="H992" s="92"/>
      <c r="I992" s="92"/>
    </row>
    <row r="993">
      <c r="A993" s="94"/>
      <c r="B993" s="95"/>
      <c r="H993" s="92"/>
      <c r="I993" s="92"/>
    </row>
    <row r="994">
      <c r="A994" s="94"/>
      <c r="B994" s="95"/>
      <c r="H994" s="92"/>
      <c r="I994" s="92"/>
    </row>
    <row r="995">
      <c r="A995" s="94"/>
      <c r="B995" s="95"/>
      <c r="H995" s="92"/>
      <c r="I995" s="92"/>
    </row>
    <row r="996">
      <c r="A996" s="94"/>
      <c r="B996" s="95"/>
      <c r="H996" s="92"/>
      <c r="I996" s="92"/>
    </row>
    <row r="997">
      <c r="A997" s="94"/>
      <c r="B997" s="95"/>
      <c r="H997" s="92"/>
      <c r="I997" s="92"/>
    </row>
    <row r="998">
      <c r="A998" s="94"/>
      <c r="B998" s="95"/>
      <c r="H998" s="92"/>
      <c r="I998" s="92"/>
    </row>
    <row r="999">
      <c r="A999" s="94"/>
      <c r="B999" s="95"/>
      <c r="H999" s="92"/>
      <c r="I999" s="92"/>
    </row>
    <row r="1000">
      <c r="A1000" s="94"/>
      <c r="B1000" s="95"/>
      <c r="H1000" s="92"/>
      <c r="I1000" s="92"/>
    </row>
    <row r="1001">
      <c r="A1001" s="94"/>
      <c r="B1001" s="95"/>
      <c r="H1001" s="92"/>
      <c r="I1001" s="92"/>
    </row>
    <row r="1002">
      <c r="A1002" s="94"/>
      <c r="B1002" s="95"/>
      <c r="H1002" s="92"/>
      <c r="I1002" s="92"/>
    </row>
    <row r="1003">
      <c r="A1003" s="94"/>
      <c r="B1003" s="95"/>
      <c r="H1003" s="92"/>
      <c r="I1003" s="92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43"/>
    <col customWidth="1" min="2" max="2" width="19.86"/>
    <col customWidth="1" min="3" max="3" width="22.57"/>
    <col customWidth="1" min="4" max="4" width="20.14"/>
    <col customWidth="1" min="5" max="5" width="21.14"/>
  </cols>
  <sheetData>
    <row r="1">
      <c r="A1" s="1" t="s">
        <v>299</v>
      </c>
      <c r="B1" s="1" t="s">
        <v>1</v>
      </c>
      <c r="C1" s="1" t="s">
        <v>2</v>
      </c>
      <c r="D1" s="1" t="s">
        <v>3</v>
      </c>
      <c r="E1" s="1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4" t="s">
        <v>8</v>
      </c>
      <c r="B2" s="5">
        <f>SUM(C2:E2)</f>
        <v>1061</v>
      </c>
      <c r="C2" s="6">
        <f t="shared" ref="C2:E2" si="1">SUM(C4,C7)</f>
        <v>418</v>
      </c>
      <c r="D2" s="6">
        <f t="shared" si="1"/>
        <v>195</v>
      </c>
      <c r="E2" s="6">
        <f t="shared" si="1"/>
        <v>448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8" t="s">
        <v>9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>
      <c r="A4" s="12" t="s">
        <v>10</v>
      </c>
      <c r="B4" s="13">
        <f>SUM(C4:E4)</f>
        <v>505</v>
      </c>
      <c r="C4" s="14">
        <v>57.0</v>
      </c>
      <c r="D4" s="14">
        <v>110.0</v>
      </c>
      <c r="E4" s="14">
        <v>338.0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hidden="1">
      <c r="A5" s="12"/>
      <c r="B5" s="16">
        <f t="shared" ref="B5:E5" si="2">DIVIDE(B4,B2)</f>
        <v>0.4759660697</v>
      </c>
      <c r="C5" s="16">
        <f t="shared" si="2"/>
        <v>0.1363636364</v>
      </c>
      <c r="D5" s="16">
        <f t="shared" si="2"/>
        <v>0.5641025641</v>
      </c>
      <c r="E5" s="16">
        <f t="shared" si="2"/>
        <v>0.7544642857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>
      <c r="A6" s="12"/>
      <c r="B6" s="18">
        <f>IFERROR(__xludf.DUMMYFUNCTION("TO_PERCENT(B5)"),0.4759660697455231)</f>
        <v>0.4759660697</v>
      </c>
      <c r="C6" s="18">
        <f>IFERROR(__xludf.DUMMYFUNCTION("TO_PERCENT(C5)"),0.13636363636363635)</f>
        <v>0.1363636364</v>
      </c>
      <c r="D6" s="18">
        <f>IFERROR(__xludf.DUMMYFUNCTION("TO_PERCENT(D5)"),0.5641025641025641)</f>
        <v>0.5641025641</v>
      </c>
      <c r="E6" s="18">
        <f>IFERROR(__xludf.DUMMYFUNCTION("TO_PERCENT(E5)"),0.7544642857142857)</f>
        <v>0.7544642857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>
      <c r="A7" s="12" t="s">
        <v>11</v>
      </c>
      <c r="B7" s="13">
        <f>SUM(C7:E7)</f>
        <v>556</v>
      </c>
      <c r="C7" s="14">
        <v>361.0</v>
      </c>
      <c r="D7" s="20">
        <v>85.0</v>
      </c>
      <c r="E7" s="14">
        <v>110.0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hidden="1">
      <c r="A8" s="12"/>
      <c r="B8" s="16">
        <f t="shared" ref="B8:E8" si="3">DIVIDE(B7,B2)</f>
        <v>0.5240339303</v>
      </c>
      <c r="C8" s="16">
        <f t="shared" si="3"/>
        <v>0.8636363636</v>
      </c>
      <c r="D8" s="16">
        <f t="shared" si="3"/>
        <v>0.4358974359</v>
      </c>
      <c r="E8" s="16">
        <f t="shared" si="3"/>
        <v>0.2455357143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>
      <c r="A9" s="12"/>
      <c r="B9" s="18">
        <f>IFERROR(__xludf.DUMMYFUNCTION("TO_PERCENT(B8)"),0.5240339302544769)</f>
        <v>0.5240339303</v>
      </c>
      <c r="C9" s="18">
        <f>IFERROR(__xludf.DUMMYFUNCTION("TO_PERCENT(C8)"),0.8636363636363636)</f>
        <v>0.8636363636</v>
      </c>
      <c r="D9" s="18">
        <f>IFERROR(__xludf.DUMMYFUNCTION("TO_PERCENT(D8)"),0.4358974358974359)</f>
        <v>0.4358974359</v>
      </c>
      <c r="E9" s="18">
        <f>IFERROR(__xludf.DUMMYFUNCTION("TO_PERCENT(E8)"),0.24553571428571427)</f>
        <v>0.2455357143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>
      <c r="A10" s="21" t="s">
        <v>12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>
      <c r="A11" s="21">
        <v>4.0</v>
      </c>
      <c r="B11" s="25">
        <f t="shared" ref="B11:B17" si="4">SUM(C11:E11)</f>
        <v>7</v>
      </c>
      <c r="C11" s="26">
        <v>3.0</v>
      </c>
      <c r="D11" s="26"/>
      <c r="E11" s="26">
        <v>4.0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>
      <c r="A12" s="21">
        <v>5.0</v>
      </c>
      <c r="B12" s="25">
        <f t="shared" si="4"/>
        <v>84</v>
      </c>
      <c r="C12" s="26">
        <v>27.0</v>
      </c>
      <c r="D12" s="26">
        <v>4.0</v>
      </c>
      <c r="E12" s="26">
        <v>53.0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>
      <c r="A13" s="21">
        <v>6.0</v>
      </c>
      <c r="B13" s="25">
        <f t="shared" si="4"/>
        <v>260</v>
      </c>
      <c r="C13" s="26">
        <v>177.0</v>
      </c>
      <c r="D13" s="26">
        <v>11.0</v>
      </c>
      <c r="E13" s="26">
        <v>72.0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>
      <c r="A14" s="21">
        <v>7.0</v>
      </c>
      <c r="B14" s="25">
        <f t="shared" si="4"/>
        <v>487</v>
      </c>
      <c r="C14" s="26">
        <v>155.0</v>
      </c>
      <c r="D14" s="26">
        <v>135.0</v>
      </c>
      <c r="E14" s="26">
        <v>197.0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>
      <c r="A15" s="21">
        <v>8.0</v>
      </c>
      <c r="B15" s="25">
        <f t="shared" si="4"/>
        <v>164</v>
      </c>
      <c r="C15" s="26">
        <v>44.0</v>
      </c>
      <c r="D15" s="26">
        <v>44.0</v>
      </c>
      <c r="E15" s="26">
        <v>76.0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>
      <c r="A16" s="21">
        <v>9.0</v>
      </c>
      <c r="B16" s="25">
        <f t="shared" si="4"/>
        <v>56</v>
      </c>
      <c r="C16" s="26">
        <v>12.0</v>
      </c>
      <c r="D16" s="26">
        <v>1.0</v>
      </c>
      <c r="E16" s="26">
        <v>43.0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>
      <c r="A17" s="21">
        <v>10.0</v>
      </c>
      <c r="B17" s="25">
        <f t="shared" si="4"/>
        <v>3</v>
      </c>
      <c r="C17" s="26"/>
      <c r="D17" s="26"/>
      <c r="E17" s="26">
        <v>3.0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>
      <c r="A18" s="31" t="s">
        <v>13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>
      <c r="A19" s="35" t="s">
        <v>14</v>
      </c>
      <c r="B19" s="32">
        <f t="shared" ref="B19:B27" si="5">SUM(C19:G19)</f>
        <v>399</v>
      </c>
      <c r="C19" s="36">
        <v>140.0</v>
      </c>
      <c r="D19" s="36">
        <v>65.0</v>
      </c>
      <c r="E19" s="36">
        <v>194.0</v>
      </c>
      <c r="F19" s="36"/>
      <c r="G19" s="36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>
      <c r="A20" s="35" t="s">
        <v>15</v>
      </c>
      <c r="B20" s="32">
        <f t="shared" si="5"/>
        <v>308</v>
      </c>
      <c r="C20" s="36">
        <v>131.0</v>
      </c>
      <c r="D20" s="36">
        <v>73.0</v>
      </c>
      <c r="E20" s="36">
        <v>104.0</v>
      </c>
      <c r="F20" s="36"/>
      <c r="G20" s="36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>
      <c r="A21" s="35" t="s">
        <v>16</v>
      </c>
      <c r="B21" s="32">
        <f t="shared" si="5"/>
        <v>214</v>
      </c>
      <c r="C21" s="36">
        <v>74.0</v>
      </c>
      <c r="D21" s="36">
        <v>30.0</v>
      </c>
      <c r="E21" s="36">
        <v>110.0</v>
      </c>
      <c r="F21" s="36"/>
      <c r="G21" s="36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>
      <c r="A22" s="38" t="s">
        <v>17</v>
      </c>
      <c r="B22" s="32">
        <f t="shared" si="5"/>
        <v>124</v>
      </c>
      <c r="C22" s="36">
        <v>47.0</v>
      </c>
      <c r="D22" s="36">
        <v>18.0</v>
      </c>
      <c r="E22" s="36">
        <v>59.0</v>
      </c>
      <c r="F22" s="40"/>
      <c r="G22" s="40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>
      <c r="A23" s="41" t="s">
        <v>18</v>
      </c>
      <c r="B23" s="32">
        <f t="shared" si="5"/>
        <v>42</v>
      </c>
      <c r="C23" s="36">
        <v>22.0</v>
      </c>
      <c r="D23" s="36">
        <v>5.0</v>
      </c>
      <c r="E23" s="36">
        <v>15.0</v>
      </c>
      <c r="F23" s="36"/>
      <c r="G23" s="36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>
      <c r="A24" s="41" t="s">
        <v>19</v>
      </c>
      <c r="B24" s="32">
        <f t="shared" si="5"/>
        <v>26</v>
      </c>
      <c r="C24" s="36"/>
      <c r="D24" s="36"/>
      <c r="E24" s="36">
        <v>26.0</v>
      </c>
      <c r="F24" s="36"/>
      <c r="G24" s="36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>
      <c r="A25" s="38" t="s">
        <v>20</v>
      </c>
      <c r="B25" s="32">
        <f t="shared" si="5"/>
        <v>24</v>
      </c>
      <c r="C25" s="36">
        <v>2.0</v>
      </c>
      <c r="D25" s="36">
        <v>2.0</v>
      </c>
      <c r="E25" s="36">
        <v>20.0</v>
      </c>
      <c r="F25" s="36"/>
      <c r="G25" s="36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>
      <c r="A26" s="41" t="s">
        <v>21</v>
      </c>
      <c r="B26" s="32">
        <f t="shared" si="5"/>
        <v>13</v>
      </c>
      <c r="C26" s="36">
        <v>2.0</v>
      </c>
      <c r="D26" s="36">
        <v>2.0</v>
      </c>
      <c r="E26" s="36">
        <v>9.0</v>
      </c>
      <c r="F26" s="36"/>
      <c r="G26" s="36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>
      <c r="A27" s="41" t="s">
        <v>22</v>
      </c>
      <c r="B27" s="32">
        <f t="shared" si="5"/>
        <v>1</v>
      </c>
      <c r="C27" s="36"/>
      <c r="D27" s="36"/>
      <c r="E27" s="36">
        <v>1.0</v>
      </c>
      <c r="F27" s="36"/>
      <c r="G27" s="36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>
      <c r="A28" s="43" t="s">
        <v>23</v>
      </c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>
      <c r="A29" s="48" t="s">
        <v>24</v>
      </c>
      <c r="B29" s="49">
        <f t="shared" ref="B29:B30" si="6">SUM(C29:E29)</f>
        <v>814</v>
      </c>
      <c r="C29" s="47">
        <v>385.0</v>
      </c>
      <c r="D29" s="47">
        <v>139.0</v>
      </c>
      <c r="E29" s="47">
        <v>290.0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>
      <c r="A30" s="48" t="s">
        <v>25</v>
      </c>
      <c r="B30" s="49">
        <f t="shared" si="6"/>
        <v>256</v>
      </c>
      <c r="C30" s="47">
        <v>33.0</v>
      </c>
      <c r="D30" s="47">
        <v>65.0</v>
      </c>
      <c r="E30" s="47">
        <v>158.0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>
      <c r="A31" s="51" t="s">
        <v>26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>
      <c r="A32" s="55" t="s">
        <v>27</v>
      </c>
      <c r="B32" s="56">
        <f t="shared" ref="B32:B34" si="7">SUM(C32:E32)</f>
        <v>50</v>
      </c>
      <c r="C32" s="57">
        <v>2.0</v>
      </c>
      <c r="D32" s="57">
        <v>2.0</v>
      </c>
      <c r="E32" s="57">
        <v>46.0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>
      <c r="A33" s="55" t="s">
        <v>28</v>
      </c>
      <c r="B33" s="56">
        <f t="shared" si="7"/>
        <v>647</v>
      </c>
      <c r="C33" s="57">
        <v>261.0</v>
      </c>
      <c r="D33" s="57">
        <v>113.0</v>
      </c>
      <c r="E33" s="57">
        <v>273.0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>
      <c r="A34" s="55" t="s">
        <v>29</v>
      </c>
      <c r="B34" s="56">
        <f t="shared" si="7"/>
        <v>364</v>
      </c>
      <c r="C34" s="57">
        <v>155.0</v>
      </c>
      <c r="D34" s="57">
        <v>80.0</v>
      </c>
      <c r="E34" s="57">
        <v>129.0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>
      <c r="A35" s="59" t="s">
        <v>30</v>
      </c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</row>
    <row r="36">
      <c r="A36" s="63" t="s">
        <v>31</v>
      </c>
      <c r="B36" s="64">
        <f t="shared" ref="B36:B41" si="8">SUM(C36:E36)</f>
        <v>350</v>
      </c>
      <c r="C36" s="65">
        <v>113.0</v>
      </c>
      <c r="D36" s="65">
        <v>65.0</v>
      </c>
      <c r="E36" s="65">
        <v>172.0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</row>
    <row r="37">
      <c r="A37" s="63" t="s">
        <v>32</v>
      </c>
      <c r="B37" s="64">
        <f t="shared" si="8"/>
        <v>405</v>
      </c>
      <c r="C37" s="65">
        <v>136.0</v>
      </c>
      <c r="D37" s="65">
        <v>66.0</v>
      </c>
      <c r="E37" s="65">
        <v>203.0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>
      <c r="A38" s="68" t="s">
        <v>33</v>
      </c>
      <c r="B38" s="64">
        <f t="shared" si="8"/>
        <v>213</v>
      </c>
      <c r="C38" s="65">
        <v>113.0</v>
      </c>
      <c r="D38" s="65">
        <v>63.0</v>
      </c>
      <c r="E38" s="65">
        <v>37.0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</row>
    <row r="39">
      <c r="A39" s="68" t="s">
        <v>34</v>
      </c>
      <c r="B39" s="64">
        <f t="shared" si="8"/>
        <v>37</v>
      </c>
      <c r="C39" s="65">
        <v>1.0</v>
      </c>
      <c r="D39" s="65">
        <v>1.0</v>
      </c>
      <c r="E39" s="65">
        <v>35.0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>
      <c r="A40" s="63" t="s">
        <v>35</v>
      </c>
      <c r="B40" s="64">
        <f t="shared" si="8"/>
        <v>250</v>
      </c>
      <c r="C40" s="65">
        <f t="shared" ref="C40:E40" si="9">SUM(C38:C39)</f>
        <v>114</v>
      </c>
      <c r="D40" s="65">
        <f t="shared" si="9"/>
        <v>64</v>
      </c>
      <c r="E40" s="65">
        <f t="shared" si="9"/>
        <v>72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>
      <c r="A41" s="63" t="s">
        <v>36</v>
      </c>
      <c r="B41" s="64">
        <f t="shared" si="8"/>
        <v>56</v>
      </c>
      <c r="C41" s="65">
        <v>55.0</v>
      </c>
      <c r="D41" s="65"/>
      <c r="E41" s="65">
        <v>1.0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>
      <c r="A42" s="71" t="s">
        <v>37</v>
      </c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</row>
    <row r="43">
      <c r="A43" s="75" t="s">
        <v>38</v>
      </c>
      <c r="B43" s="76">
        <f t="shared" ref="B43:B46" si="10">AVERAGE(C43:E43)</f>
        <v>162.8138335</v>
      </c>
      <c r="C43" s="77">
        <v>144.261961722488</v>
      </c>
      <c r="D43" s="77">
        <v>144.933333333333</v>
      </c>
      <c r="E43" s="77">
        <v>199.246205357142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</row>
    <row r="44">
      <c r="A44" s="75" t="s">
        <v>39</v>
      </c>
      <c r="B44" s="76">
        <f t="shared" si="10"/>
        <v>129</v>
      </c>
      <c r="C44" s="77">
        <v>129.0</v>
      </c>
      <c r="D44" s="77">
        <v>129.0</v>
      </c>
      <c r="E44" s="77">
        <v>129.0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</row>
    <row r="45">
      <c r="A45" s="75" t="s">
        <v>40</v>
      </c>
      <c r="B45" s="76">
        <f t="shared" si="10"/>
        <v>556.2666667</v>
      </c>
      <c r="C45" s="77">
        <v>535.1</v>
      </c>
      <c r="D45" s="77">
        <v>535.3</v>
      </c>
      <c r="E45" s="77">
        <v>598.4</v>
      </c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>
      <c r="A46" s="75" t="s">
        <v>41</v>
      </c>
      <c r="B46" s="76">
        <f t="shared" si="10"/>
        <v>1.533333333</v>
      </c>
      <c r="C46" s="77">
        <v>2.3</v>
      </c>
      <c r="D46" s="77">
        <v>0.0</v>
      </c>
      <c r="E46" s="77">
        <v>2.3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>
      <c r="A47" s="79" t="s">
        <v>42</v>
      </c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</row>
    <row r="48">
      <c r="A48" s="98"/>
      <c r="B48" s="99"/>
      <c r="C48" s="91" t="s">
        <v>277</v>
      </c>
      <c r="D48" s="87" t="s">
        <v>237</v>
      </c>
      <c r="E48" s="87" t="s">
        <v>300</v>
      </c>
    </row>
    <row r="49">
      <c r="A49" s="98"/>
      <c r="B49" s="99"/>
      <c r="C49" s="91" t="s">
        <v>278</v>
      </c>
      <c r="D49" s="87"/>
      <c r="E49" s="87" t="s">
        <v>301</v>
      </c>
    </row>
    <row r="50">
      <c r="A50" s="98"/>
      <c r="B50" s="99"/>
      <c r="C50" s="91" t="s">
        <v>279</v>
      </c>
      <c r="D50" s="91"/>
      <c r="E50" s="87" t="s">
        <v>302</v>
      </c>
    </row>
    <row r="51">
      <c r="A51" s="98"/>
      <c r="B51" s="99"/>
      <c r="C51" s="91" t="s">
        <v>280</v>
      </c>
      <c r="D51" s="87"/>
      <c r="E51" s="87" t="s">
        <v>303</v>
      </c>
    </row>
    <row r="52">
      <c r="A52" s="98"/>
      <c r="B52" s="99"/>
      <c r="C52" s="91" t="s">
        <v>281</v>
      </c>
      <c r="D52" s="91"/>
      <c r="E52" s="87" t="s">
        <v>304</v>
      </c>
    </row>
    <row r="53">
      <c r="A53" s="98"/>
      <c r="B53" s="99"/>
      <c r="C53" s="91" t="s">
        <v>282</v>
      </c>
      <c r="D53" s="87"/>
      <c r="E53" s="91" t="s">
        <v>305</v>
      </c>
    </row>
    <row r="54">
      <c r="A54" s="98"/>
      <c r="B54" s="99"/>
      <c r="C54" s="91" t="s">
        <v>283</v>
      </c>
      <c r="D54" s="87"/>
      <c r="E54" s="87" t="s">
        <v>306</v>
      </c>
    </row>
    <row r="55">
      <c r="A55" s="89"/>
      <c r="B55" s="90"/>
      <c r="C55" s="91" t="s">
        <v>284</v>
      </c>
      <c r="D55" s="87"/>
      <c r="E55" s="91" t="s">
        <v>121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</row>
    <row r="56">
      <c r="A56" s="92"/>
      <c r="B56" s="90"/>
      <c r="C56" s="91" t="s">
        <v>285</v>
      </c>
      <c r="D56" s="87"/>
      <c r="E56" s="87" t="s">
        <v>307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</row>
    <row r="57">
      <c r="A57" s="92"/>
      <c r="B57" s="90"/>
      <c r="C57" s="91" t="s">
        <v>287</v>
      </c>
      <c r="D57" s="87"/>
      <c r="E57" s="87" t="s">
        <v>308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</row>
    <row r="58">
      <c r="A58" s="92"/>
      <c r="B58" s="90"/>
      <c r="C58" s="87" t="s">
        <v>286</v>
      </c>
      <c r="D58" s="93"/>
      <c r="E58" s="87" t="s">
        <v>309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</row>
    <row r="59">
      <c r="A59" s="92"/>
      <c r="B59" s="90"/>
      <c r="C59" s="86" t="s">
        <v>288</v>
      </c>
      <c r="E59" s="86" t="s">
        <v>310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</row>
    <row r="60">
      <c r="A60" s="92"/>
      <c r="B60" s="90"/>
      <c r="C60" s="86" t="s">
        <v>290</v>
      </c>
      <c r="E60" s="86" t="s">
        <v>89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</row>
    <row r="61">
      <c r="A61" s="92"/>
      <c r="B61" s="90"/>
      <c r="C61" s="86" t="s">
        <v>293</v>
      </c>
      <c r="E61" s="86" t="s">
        <v>311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</row>
    <row r="62">
      <c r="A62" s="92"/>
      <c r="B62" s="90"/>
      <c r="C62" s="86" t="s">
        <v>291</v>
      </c>
      <c r="E62" s="86" t="s">
        <v>312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</row>
    <row r="63">
      <c r="A63" s="92"/>
      <c r="B63" s="90"/>
      <c r="C63" s="91" t="s">
        <v>292</v>
      </c>
      <c r="D63" s="91"/>
      <c r="E63" s="91" t="s">
        <v>313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</row>
    <row r="64">
      <c r="A64" s="92"/>
      <c r="B64" s="90"/>
      <c r="C64" s="91" t="s">
        <v>289</v>
      </c>
      <c r="D64" s="91"/>
      <c r="E64" s="91" t="s">
        <v>314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</row>
    <row r="65">
      <c r="A65" s="92"/>
      <c r="B65" s="90"/>
      <c r="C65" s="91" t="s">
        <v>297</v>
      </c>
      <c r="D65" s="87"/>
      <c r="E65" s="87" t="s">
        <v>315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</row>
    <row r="66">
      <c r="A66" s="92"/>
      <c r="B66" s="90"/>
      <c r="C66" s="91" t="s">
        <v>295</v>
      </c>
      <c r="D66" s="87"/>
      <c r="E66" s="87" t="s">
        <v>316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</row>
    <row r="67">
      <c r="A67" s="92"/>
      <c r="B67" s="90"/>
      <c r="C67" s="91" t="s">
        <v>296</v>
      </c>
      <c r="D67" s="91"/>
      <c r="E67" s="87" t="s">
        <v>317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</row>
    <row r="68">
      <c r="A68" s="92"/>
      <c r="B68" s="90"/>
      <c r="C68" s="91" t="s">
        <v>294</v>
      </c>
      <c r="D68" s="87"/>
      <c r="E68" s="87" t="s">
        <v>318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</row>
    <row r="69">
      <c r="A69" s="92"/>
      <c r="B69" s="90"/>
      <c r="C69" s="91" t="s">
        <v>298</v>
      </c>
      <c r="D69" s="91"/>
      <c r="E69" s="87" t="s">
        <v>319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</row>
    <row r="70">
      <c r="A70" s="92"/>
      <c r="B70" s="90"/>
      <c r="C70" s="91"/>
      <c r="D70" s="87"/>
      <c r="E70" s="91" t="s">
        <v>320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>
      <c r="A71" s="92"/>
      <c r="B71" s="90"/>
      <c r="C71" s="91"/>
      <c r="D71" s="87"/>
      <c r="E71" s="87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</row>
    <row r="72">
      <c r="A72" s="92"/>
      <c r="B72" s="90"/>
      <c r="C72" s="91"/>
      <c r="D72" s="87"/>
      <c r="E72" s="91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</row>
    <row r="73">
      <c r="A73" s="92"/>
      <c r="B73" s="90"/>
      <c r="C73" s="91"/>
      <c r="D73" s="92"/>
      <c r="E73" s="87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</row>
    <row r="74">
      <c r="A74" s="92"/>
      <c r="B74" s="90"/>
      <c r="C74" s="91"/>
      <c r="D74" s="92"/>
      <c r="E74" s="87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</row>
    <row r="75">
      <c r="A75" s="92"/>
      <c r="B75" s="90"/>
      <c r="C75" s="87"/>
      <c r="D75" s="93"/>
      <c r="E75" s="87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</row>
    <row r="76">
      <c r="A76" s="94"/>
      <c r="B76" s="95"/>
    </row>
    <row r="77">
      <c r="A77" s="94"/>
      <c r="B77" s="95"/>
    </row>
    <row r="78">
      <c r="A78" s="94"/>
      <c r="B78" s="95"/>
    </row>
    <row r="79">
      <c r="A79" s="94"/>
      <c r="B79" s="95"/>
    </row>
    <row r="80">
      <c r="A80" s="94"/>
      <c r="B80" s="95"/>
    </row>
    <row r="81">
      <c r="A81" s="94"/>
      <c r="B81" s="95"/>
    </row>
    <row r="82">
      <c r="A82" s="94"/>
      <c r="B82" s="95"/>
    </row>
    <row r="83">
      <c r="A83" s="94"/>
      <c r="B83" s="95"/>
    </row>
    <row r="84">
      <c r="A84" s="94"/>
      <c r="B84" s="95"/>
    </row>
    <row r="85">
      <c r="A85" s="94"/>
      <c r="B85" s="95"/>
    </row>
    <row r="86">
      <c r="A86" s="94"/>
      <c r="B86" s="95"/>
    </row>
    <row r="87">
      <c r="A87" s="94"/>
      <c r="B87" s="95"/>
    </row>
    <row r="88">
      <c r="A88" s="94"/>
      <c r="B88" s="95"/>
    </row>
    <row r="89">
      <c r="A89" s="94"/>
      <c r="B89" s="95"/>
    </row>
    <row r="90">
      <c r="A90" s="94"/>
      <c r="B90" s="95"/>
    </row>
    <row r="91">
      <c r="A91" s="94"/>
      <c r="B91" s="95"/>
    </row>
    <row r="92">
      <c r="A92" s="94"/>
      <c r="B92" s="95"/>
    </row>
    <row r="93">
      <c r="A93" s="94"/>
      <c r="B93" s="95"/>
    </row>
    <row r="94">
      <c r="A94" s="94"/>
      <c r="B94" s="95"/>
    </row>
    <row r="95">
      <c r="A95" s="94"/>
      <c r="B95" s="95"/>
    </row>
    <row r="96">
      <c r="A96" s="94"/>
      <c r="B96" s="95"/>
    </row>
    <row r="97">
      <c r="A97" s="94"/>
      <c r="B97" s="95"/>
    </row>
    <row r="98">
      <c r="A98" s="94"/>
      <c r="B98" s="95"/>
    </row>
    <row r="99">
      <c r="A99" s="94"/>
      <c r="B99" s="95"/>
    </row>
    <row r="100">
      <c r="A100" s="94"/>
      <c r="B100" s="95"/>
    </row>
    <row r="101">
      <c r="A101" s="94"/>
      <c r="B101" s="95"/>
    </row>
    <row r="102">
      <c r="A102" s="94"/>
      <c r="B102" s="95"/>
    </row>
    <row r="103">
      <c r="A103" s="94"/>
      <c r="B103" s="95"/>
    </row>
    <row r="104">
      <c r="A104" s="94"/>
      <c r="B104" s="95"/>
    </row>
    <row r="105">
      <c r="A105" s="94"/>
      <c r="B105" s="95"/>
    </row>
    <row r="106">
      <c r="A106" s="94"/>
      <c r="B106" s="95"/>
    </row>
    <row r="107">
      <c r="A107" s="94"/>
      <c r="B107" s="95"/>
    </row>
    <row r="108">
      <c r="A108" s="94"/>
      <c r="B108" s="95"/>
    </row>
    <row r="109">
      <c r="A109" s="94"/>
      <c r="B109" s="95"/>
    </row>
    <row r="110">
      <c r="A110" s="94"/>
      <c r="B110" s="95"/>
    </row>
    <row r="111">
      <c r="A111" s="94"/>
      <c r="B111" s="95"/>
    </row>
    <row r="112">
      <c r="A112" s="94"/>
      <c r="B112" s="95"/>
    </row>
    <row r="113">
      <c r="A113" s="94"/>
      <c r="B113" s="95"/>
    </row>
    <row r="114">
      <c r="A114" s="94"/>
      <c r="B114" s="95"/>
    </row>
    <row r="115">
      <c r="A115" s="94"/>
      <c r="B115" s="95"/>
    </row>
    <row r="116">
      <c r="A116" s="94"/>
      <c r="B116" s="95"/>
    </row>
    <row r="117">
      <c r="A117" s="94"/>
      <c r="B117" s="95"/>
    </row>
    <row r="118">
      <c r="A118" s="94"/>
      <c r="B118" s="95"/>
    </row>
    <row r="119">
      <c r="A119" s="94"/>
      <c r="B119" s="95"/>
    </row>
    <row r="120">
      <c r="A120" s="94"/>
      <c r="B120" s="95"/>
    </row>
    <row r="121">
      <c r="A121" s="94"/>
      <c r="B121" s="95"/>
    </row>
    <row r="122">
      <c r="A122" s="94"/>
      <c r="B122" s="95"/>
    </row>
    <row r="123">
      <c r="A123" s="94"/>
      <c r="B123" s="95"/>
    </row>
    <row r="124">
      <c r="A124" s="94"/>
      <c r="B124" s="95"/>
    </row>
    <row r="125">
      <c r="A125" s="94"/>
      <c r="B125" s="95"/>
    </row>
    <row r="126">
      <c r="A126" s="94"/>
      <c r="B126" s="95"/>
    </row>
    <row r="127">
      <c r="A127" s="94"/>
      <c r="B127" s="95"/>
    </row>
    <row r="128">
      <c r="A128" s="94"/>
      <c r="B128" s="95"/>
    </row>
    <row r="129">
      <c r="A129" s="94"/>
      <c r="B129" s="95"/>
    </row>
    <row r="130">
      <c r="A130" s="94"/>
      <c r="B130" s="95"/>
    </row>
    <row r="131">
      <c r="A131" s="94"/>
      <c r="B131" s="95"/>
    </row>
    <row r="132">
      <c r="A132" s="94"/>
      <c r="B132" s="95"/>
    </row>
    <row r="133">
      <c r="A133" s="94"/>
      <c r="B133" s="95"/>
    </row>
    <row r="134">
      <c r="A134" s="94"/>
      <c r="B134" s="95"/>
    </row>
    <row r="135">
      <c r="A135" s="94"/>
      <c r="B135" s="95"/>
    </row>
    <row r="136">
      <c r="A136" s="94"/>
      <c r="B136" s="95"/>
    </row>
    <row r="137">
      <c r="A137" s="94"/>
      <c r="B137" s="95"/>
    </row>
    <row r="138">
      <c r="A138" s="94"/>
      <c r="B138" s="95"/>
    </row>
    <row r="139">
      <c r="A139" s="94"/>
      <c r="B139" s="95"/>
    </row>
    <row r="140">
      <c r="A140" s="94"/>
      <c r="B140" s="95"/>
    </row>
    <row r="141">
      <c r="A141" s="94"/>
      <c r="B141" s="95"/>
    </row>
    <row r="142">
      <c r="A142" s="94"/>
      <c r="B142" s="95"/>
    </row>
    <row r="143">
      <c r="A143" s="94"/>
      <c r="B143" s="95"/>
    </row>
    <row r="144">
      <c r="A144" s="94"/>
      <c r="B144" s="95"/>
    </row>
    <row r="145">
      <c r="A145" s="94"/>
      <c r="B145" s="95"/>
    </row>
    <row r="146">
      <c r="A146" s="94"/>
      <c r="B146" s="95"/>
    </row>
    <row r="147">
      <c r="A147" s="94"/>
      <c r="B147" s="95"/>
    </row>
    <row r="148">
      <c r="A148" s="94"/>
      <c r="B148" s="95"/>
    </row>
    <row r="149">
      <c r="A149" s="94"/>
      <c r="B149" s="95"/>
    </row>
    <row r="150">
      <c r="A150" s="94"/>
      <c r="B150" s="95"/>
    </row>
    <row r="151">
      <c r="A151" s="94"/>
      <c r="B151" s="95"/>
    </row>
    <row r="152">
      <c r="A152" s="94"/>
      <c r="B152" s="95"/>
    </row>
    <row r="153">
      <c r="A153" s="94"/>
      <c r="B153" s="95"/>
    </row>
    <row r="154">
      <c r="A154" s="94"/>
      <c r="B154" s="95"/>
    </row>
    <row r="155">
      <c r="A155" s="94"/>
      <c r="B155" s="95"/>
    </row>
    <row r="156">
      <c r="A156" s="94"/>
      <c r="B156" s="95"/>
    </row>
    <row r="157">
      <c r="A157" s="94"/>
      <c r="B157" s="95"/>
    </row>
    <row r="158">
      <c r="A158" s="94"/>
      <c r="B158" s="95"/>
    </row>
    <row r="159">
      <c r="A159" s="94"/>
      <c r="B159" s="95"/>
    </row>
    <row r="160">
      <c r="A160" s="94"/>
      <c r="B160" s="95"/>
    </row>
    <row r="161">
      <c r="A161" s="94"/>
      <c r="B161" s="95"/>
    </row>
    <row r="162">
      <c r="A162" s="94"/>
      <c r="B162" s="95"/>
    </row>
    <row r="163">
      <c r="A163" s="94"/>
      <c r="B163" s="95"/>
    </row>
    <row r="164">
      <c r="A164" s="94"/>
      <c r="B164" s="95"/>
    </row>
    <row r="165">
      <c r="A165" s="94"/>
      <c r="B165" s="95"/>
    </row>
    <row r="166">
      <c r="A166" s="94"/>
      <c r="B166" s="95"/>
    </row>
    <row r="167">
      <c r="A167" s="94"/>
      <c r="B167" s="95"/>
    </row>
    <row r="168">
      <c r="A168" s="94"/>
      <c r="B168" s="95"/>
    </row>
    <row r="169">
      <c r="A169" s="94"/>
      <c r="B169" s="95"/>
    </row>
    <row r="170">
      <c r="A170" s="94"/>
      <c r="B170" s="95"/>
    </row>
    <row r="171">
      <c r="A171" s="94"/>
      <c r="B171" s="95"/>
    </row>
    <row r="172">
      <c r="A172" s="94"/>
      <c r="B172" s="95"/>
    </row>
    <row r="173">
      <c r="A173" s="94"/>
      <c r="B173" s="95"/>
    </row>
    <row r="174">
      <c r="A174" s="94"/>
      <c r="B174" s="95"/>
    </row>
    <row r="175">
      <c r="A175" s="94"/>
      <c r="B175" s="95"/>
    </row>
    <row r="176">
      <c r="A176" s="94"/>
      <c r="B176" s="95"/>
    </row>
    <row r="177">
      <c r="A177" s="94"/>
      <c r="B177" s="95"/>
    </row>
    <row r="178">
      <c r="A178" s="94"/>
      <c r="B178" s="95"/>
    </row>
    <row r="179">
      <c r="A179" s="94"/>
      <c r="B179" s="95"/>
    </row>
    <row r="180">
      <c r="A180" s="94"/>
      <c r="B180" s="95"/>
    </row>
    <row r="181">
      <c r="A181" s="94"/>
      <c r="B181" s="95"/>
    </row>
    <row r="182">
      <c r="A182" s="94"/>
      <c r="B182" s="95"/>
    </row>
    <row r="183">
      <c r="A183" s="94"/>
      <c r="B183" s="95"/>
    </row>
    <row r="184">
      <c r="A184" s="94"/>
      <c r="B184" s="95"/>
    </row>
    <row r="185">
      <c r="A185" s="94"/>
      <c r="B185" s="95"/>
    </row>
    <row r="186">
      <c r="A186" s="94"/>
      <c r="B186" s="95"/>
    </row>
    <row r="187">
      <c r="A187" s="94"/>
      <c r="B187" s="95"/>
    </row>
    <row r="188">
      <c r="A188" s="94"/>
      <c r="B188" s="95"/>
    </row>
    <row r="189">
      <c r="A189" s="94"/>
      <c r="B189" s="95"/>
    </row>
    <row r="190">
      <c r="A190" s="94"/>
      <c r="B190" s="95"/>
    </row>
    <row r="191">
      <c r="A191" s="94"/>
      <c r="B191" s="95"/>
    </row>
    <row r="192">
      <c r="A192" s="94"/>
      <c r="B192" s="95"/>
    </row>
    <row r="193">
      <c r="A193" s="94"/>
      <c r="B193" s="95"/>
    </row>
    <row r="194">
      <c r="A194" s="94"/>
      <c r="B194" s="95"/>
    </row>
    <row r="195">
      <c r="A195" s="94"/>
      <c r="B195" s="95"/>
    </row>
    <row r="196">
      <c r="A196" s="94"/>
      <c r="B196" s="95"/>
    </row>
    <row r="197">
      <c r="A197" s="94"/>
      <c r="B197" s="95"/>
    </row>
    <row r="198">
      <c r="A198" s="94"/>
      <c r="B198" s="95"/>
    </row>
    <row r="199">
      <c r="A199" s="94"/>
      <c r="B199" s="95"/>
    </row>
    <row r="200">
      <c r="A200" s="94"/>
      <c r="B200" s="95"/>
    </row>
    <row r="201">
      <c r="A201" s="94"/>
      <c r="B201" s="95"/>
    </row>
    <row r="202">
      <c r="A202" s="94"/>
      <c r="B202" s="95"/>
    </row>
    <row r="203">
      <c r="A203" s="94"/>
      <c r="B203" s="95"/>
    </row>
    <row r="204">
      <c r="A204" s="94"/>
      <c r="B204" s="95"/>
    </row>
    <row r="205">
      <c r="A205" s="94"/>
      <c r="B205" s="95"/>
    </row>
    <row r="206">
      <c r="A206" s="94"/>
      <c r="B206" s="95"/>
    </row>
    <row r="207">
      <c r="A207" s="94"/>
      <c r="B207" s="95"/>
    </row>
    <row r="208">
      <c r="A208" s="94"/>
      <c r="B208" s="95"/>
    </row>
    <row r="209">
      <c r="A209" s="94"/>
      <c r="B209" s="95"/>
    </row>
    <row r="210">
      <c r="A210" s="94"/>
      <c r="B210" s="95"/>
    </row>
    <row r="211">
      <c r="A211" s="94"/>
      <c r="B211" s="95"/>
    </row>
    <row r="212">
      <c r="A212" s="94"/>
      <c r="B212" s="95"/>
    </row>
    <row r="213">
      <c r="A213" s="94"/>
      <c r="B213" s="95"/>
    </row>
    <row r="214">
      <c r="A214" s="94"/>
      <c r="B214" s="95"/>
    </row>
    <row r="215">
      <c r="A215" s="94"/>
      <c r="B215" s="95"/>
    </row>
    <row r="216">
      <c r="A216" s="94"/>
      <c r="B216" s="95"/>
    </row>
    <row r="217">
      <c r="A217" s="94"/>
      <c r="B217" s="95"/>
    </row>
    <row r="218">
      <c r="A218" s="94"/>
      <c r="B218" s="95"/>
    </row>
    <row r="219">
      <c r="A219" s="94"/>
      <c r="B219" s="95"/>
    </row>
    <row r="220">
      <c r="A220" s="94"/>
      <c r="B220" s="95"/>
    </row>
    <row r="221">
      <c r="A221" s="94"/>
      <c r="B221" s="95"/>
    </row>
    <row r="222">
      <c r="A222" s="94"/>
      <c r="B222" s="95"/>
    </row>
    <row r="223">
      <c r="A223" s="94"/>
      <c r="B223" s="95"/>
    </row>
    <row r="224">
      <c r="A224" s="94"/>
      <c r="B224" s="95"/>
    </row>
    <row r="225">
      <c r="A225" s="94"/>
      <c r="B225" s="95"/>
    </row>
    <row r="226">
      <c r="A226" s="94"/>
      <c r="B226" s="95"/>
    </row>
    <row r="227">
      <c r="A227" s="94"/>
      <c r="B227" s="95"/>
    </row>
    <row r="228">
      <c r="A228" s="94"/>
      <c r="B228" s="95"/>
    </row>
    <row r="229">
      <c r="A229" s="94"/>
      <c r="B229" s="95"/>
    </row>
    <row r="230">
      <c r="A230" s="94"/>
      <c r="B230" s="95"/>
    </row>
    <row r="231">
      <c r="A231" s="94"/>
      <c r="B231" s="95"/>
    </row>
    <row r="232">
      <c r="A232" s="94"/>
      <c r="B232" s="95"/>
    </row>
    <row r="233">
      <c r="A233" s="94"/>
      <c r="B233" s="95"/>
    </row>
    <row r="234">
      <c r="A234" s="94"/>
      <c r="B234" s="95"/>
    </row>
    <row r="235">
      <c r="A235" s="94"/>
      <c r="B235" s="95"/>
    </row>
    <row r="236">
      <c r="A236" s="94"/>
      <c r="B236" s="95"/>
    </row>
    <row r="237">
      <c r="A237" s="94"/>
      <c r="B237" s="95"/>
    </row>
    <row r="238">
      <c r="A238" s="94"/>
      <c r="B238" s="95"/>
    </row>
    <row r="239">
      <c r="A239" s="94"/>
      <c r="B239" s="95"/>
    </row>
    <row r="240">
      <c r="A240" s="94"/>
      <c r="B240" s="95"/>
    </row>
    <row r="241">
      <c r="A241" s="94"/>
      <c r="B241" s="95"/>
    </row>
    <row r="242">
      <c r="A242" s="94"/>
      <c r="B242" s="95"/>
    </row>
    <row r="243">
      <c r="A243" s="94"/>
      <c r="B243" s="95"/>
    </row>
    <row r="244">
      <c r="A244" s="94"/>
      <c r="B244" s="95"/>
    </row>
    <row r="245">
      <c r="A245" s="94"/>
      <c r="B245" s="95"/>
    </row>
    <row r="246">
      <c r="A246" s="94"/>
      <c r="B246" s="95"/>
    </row>
    <row r="247">
      <c r="A247" s="94"/>
      <c r="B247" s="95"/>
    </row>
    <row r="248">
      <c r="A248" s="94"/>
      <c r="B248" s="95"/>
    </row>
    <row r="249">
      <c r="A249" s="94"/>
      <c r="B249" s="95"/>
    </row>
    <row r="250">
      <c r="A250" s="94"/>
      <c r="B250" s="95"/>
    </row>
    <row r="251">
      <c r="A251" s="94"/>
      <c r="B251" s="95"/>
    </row>
    <row r="252">
      <c r="A252" s="94"/>
      <c r="B252" s="95"/>
    </row>
    <row r="253">
      <c r="A253" s="94"/>
      <c r="B253" s="95"/>
    </row>
    <row r="254">
      <c r="A254" s="94"/>
      <c r="B254" s="95"/>
    </row>
    <row r="255">
      <c r="A255" s="94"/>
      <c r="B255" s="95"/>
    </row>
    <row r="256">
      <c r="A256" s="94"/>
      <c r="B256" s="95"/>
    </row>
    <row r="257">
      <c r="A257" s="94"/>
      <c r="B257" s="95"/>
    </row>
    <row r="258">
      <c r="A258" s="94"/>
      <c r="B258" s="95"/>
    </row>
    <row r="259">
      <c r="A259" s="94"/>
      <c r="B259" s="95"/>
    </row>
    <row r="260">
      <c r="A260" s="94"/>
      <c r="B260" s="95"/>
    </row>
    <row r="261">
      <c r="A261" s="94"/>
      <c r="B261" s="95"/>
    </row>
    <row r="262">
      <c r="A262" s="94"/>
      <c r="B262" s="95"/>
    </row>
    <row r="263">
      <c r="A263" s="94"/>
      <c r="B263" s="95"/>
    </row>
    <row r="264">
      <c r="A264" s="94"/>
      <c r="B264" s="95"/>
    </row>
    <row r="265">
      <c r="A265" s="94"/>
      <c r="B265" s="95"/>
    </row>
    <row r="266">
      <c r="A266" s="94"/>
      <c r="B266" s="95"/>
    </row>
    <row r="267">
      <c r="A267" s="94"/>
      <c r="B267" s="95"/>
    </row>
    <row r="268">
      <c r="A268" s="94"/>
      <c r="B268" s="95"/>
    </row>
    <row r="269">
      <c r="A269" s="94"/>
      <c r="B269" s="95"/>
    </row>
    <row r="270">
      <c r="A270" s="94"/>
      <c r="B270" s="95"/>
    </row>
    <row r="271">
      <c r="A271" s="94"/>
      <c r="B271" s="95"/>
    </row>
    <row r="272">
      <c r="A272" s="94"/>
      <c r="B272" s="95"/>
    </row>
    <row r="273">
      <c r="A273" s="94"/>
      <c r="B273" s="95"/>
    </row>
    <row r="274">
      <c r="A274" s="94"/>
      <c r="B274" s="95"/>
    </row>
    <row r="275">
      <c r="A275" s="94"/>
      <c r="B275" s="95"/>
    </row>
    <row r="276">
      <c r="A276" s="94"/>
      <c r="B276" s="95"/>
    </row>
    <row r="277">
      <c r="A277" s="94"/>
      <c r="B277" s="95"/>
    </row>
    <row r="278">
      <c r="A278" s="94"/>
      <c r="B278" s="95"/>
    </row>
    <row r="279">
      <c r="A279" s="94"/>
      <c r="B279" s="95"/>
    </row>
    <row r="280">
      <c r="A280" s="94"/>
      <c r="B280" s="95"/>
    </row>
    <row r="281">
      <c r="A281" s="94"/>
      <c r="B281" s="95"/>
    </row>
    <row r="282">
      <c r="A282" s="94"/>
      <c r="B282" s="95"/>
    </row>
    <row r="283">
      <c r="A283" s="94"/>
      <c r="B283" s="95"/>
    </row>
    <row r="284">
      <c r="A284" s="94"/>
      <c r="B284" s="95"/>
    </row>
    <row r="285">
      <c r="A285" s="94"/>
      <c r="B285" s="95"/>
    </row>
    <row r="286">
      <c r="A286" s="94"/>
      <c r="B286" s="95"/>
    </row>
    <row r="287">
      <c r="A287" s="94"/>
      <c r="B287" s="95"/>
    </row>
    <row r="288">
      <c r="A288" s="94"/>
      <c r="B288" s="95"/>
    </row>
    <row r="289">
      <c r="A289" s="94"/>
      <c r="B289" s="95"/>
    </row>
    <row r="290">
      <c r="A290" s="94"/>
      <c r="B290" s="95"/>
    </row>
    <row r="291">
      <c r="A291" s="94"/>
      <c r="B291" s="95"/>
    </row>
    <row r="292">
      <c r="A292" s="94"/>
      <c r="B292" s="95"/>
    </row>
    <row r="293">
      <c r="A293" s="94"/>
      <c r="B293" s="95"/>
    </row>
    <row r="294">
      <c r="A294" s="94"/>
      <c r="B294" s="95"/>
    </row>
    <row r="295">
      <c r="A295" s="94"/>
      <c r="B295" s="95"/>
    </row>
    <row r="296">
      <c r="A296" s="94"/>
      <c r="B296" s="95"/>
    </row>
    <row r="297">
      <c r="A297" s="94"/>
      <c r="B297" s="95"/>
    </row>
    <row r="298">
      <c r="A298" s="94"/>
      <c r="B298" s="95"/>
    </row>
    <row r="299">
      <c r="A299" s="94"/>
      <c r="B299" s="95"/>
    </row>
    <row r="300">
      <c r="A300" s="94"/>
      <c r="B300" s="95"/>
    </row>
    <row r="301">
      <c r="A301" s="94"/>
      <c r="B301" s="95"/>
    </row>
    <row r="302">
      <c r="A302" s="94"/>
      <c r="B302" s="95"/>
    </row>
    <row r="303">
      <c r="A303" s="94"/>
      <c r="B303" s="95"/>
    </row>
    <row r="304">
      <c r="A304" s="94"/>
      <c r="B304" s="95"/>
    </row>
    <row r="305">
      <c r="A305" s="94"/>
      <c r="B305" s="95"/>
    </row>
    <row r="306">
      <c r="A306" s="94"/>
      <c r="B306" s="95"/>
    </row>
    <row r="307">
      <c r="A307" s="94"/>
      <c r="B307" s="95"/>
    </row>
    <row r="308">
      <c r="A308" s="94"/>
      <c r="B308" s="95"/>
    </row>
    <row r="309">
      <c r="A309" s="94"/>
      <c r="B309" s="95"/>
    </row>
    <row r="310">
      <c r="A310" s="94"/>
      <c r="B310" s="95"/>
    </row>
    <row r="311">
      <c r="A311" s="94"/>
      <c r="B311" s="95"/>
    </row>
    <row r="312">
      <c r="A312" s="94"/>
      <c r="B312" s="95"/>
    </row>
    <row r="313">
      <c r="A313" s="94"/>
      <c r="B313" s="95"/>
    </row>
    <row r="314">
      <c r="A314" s="94"/>
      <c r="B314" s="95"/>
    </row>
    <row r="315">
      <c r="A315" s="94"/>
      <c r="B315" s="95"/>
    </row>
    <row r="316">
      <c r="A316" s="94"/>
      <c r="B316" s="95"/>
    </row>
    <row r="317">
      <c r="A317" s="94"/>
      <c r="B317" s="95"/>
    </row>
    <row r="318">
      <c r="A318" s="94"/>
      <c r="B318" s="95"/>
    </row>
    <row r="319">
      <c r="A319" s="94"/>
      <c r="B319" s="95"/>
    </row>
    <row r="320">
      <c r="A320" s="94"/>
      <c r="B320" s="95"/>
    </row>
    <row r="321">
      <c r="A321" s="94"/>
      <c r="B321" s="95"/>
    </row>
    <row r="322">
      <c r="A322" s="94"/>
      <c r="B322" s="95"/>
    </row>
    <row r="323">
      <c r="A323" s="94"/>
      <c r="B323" s="95"/>
    </row>
    <row r="324">
      <c r="A324" s="94"/>
      <c r="B324" s="95"/>
    </row>
    <row r="325">
      <c r="A325" s="94"/>
      <c r="B325" s="95"/>
    </row>
    <row r="326">
      <c r="A326" s="94"/>
      <c r="B326" s="95"/>
    </row>
    <row r="327">
      <c r="A327" s="94"/>
      <c r="B327" s="95"/>
    </row>
    <row r="328">
      <c r="A328" s="94"/>
      <c r="B328" s="95"/>
    </row>
    <row r="329">
      <c r="A329" s="94"/>
      <c r="B329" s="95"/>
    </row>
    <row r="330">
      <c r="A330" s="94"/>
      <c r="B330" s="95"/>
    </row>
    <row r="331">
      <c r="A331" s="94"/>
      <c r="B331" s="95"/>
    </row>
    <row r="332">
      <c r="A332" s="94"/>
      <c r="B332" s="95"/>
    </row>
    <row r="333">
      <c r="A333" s="94"/>
      <c r="B333" s="95"/>
    </row>
    <row r="334">
      <c r="A334" s="94"/>
      <c r="B334" s="95"/>
    </row>
    <row r="335">
      <c r="A335" s="94"/>
      <c r="B335" s="95"/>
    </row>
    <row r="336">
      <c r="A336" s="94"/>
      <c r="B336" s="95"/>
    </row>
    <row r="337">
      <c r="A337" s="94"/>
      <c r="B337" s="95"/>
    </row>
    <row r="338">
      <c r="A338" s="94"/>
      <c r="B338" s="95"/>
    </row>
    <row r="339">
      <c r="A339" s="94"/>
      <c r="B339" s="95"/>
    </row>
    <row r="340">
      <c r="A340" s="94"/>
      <c r="B340" s="95"/>
    </row>
    <row r="341">
      <c r="A341" s="94"/>
      <c r="B341" s="95"/>
    </row>
    <row r="342">
      <c r="A342" s="94"/>
      <c r="B342" s="95"/>
    </row>
    <row r="343">
      <c r="A343" s="94"/>
      <c r="B343" s="95"/>
    </row>
    <row r="344">
      <c r="A344" s="94"/>
      <c r="B344" s="95"/>
    </row>
    <row r="345">
      <c r="A345" s="94"/>
      <c r="B345" s="95"/>
    </row>
    <row r="346">
      <c r="A346" s="94"/>
      <c r="B346" s="95"/>
    </row>
    <row r="347">
      <c r="A347" s="94"/>
      <c r="B347" s="95"/>
    </row>
    <row r="348">
      <c r="A348" s="94"/>
      <c r="B348" s="95"/>
    </row>
    <row r="349">
      <c r="A349" s="94"/>
      <c r="B349" s="95"/>
    </row>
    <row r="350">
      <c r="A350" s="94"/>
      <c r="B350" s="95"/>
    </row>
    <row r="351">
      <c r="A351" s="94"/>
      <c r="B351" s="95"/>
    </row>
    <row r="352">
      <c r="A352" s="94"/>
      <c r="B352" s="95"/>
    </row>
    <row r="353">
      <c r="A353" s="94"/>
      <c r="B353" s="95"/>
    </row>
    <row r="354">
      <c r="A354" s="94"/>
      <c r="B354" s="95"/>
    </row>
    <row r="355">
      <c r="A355" s="94"/>
      <c r="B355" s="95"/>
    </row>
    <row r="356">
      <c r="A356" s="94"/>
      <c r="B356" s="95"/>
    </row>
    <row r="357">
      <c r="A357" s="94"/>
      <c r="B357" s="95"/>
    </row>
    <row r="358">
      <c r="A358" s="94"/>
      <c r="B358" s="95"/>
    </row>
    <row r="359">
      <c r="A359" s="94"/>
      <c r="B359" s="95"/>
    </row>
    <row r="360">
      <c r="A360" s="94"/>
      <c r="B360" s="95"/>
    </row>
    <row r="361">
      <c r="A361" s="94"/>
      <c r="B361" s="95"/>
    </row>
    <row r="362">
      <c r="A362" s="94"/>
      <c r="B362" s="95"/>
    </row>
    <row r="363">
      <c r="A363" s="94"/>
      <c r="B363" s="95"/>
    </row>
    <row r="364">
      <c r="A364" s="94"/>
      <c r="B364" s="95"/>
    </row>
    <row r="365">
      <c r="A365" s="94"/>
      <c r="B365" s="95"/>
    </row>
    <row r="366">
      <c r="A366" s="94"/>
      <c r="B366" s="95"/>
    </row>
    <row r="367">
      <c r="A367" s="94"/>
      <c r="B367" s="95"/>
    </row>
    <row r="368">
      <c r="A368" s="94"/>
      <c r="B368" s="95"/>
    </row>
    <row r="369">
      <c r="A369" s="94"/>
      <c r="B369" s="95"/>
    </row>
    <row r="370">
      <c r="A370" s="94"/>
      <c r="B370" s="95"/>
    </row>
    <row r="371">
      <c r="A371" s="94"/>
      <c r="B371" s="95"/>
    </row>
    <row r="372">
      <c r="A372" s="94"/>
      <c r="B372" s="95"/>
    </row>
    <row r="373">
      <c r="A373" s="94"/>
      <c r="B373" s="95"/>
    </row>
    <row r="374">
      <c r="A374" s="94"/>
      <c r="B374" s="95"/>
    </row>
    <row r="375">
      <c r="A375" s="94"/>
      <c r="B375" s="95"/>
    </row>
    <row r="376">
      <c r="A376" s="94"/>
      <c r="B376" s="95"/>
    </row>
    <row r="377">
      <c r="A377" s="94"/>
      <c r="B377" s="95"/>
    </row>
    <row r="378">
      <c r="A378" s="94"/>
      <c r="B378" s="95"/>
    </row>
    <row r="379">
      <c r="A379" s="94"/>
      <c r="B379" s="95"/>
    </row>
    <row r="380">
      <c r="A380" s="94"/>
      <c r="B380" s="95"/>
    </row>
    <row r="381">
      <c r="A381" s="94"/>
      <c r="B381" s="95"/>
    </row>
    <row r="382">
      <c r="A382" s="94"/>
      <c r="B382" s="95"/>
    </row>
    <row r="383">
      <c r="A383" s="94"/>
      <c r="B383" s="95"/>
    </row>
    <row r="384">
      <c r="A384" s="94"/>
      <c r="B384" s="95"/>
    </row>
    <row r="385">
      <c r="A385" s="94"/>
      <c r="B385" s="95"/>
    </row>
    <row r="386">
      <c r="A386" s="94"/>
      <c r="B386" s="95"/>
    </row>
    <row r="387">
      <c r="A387" s="94"/>
      <c r="B387" s="95"/>
    </row>
    <row r="388">
      <c r="A388" s="94"/>
      <c r="B388" s="95"/>
    </row>
    <row r="389">
      <c r="A389" s="94"/>
      <c r="B389" s="95"/>
    </row>
    <row r="390">
      <c r="A390" s="94"/>
      <c r="B390" s="95"/>
    </row>
    <row r="391">
      <c r="A391" s="94"/>
      <c r="B391" s="95"/>
    </row>
    <row r="392">
      <c r="A392" s="94"/>
      <c r="B392" s="95"/>
    </row>
    <row r="393">
      <c r="A393" s="94"/>
      <c r="B393" s="95"/>
    </row>
    <row r="394">
      <c r="A394" s="94"/>
      <c r="B394" s="95"/>
    </row>
    <row r="395">
      <c r="A395" s="94"/>
      <c r="B395" s="95"/>
    </row>
    <row r="396">
      <c r="A396" s="94"/>
      <c r="B396" s="95"/>
    </row>
    <row r="397">
      <c r="A397" s="94"/>
      <c r="B397" s="95"/>
    </row>
    <row r="398">
      <c r="A398" s="94"/>
      <c r="B398" s="95"/>
    </row>
    <row r="399">
      <c r="A399" s="94"/>
      <c r="B399" s="95"/>
    </row>
    <row r="400">
      <c r="A400" s="94"/>
      <c r="B400" s="95"/>
    </row>
    <row r="401">
      <c r="A401" s="94"/>
      <c r="B401" s="95"/>
    </row>
    <row r="402">
      <c r="A402" s="94"/>
      <c r="B402" s="95"/>
    </row>
    <row r="403">
      <c r="A403" s="94"/>
      <c r="B403" s="95"/>
    </row>
    <row r="404">
      <c r="A404" s="94"/>
      <c r="B404" s="95"/>
    </row>
    <row r="405">
      <c r="A405" s="94"/>
      <c r="B405" s="95"/>
    </row>
    <row r="406">
      <c r="A406" s="94"/>
      <c r="B406" s="95"/>
    </row>
    <row r="407">
      <c r="A407" s="94"/>
      <c r="B407" s="95"/>
    </row>
    <row r="408">
      <c r="A408" s="94"/>
      <c r="B408" s="95"/>
    </row>
    <row r="409">
      <c r="A409" s="94"/>
      <c r="B409" s="95"/>
    </row>
    <row r="410">
      <c r="A410" s="94"/>
      <c r="B410" s="95"/>
    </row>
    <row r="411">
      <c r="A411" s="94"/>
      <c r="B411" s="95"/>
    </row>
    <row r="412">
      <c r="A412" s="94"/>
      <c r="B412" s="95"/>
    </row>
    <row r="413">
      <c r="A413" s="94"/>
      <c r="B413" s="95"/>
    </row>
    <row r="414">
      <c r="A414" s="94"/>
      <c r="B414" s="95"/>
    </row>
    <row r="415">
      <c r="A415" s="94"/>
      <c r="B415" s="95"/>
    </row>
    <row r="416">
      <c r="A416" s="94"/>
      <c r="B416" s="95"/>
    </row>
    <row r="417">
      <c r="A417" s="94"/>
      <c r="B417" s="95"/>
    </row>
    <row r="418">
      <c r="A418" s="94"/>
      <c r="B418" s="95"/>
    </row>
    <row r="419">
      <c r="A419" s="94"/>
      <c r="B419" s="95"/>
    </row>
    <row r="420">
      <c r="A420" s="94"/>
      <c r="B420" s="95"/>
    </row>
    <row r="421">
      <c r="A421" s="94"/>
      <c r="B421" s="95"/>
    </row>
    <row r="422">
      <c r="A422" s="94"/>
      <c r="B422" s="95"/>
    </row>
    <row r="423">
      <c r="A423" s="94"/>
      <c r="B423" s="95"/>
    </row>
    <row r="424">
      <c r="A424" s="94"/>
      <c r="B424" s="95"/>
    </row>
    <row r="425">
      <c r="A425" s="94"/>
      <c r="B425" s="95"/>
    </row>
    <row r="426">
      <c r="A426" s="94"/>
      <c r="B426" s="95"/>
    </row>
    <row r="427">
      <c r="A427" s="94"/>
      <c r="B427" s="95"/>
    </row>
    <row r="428">
      <c r="A428" s="94"/>
      <c r="B428" s="95"/>
    </row>
    <row r="429">
      <c r="A429" s="94"/>
      <c r="B429" s="95"/>
    </row>
    <row r="430">
      <c r="A430" s="94"/>
      <c r="B430" s="95"/>
    </row>
    <row r="431">
      <c r="A431" s="94"/>
      <c r="B431" s="95"/>
    </row>
    <row r="432">
      <c r="A432" s="94"/>
      <c r="B432" s="95"/>
    </row>
    <row r="433">
      <c r="A433" s="94"/>
      <c r="B433" s="95"/>
    </row>
    <row r="434">
      <c r="A434" s="94"/>
      <c r="B434" s="95"/>
    </row>
    <row r="435">
      <c r="A435" s="94"/>
      <c r="B435" s="95"/>
    </row>
    <row r="436">
      <c r="A436" s="94"/>
      <c r="B436" s="95"/>
    </row>
    <row r="437">
      <c r="A437" s="94"/>
      <c r="B437" s="95"/>
    </row>
    <row r="438">
      <c r="A438" s="94"/>
      <c r="B438" s="95"/>
    </row>
    <row r="439">
      <c r="A439" s="94"/>
      <c r="B439" s="95"/>
    </row>
    <row r="440">
      <c r="A440" s="94"/>
      <c r="B440" s="95"/>
    </row>
    <row r="441">
      <c r="A441" s="94"/>
      <c r="B441" s="95"/>
    </row>
    <row r="442">
      <c r="A442" s="94"/>
      <c r="B442" s="95"/>
    </row>
    <row r="443">
      <c r="A443" s="94"/>
      <c r="B443" s="95"/>
    </row>
    <row r="444">
      <c r="A444" s="94"/>
      <c r="B444" s="95"/>
    </row>
    <row r="445">
      <c r="A445" s="94"/>
      <c r="B445" s="95"/>
    </row>
    <row r="446">
      <c r="A446" s="94"/>
      <c r="B446" s="95"/>
    </row>
    <row r="447">
      <c r="A447" s="94"/>
      <c r="B447" s="95"/>
    </row>
    <row r="448">
      <c r="A448" s="94"/>
      <c r="B448" s="95"/>
    </row>
    <row r="449">
      <c r="A449" s="94"/>
      <c r="B449" s="95"/>
    </row>
    <row r="450">
      <c r="A450" s="94"/>
      <c r="B450" s="95"/>
    </row>
    <row r="451">
      <c r="A451" s="94"/>
      <c r="B451" s="95"/>
    </row>
    <row r="452">
      <c r="A452" s="94"/>
      <c r="B452" s="95"/>
    </row>
    <row r="453">
      <c r="A453" s="94"/>
      <c r="B453" s="95"/>
    </row>
    <row r="454">
      <c r="A454" s="94"/>
      <c r="B454" s="95"/>
    </row>
    <row r="455">
      <c r="A455" s="94"/>
      <c r="B455" s="95"/>
    </row>
    <row r="456">
      <c r="A456" s="94"/>
      <c r="B456" s="95"/>
    </row>
    <row r="457">
      <c r="A457" s="94"/>
      <c r="B457" s="95"/>
    </row>
    <row r="458">
      <c r="A458" s="94"/>
      <c r="B458" s="95"/>
    </row>
    <row r="459">
      <c r="A459" s="94"/>
      <c r="B459" s="95"/>
    </row>
    <row r="460">
      <c r="A460" s="94"/>
      <c r="B460" s="95"/>
    </row>
    <row r="461">
      <c r="A461" s="94"/>
      <c r="B461" s="95"/>
    </row>
    <row r="462">
      <c r="A462" s="94"/>
      <c r="B462" s="95"/>
    </row>
    <row r="463">
      <c r="A463" s="94"/>
      <c r="B463" s="95"/>
    </row>
    <row r="464">
      <c r="A464" s="94"/>
      <c r="B464" s="95"/>
    </row>
    <row r="465">
      <c r="A465" s="94"/>
      <c r="B465" s="95"/>
    </row>
    <row r="466">
      <c r="A466" s="94"/>
      <c r="B466" s="95"/>
    </row>
    <row r="467">
      <c r="A467" s="94"/>
      <c r="B467" s="95"/>
    </row>
    <row r="468">
      <c r="A468" s="94"/>
      <c r="B468" s="95"/>
    </row>
    <row r="469">
      <c r="A469" s="94"/>
      <c r="B469" s="95"/>
    </row>
    <row r="470">
      <c r="A470" s="94"/>
      <c r="B470" s="95"/>
    </row>
    <row r="471">
      <c r="A471" s="94"/>
      <c r="B471" s="95"/>
    </row>
    <row r="472">
      <c r="A472" s="94"/>
      <c r="B472" s="95"/>
    </row>
    <row r="473">
      <c r="A473" s="94"/>
      <c r="B473" s="95"/>
    </row>
    <row r="474">
      <c r="A474" s="94"/>
      <c r="B474" s="95"/>
    </row>
    <row r="475">
      <c r="A475" s="94"/>
      <c r="B475" s="95"/>
    </row>
    <row r="476">
      <c r="A476" s="94"/>
      <c r="B476" s="95"/>
    </row>
    <row r="477">
      <c r="A477" s="94"/>
      <c r="B477" s="95"/>
    </row>
    <row r="478">
      <c r="A478" s="94"/>
      <c r="B478" s="95"/>
    </row>
    <row r="479">
      <c r="A479" s="94"/>
      <c r="B479" s="95"/>
    </row>
    <row r="480">
      <c r="A480" s="94"/>
      <c r="B480" s="95"/>
    </row>
    <row r="481">
      <c r="A481" s="94"/>
      <c r="B481" s="95"/>
    </row>
    <row r="482">
      <c r="A482" s="94"/>
      <c r="B482" s="95"/>
    </row>
    <row r="483">
      <c r="A483" s="94"/>
      <c r="B483" s="95"/>
    </row>
    <row r="484">
      <c r="A484" s="94"/>
      <c r="B484" s="95"/>
    </row>
    <row r="485">
      <c r="A485" s="94"/>
      <c r="B485" s="95"/>
    </row>
    <row r="486">
      <c r="A486" s="94"/>
      <c r="B486" s="95"/>
    </row>
    <row r="487">
      <c r="A487" s="94"/>
      <c r="B487" s="95"/>
    </row>
    <row r="488">
      <c r="A488" s="94"/>
      <c r="B488" s="95"/>
    </row>
    <row r="489">
      <c r="A489" s="94"/>
      <c r="B489" s="95"/>
    </row>
    <row r="490">
      <c r="A490" s="94"/>
      <c r="B490" s="95"/>
    </row>
    <row r="491">
      <c r="A491" s="94"/>
      <c r="B491" s="95"/>
    </row>
    <row r="492">
      <c r="A492" s="94"/>
      <c r="B492" s="95"/>
    </row>
    <row r="493">
      <c r="A493" s="94"/>
      <c r="B493" s="95"/>
    </row>
    <row r="494">
      <c r="A494" s="94"/>
      <c r="B494" s="95"/>
    </row>
    <row r="495">
      <c r="A495" s="94"/>
      <c r="B495" s="95"/>
    </row>
    <row r="496">
      <c r="A496" s="94"/>
      <c r="B496" s="95"/>
    </row>
    <row r="497">
      <c r="A497" s="94"/>
      <c r="B497" s="95"/>
    </row>
    <row r="498">
      <c r="A498" s="94"/>
      <c r="B498" s="95"/>
    </row>
    <row r="499">
      <c r="A499" s="94"/>
      <c r="B499" s="95"/>
    </row>
    <row r="500">
      <c r="A500" s="94"/>
      <c r="B500" s="95"/>
    </row>
    <row r="501">
      <c r="A501" s="94"/>
      <c r="B501" s="95"/>
    </row>
    <row r="502">
      <c r="A502" s="94"/>
      <c r="B502" s="95"/>
    </row>
    <row r="503">
      <c r="A503" s="94"/>
      <c r="B503" s="95"/>
    </row>
    <row r="504">
      <c r="A504" s="94"/>
      <c r="B504" s="95"/>
    </row>
    <row r="505">
      <c r="A505" s="94"/>
      <c r="B505" s="95"/>
    </row>
    <row r="506">
      <c r="A506" s="94"/>
      <c r="B506" s="95"/>
    </row>
    <row r="507">
      <c r="A507" s="94"/>
      <c r="B507" s="95"/>
    </row>
    <row r="508">
      <c r="A508" s="94"/>
      <c r="B508" s="95"/>
    </row>
    <row r="509">
      <c r="A509" s="94"/>
      <c r="B509" s="95"/>
    </row>
    <row r="510">
      <c r="A510" s="94"/>
      <c r="B510" s="95"/>
    </row>
    <row r="511">
      <c r="A511" s="94"/>
      <c r="B511" s="95"/>
    </row>
    <row r="512">
      <c r="A512" s="94"/>
      <c r="B512" s="95"/>
    </row>
    <row r="513">
      <c r="A513" s="94"/>
      <c r="B513" s="95"/>
    </row>
    <row r="514">
      <c r="A514" s="94"/>
      <c r="B514" s="95"/>
    </row>
    <row r="515">
      <c r="A515" s="94"/>
      <c r="B515" s="95"/>
    </row>
    <row r="516">
      <c r="A516" s="94"/>
      <c r="B516" s="95"/>
    </row>
    <row r="517">
      <c r="A517" s="94"/>
      <c r="B517" s="95"/>
    </row>
    <row r="518">
      <c r="A518" s="94"/>
      <c r="B518" s="95"/>
    </row>
    <row r="519">
      <c r="A519" s="94"/>
      <c r="B519" s="95"/>
    </row>
    <row r="520">
      <c r="A520" s="94"/>
      <c r="B520" s="95"/>
    </row>
    <row r="521">
      <c r="A521" s="94"/>
      <c r="B521" s="95"/>
    </row>
    <row r="522">
      <c r="A522" s="94"/>
      <c r="B522" s="95"/>
    </row>
    <row r="523">
      <c r="A523" s="94"/>
      <c r="B523" s="95"/>
    </row>
    <row r="524">
      <c r="A524" s="94"/>
      <c r="B524" s="95"/>
    </row>
    <row r="525">
      <c r="A525" s="94"/>
      <c r="B525" s="95"/>
    </row>
    <row r="526">
      <c r="A526" s="94"/>
      <c r="B526" s="95"/>
    </row>
    <row r="527">
      <c r="A527" s="94"/>
      <c r="B527" s="95"/>
    </row>
    <row r="528">
      <c r="A528" s="94"/>
      <c r="B528" s="95"/>
    </row>
    <row r="529">
      <c r="A529" s="94"/>
      <c r="B529" s="95"/>
    </row>
    <row r="530">
      <c r="A530" s="94"/>
      <c r="B530" s="95"/>
    </row>
    <row r="531">
      <c r="A531" s="94"/>
      <c r="B531" s="95"/>
    </row>
    <row r="532">
      <c r="A532" s="94"/>
      <c r="B532" s="95"/>
    </row>
    <row r="533">
      <c r="A533" s="94"/>
      <c r="B533" s="95"/>
    </row>
    <row r="534">
      <c r="A534" s="94"/>
      <c r="B534" s="95"/>
    </row>
    <row r="535">
      <c r="A535" s="94"/>
      <c r="B535" s="95"/>
    </row>
    <row r="536">
      <c r="A536" s="94"/>
      <c r="B536" s="95"/>
    </row>
    <row r="537">
      <c r="A537" s="94"/>
      <c r="B537" s="95"/>
    </row>
    <row r="538">
      <c r="A538" s="94"/>
      <c r="B538" s="95"/>
    </row>
    <row r="539">
      <c r="A539" s="94"/>
      <c r="B539" s="95"/>
    </row>
    <row r="540">
      <c r="A540" s="94"/>
      <c r="B540" s="95"/>
    </row>
    <row r="541">
      <c r="A541" s="94"/>
      <c r="B541" s="95"/>
    </row>
    <row r="542">
      <c r="A542" s="94"/>
      <c r="B542" s="95"/>
    </row>
    <row r="543">
      <c r="A543" s="94"/>
      <c r="B543" s="95"/>
    </row>
    <row r="544">
      <c r="A544" s="94"/>
      <c r="B544" s="95"/>
    </row>
    <row r="545">
      <c r="A545" s="94"/>
      <c r="B545" s="95"/>
    </row>
    <row r="546">
      <c r="A546" s="94"/>
      <c r="B546" s="95"/>
    </row>
    <row r="547">
      <c r="A547" s="94"/>
      <c r="B547" s="95"/>
    </row>
    <row r="548">
      <c r="A548" s="94"/>
      <c r="B548" s="95"/>
    </row>
    <row r="549">
      <c r="A549" s="94"/>
      <c r="B549" s="95"/>
    </row>
    <row r="550">
      <c r="A550" s="94"/>
      <c r="B550" s="95"/>
    </row>
    <row r="551">
      <c r="A551" s="94"/>
      <c r="B551" s="95"/>
    </row>
    <row r="552">
      <c r="A552" s="94"/>
      <c r="B552" s="95"/>
    </row>
    <row r="553">
      <c r="A553" s="94"/>
      <c r="B553" s="95"/>
    </row>
    <row r="554">
      <c r="A554" s="94"/>
      <c r="B554" s="95"/>
    </row>
    <row r="555">
      <c r="A555" s="94"/>
      <c r="B555" s="95"/>
    </row>
    <row r="556">
      <c r="A556" s="94"/>
      <c r="B556" s="95"/>
    </row>
    <row r="557">
      <c r="A557" s="94"/>
      <c r="B557" s="95"/>
    </row>
    <row r="558">
      <c r="A558" s="94"/>
      <c r="B558" s="95"/>
    </row>
    <row r="559">
      <c r="A559" s="94"/>
      <c r="B559" s="95"/>
    </row>
    <row r="560">
      <c r="A560" s="94"/>
      <c r="B560" s="95"/>
    </row>
    <row r="561">
      <c r="A561" s="94"/>
      <c r="B561" s="95"/>
    </row>
    <row r="562">
      <c r="A562" s="94"/>
      <c r="B562" s="95"/>
    </row>
    <row r="563">
      <c r="A563" s="94"/>
      <c r="B563" s="95"/>
    </row>
    <row r="564">
      <c r="A564" s="94"/>
      <c r="B564" s="95"/>
    </row>
    <row r="565">
      <c r="A565" s="94"/>
      <c r="B565" s="95"/>
    </row>
    <row r="566">
      <c r="A566" s="94"/>
      <c r="B566" s="95"/>
    </row>
    <row r="567">
      <c r="A567" s="94"/>
      <c r="B567" s="95"/>
    </row>
    <row r="568">
      <c r="A568" s="94"/>
      <c r="B568" s="95"/>
    </row>
    <row r="569">
      <c r="A569" s="94"/>
      <c r="B569" s="95"/>
    </row>
    <row r="570">
      <c r="A570" s="94"/>
      <c r="B570" s="95"/>
    </row>
    <row r="571">
      <c r="A571" s="94"/>
      <c r="B571" s="95"/>
    </row>
    <row r="572">
      <c r="A572" s="94"/>
      <c r="B572" s="95"/>
    </row>
    <row r="573">
      <c r="A573" s="94"/>
      <c r="B573" s="95"/>
    </row>
    <row r="574">
      <c r="A574" s="94"/>
      <c r="B574" s="95"/>
    </row>
    <row r="575">
      <c r="A575" s="94"/>
      <c r="B575" s="95"/>
    </row>
    <row r="576">
      <c r="A576" s="94"/>
      <c r="B576" s="95"/>
    </row>
    <row r="577">
      <c r="A577" s="94"/>
      <c r="B577" s="95"/>
    </row>
    <row r="578">
      <c r="A578" s="94"/>
      <c r="B578" s="95"/>
    </row>
    <row r="579">
      <c r="A579" s="94"/>
      <c r="B579" s="95"/>
    </row>
    <row r="580">
      <c r="A580" s="94"/>
      <c r="B580" s="95"/>
    </row>
    <row r="581">
      <c r="A581" s="94"/>
      <c r="B581" s="95"/>
    </row>
    <row r="582">
      <c r="A582" s="94"/>
      <c r="B582" s="95"/>
    </row>
    <row r="583">
      <c r="A583" s="94"/>
      <c r="B583" s="95"/>
    </row>
    <row r="584">
      <c r="A584" s="94"/>
      <c r="B584" s="95"/>
    </row>
    <row r="585">
      <c r="A585" s="94"/>
      <c r="B585" s="95"/>
    </row>
    <row r="586">
      <c r="A586" s="94"/>
      <c r="B586" s="95"/>
    </row>
    <row r="587">
      <c r="A587" s="94"/>
      <c r="B587" s="95"/>
    </row>
    <row r="588">
      <c r="A588" s="94"/>
      <c r="B588" s="95"/>
    </row>
    <row r="589">
      <c r="A589" s="94"/>
      <c r="B589" s="95"/>
    </row>
    <row r="590">
      <c r="A590" s="94"/>
      <c r="B590" s="95"/>
    </row>
    <row r="591">
      <c r="A591" s="94"/>
      <c r="B591" s="95"/>
    </row>
    <row r="592">
      <c r="A592" s="94"/>
      <c r="B592" s="95"/>
    </row>
    <row r="593">
      <c r="A593" s="94"/>
      <c r="B593" s="95"/>
    </row>
    <row r="594">
      <c r="A594" s="94"/>
      <c r="B594" s="95"/>
    </row>
    <row r="595">
      <c r="A595" s="94"/>
      <c r="B595" s="95"/>
    </row>
    <row r="596">
      <c r="A596" s="94"/>
      <c r="B596" s="95"/>
    </row>
    <row r="597">
      <c r="A597" s="94"/>
      <c r="B597" s="95"/>
    </row>
    <row r="598">
      <c r="A598" s="94"/>
      <c r="B598" s="95"/>
    </row>
    <row r="599">
      <c r="A599" s="94"/>
      <c r="B599" s="95"/>
    </row>
    <row r="600">
      <c r="A600" s="94"/>
      <c r="B600" s="95"/>
    </row>
    <row r="601">
      <c r="A601" s="94"/>
      <c r="B601" s="95"/>
    </row>
    <row r="602">
      <c r="A602" s="94"/>
      <c r="B602" s="95"/>
    </row>
    <row r="603">
      <c r="A603" s="94"/>
      <c r="B603" s="95"/>
    </row>
    <row r="604">
      <c r="A604" s="94"/>
      <c r="B604" s="95"/>
    </row>
    <row r="605">
      <c r="A605" s="94"/>
      <c r="B605" s="95"/>
    </row>
    <row r="606">
      <c r="A606" s="94"/>
      <c r="B606" s="95"/>
    </row>
    <row r="607">
      <c r="A607" s="94"/>
      <c r="B607" s="95"/>
    </row>
    <row r="608">
      <c r="A608" s="94"/>
      <c r="B608" s="95"/>
    </row>
    <row r="609">
      <c r="A609" s="94"/>
      <c r="B609" s="95"/>
    </row>
    <row r="610">
      <c r="A610" s="94"/>
      <c r="B610" s="95"/>
    </row>
    <row r="611">
      <c r="A611" s="94"/>
      <c r="B611" s="95"/>
    </row>
    <row r="612">
      <c r="A612" s="94"/>
      <c r="B612" s="95"/>
    </row>
    <row r="613">
      <c r="A613" s="94"/>
      <c r="B613" s="95"/>
    </row>
    <row r="614">
      <c r="A614" s="94"/>
      <c r="B614" s="95"/>
    </row>
    <row r="615">
      <c r="A615" s="94"/>
      <c r="B615" s="95"/>
    </row>
    <row r="616">
      <c r="A616" s="94"/>
      <c r="B616" s="95"/>
    </row>
    <row r="617">
      <c r="A617" s="94"/>
      <c r="B617" s="95"/>
    </row>
    <row r="618">
      <c r="A618" s="94"/>
      <c r="B618" s="95"/>
    </row>
    <row r="619">
      <c r="A619" s="94"/>
      <c r="B619" s="95"/>
    </row>
    <row r="620">
      <c r="A620" s="94"/>
      <c r="B620" s="95"/>
    </row>
    <row r="621">
      <c r="A621" s="94"/>
      <c r="B621" s="95"/>
    </row>
    <row r="622">
      <c r="A622" s="94"/>
      <c r="B622" s="95"/>
    </row>
    <row r="623">
      <c r="A623" s="94"/>
      <c r="B623" s="95"/>
    </row>
    <row r="624">
      <c r="A624" s="94"/>
      <c r="B624" s="95"/>
    </row>
    <row r="625">
      <c r="A625" s="94"/>
      <c r="B625" s="95"/>
    </row>
    <row r="626">
      <c r="A626" s="94"/>
      <c r="B626" s="95"/>
    </row>
    <row r="627">
      <c r="A627" s="94"/>
      <c r="B627" s="95"/>
    </row>
    <row r="628">
      <c r="A628" s="94"/>
      <c r="B628" s="95"/>
    </row>
    <row r="629">
      <c r="A629" s="94"/>
      <c r="B629" s="95"/>
    </row>
    <row r="630">
      <c r="A630" s="94"/>
      <c r="B630" s="95"/>
    </row>
    <row r="631">
      <c r="A631" s="94"/>
      <c r="B631" s="95"/>
    </row>
    <row r="632">
      <c r="A632" s="94"/>
      <c r="B632" s="95"/>
    </row>
    <row r="633">
      <c r="A633" s="94"/>
      <c r="B633" s="95"/>
    </row>
    <row r="634">
      <c r="A634" s="94"/>
      <c r="B634" s="95"/>
    </row>
    <row r="635">
      <c r="A635" s="94"/>
      <c r="B635" s="95"/>
    </row>
    <row r="636">
      <c r="A636" s="94"/>
      <c r="B636" s="95"/>
    </row>
    <row r="637">
      <c r="A637" s="94"/>
      <c r="B637" s="95"/>
    </row>
    <row r="638">
      <c r="A638" s="94"/>
      <c r="B638" s="95"/>
    </row>
    <row r="639">
      <c r="A639" s="94"/>
      <c r="B639" s="95"/>
    </row>
    <row r="640">
      <c r="A640" s="94"/>
      <c r="B640" s="95"/>
    </row>
    <row r="641">
      <c r="A641" s="94"/>
      <c r="B641" s="95"/>
    </row>
    <row r="642">
      <c r="A642" s="94"/>
      <c r="B642" s="95"/>
    </row>
    <row r="643">
      <c r="A643" s="94"/>
      <c r="B643" s="95"/>
    </row>
    <row r="644">
      <c r="A644" s="94"/>
      <c r="B644" s="95"/>
    </row>
    <row r="645">
      <c r="A645" s="94"/>
      <c r="B645" s="95"/>
    </row>
    <row r="646">
      <c r="A646" s="94"/>
      <c r="B646" s="95"/>
    </row>
    <row r="647">
      <c r="A647" s="94"/>
      <c r="B647" s="95"/>
    </row>
    <row r="648">
      <c r="A648" s="94"/>
      <c r="B648" s="95"/>
    </row>
    <row r="649">
      <c r="A649" s="94"/>
      <c r="B649" s="95"/>
    </row>
    <row r="650">
      <c r="A650" s="94"/>
      <c r="B650" s="95"/>
    </row>
    <row r="651">
      <c r="A651" s="94"/>
      <c r="B651" s="95"/>
    </row>
    <row r="652">
      <c r="A652" s="94"/>
      <c r="B652" s="95"/>
    </row>
    <row r="653">
      <c r="A653" s="94"/>
      <c r="B653" s="95"/>
    </row>
    <row r="654">
      <c r="A654" s="94"/>
      <c r="B654" s="95"/>
    </row>
    <row r="655">
      <c r="A655" s="94"/>
      <c r="B655" s="95"/>
    </row>
    <row r="656">
      <c r="A656" s="94"/>
      <c r="B656" s="95"/>
    </row>
    <row r="657">
      <c r="A657" s="94"/>
      <c r="B657" s="95"/>
    </row>
    <row r="658">
      <c r="A658" s="94"/>
      <c r="B658" s="95"/>
    </row>
    <row r="659">
      <c r="A659" s="94"/>
      <c r="B659" s="95"/>
    </row>
    <row r="660">
      <c r="A660" s="94"/>
      <c r="B660" s="95"/>
    </row>
    <row r="661">
      <c r="A661" s="94"/>
      <c r="B661" s="95"/>
    </row>
    <row r="662">
      <c r="A662" s="94"/>
      <c r="B662" s="95"/>
    </row>
    <row r="663">
      <c r="A663" s="94"/>
      <c r="B663" s="95"/>
    </row>
    <row r="664">
      <c r="A664" s="94"/>
      <c r="B664" s="95"/>
    </row>
    <row r="665">
      <c r="A665" s="94"/>
      <c r="B665" s="95"/>
    </row>
    <row r="666">
      <c r="A666" s="94"/>
      <c r="B666" s="95"/>
    </row>
    <row r="667">
      <c r="A667" s="94"/>
      <c r="B667" s="95"/>
    </row>
    <row r="668">
      <c r="A668" s="94"/>
      <c r="B668" s="95"/>
    </row>
    <row r="669">
      <c r="A669" s="94"/>
      <c r="B669" s="95"/>
    </row>
    <row r="670">
      <c r="A670" s="94"/>
      <c r="B670" s="95"/>
    </row>
    <row r="671">
      <c r="A671" s="94"/>
      <c r="B671" s="95"/>
    </row>
    <row r="672">
      <c r="A672" s="94"/>
      <c r="B672" s="95"/>
    </row>
    <row r="673">
      <c r="A673" s="94"/>
      <c r="B673" s="95"/>
    </row>
    <row r="674">
      <c r="A674" s="94"/>
      <c r="B674" s="95"/>
    </row>
    <row r="675">
      <c r="A675" s="94"/>
      <c r="B675" s="95"/>
    </row>
    <row r="676">
      <c r="A676" s="94"/>
      <c r="B676" s="95"/>
    </row>
    <row r="677">
      <c r="A677" s="94"/>
      <c r="B677" s="95"/>
    </row>
    <row r="678">
      <c r="A678" s="94"/>
      <c r="B678" s="95"/>
    </row>
    <row r="679">
      <c r="A679" s="94"/>
      <c r="B679" s="95"/>
    </row>
    <row r="680">
      <c r="A680" s="94"/>
      <c r="B680" s="95"/>
    </row>
    <row r="681">
      <c r="A681" s="94"/>
      <c r="B681" s="95"/>
    </row>
    <row r="682">
      <c r="A682" s="94"/>
      <c r="B682" s="95"/>
    </row>
    <row r="683">
      <c r="A683" s="94"/>
      <c r="B683" s="95"/>
    </row>
    <row r="684">
      <c r="A684" s="94"/>
      <c r="B684" s="95"/>
    </row>
    <row r="685">
      <c r="A685" s="94"/>
      <c r="B685" s="95"/>
    </row>
    <row r="686">
      <c r="A686" s="94"/>
      <c r="B686" s="95"/>
    </row>
    <row r="687">
      <c r="A687" s="94"/>
      <c r="B687" s="95"/>
    </row>
    <row r="688">
      <c r="A688" s="94"/>
      <c r="B688" s="95"/>
    </row>
    <row r="689">
      <c r="A689" s="94"/>
      <c r="B689" s="95"/>
    </row>
    <row r="690">
      <c r="A690" s="94"/>
      <c r="B690" s="95"/>
    </row>
    <row r="691">
      <c r="A691" s="94"/>
      <c r="B691" s="95"/>
    </row>
    <row r="692">
      <c r="A692" s="94"/>
      <c r="B692" s="95"/>
    </row>
    <row r="693">
      <c r="A693" s="94"/>
      <c r="B693" s="95"/>
    </row>
    <row r="694">
      <c r="A694" s="94"/>
      <c r="B694" s="95"/>
    </row>
    <row r="695">
      <c r="A695" s="94"/>
      <c r="B695" s="95"/>
    </row>
    <row r="696">
      <c r="A696" s="94"/>
      <c r="B696" s="95"/>
    </row>
    <row r="697">
      <c r="A697" s="94"/>
      <c r="B697" s="95"/>
    </row>
    <row r="698">
      <c r="A698" s="94"/>
      <c r="B698" s="95"/>
    </row>
    <row r="699">
      <c r="A699" s="94"/>
      <c r="B699" s="95"/>
    </row>
    <row r="700">
      <c r="A700" s="94"/>
      <c r="B700" s="95"/>
    </row>
    <row r="701">
      <c r="A701" s="94"/>
      <c r="B701" s="95"/>
    </row>
    <row r="702">
      <c r="A702" s="94"/>
      <c r="B702" s="95"/>
    </row>
    <row r="703">
      <c r="A703" s="94"/>
      <c r="B703" s="95"/>
    </row>
    <row r="704">
      <c r="A704" s="94"/>
      <c r="B704" s="95"/>
    </row>
    <row r="705">
      <c r="A705" s="94"/>
      <c r="B705" s="95"/>
    </row>
    <row r="706">
      <c r="A706" s="94"/>
      <c r="B706" s="95"/>
    </row>
    <row r="707">
      <c r="A707" s="94"/>
      <c r="B707" s="95"/>
    </row>
    <row r="708">
      <c r="A708" s="94"/>
      <c r="B708" s="95"/>
    </row>
    <row r="709">
      <c r="A709" s="94"/>
      <c r="B709" s="95"/>
    </row>
    <row r="710">
      <c r="A710" s="94"/>
      <c r="B710" s="95"/>
    </row>
    <row r="711">
      <c r="A711" s="94"/>
      <c r="B711" s="95"/>
    </row>
    <row r="712">
      <c r="A712" s="94"/>
      <c r="B712" s="95"/>
    </row>
    <row r="713">
      <c r="A713" s="94"/>
      <c r="B713" s="95"/>
    </row>
    <row r="714">
      <c r="A714" s="94"/>
      <c r="B714" s="95"/>
    </row>
    <row r="715">
      <c r="A715" s="94"/>
      <c r="B715" s="95"/>
    </row>
    <row r="716">
      <c r="A716" s="94"/>
      <c r="B716" s="95"/>
    </row>
    <row r="717">
      <c r="A717" s="94"/>
      <c r="B717" s="95"/>
    </row>
    <row r="718">
      <c r="A718" s="94"/>
      <c r="B718" s="95"/>
    </row>
    <row r="719">
      <c r="A719" s="94"/>
      <c r="B719" s="95"/>
    </row>
    <row r="720">
      <c r="A720" s="94"/>
      <c r="B720" s="95"/>
    </row>
    <row r="721">
      <c r="A721" s="94"/>
      <c r="B721" s="95"/>
    </row>
    <row r="722">
      <c r="A722" s="94"/>
      <c r="B722" s="95"/>
    </row>
    <row r="723">
      <c r="A723" s="94"/>
      <c r="B723" s="95"/>
    </row>
    <row r="724">
      <c r="A724" s="94"/>
      <c r="B724" s="95"/>
    </row>
    <row r="725">
      <c r="A725" s="94"/>
      <c r="B725" s="95"/>
    </row>
    <row r="726">
      <c r="A726" s="94"/>
      <c r="B726" s="95"/>
    </row>
    <row r="727">
      <c r="A727" s="94"/>
      <c r="B727" s="95"/>
    </row>
    <row r="728">
      <c r="A728" s="94"/>
      <c r="B728" s="95"/>
    </row>
    <row r="729">
      <c r="A729" s="94"/>
      <c r="B729" s="95"/>
    </row>
    <row r="730">
      <c r="A730" s="94"/>
      <c r="B730" s="95"/>
    </row>
    <row r="731">
      <c r="A731" s="94"/>
      <c r="B731" s="95"/>
    </row>
    <row r="732">
      <c r="A732" s="94"/>
      <c r="B732" s="95"/>
    </row>
    <row r="733">
      <c r="A733" s="94"/>
      <c r="B733" s="95"/>
    </row>
    <row r="734">
      <c r="A734" s="94"/>
      <c r="B734" s="95"/>
    </row>
    <row r="735">
      <c r="A735" s="94"/>
      <c r="B735" s="95"/>
    </row>
    <row r="736">
      <c r="A736" s="94"/>
      <c r="B736" s="95"/>
    </row>
    <row r="737">
      <c r="A737" s="94"/>
      <c r="B737" s="95"/>
    </row>
    <row r="738">
      <c r="A738" s="94"/>
      <c r="B738" s="95"/>
    </row>
    <row r="739">
      <c r="A739" s="94"/>
      <c r="B739" s="95"/>
    </row>
    <row r="740">
      <c r="A740" s="94"/>
      <c r="B740" s="95"/>
    </row>
    <row r="741">
      <c r="A741" s="94"/>
      <c r="B741" s="95"/>
    </row>
    <row r="742">
      <c r="A742" s="94"/>
      <c r="B742" s="95"/>
    </row>
    <row r="743">
      <c r="A743" s="94"/>
      <c r="B743" s="95"/>
    </row>
    <row r="744">
      <c r="A744" s="94"/>
      <c r="B744" s="95"/>
    </row>
    <row r="745">
      <c r="A745" s="94"/>
      <c r="B745" s="95"/>
    </row>
    <row r="746">
      <c r="A746" s="94"/>
      <c r="B746" s="95"/>
    </row>
    <row r="747">
      <c r="A747" s="94"/>
      <c r="B747" s="95"/>
    </row>
    <row r="748">
      <c r="A748" s="94"/>
      <c r="B748" s="95"/>
    </row>
    <row r="749">
      <c r="A749" s="94"/>
      <c r="B749" s="95"/>
    </row>
    <row r="750">
      <c r="A750" s="94"/>
      <c r="B750" s="95"/>
    </row>
    <row r="751">
      <c r="A751" s="94"/>
      <c r="B751" s="95"/>
    </row>
    <row r="752">
      <c r="A752" s="94"/>
      <c r="B752" s="95"/>
    </row>
    <row r="753">
      <c r="A753" s="94"/>
      <c r="B753" s="95"/>
    </row>
    <row r="754">
      <c r="A754" s="94"/>
      <c r="B754" s="95"/>
    </row>
    <row r="755">
      <c r="A755" s="94"/>
      <c r="B755" s="95"/>
    </row>
    <row r="756">
      <c r="A756" s="94"/>
      <c r="B756" s="95"/>
    </row>
    <row r="757">
      <c r="A757" s="94"/>
      <c r="B757" s="95"/>
    </row>
    <row r="758">
      <c r="A758" s="94"/>
      <c r="B758" s="95"/>
    </row>
    <row r="759">
      <c r="A759" s="94"/>
      <c r="B759" s="95"/>
    </row>
    <row r="760">
      <c r="A760" s="94"/>
      <c r="B760" s="95"/>
    </row>
    <row r="761">
      <c r="A761" s="94"/>
      <c r="B761" s="95"/>
    </row>
    <row r="762">
      <c r="A762" s="94"/>
      <c r="B762" s="95"/>
    </row>
    <row r="763">
      <c r="A763" s="94"/>
      <c r="B763" s="95"/>
    </row>
    <row r="764">
      <c r="A764" s="94"/>
      <c r="B764" s="95"/>
    </row>
    <row r="765">
      <c r="A765" s="94"/>
      <c r="B765" s="95"/>
    </row>
    <row r="766">
      <c r="A766" s="94"/>
      <c r="B766" s="95"/>
    </row>
    <row r="767">
      <c r="A767" s="94"/>
      <c r="B767" s="95"/>
    </row>
    <row r="768">
      <c r="A768" s="94"/>
      <c r="B768" s="95"/>
    </row>
    <row r="769">
      <c r="A769" s="94"/>
      <c r="B769" s="95"/>
    </row>
    <row r="770">
      <c r="A770" s="94"/>
      <c r="B770" s="95"/>
    </row>
    <row r="771">
      <c r="A771" s="94"/>
      <c r="B771" s="95"/>
    </row>
    <row r="772">
      <c r="A772" s="94"/>
      <c r="B772" s="95"/>
    </row>
    <row r="773">
      <c r="A773" s="94"/>
      <c r="B773" s="95"/>
    </row>
    <row r="774">
      <c r="A774" s="94"/>
      <c r="B774" s="95"/>
    </row>
    <row r="775">
      <c r="A775" s="94"/>
      <c r="B775" s="95"/>
    </row>
    <row r="776">
      <c r="A776" s="94"/>
      <c r="B776" s="95"/>
    </row>
    <row r="777">
      <c r="A777" s="94"/>
      <c r="B777" s="95"/>
    </row>
    <row r="778">
      <c r="A778" s="94"/>
      <c r="B778" s="95"/>
    </row>
    <row r="779">
      <c r="A779" s="94"/>
      <c r="B779" s="95"/>
    </row>
    <row r="780">
      <c r="A780" s="94"/>
      <c r="B780" s="95"/>
    </row>
    <row r="781">
      <c r="A781" s="94"/>
      <c r="B781" s="95"/>
    </row>
    <row r="782">
      <c r="A782" s="94"/>
      <c r="B782" s="95"/>
    </row>
    <row r="783">
      <c r="A783" s="94"/>
      <c r="B783" s="95"/>
    </row>
    <row r="784">
      <c r="A784" s="94"/>
      <c r="B784" s="95"/>
    </row>
    <row r="785">
      <c r="A785" s="94"/>
      <c r="B785" s="95"/>
    </row>
    <row r="786">
      <c r="A786" s="94"/>
      <c r="B786" s="95"/>
    </row>
    <row r="787">
      <c r="A787" s="94"/>
      <c r="B787" s="95"/>
    </row>
    <row r="788">
      <c r="A788" s="94"/>
      <c r="B788" s="95"/>
    </row>
    <row r="789">
      <c r="A789" s="94"/>
      <c r="B789" s="95"/>
    </row>
    <row r="790">
      <c r="A790" s="94"/>
      <c r="B790" s="95"/>
    </row>
    <row r="791">
      <c r="A791" s="94"/>
      <c r="B791" s="95"/>
    </row>
    <row r="792">
      <c r="A792" s="94"/>
      <c r="B792" s="95"/>
    </row>
    <row r="793">
      <c r="A793" s="94"/>
      <c r="B793" s="95"/>
    </row>
    <row r="794">
      <c r="A794" s="94"/>
      <c r="B794" s="95"/>
    </row>
    <row r="795">
      <c r="A795" s="94"/>
      <c r="B795" s="95"/>
    </row>
    <row r="796">
      <c r="A796" s="94"/>
      <c r="B796" s="95"/>
    </row>
    <row r="797">
      <c r="A797" s="94"/>
      <c r="B797" s="95"/>
    </row>
    <row r="798">
      <c r="A798" s="94"/>
      <c r="B798" s="95"/>
    </row>
    <row r="799">
      <c r="A799" s="94"/>
      <c r="B799" s="95"/>
    </row>
    <row r="800">
      <c r="A800" s="94"/>
      <c r="B800" s="95"/>
    </row>
    <row r="801">
      <c r="A801" s="94"/>
      <c r="B801" s="95"/>
    </row>
    <row r="802">
      <c r="A802" s="94"/>
      <c r="B802" s="95"/>
    </row>
    <row r="803">
      <c r="A803" s="94"/>
      <c r="B803" s="95"/>
    </row>
    <row r="804">
      <c r="A804" s="94"/>
      <c r="B804" s="95"/>
    </row>
    <row r="805">
      <c r="A805" s="94"/>
      <c r="B805" s="95"/>
    </row>
    <row r="806">
      <c r="A806" s="94"/>
      <c r="B806" s="95"/>
    </row>
    <row r="807">
      <c r="A807" s="94"/>
      <c r="B807" s="95"/>
    </row>
    <row r="808">
      <c r="A808" s="94"/>
      <c r="B808" s="95"/>
    </row>
    <row r="809">
      <c r="A809" s="94"/>
      <c r="B809" s="95"/>
    </row>
    <row r="810">
      <c r="A810" s="94"/>
      <c r="B810" s="95"/>
    </row>
    <row r="811">
      <c r="A811" s="94"/>
      <c r="B811" s="95"/>
    </row>
    <row r="812">
      <c r="A812" s="94"/>
      <c r="B812" s="95"/>
    </row>
    <row r="813">
      <c r="A813" s="94"/>
      <c r="B813" s="95"/>
    </row>
    <row r="814">
      <c r="A814" s="94"/>
      <c r="B814" s="95"/>
    </row>
    <row r="815">
      <c r="A815" s="94"/>
      <c r="B815" s="95"/>
    </row>
    <row r="816">
      <c r="A816" s="94"/>
      <c r="B816" s="95"/>
    </row>
    <row r="817">
      <c r="A817" s="94"/>
      <c r="B817" s="95"/>
    </row>
    <row r="818">
      <c r="A818" s="94"/>
      <c r="B818" s="95"/>
    </row>
    <row r="819">
      <c r="A819" s="94"/>
      <c r="B819" s="95"/>
    </row>
    <row r="820">
      <c r="A820" s="94"/>
      <c r="B820" s="95"/>
    </row>
    <row r="821">
      <c r="A821" s="94"/>
      <c r="B821" s="95"/>
    </row>
    <row r="822">
      <c r="A822" s="94"/>
      <c r="B822" s="95"/>
    </row>
    <row r="823">
      <c r="A823" s="94"/>
      <c r="B823" s="95"/>
    </row>
    <row r="824">
      <c r="A824" s="94"/>
      <c r="B824" s="95"/>
    </row>
    <row r="825">
      <c r="A825" s="94"/>
      <c r="B825" s="95"/>
    </row>
    <row r="826">
      <c r="A826" s="94"/>
      <c r="B826" s="95"/>
    </row>
    <row r="827">
      <c r="A827" s="94"/>
      <c r="B827" s="95"/>
    </row>
    <row r="828">
      <c r="A828" s="94"/>
      <c r="B828" s="95"/>
    </row>
    <row r="829">
      <c r="A829" s="94"/>
      <c r="B829" s="95"/>
    </row>
    <row r="830">
      <c r="A830" s="94"/>
      <c r="B830" s="95"/>
    </row>
    <row r="831">
      <c r="A831" s="94"/>
      <c r="B831" s="95"/>
    </row>
    <row r="832">
      <c r="A832" s="94"/>
      <c r="B832" s="95"/>
    </row>
    <row r="833">
      <c r="A833" s="94"/>
      <c r="B833" s="95"/>
    </row>
    <row r="834">
      <c r="A834" s="94"/>
      <c r="B834" s="95"/>
    </row>
    <row r="835">
      <c r="A835" s="94"/>
      <c r="B835" s="95"/>
    </row>
    <row r="836">
      <c r="A836" s="94"/>
      <c r="B836" s="95"/>
    </row>
    <row r="837">
      <c r="A837" s="94"/>
      <c r="B837" s="95"/>
    </row>
    <row r="838">
      <c r="A838" s="94"/>
      <c r="B838" s="95"/>
    </row>
    <row r="839">
      <c r="A839" s="94"/>
      <c r="B839" s="95"/>
    </row>
    <row r="840">
      <c r="A840" s="94"/>
      <c r="B840" s="95"/>
    </row>
    <row r="841">
      <c r="A841" s="94"/>
      <c r="B841" s="95"/>
    </row>
    <row r="842">
      <c r="A842" s="94"/>
      <c r="B842" s="95"/>
    </row>
    <row r="843">
      <c r="A843" s="94"/>
      <c r="B843" s="95"/>
    </row>
    <row r="844">
      <c r="A844" s="94"/>
      <c r="B844" s="95"/>
    </row>
    <row r="845">
      <c r="A845" s="94"/>
      <c r="B845" s="95"/>
    </row>
    <row r="846">
      <c r="A846" s="94"/>
      <c r="B846" s="95"/>
    </row>
    <row r="847">
      <c r="A847" s="94"/>
      <c r="B847" s="95"/>
    </row>
    <row r="848">
      <c r="A848" s="94"/>
      <c r="B848" s="95"/>
    </row>
    <row r="849">
      <c r="A849" s="94"/>
      <c r="B849" s="95"/>
    </row>
    <row r="850">
      <c r="A850" s="94"/>
      <c r="B850" s="95"/>
    </row>
    <row r="851">
      <c r="A851" s="94"/>
      <c r="B851" s="95"/>
    </row>
    <row r="852">
      <c r="A852" s="94"/>
      <c r="B852" s="95"/>
    </row>
    <row r="853">
      <c r="A853" s="94"/>
      <c r="B853" s="95"/>
    </row>
    <row r="854">
      <c r="A854" s="94"/>
      <c r="B854" s="95"/>
    </row>
    <row r="855">
      <c r="A855" s="94"/>
      <c r="B855" s="95"/>
    </row>
    <row r="856">
      <c r="A856" s="94"/>
      <c r="B856" s="95"/>
    </row>
    <row r="857">
      <c r="A857" s="94"/>
      <c r="B857" s="95"/>
    </row>
    <row r="858">
      <c r="A858" s="94"/>
      <c r="B858" s="95"/>
    </row>
    <row r="859">
      <c r="A859" s="94"/>
      <c r="B859" s="95"/>
    </row>
    <row r="860">
      <c r="A860" s="94"/>
      <c r="B860" s="95"/>
    </row>
    <row r="861">
      <c r="A861" s="94"/>
      <c r="B861" s="95"/>
    </row>
    <row r="862">
      <c r="A862" s="94"/>
      <c r="B862" s="95"/>
    </row>
    <row r="863">
      <c r="A863" s="94"/>
      <c r="B863" s="95"/>
    </row>
    <row r="864">
      <c r="A864" s="94"/>
      <c r="B864" s="95"/>
    </row>
    <row r="865">
      <c r="A865" s="94"/>
      <c r="B865" s="95"/>
    </row>
    <row r="866">
      <c r="A866" s="94"/>
      <c r="B866" s="95"/>
    </row>
    <row r="867">
      <c r="A867" s="94"/>
      <c r="B867" s="95"/>
    </row>
    <row r="868">
      <c r="A868" s="94"/>
      <c r="B868" s="95"/>
    </row>
    <row r="869">
      <c r="A869" s="94"/>
      <c r="B869" s="95"/>
    </row>
    <row r="870">
      <c r="A870" s="94"/>
      <c r="B870" s="95"/>
    </row>
    <row r="871">
      <c r="A871" s="94"/>
      <c r="B871" s="95"/>
    </row>
    <row r="872">
      <c r="A872" s="94"/>
      <c r="B872" s="95"/>
    </row>
    <row r="873">
      <c r="A873" s="94"/>
      <c r="B873" s="95"/>
    </row>
    <row r="874">
      <c r="A874" s="94"/>
      <c r="B874" s="95"/>
    </row>
    <row r="875">
      <c r="A875" s="94"/>
      <c r="B875" s="95"/>
    </row>
    <row r="876">
      <c r="A876" s="94"/>
      <c r="B876" s="95"/>
    </row>
    <row r="877">
      <c r="A877" s="94"/>
      <c r="B877" s="95"/>
    </row>
    <row r="878">
      <c r="A878" s="94"/>
      <c r="B878" s="95"/>
    </row>
    <row r="879">
      <c r="A879" s="94"/>
      <c r="B879" s="95"/>
    </row>
    <row r="880">
      <c r="A880" s="94"/>
      <c r="B880" s="95"/>
    </row>
    <row r="881">
      <c r="A881" s="94"/>
      <c r="B881" s="95"/>
    </row>
    <row r="882">
      <c r="A882" s="94"/>
      <c r="B882" s="95"/>
    </row>
    <row r="883">
      <c r="A883" s="94"/>
      <c r="B883" s="95"/>
    </row>
    <row r="884">
      <c r="A884" s="94"/>
      <c r="B884" s="95"/>
    </row>
    <row r="885">
      <c r="A885" s="94"/>
      <c r="B885" s="95"/>
    </row>
    <row r="886">
      <c r="A886" s="94"/>
      <c r="B886" s="95"/>
    </row>
    <row r="887">
      <c r="A887" s="94"/>
      <c r="B887" s="95"/>
    </row>
    <row r="888">
      <c r="A888" s="94"/>
      <c r="B888" s="95"/>
    </row>
    <row r="889">
      <c r="A889" s="94"/>
      <c r="B889" s="95"/>
    </row>
    <row r="890">
      <c r="A890" s="94"/>
      <c r="B890" s="95"/>
    </row>
    <row r="891">
      <c r="A891" s="94"/>
      <c r="B891" s="95"/>
    </row>
    <row r="892">
      <c r="A892" s="94"/>
      <c r="B892" s="95"/>
    </row>
    <row r="893">
      <c r="A893" s="94"/>
      <c r="B893" s="95"/>
    </row>
    <row r="894">
      <c r="A894" s="94"/>
      <c r="B894" s="95"/>
    </row>
    <row r="895">
      <c r="A895" s="94"/>
      <c r="B895" s="95"/>
    </row>
    <row r="896">
      <c r="A896" s="94"/>
      <c r="B896" s="95"/>
    </row>
    <row r="897">
      <c r="A897" s="94"/>
      <c r="B897" s="95"/>
    </row>
    <row r="898">
      <c r="A898" s="94"/>
      <c r="B898" s="95"/>
    </row>
    <row r="899">
      <c r="A899" s="94"/>
      <c r="B899" s="95"/>
    </row>
    <row r="900">
      <c r="A900" s="94"/>
      <c r="B900" s="95"/>
    </row>
    <row r="901">
      <c r="A901" s="94"/>
      <c r="B901" s="95"/>
    </row>
    <row r="902">
      <c r="A902" s="94"/>
      <c r="B902" s="95"/>
    </row>
    <row r="903">
      <c r="A903" s="94"/>
      <c r="B903" s="95"/>
    </row>
    <row r="904">
      <c r="A904" s="94"/>
      <c r="B904" s="95"/>
    </row>
    <row r="905">
      <c r="A905" s="94"/>
      <c r="B905" s="95"/>
    </row>
    <row r="906">
      <c r="A906" s="94"/>
      <c r="B906" s="95"/>
    </row>
    <row r="907">
      <c r="A907" s="94"/>
      <c r="B907" s="95"/>
    </row>
    <row r="908">
      <c r="A908" s="94"/>
      <c r="B908" s="95"/>
    </row>
    <row r="909">
      <c r="A909" s="94"/>
      <c r="B909" s="95"/>
    </row>
    <row r="910">
      <c r="A910" s="94"/>
      <c r="B910" s="95"/>
    </row>
    <row r="911">
      <c r="A911" s="94"/>
      <c r="B911" s="95"/>
    </row>
    <row r="912">
      <c r="A912" s="94"/>
      <c r="B912" s="95"/>
    </row>
    <row r="913">
      <c r="A913" s="94"/>
      <c r="B913" s="95"/>
    </row>
    <row r="914">
      <c r="A914" s="94"/>
      <c r="B914" s="95"/>
    </row>
    <row r="915">
      <c r="A915" s="94"/>
      <c r="B915" s="95"/>
    </row>
    <row r="916">
      <c r="A916" s="94"/>
      <c r="B916" s="95"/>
    </row>
    <row r="917">
      <c r="A917" s="94"/>
      <c r="B917" s="95"/>
    </row>
    <row r="918">
      <c r="A918" s="94"/>
      <c r="B918" s="95"/>
    </row>
    <row r="919">
      <c r="A919" s="94"/>
      <c r="B919" s="95"/>
    </row>
    <row r="920">
      <c r="A920" s="94"/>
      <c r="B920" s="95"/>
    </row>
    <row r="921">
      <c r="A921" s="94"/>
      <c r="B921" s="95"/>
    </row>
    <row r="922">
      <c r="A922" s="94"/>
      <c r="B922" s="95"/>
    </row>
    <row r="923">
      <c r="A923" s="94"/>
      <c r="B923" s="95"/>
    </row>
    <row r="924">
      <c r="A924" s="94"/>
      <c r="B924" s="95"/>
    </row>
    <row r="925">
      <c r="A925" s="94"/>
      <c r="B925" s="95"/>
    </row>
    <row r="926">
      <c r="A926" s="94"/>
      <c r="B926" s="95"/>
    </row>
    <row r="927">
      <c r="A927" s="94"/>
      <c r="B927" s="95"/>
    </row>
    <row r="928">
      <c r="A928" s="94"/>
      <c r="B928" s="95"/>
    </row>
    <row r="929">
      <c r="A929" s="94"/>
      <c r="B929" s="95"/>
    </row>
    <row r="930">
      <c r="A930" s="94"/>
      <c r="B930" s="95"/>
    </row>
    <row r="931">
      <c r="A931" s="94"/>
      <c r="B931" s="95"/>
    </row>
    <row r="932">
      <c r="A932" s="94"/>
      <c r="B932" s="95"/>
    </row>
    <row r="933">
      <c r="A933" s="94"/>
      <c r="B933" s="95"/>
    </row>
    <row r="934">
      <c r="A934" s="94"/>
      <c r="B934" s="95"/>
    </row>
    <row r="935">
      <c r="A935" s="94"/>
      <c r="B935" s="95"/>
    </row>
    <row r="936">
      <c r="A936" s="94"/>
      <c r="B936" s="95"/>
    </row>
    <row r="937">
      <c r="A937" s="94"/>
      <c r="B937" s="95"/>
    </row>
    <row r="938">
      <c r="A938" s="94"/>
      <c r="B938" s="95"/>
    </row>
    <row r="939">
      <c r="A939" s="94"/>
      <c r="B939" s="95"/>
    </row>
    <row r="940">
      <c r="A940" s="94"/>
      <c r="B940" s="95"/>
    </row>
    <row r="941">
      <c r="A941" s="94"/>
      <c r="B941" s="95"/>
    </row>
    <row r="942">
      <c r="A942" s="94"/>
      <c r="B942" s="95"/>
    </row>
    <row r="943">
      <c r="A943" s="94"/>
      <c r="B943" s="95"/>
    </row>
    <row r="944">
      <c r="A944" s="94"/>
      <c r="B944" s="95"/>
    </row>
    <row r="945">
      <c r="A945" s="94"/>
      <c r="B945" s="95"/>
    </row>
    <row r="946">
      <c r="A946" s="94"/>
      <c r="B946" s="95"/>
    </row>
    <row r="947">
      <c r="A947" s="94"/>
      <c r="B947" s="95"/>
    </row>
    <row r="948">
      <c r="A948" s="94"/>
      <c r="B948" s="95"/>
    </row>
    <row r="949">
      <c r="A949" s="94"/>
      <c r="B949" s="95"/>
    </row>
    <row r="950">
      <c r="A950" s="94"/>
      <c r="B950" s="95"/>
    </row>
    <row r="951">
      <c r="A951" s="94"/>
      <c r="B951" s="95"/>
    </row>
    <row r="952">
      <c r="A952" s="94"/>
      <c r="B952" s="95"/>
    </row>
    <row r="953">
      <c r="A953" s="94"/>
      <c r="B953" s="95"/>
    </row>
    <row r="954">
      <c r="A954" s="94"/>
      <c r="B954" s="95"/>
    </row>
    <row r="955">
      <c r="A955" s="94"/>
      <c r="B955" s="95"/>
    </row>
    <row r="956">
      <c r="A956" s="94"/>
      <c r="B956" s="95"/>
    </row>
    <row r="957">
      <c r="A957" s="94"/>
      <c r="B957" s="95"/>
    </row>
    <row r="958">
      <c r="A958" s="94"/>
      <c r="B958" s="95"/>
    </row>
    <row r="959">
      <c r="A959" s="94"/>
      <c r="B959" s="95"/>
    </row>
    <row r="960">
      <c r="A960" s="94"/>
      <c r="B960" s="95"/>
    </row>
    <row r="961">
      <c r="A961" s="94"/>
      <c r="B961" s="95"/>
    </row>
    <row r="962">
      <c r="A962" s="94"/>
      <c r="B962" s="95"/>
    </row>
    <row r="963">
      <c r="A963" s="94"/>
      <c r="B963" s="95"/>
    </row>
    <row r="964">
      <c r="A964" s="94"/>
      <c r="B964" s="95"/>
    </row>
    <row r="965">
      <c r="A965" s="94"/>
      <c r="B965" s="95"/>
    </row>
    <row r="966">
      <c r="A966" s="94"/>
      <c r="B966" s="95"/>
    </row>
    <row r="967">
      <c r="A967" s="94"/>
      <c r="B967" s="95"/>
    </row>
    <row r="968">
      <c r="A968" s="94"/>
      <c r="B968" s="95"/>
    </row>
    <row r="969">
      <c r="A969" s="94"/>
      <c r="B969" s="95"/>
    </row>
    <row r="970">
      <c r="A970" s="94"/>
      <c r="B970" s="95"/>
    </row>
    <row r="971">
      <c r="A971" s="94"/>
      <c r="B971" s="95"/>
    </row>
    <row r="972">
      <c r="A972" s="94"/>
      <c r="B972" s="95"/>
    </row>
    <row r="973">
      <c r="A973" s="94"/>
      <c r="B973" s="95"/>
    </row>
    <row r="974">
      <c r="A974" s="94"/>
      <c r="B974" s="95"/>
    </row>
    <row r="975">
      <c r="A975" s="94"/>
      <c r="B975" s="95"/>
    </row>
    <row r="976">
      <c r="A976" s="94"/>
      <c r="B976" s="95"/>
    </row>
    <row r="977">
      <c r="A977" s="94"/>
      <c r="B977" s="95"/>
    </row>
    <row r="978">
      <c r="A978" s="94"/>
      <c r="B978" s="95"/>
    </row>
    <row r="979">
      <c r="A979" s="94"/>
      <c r="B979" s="95"/>
    </row>
    <row r="980">
      <c r="A980" s="94"/>
      <c r="B980" s="95"/>
    </row>
    <row r="981">
      <c r="A981" s="94"/>
      <c r="B981" s="95"/>
    </row>
    <row r="982">
      <c r="A982" s="94"/>
      <c r="B982" s="95"/>
    </row>
    <row r="983">
      <c r="A983" s="94"/>
      <c r="B983" s="95"/>
    </row>
    <row r="984">
      <c r="A984" s="94"/>
      <c r="B984" s="95"/>
    </row>
    <row r="985">
      <c r="A985" s="94"/>
      <c r="B985" s="95"/>
    </row>
    <row r="986">
      <c r="A986" s="94"/>
      <c r="B986" s="95"/>
    </row>
    <row r="987">
      <c r="A987" s="94"/>
      <c r="B987" s="95"/>
    </row>
    <row r="988">
      <c r="A988" s="94"/>
      <c r="B988" s="95"/>
    </row>
    <row r="989">
      <c r="A989" s="94"/>
      <c r="B989" s="95"/>
    </row>
    <row r="990">
      <c r="A990" s="94"/>
      <c r="B990" s="95"/>
    </row>
    <row r="991">
      <c r="A991" s="94"/>
      <c r="B991" s="95"/>
    </row>
    <row r="992">
      <c r="A992" s="94"/>
      <c r="B992" s="95"/>
    </row>
    <row r="993">
      <c r="A993" s="94"/>
      <c r="B993" s="95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43"/>
    <col customWidth="1" min="2" max="2" width="19.86"/>
    <col customWidth="1" min="3" max="3" width="22.57"/>
    <col customWidth="1" min="4" max="4" width="16.71"/>
    <col customWidth="1" min="5" max="5" width="18.71"/>
    <col customWidth="1" min="6" max="8" width="19.57"/>
  </cols>
  <sheetData>
    <row r="1">
      <c r="A1" s="1" t="s">
        <v>321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>
      <c r="A2" s="4" t="s">
        <v>8</v>
      </c>
      <c r="B2" s="5">
        <f>SUM(C2:H2)</f>
        <v>2366</v>
      </c>
      <c r="C2" s="6">
        <f t="shared" ref="C2:H2" si="1">SUM(C4,C7)</f>
        <v>612</v>
      </c>
      <c r="D2" s="6">
        <f t="shared" si="1"/>
        <v>257</v>
      </c>
      <c r="E2" s="6">
        <f t="shared" si="1"/>
        <v>305</v>
      </c>
      <c r="F2" s="6">
        <f t="shared" si="1"/>
        <v>512</v>
      </c>
      <c r="G2" s="6">
        <f t="shared" si="1"/>
        <v>105</v>
      </c>
      <c r="H2" s="6">
        <f t="shared" si="1"/>
        <v>575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>
      <c r="A3" s="8" t="s">
        <v>9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>
      <c r="A4" s="12" t="s">
        <v>10</v>
      </c>
      <c r="B4" s="13">
        <f>SUM(C4:H4)</f>
        <v>1143</v>
      </c>
      <c r="C4" s="14">
        <v>227.0</v>
      </c>
      <c r="D4" s="14">
        <v>216.0</v>
      </c>
      <c r="E4" s="14">
        <v>111.0</v>
      </c>
      <c r="F4" s="14">
        <v>147.0</v>
      </c>
      <c r="G4" s="14">
        <v>97.0</v>
      </c>
      <c r="H4" s="14">
        <v>345.0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hidden="1">
      <c r="A5" s="12"/>
      <c r="B5" s="16">
        <f t="shared" ref="B5:H5" si="2">DIVIDE(B4,B2)</f>
        <v>0.4830938292</v>
      </c>
      <c r="C5" s="16">
        <f t="shared" si="2"/>
        <v>0.3709150327</v>
      </c>
      <c r="D5" s="16">
        <f t="shared" si="2"/>
        <v>0.8404669261</v>
      </c>
      <c r="E5" s="16">
        <f t="shared" si="2"/>
        <v>0.3639344262</v>
      </c>
      <c r="F5" s="16">
        <f t="shared" si="2"/>
        <v>0.287109375</v>
      </c>
      <c r="G5" s="16">
        <f t="shared" si="2"/>
        <v>0.9238095238</v>
      </c>
      <c r="H5" s="16">
        <f t="shared" si="2"/>
        <v>0.6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>
      <c r="A6" s="12"/>
      <c r="B6" s="18">
        <f>IFERROR(__xludf.DUMMYFUNCTION("TO_PERCENT(B5)"),0.4830938292476754)</f>
        <v>0.4830938292</v>
      </c>
      <c r="C6" s="18">
        <f>IFERROR(__xludf.DUMMYFUNCTION("TO_PERCENT(C5)"),0.3709150326797386)</f>
        <v>0.3709150327</v>
      </c>
      <c r="D6" s="18">
        <f>IFERROR(__xludf.DUMMYFUNCTION("TO_PERCENT(D5)"),0.8404669260700389)</f>
        <v>0.8404669261</v>
      </c>
      <c r="E6" s="18">
        <f>IFERROR(__xludf.DUMMYFUNCTION("TO_PERCENT(E5)"),0.3639344262295082)</f>
        <v>0.3639344262</v>
      </c>
      <c r="F6" s="18">
        <f>IFERROR(__xludf.DUMMYFUNCTION("TO_PERCENT(F5)"),0.287109375)</f>
        <v>0.287109375</v>
      </c>
      <c r="G6" s="18">
        <f>IFERROR(__xludf.DUMMYFUNCTION("TO_PERCENT(G5)"),0.9238095238095239)</f>
        <v>0.9238095238</v>
      </c>
      <c r="H6" s="18">
        <f>IFERROR(__xludf.DUMMYFUNCTION("TO_PERCENT(H5)"),0.6)</f>
        <v>0.6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>
      <c r="A7" s="12" t="s">
        <v>11</v>
      </c>
      <c r="B7" s="13">
        <f>SUM(C7:H7)</f>
        <v>1223</v>
      </c>
      <c r="C7" s="14">
        <v>385.0</v>
      </c>
      <c r="D7" s="20">
        <v>41.0</v>
      </c>
      <c r="E7" s="14">
        <v>194.0</v>
      </c>
      <c r="F7" s="14">
        <v>365.0</v>
      </c>
      <c r="G7" s="14">
        <v>8.0</v>
      </c>
      <c r="H7" s="14">
        <v>230.0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idden="1">
      <c r="A8" s="12"/>
      <c r="B8" s="16">
        <f t="shared" ref="B8:H8" si="3">DIVIDE(B7,B2)</f>
        <v>0.5169061708</v>
      </c>
      <c r="C8" s="16">
        <f t="shared" si="3"/>
        <v>0.6290849673</v>
      </c>
      <c r="D8" s="16">
        <f t="shared" si="3"/>
        <v>0.1595330739</v>
      </c>
      <c r="E8" s="16">
        <f t="shared" si="3"/>
        <v>0.6360655738</v>
      </c>
      <c r="F8" s="16">
        <f t="shared" si="3"/>
        <v>0.712890625</v>
      </c>
      <c r="G8" s="16">
        <f t="shared" si="3"/>
        <v>0.07619047619</v>
      </c>
      <c r="H8" s="16">
        <f t="shared" si="3"/>
        <v>0.4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>
      <c r="A9" s="12"/>
      <c r="B9" s="18">
        <f>IFERROR(__xludf.DUMMYFUNCTION("TO_PERCENT(B8)"),0.5169061707523246)</f>
        <v>0.5169061708</v>
      </c>
      <c r="C9" s="18">
        <f>IFERROR(__xludf.DUMMYFUNCTION("TO_PERCENT(C8)"),0.6290849673202614)</f>
        <v>0.6290849673</v>
      </c>
      <c r="D9" s="18">
        <f>IFERROR(__xludf.DUMMYFUNCTION("TO_PERCENT(D8)"),0.15953307392996108)</f>
        <v>0.1595330739</v>
      </c>
      <c r="E9" s="18">
        <f>IFERROR(__xludf.DUMMYFUNCTION("TO_PERCENT(E8)"),0.6360655737704918)</f>
        <v>0.6360655738</v>
      </c>
      <c r="F9" s="18">
        <f>IFERROR(__xludf.DUMMYFUNCTION("TO_PERCENT(F8)"),0.712890625)</f>
        <v>0.712890625</v>
      </c>
      <c r="G9" s="18">
        <f>IFERROR(__xludf.DUMMYFUNCTION("TO_PERCENT(G8)"),0.0761904761904762)</f>
        <v>0.07619047619</v>
      </c>
      <c r="H9" s="18">
        <f>IFERROR(__xludf.DUMMYFUNCTION("TO_PERCENT(H8)"),0.4)</f>
        <v>0.4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>
      <c r="A10" s="21" t="s">
        <v>12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>
      <c r="A11" s="21">
        <v>4.0</v>
      </c>
      <c r="B11" s="25">
        <f t="shared" ref="B11:B17" si="4">SUM(C11:H11)</f>
        <v>13</v>
      </c>
      <c r="C11" s="26">
        <v>1.0</v>
      </c>
      <c r="D11" s="26"/>
      <c r="E11" s="26"/>
      <c r="F11" s="26">
        <v>1.0</v>
      </c>
      <c r="G11" s="26"/>
      <c r="H11" s="26">
        <v>11.0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>
      <c r="A12" s="21">
        <v>5.0</v>
      </c>
      <c r="B12" s="25">
        <f t="shared" si="4"/>
        <v>101</v>
      </c>
      <c r="C12" s="26">
        <v>9.0</v>
      </c>
      <c r="D12" s="26">
        <v>1.0</v>
      </c>
      <c r="E12" s="26"/>
      <c r="F12" s="26">
        <v>2.0</v>
      </c>
      <c r="G12" s="26"/>
      <c r="H12" s="26">
        <v>89.0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>
      <c r="A13" s="21">
        <v>6.0</v>
      </c>
      <c r="B13" s="25">
        <f t="shared" si="4"/>
        <v>332</v>
      </c>
      <c r="C13" s="26">
        <v>110.0</v>
      </c>
      <c r="D13" s="26"/>
      <c r="E13" s="26">
        <v>11.0</v>
      </c>
      <c r="F13" s="26">
        <v>91.0</v>
      </c>
      <c r="G13" s="26"/>
      <c r="H13" s="29">
        <v>120.0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>
      <c r="A14" s="21">
        <v>7.0</v>
      </c>
      <c r="B14" s="25">
        <f t="shared" si="4"/>
        <v>729</v>
      </c>
      <c r="C14" s="29">
        <v>283.0</v>
      </c>
      <c r="D14" s="26">
        <v>21.0</v>
      </c>
      <c r="E14" s="26">
        <v>43.0</v>
      </c>
      <c r="F14" s="29">
        <v>230.0</v>
      </c>
      <c r="G14" s="26">
        <v>1.0</v>
      </c>
      <c r="H14" s="29">
        <v>151.0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>
      <c r="A15" s="21">
        <v>8.0</v>
      </c>
      <c r="B15" s="25">
        <f t="shared" si="4"/>
        <v>597</v>
      </c>
      <c r="C15" s="26">
        <v>121.0</v>
      </c>
      <c r="D15" s="26">
        <v>66.0</v>
      </c>
      <c r="E15" s="29">
        <v>88.0</v>
      </c>
      <c r="F15" s="26">
        <v>135.0</v>
      </c>
      <c r="G15" s="26">
        <v>45.0</v>
      </c>
      <c r="H15" s="29">
        <v>142.0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>
      <c r="A16" s="21">
        <v>9.0</v>
      </c>
      <c r="B16" s="25">
        <f t="shared" si="4"/>
        <v>427</v>
      </c>
      <c r="C16" s="26">
        <v>58.0</v>
      </c>
      <c r="D16" s="29">
        <v>128.0</v>
      </c>
      <c r="E16" s="29">
        <v>88.0</v>
      </c>
      <c r="F16" s="26">
        <v>36.0</v>
      </c>
      <c r="G16" s="26">
        <v>58.0</v>
      </c>
      <c r="H16" s="26">
        <v>59.0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>
      <c r="A17" s="21">
        <v>10.0</v>
      </c>
      <c r="B17" s="25">
        <f t="shared" si="4"/>
        <v>157</v>
      </c>
      <c r="C17" s="26">
        <v>20.0</v>
      </c>
      <c r="D17" s="26">
        <v>41.0</v>
      </c>
      <c r="E17" s="26">
        <v>75.0</v>
      </c>
      <c r="F17" s="26">
        <v>17.0</v>
      </c>
      <c r="G17" s="26">
        <v>1.0</v>
      </c>
      <c r="H17" s="26">
        <v>3.0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>
      <c r="A18" s="31" t="s">
        <v>13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>
      <c r="A19" s="35" t="s">
        <v>322</v>
      </c>
      <c r="B19" s="32">
        <f t="shared" ref="B19:B28" si="5">SUM(C19:H19)</f>
        <v>1321</v>
      </c>
      <c r="C19" s="29">
        <v>326.0</v>
      </c>
      <c r="D19" s="29">
        <v>227.0</v>
      </c>
      <c r="E19" s="29">
        <v>259.0</v>
      </c>
      <c r="F19" s="29">
        <v>186.0</v>
      </c>
      <c r="G19" s="36">
        <v>69.0</v>
      </c>
      <c r="H19" s="29">
        <v>254.0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>
      <c r="A20" s="35" t="s">
        <v>14</v>
      </c>
      <c r="B20" s="32">
        <f t="shared" si="5"/>
        <v>305</v>
      </c>
      <c r="C20" s="36">
        <v>54.0</v>
      </c>
      <c r="D20" s="36">
        <v>13.0</v>
      </c>
      <c r="E20" s="36">
        <v>6.0</v>
      </c>
      <c r="F20" s="29">
        <v>122.0</v>
      </c>
      <c r="G20" s="36">
        <v>33.0</v>
      </c>
      <c r="H20" s="36">
        <v>77.0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>
      <c r="A21" s="35" t="s">
        <v>15</v>
      </c>
      <c r="B21" s="32">
        <f t="shared" si="5"/>
        <v>301</v>
      </c>
      <c r="C21" s="36">
        <v>87.0</v>
      </c>
      <c r="D21" s="36">
        <v>10.0</v>
      </c>
      <c r="E21" s="36">
        <v>1.0</v>
      </c>
      <c r="F21" s="36">
        <v>79.0</v>
      </c>
      <c r="G21" s="36"/>
      <c r="H21" s="29">
        <v>124.0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>
      <c r="A22" s="35" t="s">
        <v>16</v>
      </c>
      <c r="B22" s="32">
        <f t="shared" si="5"/>
        <v>212</v>
      </c>
      <c r="C22" s="36">
        <v>57.0</v>
      </c>
      <c r="D22" s="36"/>
      <c r="E22" s="36">
        <v>34.0</v>
      </c>
      <c r="F22" s="36">
        <v>73.0</v>
      </c>
      <c r="G22" s="36"/>
      <c r="H22" s="36">
        <v>48.0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>
      <c r="A23" s="38" t="s">
        <v>17</v>
      </c>
      <c r="B23" s="32">
        <f t="shared" si="5"/>
        <v>122</v>
      </c>
      <c r="C23" s="36">
        <v>47.0</v>
      </c>
      <c r="D23" s="36">
        <v>1.0</v>
      </c>
      <c r="E23" s="36">
        <v>1.0</v>
      </c>
      <c r="F23" s="40">
        <v>15.0</v>
      </c>
      <c r="G23" s="40"/>
      <c r="H23" s="40">
        <v>58.0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>
      <c r="A24" s="41" t="s">
        <v>18</v>
      </c>
      <c r="B24" s="32">
        <f t="shared" si="5"/>
        <v>42</v>
      </c>
      <c r="C24" s="36">
        <v>1.0</v>
      </c>
      <c r="D24" s="36">
        <v>5.0</v>
      </c>
      <c r="E24" s="36">
        <v>2.0</v>
      </c>
      <c r="F24" s="36">
        <v>28.0</v>
      </c>
      <c r="G24" s="36">
        <v>3.0</v>
      </c>
      <c r="H24" s="36">
        <v>3.0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>
      <c r="A25" s="41" t="s">
        <v>19</v>
      </c>
      <c r="B25" s="32">
        <f t="shared" si="5"/>
        <v>24</v>
      </c>
      <c r="C25" s="36">
        <v>18.0</v>
      </c>
      <c r="D25" s="36">
        <v>1.0</v>
      </c>
      <c r="E25" s="36">
        <v>1.0</v>
      </c>
      <c r="F25" s="36">
        <v>2.0</v>
      </c>
      <c r="G25" s="36"/>
      <c r="H25" s="36">
        <v>2.0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>
      <c r="A26" s="38" t="s">
        <v>20</v>
      </c>
      <c r="B26" s="32">
        <f t="shared" si="5"/>
        <v>24</v>
      </c>
      <c r="C26" s="36">
        <v>16.0</v>
      </c>
      <c r="D26" s="36"/>
      <c r="E26" s="36"/>
      <c r="F26" s="36">
        <v>2.0</v>
      </c>
      <c r="G26" s="36"/>
      <c r="H26" s="36">
        <v>6.0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>
      <c r="A27" s="41" t="s">
        <v>21</v>
      </c>
      <c r="B27" s="32">
        <f t="shared" si="5"/>
        <v>8</v>
      </c>
      <c r="C27" s="36">
        <v>6.0</v>
      </c>
      <c r="D27" s="36"/>
      <c r="E27" s="36"/>
      <c r="F27" s="36"/>
      <c r="G27" s="36"/>
      <c r="H27" s="36">
        <v>2.0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>
      <c r="A28" s="41" t="s">
        <v>22</v>
      </c>
      <c r="B28" s="32">
        <f t="shared" si="5"/>
        <v>0</v>
      </c>
      <c r="C28" s="36"/>
      <c r="D28" s="36"/>
      <c r="E28" s="36"/>
      <c r="F28" s="36"/>
      <c r="G28" s="36"/>
      <c r="H28" s="36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>
      <c r="A29" s="43" t="s">
        <v>23</v>
      </c>
      <c r="B29" s="44"/>
      <c r="C29" s="45"/>
      <c r="D29" s="45"/>
      <c r="E29" s="45"/>
      <c r="F29" s="47"/>
      <c r="G29" s="47"/>
      <c r="H29" s="47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>
      <c r="A30" s="48" t="s">
        <v>24</v>
      </c>
      <c r="B30" s="49">
        <f t="shared" ref="B30:B31" si="6">SUM(C30:H30)</f>
        <v>1772</v>
      </c>
      <c r="C30" s="47">
        <v>508.0</v>
      </c>
      <c r="D30" s="47">
        <v>127.0</v>
      </c>
      <c r="E30" s="47">
        <v>162.0</v>
      </c>
      <c r="F30" s="47">
        <v>427.0</v>
      </c>
      <c r="G30" s="47">
        <v>73.0</v>
      </c>
      <c r="H30" s="47">
        <v>475.0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>
      <c r="A31" s="48" t="s">
        <v>25</v>
      </c>
      <c r="B31" s="49">
        <f t="shared" si="6"/>
        <v>594</v>
      </c>
      <c r="C31" s="47">
        <v>104.0</v>
      </c>
      <c r="D31" s="47">
        <v>130.0</v>
      </c>
      <c r="E31" s="47">
        <v>143.0</v>
      </c>
      <c r="F31" s="47">
        <v>85.0</v>
      </c>
      <c r="G31" s="47">
        <v>32.0</v>
      </c>
      <c r="H31" s="47">
        <v>100.0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>
      <c r="A32" s="51" t="s">
        <v>26</v>
      </c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>
      <c r="A33" s="55" t="s">
        <v>27</v>
      </c>
      <c r="B33" s="56">
        <f t="shared" ref="B33:B35" si="7">SUM(C33:H33)</f>
        <v>48</v>
      </c>
      <c r="C33" s="57">
        <v>34.0</v>
      </c>
      <c r="D33" s="57">
        <v>1.0</v>
      </c>
      <c r="E33" s="57">
        <v>1.0</v>
      </c>
      <c r="F33" s="57">
        <v>4.0</v>
      </c>
      <c r="G33" s="57"/>
      <c r="H33" s="57">
        <v>8.0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>
      <c r="A34" s="55" t="s">
        <v>28</v>
      </c>
      <c r="B34" s="56">
        <f t="shared" si="7"/>
        <v>1961</v>
      </c>
      <c r="C34" s="57">
        <v>484.0</v>
      </c>
      <c r="D34" s="57">
        <v>241.0</v>
      </c>
      <c r="E34" s="57">
        <v>301.0</v>
      </c>
      <c r="F34" s="57">
        <v>396.0</v>
      </c>
      <c r="G34" s="57">
        <v>102.0</v>
      </c>
      <c r="H34" s="57">
        <v>437.0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>
      <c r="A35" s="55" t="s">
        <v>29</v>
      </c>
      <c r="B35" s="56">
        <f t="shared" si="7"/>
        <v>357</v>
      </c>
      <c r="C35" s="57">
        <v>94.0</v>
      </c>
      <c r="D35" s="57">
        <v>15.0</v>
      </c>
      <c r="E35" s="57">
        <v>3.0</v>
      </c>
      <c r="F35" s="57">
        <v>112.0</v>
      </c>
      <c r="G35" s="57">
        <v>3.0</v>
      </c>
      <c r="H35" s="57">
        <v>130.0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>
      <c r="A36" s="59" t="s">
        <v>30</v>
      </c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</row>
    <row r="37">
      <c r="A37" s="63" t="s">
        <v>31</v>
      </c>
      <c r="B37" s="64">
        <f t="shared" ref="B37:B42" si="8">SUM(C37:H37)</f>
        <v>597</v>
      </c>
      <c r="C37" s="65">
        <v>1.0</v>
      </c>
      <c r="D37" s="65">
        <v>1.0</v>
      </c>
      <c r="E37" s="65"/>
      <c r="F37" s="65">
        <v>34.0</v>
      </c>
      <c r="G37" s="65"/>
      <c r="H37" s="29">
        <v>561.0</v>
      </c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</row>
    <row r="38">
      <c r="A38" s="63" t="s">
        <v>32</v>
      </c>
      <c r="B38" s="64">
        <f t="shared" si="8"/>
        <v>1210</v>
      </c>
      <c r="C38" s="29">
        <v>611.0</v>
      </c>
      <c r="D38" s="29">
        <v>256.0</v>
      </c>
      <c r="E38" s="29">
        <v>305.0</v>
      </c>
      <c r="F38" s="65">
        <v>35.0</v>
      </c>
      <c r="G38" s="65"/>
      <c r="H38" s="65">
        <v>3.0</v>
      </c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</row>
    <row r="39">
      <c r="A39" s="68" t="s">
        <v>33</v>
      </c>
      <c r="B39" s="64">
        <f t="shared" si="8"/>
        <v>346</v>
      </c>
      <c r="C39" s="65"/>
      <c r="D39" s="65"/>
      <c r="E39" s="65"/>
      <c r="F39" s="29">
        <v>340.0</v>
      </c>
      <c r="G39" s="65"/>
      <c r="H39" s="65">
        <v>6.0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</row>
    <row r="40">
      <c r="A40" s="68" t="s">
        <v>34</v>
      </c>
      <c r="B40" s="64">
        <f t="shared" si="8"/>
        <v>106</v>
      </c>
      <c r="C40" s="65"/>
      <c r="D40" s="65"/>
      <c r="E40" s="65"/>
      <c r="F40" s="65"/>
      <c r="G40" s="29">
        <v>105.0</v>
      </c>
      <c r="H40" s="65">
        <v>1.0</v>
      </c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</row>
    <row r="41">
      <c r="A41" s="63" t="s">
        <v>35</v>
      </c>
      <c r="B41" s="64">
        <f t="shared" si="8"/>
        <v>452</v>
      </c>
      <c r="C41" s="65">
        <f t="shared" ref="C41:H41" si="9">SUM(C39:C40)</f>
        <v>0</v>
      </c>
      <c r="D41" s="65">
        <f t="shared" si="9"/>
        <v>0</v>
      </c>
      <c r="E41" s="65">
        <f t="shared" si="9"/>
        <v>0</v>
      </c>
      <c r="F41" s="29">
        <f t="shared" si="9"/>
        <v>340</v>
      </c>
      <c r="G41" s="65">
        <f t="shared" si="9"/>
        <v>105</v>
      </c>
      <c r="H41" s="65">
        <f t="shared" si="9"/>
        <v>7</v>
      </c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</row>
    <row r="42">
      <c r="A42" s="63" t="s">
        <v>36</v>
      </c>
      <c r="B42" s="64">
        <f t="shared" si="8"/>
        <v>107</v>
      </c>
      <c r="C42" s="65"/>
      <c r="D42" s="65"/>
      <c r="E42" s="65"/>
      <c r="F42" s="29">
        <v>103.0</v>
      </c>
      <c r="G42" s="65"/>
      <c r="H42" s="65">
        <v>4.0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</row>
    <row r="43">
      <c r="A43" s="71" t="s">
        <v>37</v>
      </c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</row>
    <row r="44">
      <c r="A44" s="75" t="s">
        <v>38</v>
      </c>
      <c r="B44" s="76">
        <f t="shared" ref="B44:B47" si="10">AVERAGE(C44:H44)</f>
        <v>133.7787782</v>
      </c>
      <c r="C44" s="77">
        <v>189.095915032679</v>
      </c>
      <c r="D44" s="77">
        <v>145.153307392996</v>
      </c>
      <c r="E44" s="77">
        <v>59.2285245901639</v>
      </c>
      <c r="F44" s="77">
        <v>128.5333984375</v>
      </c>
      <c r="G44" s="77">
        <v>127.689523809523</v>
      </c>
      <c r="H44" s="77">
        <v>152.971999999999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</row>
    <row r="45">
      <c r="A45" s="75" t="s">
        <v>39</v>
      </c>
      <c r="B45" s="76">
        <f t="shared" si="10"/>
        <v>117.3333333</v>
      </c>
      <c r="C45" s="77">
        <v>133.0</v>
      </c>
      <c r="D45" s="77">
        <v>129.0</v>
      </c>
      <c r="E45" s="77">
        <v>55.0</v>
      </c>
      <c r="F45" s="77">
        <v>129.0</v>
      </c>
      <c r="G45" s="77">
        <v>129.0</v>
      </c>
      <c r="H45" s="77">
        <v>129.0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</row>
    <row r="46">
      <c r="A46" s="75" t="s">
        <v>40</v>
      </c>
      <c r="B46" s="76">
        <f t="shared" si="10"/>
        <v>468.55</v>
      </c>
      <c r="C46" s="77">
        <v>598.4</v>
      </c>
      <c r="D46" s="77">
        <v>388.2</v>
      </c>
      <c r="E46" s="77">
        <v>320.0</v>
      </c>
      <c r="F46" s="77">
        <v>581.2</v>
      </c>
      <c r="G46" s="77">
        <v>388.2</v>
      </c>
      <c r="H46" s="77">
        <v>535.3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</row>
    <row r="47">
      <c r="A47" s="75" t="s">
        <v>41</v>
      </c>
      <c r="B47" s="76">
        <f t="shared" si="10"/>
        <v>20.08333333</v>
      </c>
      <c r="C47" s="77">
        <v>0.0</v>
      </c>
      <c r="D47" s="77">
        <v>71.2</v>
      </c>
      <c r="E47" s="77">
        <v>0.0</v>
      </c>
      <c r="F47" s="77">
        <v>2.0</v>
      </c>
      <c r="G47" s="77">
        <v>45.0</v>
      </c>
      <c r="H47" s="77">
        <v>2.3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</row>
    <row r="48">
      <c r="A48" s="79" t="s">
        <v>42</v>
      </c>
      <c r="B48" s="80"/>
      <c r="C48" s="81"/>
      <c r="D48" s="81"/>
      <c r="E48" s="81"/>
      <c r="F48" s="81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>
      <c r="A49" s="108"/>
      <c r="B49" s="109"/>
      <c r="C49" s="110" t="s">
        <v>323</v>
      </c>
      <c r="D49" s="110" t="s">
        <v>324</v>
      </c>
      <c r="E49" s="66" t="s">
        <v>325</v>
      </c>
      <c r="F49" s="66" t="s">
        <v>326</v>
      </c>
      <c r="G49" s="111" t="s">
        <v>327</v>
      </c>
      <c r="H49" s="111" t="s">
        <v>328</v>
      </c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>
      <c r="A50" s="112"/>
      <c r="B50" s="109"/>
      <c r="C50" s="113" t="s">
        <v>329</v>
      </c>
      <c r="D50" s="113" t="s">
        <v>330</v>
      </c>
      <c r="E50" s="83" t="s">
        <v>331</v>
      </c>
      <c r="F50" s="66" t="s">
        <v>332</v>
      </c>
      <c r="G50" s="114" t="s">
        <v>153</v>
      </c>
      <c r="H50" s="111" t="s">
        <v>333</v>
      </c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>
      <c r="A51" s="108"/>
      <c r="B51" s="109"/>
      <c r="C51" s="113" t="s">
        <v>334</v>
      </c>
      <c r="D51" s="113" t="s">
        <v>335</v>
      </c>
      <c r="E51" s="82" t="s">
        <v>336</v>
      </c>
      <c r="F51" s="82" t="s">
        <v>337</v>
      </c>
      <c r="G51" s="114"/>
      <c r="H51" s="111" t="s">
        <v>338</v>
      </c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>
      <c r="A52" s="108"/>
      <c r="B52" s="109"/>
      <c r="C52" s="113" t="s">
        <v>339</v>
      </c>
      <c r="D52" s="113"/>
      <c r="E52" s="83" t="s">
        <v>340</v>
      </c>
      <c r="F52" s="83" t="s">
        <v>341</v>
      </c>
      <c r="G52" s="114"/>
      <c r="H52" s="114" t="s">
        <v>342</v>
      </c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>
      <c r="A53" s="108"/>
      <c r="B53" s="109"/>
      <c r="C53" s="113" t="s">
        <v>343</v>
      </c>
      <c r="D53" s="113"/>
      <c r="E53" s="83" t="s">
        <v>344</v>
      </c>
      <c r="F53" s="83" t="s">
        <v>345</v>
      </c>
      <c r="G53" s="114"/>
      <c r="H53" s="114" t="s">
        <v>346</v>
      </c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>
      <c r="A54" s="108"/>
      <c r="B54" s="109"/>
      <c r="C54" s="113" t="s">
        <v>347</v>
      </c>
      <c r="D54" s="113"/>
      <c r="E54" s="82" t="s">
        <v>168</v>
      </c>
      <c r="F54" s="82" t="s">
        <v>348</v>
      </c>
      <c r="G54" s="114"/>
      <c r="H54" s="114" t="s">
        <v>349</v>
      </c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>
      <c r="A55" s="108"/>
      <c r="B55" s="109"/>
      <c r="C55" s="113" t="s">
        <v>350</v>
      </c>
      <c r="D55" s="113"/>
      <c r="E55" s="83" t="s">
        <v>171</v>
      </c>
      <c r="F55" s="83" t="s">
        <v>139</v>
      </c>
      <c r="G55" s="114"/>
      <c r="H55" s="114" t="s">
        <v>351</v>
      </c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>
      <c r="A56" s="108"/>
      <c r="B56" s="109"/>
      <c r="C56" s="113" t="s">
        <v>352</v>
      </c>
      <c r="D56" s="115"/>
      <c r="E56" s="83" t="s">
        <v>174</v>
      </c>
      <c r="F56" s="83" t="s">
        <v>353</v>
      </c>
      <c r="G56" s="114"/>
      <c r="H56" s="114" t="s">
        <v>354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>
      <c r="A57" s="108"/>
      <c r="B57" s="109"/>
      <c r="C57" s="113" t="s">
        <v>223</v>
      </c>
      <c r="D57" s="113"/>
      <c r="E57" s="82" t="s">
        <v>355</v>
      </c>
      <c r="F57" s="82" t="s">
        <v>356</v>
      </c>
      <c r="G57" s="114"/>
      <c r="H57" s="114" t="s">
        <v>357</v>
      </c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>
      <c r="A58" s="108"/>
      <c r="B58" s="109"/>
      <c r="C58" s="113" t="s">
        <v>358</v>
      </c>
      <c r="D58" s="83"/>
      <c r="E58" s="83" t="s">
        <v>359</v>
      </c>
      <c r="F58" s="83" t="s">
        <v>360</v>
      </c>
      <c r="G58" s="114"/>
      <c r="H58" s="114" t="s">
        <v>361</v>
      </c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>
      <c r="A59" s="108"/>
      <c r="B59" s="109"/>
      <c r="C59" s="113" t="s">
        <v>362</v>
      </c>
      <c r="D59" s="84"/>
      <c r="E59" s="82" t="s">
        <v>180</v>
      </c>
      <c r="F59" s="81"/>
      <c r="G59" s="84"/>
      <c r="H59" s="114" t="s">
        <v>363</v>
      </c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>
      <c r="A60" s="108"/>
      <c r="B60" s="109"/>
      <c r="C60" s="113" t="s">
        <v>364</v>
      </c>
      <c r="D60" s="84"/>
      <c r="E60" s="83" t="s">
        <v>365</v>
      </c>
      <c r="F60" s="83"/>
      <c r="G60" s="114"/>
      <c r="H60" s="114" t="s">
        <v>366</v>
      </c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>
      <c r="A61" s="108"/>
      <c r="B61" s="109"/>
      <c r="C61" s="113" t="s">
        <v>367</v>
      </c>
      <c r="D61" s="113"/>
      <c r="E61" s="83" t="s">
        <v>368</v>
      </c>
      <c r="F61" s="83"/>
      <c r="G61" s="114"/>
      <c r="H61" s="114" t="s">
        <v>369</v>
      </c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>
      <c r="A62" s="108"/>
      <c r="B62" s="109"/>
      <c r="C62" s="113" t="s">
        <v>370</v>
      </c>
      <c r="D62" s="116"/>
      <c r="E62" s="82" t="s">
        <v>371</v>
      </c>
      <c r="F62" s="82"/>
      <c r="G62" s="114"/>
      <c r="H62" s="114" t="s">
        <v>372</v>
      </c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>
      <c r="A63" s="108"/>
      <c r="B63" s="109"/>
      <c r="C63" s="113" t="s">
        <v>373</v>
      </c>
      <c r="D63" s="83"/>
      <c r="E63" s="82" t="s">
        <v>192</v>
      </c>
      <c r="F63" s="82"/>
      <c r="G63" s="114"/>
      <c r="H63" s="114" t="s">
        <v>374</v>
      </c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>
      <c r="A64" s="108"/>
      <c r="B64" s="109"/>
      <c r="C64" s="113" t="s">
        <v>375</v>
      </c>
      <c r="D64" s="84"/>
      <c r="E64" s="82" t="s">
        <v>126</v>
      </c>
      <c r="F64" s="82"/>
      <c r="G64" s="114"/>
      <c r="H64" s="114" t="s">
        <v>123</v>
      </c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>
      <c r="A65" s="108"/>
      <c r="B65" s="109"/>
      <c r="C65" s="113" t="s">
        <v>376</v>
      </c>
      <c r="D65" s="113"/>
      <c r="E65" s="83"/>
      <c r="F65" s="83"/>
      <c r="G65" s="114"/>
      <c r="H65" s="114" t="s">
        <v>377</v>
      </c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>
      <c r="A66" s="89"/>
      <c r="B66" s="90"/>
      <c r="C66" s="91" t="s">
        <v>122</v>
      </c>
      <c r="D66" s="87"/>
      <c r="E66" s="87"/>
      <c r="F66" s="87"/>
      <c r="G66" s="114"/>
      <c r="H66" s="114" t="s">
        <v>378</v>
      </c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</row>
    <row r="67">
      <c r="A67" s="92"/>
      <c r="B67" s="90"/>
      <c r="C67" s="91" t="s">
        <v>379</v>
      </c>
      <c r="D67" s="87"/>
      <c r="E67" s="87"/>
      <c r="F67" s="87"/>
      <c r="G67" s="88"/>
      <c r="H67" s="88" t="s">
        <v>380</v>
      </c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</row>
    <row r="68">
      <c r="A68" s="92"/>
      <c r="B68" s="90"/>
      <c r="C68" s="91" t="s">
        <v>381</v>
      </c>
      <c r="D68" s="87"/>
      <c r="E68" s="87"/>
      <c r="F68" s="87"/>
      <c r="G68" s="88"/>
      <c r="H68" s="88" t="s">
        <v>233</v>
      </c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</row>
    <row r="69">
      <c r="A69" s="92"/>
      <c r="B69" s="90"/>
      <c r="C69" s="91" t="s">
        <v>382</v>
      </c>
      <c r="D69" s="91"/>
      <c r="E69" s="87"/>
      <c r="F69" s="87"/>
      <c r="G69" s="88"/>
      <c r="H69" s="88" t="s">
        <v>353</v>
      </c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</row>
    <row r="70">
      <c r="A70" s="92"/>
      <c r="B70" s="90"/>
      <c r="C70" s="91" t="s">
        <v>383</v>
      </c>
      <c r="D70" s="87"/>
      <c r="E70" s="87"/>
      <c r="F70" s="91"/>
      <c r="G70" s="88"/>
      <c r="H70" s="88" t="s">
        <v>234</v>
      </c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</row>
    <row r="71">
      <c r="A71" s="92"/>
      <c r="B71" s="90"/>
      <c r="C71" s="91" t="s">
        <v>126</v>
      </c>
      <c r="D71" s="87"/>
      <c r="E71" s="87"/>
      <c r="F71" s="87"/>
      <c r="G71" s="87"/>
      <c r="H71" s="87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</row>
    <row r="72">
      <c r="A72" s="92"/>
      <c r="B72" s="90"/>
      <c r="C72" s="91" t="s">
        <v>384</v>
      </c>
      <c r="D72" s="87"/>
      <c r="E72" s="87"/>
      <c r="F72" s="87"/>
      <c r="G72" s="87"/>
      <c r="H72" s="87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</row>
    <row r="73">
      <c r="A73" s="92"/>
      <c r="B73" s="90"/>
      <c r="C73" s="91" t="s">
        <v>127</v>
      </c>
      <c r="D73" s="91"/>
      <c r="E73" s="87"/>
      <c r="F73" s="87"/>
      <c r="G73" s="87"/>
      <c r="H73" s="87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</row>
    <row r="74">
      <c r="A74" s="92"/>
      <c r="B74" s="90"/>
      <c r="C74" s="91"/>
      <c r="D74" s="91"/>
      <c r="E74" s="91"/>
      <c r="F74" s="87"/>
      <c r="G74" s="87"/>
      <c r="H74" s="87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</row>
    <row r="75">
      <c r="A75" s="92"/>
      <c r="B75" s="90"/>
      <c r="C75" s="91"/>
      <c r="D75" s="91"/>
      <c r="E75" s="91"/>
      <c r="F75" s="87"/>
      <c r="G75" s="87"/>
      <c r="H75" s="87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</row>
    <row r="76">
      <c r="A76" s="92"/>
      <c r="B76" s="90"/>
      <c r="C76" s="91"/>
      <c r="D76" s="87"/>
      <c r="E76" s="92"/>
      <c r="F76" s="87"/>
      <c r="G76" s="87"/>
      <c r="H76" s="87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</row>
    <row r="77">
      <c r="A77" s="92"/>
      <c r="B77" s="90"/>
      <c r="C77" s="91"/>
      <c r="D77" s="87"/>
      <c r="E77" s="92"/>
      <c r="F77" s="87"/>
      <c r="G77" s="87"/>
      <c r="H77" s="87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</row>
    <row r="78">
      <c r="A78" s="92"/>
      <c r="B78" s="90"/>
      <c r="C78" s="91"/>
      <c r="D78" s="91"/>
      <c r="E78" s="92"/>
      <c r="F78" s="91"/>
      <c r="G78" s="91"/>
      <c r="H78" s="91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</row>
    <row r="79">
      <c r="A79" s="92"/>
      <c r="B79" s="90"/>
      <c r="C79" s="91"/>
      <c r="D79" s="87"/>
      <c r="E79" s="92"/>
      <c r="F79" s="87"/>
      <c r="G79" s="87"/>
      <c r="H79" s="87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</row>
    <row r="80">
      <c r="A80" s="92"/>
      <c r="B80" s="90"/>
      <c r="C80" s="91"/>
      <c r="D80" s="91"/>
      <c r="E80" s="92"/>
      <c r="F80" s="87"/>
      <c r="G80" s="87"/>
      <c r="H80" s="87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</row>
    <row r="81">
      <c r="A81" s="92"/>
      <c r="B81" s="90"/>
      <c r="C81" s="91"/>
      <c r="D81" s="87"/>
      <c r="E81" s="93"/>
      <c r="F81" s="91"/>
      <c r="G81" s="91"/>
      <c r="H81" s="91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</row>
    <row r="82">
      <c r="A82" s="92"/>
      <c r="B82" s="90"/>
      <c r="C82" s="91"/>
      <c r="D82" s="87"/>
      <c r="E82" s="92"/>
      <c r="F82" s="87"/>
      <c r="G82" s="87"/>
      <c r="H82" s="87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</row>
    <row r="83">
      <c r="A83" s="92"/>
      <c r="B83" s="90"/>
      <c r="C83" s="91"/>
      <c r="D83" s="87"/>
      <c r="E83" s="93"/>
      <c r="F83" s="87"/>
      <c r="G83" s="87"/>
      <c r="H83" s="87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</row>
    <row r="84">
      <c r="A84" s="92"/>
      <c r="B84" s="90"/>
      <c r="C84" s="91"/>
      <c r="D84" s="92"/>
      <c r="E84" s="92"/>
      <c r="F84" s="87"/>
      <c r="G84" s="87"/>
      <c r="H84" s="87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</row>
    <row r="85">
      <c r="A85" s="92"/>
      <c r="B85" s="90"/>
      <c r="C85" s="91"/>
      <c r="D85" s="92"/>
      <c r="E85" s="92"/>
      <c r="F85" s="87"/>
      <c r="G85" s="87"/>
      <c r="H85" s="87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</row>
    <row r="86">
      <c r="A86" s="92"/>
      <c r="B86" s="90"/>
      <c r="C86" s="87"/>
      <c r="D86" s="93"/>
      <c r="E86" s="92"/>
      <c r="F86" s="87"/>
      <c r="G86" s="87"/>
      <c r="H86" s="87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</row>
    <row r="87">
      <c r="A87" s="94"/>
      <c r="B87" s="95"/>
    </row>
    <row r="88">
      <c r="A88" s="94"/>
      <c r="B88" s="95"/>
    </row>
    <row r="89">
      <c r="A89" s="94"/>
      <c r="B89" s="95"/>
    </row>
    <row r="90">
      <c r="A90" s="94"/>
      <c r="B90" s="95"/>
    </row>
    <row r="91">
      <c r="A91" s="94"/>
      <c r="B91" s="95"/>
    </row>
    <row r="92">
      <c r="A92" s="94"/>
      <c r="B92" s="95"/>
    </row>
    <row r="93">
      <c r="A93" s="94"/>
      <c r="B93" s="95"/>
    </row>
    <row r="94">
      <c r="A94" s="94"/>
      <c r="B94" s="95"/>
    </row>
    <row r="95">
      <c r="A95" s="94"/>
      <c r="B95" s="95"/>
    </row>
    <row r="96">
      <c r="A96" s="94"/>
      <c r="B96" s="95"/>
    </row>
    <row r="97">
      <c r="A97" s="94"/>
      <c r="B97" s="95"/>
    </row>
    <row r="98">
      <c r="A98" s="94"/>
      <c r="B98" s="95"/>
    </row>
    <row r="99">
      <c r="A99" s="94"/>
      <c r="B99" s="95"/>
    </row>
    <row r="100">
      <c r="A100" s="94"/>
      <c r="B100" s="95"/>
    </row>
    <row r="101">
      <c r="A101" s="94"/>
      <c r="B101" s="95"/>
    </row>
    <row r="102">
      <c r="A102" s="94"/>
      <c r="B102" s="95"/>
    </row>
    <row r="103">
      <c r="A103" s="94"/>
      <c r="B103" s="95"/>
    </row>
    <row r="104">
      <c r="A104" s="94"/>
      <c r="B104" s="95"/>
    </row>
    <row r="105">
      <c r="A105" s="94"/>
      <c r="B105" s="95"/>
    </row>
    <row r="106">
      <c r="A106" s="94"/>
      <c r="B106" s="95"/>
    </row>
    <row r="107">
      <c r="A107" s="94"/>
      <c r="B107" s="95"/>
    </row>
    <row r="108">
      <c r="A108" s="94"/>
      <c r="B108" s="95"/>
    </row>
    <row r="109">
      <c r="A109" s="94"/>
      <c r="B109" s="95"/>
    </row>
    <row r="110">
      <c r="A110" s="94"/>
      <c r="B110" s="95"/>
    </row>
    <row r="111">
      <c r="A111" s="94"/>
      <c r="B111" s="95"/>
    </row>
    <row r="112">
      <c r="A112" s="94"/>
      <c r="B112" s="95"/>
    </row>
    <row r="113">
      <c r="A113" s="94"/>
      <c r="B113" s="95"/>
    </row>
    <row r="114">
      <c r="A114" s="94"/>
      <c r="B114" s="95"/>
    </row>
    <row r="115">
      <c r="A115" s="94"/>
      <c r="B115" s="95"/>
    </row>
    <row r="116">
      <c r="A116" s="94"/>
      <c r="B116" s="95"/>
    </row>
    <row r="117">
      <c r="A117" s="94"/>
      <c r="B117" s="95"/>
    </row>
    <row r="118">
      <c r="A118" s="94"/>
      <c r="B118" s="95"/>
    </row>
    <row r="119">
      <c r="A119" s="94"/>
      <c r="B119" s="95"/>
    </row>
    <row r="120">
      <c r="A120" s="94"/>
      <c r="B120" s="95"/>
    </row>
    <row r="121">
      <c r="A121" s="94"/>
      <c r="B121" s="95"/>
    </row>
    <row r="122">
      <c r="A122" s="94"/>
      <c r="B122" s="95"/>
    </row>
    <row r="123">
      <c r="A123" s="94"/>
      <c r="B123" s="95"/>
    </row>
    <row r="124">
      <c r="A124" s="94"/>
      <c r="B124" s="95"/>
    </row>
    <row r="125">
      <c r="A125" s="94"/>
      <c r="B125" s="95"/>
    </row>
    <row r="126">
      <c r="A126" s="94"/>
      <c r="B126" s="95"/>
    </row>
    <row r="127">
      <c r="A127" s="94"/>
      <c r="B127" s="95"/>
    </row>
    <row r="128">
      <c r="A128" s="94"/>
      <c r="B128" s="95"/>
    </row>
    <row r="129">
      <c r="A129" s="94"/>
      <c r="B129" s="95"/>
    </row>
    <row r="130">
      <c r="A130" s="94"/>
      <c r="B130" s="95"/>
    </row>
    <row r="131">
      <c r="A131" s="94"/>
      <c r="B131" s="95"/>
    </row>
    <row r="132">
      <c r="A132" s="94"/>
      <c r="B132" s="95"/>
    </row>
    <row r="133">
      <c r="A133" s="94"/>
      <c r="B133" s="95"/>
    </row>
    <row r="134">
      <c r="A134" s="94"/>
      <c r="B134" s="95"/>
    </row>
    <row r="135">
      <c r="A135" s="94"/>
      <c r="B135" s="95"/>
    </row>
    <row r="136">
      <c r="A136" s="94"/>
      <c r="B136" s="95"/>
    </row>
    <row r="137">
      <c r="A137" s="94"/>
      <c r="B137" s="95"/>
    </row>
    <row r="138">
      <c r="A138" s="94"/>
      <c r="B138" s="95"/>
    </row>
    <row r="139">
      <c r="A139" s="94"/>
      <c r="B139" s="95"/>
    </row>
    <row r="140">
      <c r="A140" s="94"/>
      <c r="B140" s="95"/>
    </row>
    <row r="141">
      <c r="A141" s="94"/>
      <c r="B141" s="95"/>
    </row>
    <row r="142">
      <c r="A142" s="94"/>
      <c r="B142" s="95"/>
    </row>
    <row r="143">
      <c r="A143" s="94"/>
      <c r="B143" s="95"/>
    </row>
    <row r="144">
      <c r="A144" s="94"/>
      <c r="B144" s="95"/>
    </row>
    <row r="145">
      <c r="A145" s="94"/>
      <c r="B145" s="95"/>
    </row>
    <row r="146">
      <c r="A146" s="94"/>
      <c r="B146" s="95"/>
    </row>
    <row r="147">
      <c r="A147" s="94"/>
      <c r="B147" s="95"/>
    </row>
    <row r="148">
      <c r="A148" s="94"/>
      <c r="B148" s="95"/>
    </row>
    <row r="149">
      <c r="A149" s="94"/>
      <c r="B149" s="95"/>
    </row>
    <row r="150">
      <c r="A150" s="94"/>
      <c r="B150" s="95"/>
    </row>
    <row r="151">
      <c r="A151" s="94"/>
      <c r="B151" s="95"/>
    </row>
    <row r="152">
      <c r="A152" s="94"/>
      <c r="B152" s="95"/>
    </row>
    <row r="153">
      <c r="A153" s="94"/>
      <c r="B153" s="95"/>
    </row>
    <row r="154">
      <c r="A154" s="94"/>
      <c r="B154" s="95"/>
    </row>
    <row r="155">
      <c r="A155" s="94"/>
      <c r="B155" s="95"/>
    </row>
    <row r="156">
      <c r="A156" s="94"/>
      <c r="B156" s="95"/>
    </row>
    <row r="157">
      <c r="A157" s="94"/>
      <c r="B157" s="95"/>
    </row>
    <row r="158">
      <c r="A158" s="94"/>
      <c r="B158" s="95"/>
    </row>
    <row r="159">
      <c r="A159" s="94"/>
      <c r="B159" s="95"/>
    </row>
    <row r="160">
      <c r="A160" s="94"/>
      <c r="B160" s="95"/>
    </row>
    <row r="161">
      <c r="A161" s="94"/>
      <c r="B161" s="95"/>
    </row>
    <row r="162">
      <c r="A162" s="94"/>
      <c r="B162" s="95"/>
    </row>
    <row r="163">
      <c r="A163" s="94"/>
      <c r="B163" s="95"/>
    </row>
    <row r="164">
      <c r="A164" s="94"/>
      <c r="B164" s="95"/>
    </row>
    <row r="165">
      <c r="A165" s="94"/>
      <c r="B165" s="95"/>
    </row>
    <row r="166">
      <c r="A166" s="94"/>
      <c r="B166" s="95"/>
    </row>
    <row r="167">
      <c r="A167" s="94"/>
      <c r="B167" s="95"/>
    </row>
    <row r="168">
      <c r="A168" s="94"/>
      <c r="B168" s="95"/>
    </row>
    <row r="169">
      <c r="A169" s="94"/>
      <c r="B169" s="95"/>
    </row>
    <row r="170">
      <c r="A170" s="94"/>
      <c r="B170" s="95"/>
    </row>
    <row r="171">
      <c r="A171" s="94"/>
      <c r="B171" s="95"/>
    </row>
    <row r="172">
      <c r="A172" s="94"/>
      <c r="B172" s="95"/>
    </row>
    <row r="173">
      <c r="A173" s="94"/>
      <c r="B173" s="95"/>
    </row>
    <row r="174">
      <c r="A174" s="94"/>
      <c r="B174" s="95"/>
    </row>
    <row r="175">
      <c r="A175" s="94"/>
      <c r="B175" s="95"/>
    </row>
    <row r="176">
      <c r="A176" s="94"/>
      <c r="B176" s="95"/>
    </row>
    <row r="177">
      <c r="A177" s="94"/>
      <c r="B177" s="95"/>
    </row>
    <row r="178">
      <c r="A178" s="94"/>
      <c r="B178" s="95"/>
    </row>
    <row r="179">
      <c r="A179" s="94"/>
      <c r="B179" s="95"/>
    </row>
    <row r="180">
      <c r="A180" s="94"/>
      <c r="B180" s="95"/>
    </row>
    <row r="181">
      <c r="A181" s="94"/>
      <c r="B181" s="95"/>
    </row>
    <row r="182">
      <c r="A182" s="94"/>
      <c r="B182" s="95"/>
    </row>
    <row r="183">
      <c r="A183" s="94"/>
      <c r="B183" s="95"/>
    </row>
    <row r="184">
      <c r="A184" s="94"/>
      <c r="B184" s="95"/>
    </row>
    <row r="185">
      <c r="A185" s="94"/>
      <c r="B185" s="95"/>
    </row>
    <row r="186">
      <c r="A186" s="94"/>
      <c r="B186" s="95"/>
    </row>
    <row r="187">
      <c r="A187" s="94"/>
      <c r="B187" s="95"/>
    </row>
    <row r="188">
      <c r="A188" s="94"/>
      <c r="B188" s="95"/>
    </row>
    <row r="189">
      <c r="A189" s="94"/>
      <c r="B189" s="95"/>
    </row>
    <row r="190">
      <c r="A190" s="94"/>
      <c r="B190" s="95"/>
    </row>
    <row r="191">
      <c r="A191" s="94"/>
      <c r="B191" s="95"/>
    </row>
    <row r="192">
      <c r="A192" s="94"/>
      <c r="B192" s="95"/>
    </row>
    <row r="193">
      <c r="A193" s="94"/>
      <c r="B193" s="95"/>
    </row>
    <row r="194">
      <c r="A194" s="94"/>
      <c r="B194" s="95"/>
    </row>
    <row r="195">
      <c r="A195" s="94"/>
      <c r="B195" s="95"/>
    </row>
    <row r="196">
      <c r="A196" s="94"/>
      <c r="B196" s="95"/>
    </row>
    <row r="197">
      <c r="A197" s="94"/>
      <c r="B197" s="95"/>
    </row>
    <row r="198">
      <c r="A198" s="94"/>
      <c r="B198" s="95"/>
    </row>
    <row r="199">
      <c r="A199" s="94"/>
      <c r="B199" s="95"/>
    </row>
    <row r="200">
      <c r="A200" s="94"/>
      <c r="B200" s="95"/>
    </row>
    <row r="201">
      <c r="A201" s="94"/>
      <c r="B201" s="95"/>
    </row>
    <row r="202">
      <c r="A202" s="94"/>
      <c r="B202" s="95"/>
    </row>
    <row r="203">
      <c r="A203" s="94"/>
      <c r="B203" s="95"/>
    </row>
    <row r="204">
      <c r="A204" s="94"/>
      <c r="B204" s="95"/>
    </row>
    <row r="205">
      <c r="A205" s="94"/>
      <c r="B205" s="95"/>
    </row>
    <row r="206">
      <c r="A206" s="94"/>
      <c r="B206" s="95"/>
    </row>
    <row r="207">
      <c r="A207" s="94"/>
      <c r="B207" s="95"/>
    </row>
    <row r="208">
      <c r="A208" s="94"/>
      <c r="B208" s="95"/>
    </row>
    <row r="209">
      <c r="A209" s="94"/>
      <c r="B209" s="95"/>
    </row>
    <row r="210">
      <c r="A210" s="94"/>
      <c r="B210" s="95"/>
    </row>
    <row r="211">
      <c r="A211" s="94"/>
      <c r="B211" s="95"/>
    </row>
    <row r="212">
      <c r="A212" s="94"/>
      <c r="B212" s="95"/>
    </row>
    <row r="213">
      <c r="A213" s="94"/>
      <c r="B213" s="95"/>
    </row>
    <row r="214">
      <c r="A214" s="94"/>
      <c r="B214" s="95"/>
    </row>
    <row r="215">
      <c r="A215" s="94"/>
      <c r="B215" s="95"/>
    </row>
    <row r="216">
      <c r="A216" s="94"/>
      <c r="B216" s="95"/>
    </row>
    <row r="217">
      <c r="A217" s="94"/>
      <c r="B217" s="95"/>
    </row>
    <row r="218">
      <c r="A218" s="94"/>
      <c r="B218" s="95"/>
    </row>
    <row r="219">
      <c r="A219" s="94"/>
      <c r="B219" s="95"/>
    </row>
    <row r="220">
      <c r="A220" s="94"/>
      <c r="B220" s="95"/>
    </row>
    <row r="221">
      <c r="A221" s="94"/>
      <c r="B221" s="95"/>
    </row>
    <row r="222">
      <c r="A222" s="94"/>
      <c r="B222" s="95"/>
    </row>
    <row r="223">
      <c r="A223" s="94"/>
      <c r="B223" s="95"/>
    </row>
    <row r="224">
      <c r="A224" s="94"/>
      <c r="B224" s="95"/>
    </row>
    <row r="225">
      <c r="A225" s="94"/>
      <c r="B225" s="95"/>
    </row>
    <row r="226">
      <c r="A226" s="94"/>
      <c r="B226" s="95"/>
    </row>
    <row r="227">
      <c r="A227" s="94"/>
      <c r="B227" s="95"/>
    </row>
    <row r="228">
      <c r="A228" s="94"/>
      <c r="B228" s="95"/>
    </row>
    <row r="229">
      <c r="A229" s="94"/>
      <c r="B229" s="95"/>
    </row>
    <row r="230">
      <c r="A230" s="94"/>
      <c r="B230" s="95"/>
    </row>
    <row r="231">
      <c r="A231" s="94"/>
      <c r="B231" s="95"/>
    </row>
    <row r="232">
      <c r="A232" s="94"/>
      <c r="B232" s="95"/>
    </row>
    <row r="233">
      <c r="A233" s="94"/>
      <c r="B233" s="95"/>
    </row>
    <row r="234">
      <c r="A234" s="94"/>
      <c r="B234" s="95"/>
    </row>
    <row r="235">
      <c r="A235" s="94"/>
      <c r="B235" s="95"/>
    </row>
    <row r="236">
      <c r="A236" s="94"/>
      <c r="B236" s="95"/>
    </row>
    <row r="237">
      <c r="A237" s="94"/>
      <c r="B237" s="95"/>
    </row>
    <row r="238">
      <c r="A238" s="94"/>
      <c r="B238" s="95"/>
    </row>
    <row r="239">
      <c r="A239" s="94"/>
      <c r="B239" s="95"/>
    </row>
    <row r="240">
      <c r="A240" s="94"/>
      <c r="B240" s="95"/>
    </row>
    <row r="241">
      <c r="A241" s="94"/>
      <c r="B241" s="95"/>
    </row>
    <row r="242">
      <c r="A242" s="94"/>
      <c r="B242" s="95"/>
    </row>
    <row r="243">
      <c r="A243" s="94"/>
      <c r="B243" s="95"/>
    </row>
    <row r="244">
      <c r="A244" s="94"/>
      <c r="B244" s="95"/>
    </row>
    <row r="245">
      <c r="A245" s="94"/>
      <c r="B245" s="95"/>
    </row>
    <row r="246">
      <c r="A246" s="94"/>
      <c r="B246" s="95"/>
    </row>
    <row r="247">
      <c r="A247" s="94"/>
      <c r="B247" s="95"/>
    </row>
    <row r="248">
      <c r="A248" s="94"/>
      <c r="B248" s="95"/>
    </row>
    <row r="249">
      <c r="A249" s="94"/>
      <c r="B249" s="95"/>
    </row>
    <row r="250">
      <c r="A250" s="94"/>
      <c r="B250" s="95"/>
    </row>
    <row r="251">
      <c r="A251" s="94"/>
      <c r="B251" s="95"/>
    </row>
    <row r="252">
      <c r="A252" s="94"/>
      <c r="B252" s="95"/>
    </row>
    <row r="253">
      <c r="A253" s="94"/>
      <c r="B253" s="95"/>
    </row>
    <row r="254">
      <c r="A254" s="94"/>
      <c r="B254" s="95"/>
    </row>
    <row r="255">
      <c r="A255" s="94"/>
      <c r="B255" s="95"/>
    </row>
    <row r="256">
      <c r="A256" s="94"/>
      <c r="B256" s="95"/>
    </row>
    <row r="257">
      <c r="A257" s="94"/>
      <c r="B257" s="95"/>
    </row>
    <row r="258">
      <c r="A258" s="94"/>
      <c r="B258" s="95"/>
    </row>
    <row r="259">
      <c r="A259" s="94"/>
      <c r="B259" s="95"/>
    </row>
    <row r="260">
      <c r="A260" s="94"/>
      <c r="B260" s="95"/>
    </row>
    <row r="261">
      <c r="A261" s="94"/>
      <c r="B261" s="95"/>
    </row>
    <row r="262">
      <c r="A262" s="94"/>
      <c r="B262" s="95"/>
    </row>
    <row r="263">
      <c r="A263" s="94"/>
      <c r="B263" s="95"/>
    </row>
    <row r="264">
      <c r="A264" s="94"/>
      <c r="B264" s="95"/>
    </row>
    <row r="265">
      <c r="A265" s="94"/>
      <c r="B265" s="95"/>
    </row>
    <row r="266">
      <c r="A266" s="94"/>
      <c r="B266" s="95"/>
    </row>
    <row r="267">
      <c r="A267" s="94"/>
      <c r="B267" s="95"/>
    </row>
    <row r="268">
      <c r="A268" s="94"/>
      <c r="B268" s="95"/>
    </row>
    <row r="269">
      <c r="A269" s="94"/>
      <c r="B269" s="95"/>
    </row>
    <row r="270">
      <c r="A270" s="94"/>
      <c r="B270" s="95"/>
    </row>
    <row r="271">
      <c r="A271" s="94"/>
      <c r="B271" s="95"/>
    </row>
    <row r="272">
      <c r="A272" s="94"/>
      <c r="B272" s="95"/>
    </row>
    <row r="273">
      <c r="A273" s="94"/>
      <c r="B273" s="95"/>
    </row>
    <row r="274">
      <c r="A274" s="94"/>
      <c r="B274" s="95"/>
    </row>
    <row r="275">
      <c r="A275" s="94"/>
      <c r="B275" s="95"/>
    </row>
    <row r="276">
      <c r="A276" s="94"/>
      <c r="B276" s="95"/>
    </row>
    <row r="277">
      <c r="A277" s="94"/>
      <c r="B277" s="95"/>
    </row>
    <row r="278">
      <c r="A278" s="94"/>
      <c r="B278" s="95"/>
    </row>
    <row r="279">
      <c r="A279" s="94"/>
      <c r="B279" s="95"/>
    </row>
    <row r="280">
      <c r="A280" s="94"/>
      <c r="B280" s="95"/>
    </row>
    <row r="281">
      <c r="A281" s="94"/>
      <c r="B281" s="95"/>
    </row>
    <row r="282">
      <c r="A282" s="94"/>
      <c r="B282" s="95"/>
    </row>
    <row r="283">
      <c r="A283" s="94"/>
      <c r="B283" s="95"/>
    </row>
    <row r="284">
      <c r="A284" s="94"/>
      <c r="B284" s="95"/>
    </row>
    <row r="285">
      <c r="A285" s="94"/>
      <c r="B285" s="95"/>
    </row>
    <row r="286">
      <c r="A286" s="94"/>
      <c r="B286" s="95"/>
    </row>
    <row r="287">
      <c r="A287" s="94"/>
      <c r="B287" s="95"/>
    </row>
    <row r="288">
      <c r="A288" s="94"/>
      <c r="B288" s="95"/>
    </row>
    <row r="289">
      <c r="A289" s="94"/>
      <c r="B289" s="95"/>
    </row>
    <row r="290">
      <c r="A290" s="94"/>
      <c r="B290" s="95"/>
    </row>
    <row r="291">
      <c r="A291" s="94"/>
      <c r="B291" s="95"/>
    </row>
    <row r="292">
      <c r="A292" s="94"/>
      <c r="B292" s="95"/>
    </row>
    <row r="293">
      <c r="A293" s="94"/>
      <c r="B293" s="95"/>
    </row>
    <row r="294">
      <c r="A294" s="94"/>
      <c r="B294" s="95"/>
    </row>
    <row r="295">
      <c r="A295" s="94"/>
      <c r="B295" s="95"/>
    </row>
    <row r="296">
      <c r="A296" s="94"/>
      <c r="B296" s="95"/>
    </row>
    <row r="297">
      <c r="A297" s="94"/>
      <c r="B297" s="95"/>
    </row>
    <row r="298">
      <c r="A298" s="94"/>
      <c r="B298" s="95"/>
    </row>
    <row r="299">
      <c r="A299" s="94"/>
      <c r="B299" s="95"/>
    </row>
    <row r="300">
      <c r="A300" s="94"/>
      <c r="B300" s="95"/>
    </row>
    <row r="301">
      <c r="A301" s="94"/>
      <c r="B301" s="95"/>
    </row>
    <row r="302">
      <c r="A302" s="94"/>
      <c r="B302" s="95"/>
    </row>
    <row r="303">
      <c r="A303" s="94"/>
      <c r="B303" s="95"/>
    </row>
    <row r="304">
      <c r="A304" s="94"/>
      <c r="B304" s="95"/>
    </row>
    <row r="305">
      <c r="A305" s="94"/>
      <c r="B305" s="95"/>
    </row>
    <row r="306">
      <c r="A306" s="94"/>
      <c r="B306" s="95"/>
    </row>
    <row r="307">
      <c r="A307" s="94"/>
      <c r="B307" s="95"/>
    </row>
    <row r="308">
      <c r="A308" s="94"/>
      <c r="B308" s="95"/>
    </row>
    <row r="309">
      <c r="A309" s="94"/>
      <c r="B309" s="95"/>
    </row>
    <row r="310">
      <c r="A310" s="94"/>
      <c r="B310" s="95"/>
    </row>
    <row r="311">
      <c r="A311" s="94"/>
      <c r="B311" s="95"/>
    </row>
    <row r="312">
      <c r="A312" s="94"/>
      <c r="B312" s="95"/>
    </row>
    <row r="313">
      <c r="A313" s="94"/>
      <c r="B313" s="95"/>
    </row>
    <row r="314">
      <c r="A314" s="94"/>
      <c r="B314" s="95"/>
    </row>
    <row r="315">
      <c r="A315" s="94"/>
      <c r="B315" s="95"/>
    </row>
    <row r="316">
      <c r="A316" s="94"/>
      <c r="B316" s="95"/>
    </row>
    <row r="317">
      <c r="A317" s="94"/>
      <c r="B317" s="95"/>
    </row>
    <row r="318">
      <c r="A318" s="94"/>
      <c r="B318" s="95"/>
    </row>
    <row r="319">
      <c r="A319" s="94"/>
      <c r="B319" s="95"/>
    </row>
    <row r="320">
      <c r="A320" s="94"/>
      <c r="B320" s="95"/>
    </row>
    <row r="321">
      <c r="A321" s="94"/>
      <c r="B321" s="95"/>
    </row>
    <row r="322">
      <c r="A322" s="94"/>
      <c r="B322" s="95"/>
    </row>
    <row r="323">
      <c r="A323" s="94"/>
      <c r="B323" s="95"/>
    </row>
    <row r="324">
      <c r="A324" s="94"/>
      <c r="B324" s="95"/>
    </row>
    <row r="325">
      <c r="A325" s="94"/>
      <c r="B325" s="95"/>
    </row>
    <row r="326">
      <c r="A326" s="94"/>
      <c r="B326" s="95"/>
    </row>
    <row r="327">
      <c r="A327" s="94"/>
      <c r="B327" s="95"/>
    </row>
    <row r="328">
      <c r="A328" s="94"/>
      <c r="B328" s="95"/>
    </row>
    <row r="329">
      <c r="A329" s="94"/>
      <c r="B329" s="95"/>
    </row>
    <row r="330">
      <c r="A330" s="94"/>
      <c r="B330" s="95"/>
    </row>
    <row r="331">
      <c r="A331" s="94"/>
      <c r="B331" s="95"/>
    </row>
    <row r="332">
      <c r="A332" s="94"/>
      <c r="B332" s="95"/>
    </row>
    <row r="333">
      <c r="A333" s="94"/>
      <c r="B333" s="95"/>
    </row>
    <row r="334">
      <c r="A334" s="94"/>
      <c r="B334" s="95"/>
    </row>
    <row r="335">
      <c r="A335" s="94"/>
      <c r="B335" s="95"/>
    </row>
    <row r="336">
      <c r="A336" s="94"/>
      <c r="B336" s="95"/>
    </row>
    <row r="337">
      <c r="A337" s="94"/>
      <c r="B337" s="95"/>
    </row>
    <row r="338">
      <c r="A338" s="94"/>
      <c r="B338" s="95"/>
    </row>
    <row r="339">
      <c r="A339" s="94"/>
      <c r="B339" s="95"/>
    </row>
    <row r="340">
      <c r="A340" s="94"/>
      <c r="B340" s="95"/>
    </row>
    <row r="341">
      <c r="A341" s="94"/>
      <c r="B341" s="95"/>
    </row>
    <row r="342">
      <c r="A342" s="94"/>
      <c r="B342" s="95"/>
    </row>
    <row r="343">
      <c r="A343" s="94"/>
      <c r="B343" s="95"/>
    </row>
    <row r="344">
      <c r="A344" s="94"/>
      <c r="B344" s="95"/>
    </row>
    <row r="345">
      <c r="A345" s="94"/>
      <c r="B345" s="95"/>
    </row>
    <row r="346">
      <c r="A346" s="94"/>
      <c r="B346" s="95"/>
    </row>
    <row r="347">
      <c r="A347" s="94"/>
      <c r="B347" s="95"/>
    </row>
    <row r="348">
      <c r="A348" s="94"/>
      <c r="B348" s="95"/>
    </row>
    <row r="349">
      <c r="A349" s="94"/>
      <c r="B349" s="95"/>
    </row>
    <row r="350">
      <c r="A350" s="94"/>
      <c r="B350" s="95"/>
    </row>
    <row r="351">
      <c r="A351" s="94"/>
      <c r="B351" s="95"/>
    </row>
    <row r="352">
      <c r="A352" s="94"/>
      <c r="B352" s="95"/>
    </row>
    <row r="353">
      <c r="A353" s="94"/>
      <c r="B353" s="95"/>
    </row>
    <row r="354">
      <c r="A354" s="94"/>
      <c r="B354" s="95"/>
    </row>
    <row r="355">
      <c r="A355" s="94"/>
      <c r="B355" s="95"/>
    </row>
    <row r="356">
      <c r="A356" s="94"/>
      <c r="B356" s="95"/>
    </row>
    <row r="357">
      <c r="A357" s="94"/>
      <c r="B357" s="95"/>
    </row>
    <row r="358">
      <c r="A358" s="94"/>
      <c r="B358" s="95"/>
    </row>
    <row r="359">
      <c r="A359" s="94"/>
      <c r="B359" s="95"/>
    </row>
    <row r="360">
      <c r="A360" s="94"/>
      <c r="B360" s="95"/>
    </row>
    <row r="361">
      <c r="A361" s="94"/>
      <c r="B361" s="95"/>
    </row>
    <row r="362">
      <c r="A362" s="94"/>
      <c r="B362" s="95"/>
    </row>
    <row r="363">
      <c r="A363" s="94"/>
      <c r="B363" s="95"/>
    </row>
    <row r="364">
      <c r="A364" s="94"/>
      <c r="B364" s="95"/>
    </row>
    <row r="365">
      <c r="A365" s="94"/>
      <c r="B365" s="95"/>
    </row>
    <row r="366">
      <c r="A366" s="94"/>
      <c r="B366" s="95"/>
    </row>
    <row r="367">
      <c r="A367" s="94"/>
      <c r="B367" s="95"/>
    </row>
    <row r="368">
      <c r="A368" s="94"/>
      <c r="B368" s="95"/>
    </row>
    <row r="369">
      <c r="A369" s="94"/>
      <c r="B369" s="95"/>
    </row>
    <row r="370">
      <c r="A370" s="94"/>
      <c r="B370" s="95"/>
    </row>
    <row r="371">
      <c r="A371" s="94"/>
      <c r="B371" s="95"/>
    </row>
    <row r="372">
      <c r="A372" s="94"/>
      <c r="B372" s="95"/>
    </row>
    <row r="373">
      <c r="A373" s="94"/>
      <c r="B373" s="95"/>
    </row>
    <row r="374">
      <c r="A374" s="94"/>
      <c r="B374" s="95"/>
    </row>
    <row r="375">
      <c r="A375" s="94"/>
      <c r="B375" s="95"/>
    </row>
    <row r="376">
      <c r="A376" s="94"/>
      <c r="B376" s="95"/>
    </row>
    <row r="377">
      <c r="A377" s="94"/>
      <c r="B377" s="95"/>
    </row>
    <row r="378">
      <c r="A378" s="94"/>
      <c r="B378" s="95"/>
    </row>
    <row r="379">
      <c r="A379" s="94"/>
      <c r="B379" s="95"/>
    </row>
    <row r="380">
      <c r="A380" s="94"/>
      <c r="B380" s="95"/>
    </row>
    <row r="381">
      <c r="A381" s="94"/>
      <c r="B381" s="95"/>
    </row>
    <row r="382">
      <c r="A382" s="94"/>
      <c r="B382" s="95"/>
    </row>
    <row r="383">
      <c r="A383" s="94"/>
      <c r="B383" s="95"/>
    </row>
    <row r="384">
      <c r="A384" s="94"/>
      <c r="B384" s="95"/>
    </row>
    <row r="385">
      <c r="A385" s="94"/>
      <c r="B385" s="95"/>
    </row>
    <row r="386">
      <c r="A386" s="94"/>
      <c r="B386" s="95"/>
    </row>
    <row r="387">
      <c r="A387" s="94"/>
      <c r="B387" s="95"/>
    </row>
    <row r="388">
      <c r="A388" s="94"/>
      <c r="B388" s="95"/>
    </row>
    <row r="389">
      <c r="A389" s="94"/>
      <c r="B389" s="95"/>
    </row>
    <row r="390">
      <c r="A390" s="94"/>
      <c r="B390" s="95"/>
    </row>
    <row r="391">
      <c r="A391" s="94"/>
      <c r="B391" s="95"/>
    </row>
    <row r="392">
      <c r="A392" s="94"/>
      <c r="B392" s="95"/>
    </row>
    <row r="393">
      <c r="A393" s="94"/>
      <c r="B393" s="95"/>
    </row>
    <row r="394">
      <c r="A394" s="94"/>
      <c r="B394" s="95"/>
    </row>
    <row r="395">
      <c r="A395" s="94"/>
      <c r="B395" s="95"/>
    </row>
    <row r="396">
      <c r="A396" s="94"/>
      <c r="B396" s="95"/>
    </row>
    <row r="397">
      <c r="A397" s="94"/>
      <c r="B397" s="95"/>
    </row>
    <row r="398">
      <c r="A398" s="94"/>
      <c r="B398" s="95"/>
    </row>
    <row r="399">
      <c r="A399" s="94"/>
      <c r="B399" s="95"/>
    </row>
    <row r="400">
      <c r="A400" s="94"/>
      <c r="B400" s="95"/>
    </row>
    <row r="401">
      <c r="A401" s="94"/>
      <c r="B401" s="95"/>
    </row>
    <row r="402">
      <c r="A402" s="94"/>
      <c r="B402" s="95"/>
    </row>
    <row r="403">
      <c r="A403" s="94"/>
      <c r="B403" s="95"/>
    </row>
    <row r="404">
      <c r="A404" s="94"/>
      <c r="B404" s="95"/>
    </row>
    <row r="405">
      <c r="A405" s="94"/>
      <c r="B405" s="95"/>
    </row>
    <row r="406">
      <c r="A406" s="94"/>
      <c r="B406" s="95"/>
    </row>
    <row r="407">
      <c r="A407" s="94"/>
      <c r="B407" s="95"/>
    </row>
    <row r="408">
      <c r="A408" s="94"/>
      <c r="B408" s="95"/>
    </row>
    <row r="409">
      <c r="A409" s="94"/>
      <c r="B409" s="95"/>
    </row>
    <row r="410">
      <c r="A410" s="94"/>
      <c r="B410" s="95"/>
    </row>
    <row r="411">
      <c r="A411" s="94"/>
      <c r="B411" s="95"/>
    </row>
    <row r="412">
      <c r="A412" s="94"/>
      <c r="B412" s="95"/>
    </row>
    <row r="413">
      <c r="A413" s="94"/>
      <c r="B413" s="95"/>
    </row>
    <row r="414">
      <c r="A414" s="94"/>
      <c r="B414" s="95"/>
    </row>
    <row r="415">
      <c r="A415" s="94"/>
      <c r="B415" s="95"/>
    </row>
    <row r="416">
      <c r="A416" s="94"/>
      <c r="B416" s="95"/>
    </row>
    <row r="417">
      <c r="A417" s="94"/>
      <c r="B417" s="95"/>
    </row>
    <row r="418">
      <c r="A418" s="94"/>
      <c r="B418" s="95"/>
    </row>
    <row r="419">
      <c r="A419" s="94"/>
      <c r="B419" s="95"/>
    </row>
    <row r="420">
      <c r="A420" s="94"/>
      <c r="B420" s="95"/>
    </row>
    <row r="421">
      <c r="A421" s="94"/>
      <c r="B421" s="95"/>
    </row>
    <row r="422">
      <c r="A422" s="94"/>
      <c r="B422" s="95"/>
    </row>
    <row r="423">
      <c r="A423" s="94"/>
      <c r="B423" s="95"/>
    </row>
    <row r="424">
      <c r="A424" s="94"/>
      <c r="B424" s="95"/>
    </row>
    <row r="425">
      <c r="A425" s="94"/>
      <c r="B425" s="95"/>
    </row>
    <row r="426">
      <c r="A426" s="94"/>
      <c r="B426" s="95"/>
    </row>
    <row r="427">
      <c r="A427" s="94"/>
      <c r="B427" s="95"/>
    </row>
    <row r="428">
      <c r="A428" s="94"/>
      <c r="B428" s="95"/>
    </row>
    <row r="429">
      <c r="A429" s="94"/>
      <c r="B429" s="95"/>
    </row>
    <row r="430">
      <c r="A430" s="94"/>
      <c r="B430" s="95"/>
    </row>
    <row r="431">
      <c r="A431" s="94"/>
      <c r="B431" s="95"/>
    </row>
    <row r="432">
      <c r="A432" s="94"/>
      <c r="B432" s="95"/>
    </row>
    <row r="433">
      <c r="A433" s="94"/>
      <c r="B433" s="95"/>
    </row>
    <row r="434">
      <c r="A434" s="94"/>
      <c r="B434" s="95"/>
    </row>
    <row r="435">
      <c r="A435" s="94"/>
      <c r="B435" s="95"/>
    </row>
    <row r="436">
      <c r="A436" s="94"/>
      <c r="B436" s="95"/>
    </row>
    <row r="437">
      <c r="A437" s="94"/>
      <c r="B437" s="95"/>
    </row>
    <row r="438">
      <c r="A438" s="94"/>
      <c r="B438" s="95"/>
    </row>
    <row r="439">
      <c r="A439" s="94"/>
      <c r="B439" s="95"/>
    </row>
    <row r="440">
      <c r="A440" s="94"/>
      <c r="B440" s="95"/>
    </row>
    <row r="441">
      <c r="A441" s="94"/>
      <c r="B441" s="95"/>
    </row>
    <row r="442">
      <c r="A442" s="94"/>
      <c r="B442" s="95"/>
    </row>
    <row r="443">
      <c r="A443" s="94"/>
      <c r="B443" s="95"/>
    </row>
    <row r="444">
      <c r="A444" s="94"/>
      <c r="B444" s="95"/>
    </row>
    <row r="445">
      <c r="A445" s="94"/>
      <c r="B445" s="95"/>
    </row>
    <row r="446">
      <c r="A446" s="94"/>
      <c r="B446" s="95"/>
    </row>
    <row r="447">
      <c r="A447" s="94"/>
      <c r="B447" s="95"/>
    </row>
    <row r="448">
      <c r="A448" s="94"/>
      <c r="B448" s="95"/>
    </row>
    <row r="449">
      <c r="A449" s="94"/>
      <c r="B449" s="95"/>
    </row>
    <row r="450">
      <c r="A450" s="94"/>
      <c r="B450" s="95"/>
    </row>
    <row r="451">
      <c r="A451" s="94"/>
      <c r="B451" s="95"/>
    </row>
    <row r="452">
      <c r="A452" s="94"/>
      <c r="B452" s="95"/>
    </row>
    <row r="453">
      <c r="A453" s="94"/>
      <c r="B453" s="95"/>
    </row>
    <row r="454">
      <c r="A454" s="94"/>
      <c r="B454" s="95"/>
    </row>
    <row r="455">
      <c r="A455" s="94"/>
      <c r="B455" s="95"/>
    </row>
    <row r="456">
      <c r="A456" s="94"/>
      <c r="B456" s="95"/>
    </row>
    <row r="457">
      <c r="A457" s="94"/>
      <c r="B457" s="95"/>
    </row>
    <row r="458">
      <c r="A458" s="94"/>
      <c r="B458" s="95"/>
    </row>
    <row r="459">
      <c r="A459" s="94"/>
      <c r="B459" s="95"/>
    </row>
    <row r="460">
      <c r="A460" s="94"/>
      <c r="B460" s="95"/>
    </row>
    <row r="461">
      <c r="A461" s="94"/>
      <c r="B461" s="95"/>
    </row>
    <row r="462">
      <c r="A462" s="94"/>
      <c r="B462" s="95"/>
    </row>
    <row r="463">
      <c r="A463" s="94"/>
      <c r="B463" s="95"/>
    </row>
    <row r="464">
      <c r="A464" s="94"/>
      <c r="B464" s="95"/>
    </row>
    <row r="465">
      <c r="A465" s="94"/>
      <c r="B465" s="95"/>
    </row>
    <row r="466">
      <c r="A466" s="94"/>
      <c r="B466" s="95"/>
    </row>
    <row r="467">
      <c r="A467" s="94"/>
      <c r="B467" s="95"/>
    </row>
    <row r="468">
      <c r="A468" s="94"/>
      <c r="B468" s="95"/>
    </row>
    <row r="469">
      <c r="A469" s="94"/>
      <c r="B469" s="95"/>
    </row>
    <row r="470">
      <c r="A470" s="94"/>
      <c r="B470" s="95"/>
    </row>
    <row r="471">
      <c r="A471" s="94"/>
      <c r="B471" s="95"/>
    </row>
    <row r="472">
      <c r="A472" s="94"/>
      <c r="B472" s="95"/>
    </row>
    <row r="473">
      <c r="A473" s="94"/>
      <c r="B473" s="95"/>
    </row>
    <row r="474">
      <c r="A474" s="94"/>
      <c r="B474" s="95"/>
    </row>
    <row r="475">
      <c r="A475" s="94"/>
      <c r="B475" s="95"/>
    </row>
    <row r="476">
      <c r="A476" s="94"/>
      <c r="B476" s="95"/>
    </row>
    <row r="477">
      <c r="A477" s="94"/>
      <c r="B477" s="95"/>
    </row>
    <row r="478">
      <c r="A478" s="94"/>
      <c r="B478" s="95"/>
    </row>
    <row r="479">
      <c r="A479" s="94"/>
      <c r="B479" s="95"/>
    </row>
    <row r="480">
      <c r="A480" s="94"/>
      <c r="B480" s="95"/>
    </row>
    <row r="481">
      <c r="A481" s="94"/>
      <c r="B481" s="95"/>
    </row>
    <row r="482">
      <c r="A482" s="94"/>
      <c r="B482" s="95"/>
    </row>
    <row r="483">
      <c r="A483" s="94"/>
      <c r="B483" s="95"/>
    </row>
    <row r="484">
      <c r="A484" s="94"/>
      <c r="B484" s="95"/>
    </row>
    <row r="485">
      <c r="A485" s="94"/>
      <c r="B485" s="95"/>
    </row>
    <row r="486">
      <c r="A486" s="94"/>
      <c r="B486" s="95"/>
    </row>
    <row r="487">
      <c r="A487" s="94"/>
      <c r="B487" s="95"/>
    </row>
    <row r="488">
      <c r="A488" s="94"/>
      <c r="B488" s="95"/>
    </row>
    <row r="489">
      <c r="A489" s="94"/>
      <c r="B489" s="95"/>
    </row>
    <row r="490">
      <c r="A490" s="94"/>
      <c r="B490" s="95"/>
    </row>
    <row r="491">
      <c r="A491" s="94"/>
      <c r="B491" s="95"/>
    </row>
    <row r="492">
      <c r="A492" s="94"/>
      <c r="B492" s="95"/>
    </row>
    <row r="493">
      <c r="A493" s="94"/>
      <c r="B493" s="95"/>
    </row>
    <row r="494">
      <c r="A494" s="94"/>
      <c r="B494" s="95"/>
    </row>
    <row r="495">
      <c r="A495" s="94"/>
      <c r="B495" s="95"/>
    </row>
    <row r="496">
      <c r="A496" s="94"/>
      <c r="B496" s="95"/>
    </row>
    <row r="497">
      <c r="A497" s="94"/>
      <c r="B497" s="95"/>
    </row>
    <row r="498">
      <c r="A498" s="94"/>
      <c r="B498" s="95"/>
    </row>
    <row r="499">
      <c r="A499" s="94"/>
      <c r="B499" s="95"/>
    </row>
    <row r="500">
      <c r="A500" s="94"/>
      <c r="B500" s="95"/>
    </row>
    <row r="501">
      <c r="A501" s="94"/>
      <c r="B501" s="95"/>
    </row>
    <row r="502">
      <c r="A502" s="94"/>
      <c r="B502" s="95"/>
    </row>
    <row r="503">
      <c r="A503" s="94"/>
      <c r="B503" s="95"/>
    </row>
    <row r="504">
      <c r="A504" s="94"/>
      <c r="B504" s="95"/>
    </row>
    <row r="505">
      <c r="A505" s="94"/>
      <c r="B505" s="95"/>
    </row>
    <row r="506">
      <c r="A506" s="94"/>
      <c r="B506" s="95"/>
    </row>
    <row r="507">
      <c r="A507" s="94"/>
      <c r="B507" s="95"/>
    </row>
    <row r="508">
      <c r="A508" s="94"/>
      <c r="B508" s="95"/>
    </row>
    <row r="509">
      <c r="A509" s="94"/>
      <c r="B509" s="95"/>
    </row>
    <row r="510">
      <c r="A510" s="94"/>
      <c r="B510" s="95"/>
    </row>
    <row r="511">
      <c r="A511" s="94"/>
      <c r="B511" s="95"/>
    </row>
    <row r="512">
      <c r="A512" s="94"/>
      <c r="B512" s="95"/>
    </row>
    <row r="513">
      <c r="A513" s="94"/>
      <c r="B513" s="95"/>
    </row>
    <row r="514">
      <c r="A514" s="94"/>
      <c r="B514" s="95"/>
    </row>
    <row r="515">
      <c r="A515" s="94"/>
      <c r="B515" s="95"/>
    </row>
    <row r="516">
      <c r="A516" s="94"/>
      <c r="B516" s="95"/>
    </row>
    <row r="517">
      <c r="A517" s="94"/>
      <c r="B517" s="95"/>
    </row>
    <row r="518">
      <c r="A518" s="94"/>
      <c r="B518" s="95"/>
    </row>
    <row r="519">
      <c r="A519" s="94"/>
      <c r="B519" s="95"/>
    </row>
    <row r="520">
      <c r="A520" s="94"/>
      <c r="B520" s="95"/>
    </row>
    <row r="521">
      <c r="A521" s="94"/>
      <c r="B521" s="95"/>
    </row>
    <row r="522">
      <c r="A522" s="94"/>
      <c r="B522" s="95"/>
    </row>
    <row r="523">
      <c r="A523" s="94"/>
      <c r="B523" s="95"/>
    </row>
    <row r="524">
      <c r="A524" s="94"/>
      <c r="B524" s="95"/>
    </row>
    <row r="525">
      <c r="A525" s="94"/>
      <c r="B525" s="95"/>
    </row>
    <row r="526">
      <c r="A526" s="94"/>
      <c r="B526" s="95"/>
    </row>
    <row r="527">
      <c r="A527" s="94"/>
      <c r="B527" s="95"/>
    </row>
    <row r="528">
      <c r="A528" s="94"/>
      <c r="B528" s="95"/>
    </row>
    <row r="529">
      <c r="A529" s="94"/>
      <c r="B529" s="95"/>
    </row>
    <row r="530">
      <c r="A530" s="94"/>
      <c r="B530" s="95"/>
    </row>
    <row r="531">
      <c r="A531" s="94"/>
      <c r="B531" s="95"/>
    </row>
    <row r="532">
      <c r="A532" s="94"/>
      <c r="B532" s="95"/>
    </row>
    <row r="533">
      <c r="A533" s="94"/>
      <c r="B533" s="95"/>
    </row>
    <row r="534">
      <c r="A534" s="94"/>
      <c r="B534" s="95"/>
    </row>
    <row r="535">
      <c r="A535" s="94"/>
      <c r="B535" s="95"/>
    </row>
    <row r="536">
      <c r="A536" s="94"/>
      <c r="B536" s="95"/>
    </row>
    <row r="537">
      <c r="A537" s="94"/>
      <c r="B537" s="95"/>
    </row>
    <row r="538">
      <c r="A538" s="94"/>
      <c r="B538" s="95"/>
    </row>
    <row r="539">
      <c r="A539" s="94"/>
      <c r="B539" s="95"/>
    </row>
    <row r="540">
      <c r="A540" s="94"/>
      <c r="B540" s="95"/>
    </row>
    <row r="541">
      <c r="A541" s="94"/>
      <c r="B541" s="95"/>
    </row>
    <row r="542">
      <c r="A542" s="94"/>
      <c r="B542" s="95"/>
    </row>
    <row r="543">
      <c r="A543" s="94"/>
      <c r="B543" s="95"/>
    </row>
    <row r="544">
      <c r="A544" s="94"/>
      <c r="B544" s="95"/>
    </row>
    <row r="545">
      <c r="A545" s="94"/>
      <c r="B545" s="95"/>
    </row>
    <row r="546">
      <c r="A546" s="94"/>
      <c r="B546" s="95"/>
    </row>
    <row r="547">
      <c r="A547" s="94"/>
      <c r="B547" s="95"/>
    </row>
    <row r="548">
      <c r="A548" s="94"/>
      <c r="B548" s="95"/>
    </row>
    <row r="549">
      <c r="A549" s="94"/>
      <c r="B549" s="95"/>
    </row>
    <row r="550">
      <c r="A550" s="94"/>
      <c r="B550" s="95"/>
    </row>
    <row r="551">
      <c r="A551" s="94"/>
      <c r="B551" s="95"/>
    </row>
    <row r="552">
      <c r="A552" s="94"/>
      <c r="B552" s="95"/>
    </row>
    <row r="553">
      <c r="A553" s="94"/>
      <c r="B553" s="95"/>
    </row>
    <row r="554">
      <c r="A554" s="94"/>
      <c r="B554" s="95"/>
    </row>
    <row r="555">
      <c r="A555" s="94"/>
      <c r="B555" s="95"/>
    </row>
    <row r="556">
      <c r="A556" s="94"/>
      <c r="B556" s="95"/>
    </row>
    <row r="557">
      <c r="A557" s="94"/>
      <c r="B557" s="95"/>
    </row>
    <row r="558">
      <c r="A558" s="94"/>
      <c r="B558" s="95"/>
    </row>
    <row r="559">
      <c r="A559" s="94"/>
      <c r="B559" s="95"/>
    </row>
    <row r="560">
      <c r="A560" s="94"/>
      <c r="B560" s="95"/>
    </row>
    <row r="561">
      <c r="A561" s="94"/>
      <c r="B561" s="95"/>
    </row>
    <row r="562">
      <c r="A562" s="94"/>
      <c r="B562" s="95"/>
    </row>
    <row r="563">
      <c r="A563" s="94"/>
      <c r="B563" s="95"/>
    </row>
    <row r="564">
      <c r="A564" s="94"/>
      <c r="B564" s="95"/>
    </row>
    <row r="565">
      <c r="A565" s="94"/>
      <c r="B565" s="95"/>
    </row>
    <row r="566">
      <c r="A566" s="94"/>
      <c r="B566" s="95"/>
    </row>
    <row r="567">
      <c r="A567" s="94"/>
      <c r="B567" s="95"/>
    </row>
    <row r="568">
      <c r="A568" s="94"/>
      <c r="B568" s="95"/>
    </row>
    <row r="569">
      <c r="A569" s="94"/>
      <c r="B569" s="95"/>
    </row>
    <row r="570">
      <c r="A570" s="94"/>
      <c r="B570" s="95"/>
    </row>
    <row r="571">
      <c r="A571" s="94"/>
      <c r="B571" s="95"/>
    </row>
    <row r="572">
      <c r="A572" s="94"/>
      <c r="B572" s="95"/>
    </row>
    <row r="573">
      <c r="A573" s="94"/>
      <c r="B573" s="95"/>
    </row>
    <row r="574">
      <c r="A574" s="94"/>
      <c r="B574" s="95"/>
    </row>
    <row r="575">
      <c r="A575" s="94"/>
      <c r="B575" s="95"/>
    </row>
    <row r="576">
      <c r="A576" s="94"/>
      <c r="B576" s="95"/>
    </row>
    <row r="577">
      <c r="A577" s="94"/>
      <c r="B577" s="95"/>
    </row>
    <row r="578">
      <c r="A578" s="94"/>
      <c r="B578" s="95"/>
    </row>
    <row r="579">
      <c r="A579" s="94"/>
      <c r="B579" s="95"/>
    </row>
    <row r="580">
      <c r="A580" s="94"/>
      <c r="B580" s="95"/>
    </row>
    <row r="581">
      <c r="A581" s="94"/>
      <c r="B581" s="95"/>
    </row>
    <row r="582">
      <c r="A582" s="94"/>
      <c r="B582" s="95"/>
    </row>
    <row r="583">
      <c r="A583" s="94"/>
      <c r="B583" s="95"/>
    </row>
    <row r="584">
      <c r="A584" s="94"/>
      <c r="B584" s="95"/>
    </row>
    <row r="585">
      <c r="A585" s="94"/>
      <c r="B585" s="95"/>
    </row>
    <row r="586">
      <c r="A586" s="94"/>
      <c r="B586" s="95"/>
    </row>
    <row r="587">
      <c r="A587" s="94"/>
      <c r="B587" s="95"/>
    </row>
    <row r="588">
      <c r="A588" s="94"/>
      <c r="B588" s="95"/>
    </row>
    <row r="589">
      <c r="A589" s="94"/>
      <c r="B589" s="95"/>
    </row>
    <row r="590">
      <c r="A590" s="94"/>
      <c r="B590" s="95"/>
    </row>
    <row r="591">
      <c r="A591" s="94"/>
      <c r="B591" s="95"/>
    </row>
    <row r="592">
      <c r="A592" s="94"/>
      <c r="B592" s="95"/>
    </row>
    <row r="593">
      <c r="A593" s="94"/>
      <c r="B593" s="95"/>
    </row>
    <row r="594">
      <c r="A594" s="94"/>
      <c r="B594" s="95"/>
    </row>
    <row r="595">
      <c r="A595" s="94"/>
      <c r="B595" s="95"/>
    </row>
    <row r="596">
      <c r="A596" s="94"/>
      <c r="B596" s="95"/>
    </row>
    <row r="597">
      <c r="A597" s="94"/>
      <c r="B597" s="95"/>
    </row>
    <row r="598">
      <c r="A598" s="94"/>
      <c r="B598" s="95"/>
    </row>
    <row r="599">
      <c r="A599" s="94"/>
      <c r="B599" s="95"/>
    </row>
    <row r="600">
      <c r="A600" s="94"/>
      <c r="B600" s="95"/>
    </row>
    <row r="601">
      <c r="A601" s="94"/>
      <c r="B601" s="95"/>
    </row>
    <row r="602">
      <c r="A602" s="94"/>
      <c r="B602" s="95"/>
    </row>
    <row r="603">
      <c r="A603" s="94"/>
      <c r="B603" s="95"/>
    </row>
    <row r="604">
      <c r="A604" s="94"/>
      <c r="B604" s="95"/>
    </row>
    <row r="605">
      <c r="A605" s="94"/>
      <c r="B605" s="95"/>
    </row>
    <row r="606">
      <c r="A606" s="94"/>
      <c r="B606" s="95"/>
    </row>
    <row r="607">
      <c r="A607" s="94"/>
      <c r="B607" s="95"/>
    </row>
    <row r="608">
      <c r="A608" s="94"/>
      <c r="B608" s="95"/>
    </row>
    <row r="609">
      <c r="A609" s="94"/>
      <c r="B609" s="95"/>
    </row>
    <row r="610">
      <c r="A610" s="94"/>
      <c r="B610" s="95"/>
    </row>
    <row r="611">
      <c r="A611" s="94"/>
      <c r="B611" s="95"/>
    </row>
    <row r="612">
      <c r="A612" s="94"/>
      <c r="B612" s="95"/>
    </row>
    <row r="613">
      <c r="A613" s="94"/>
      <c r="B613" s="95"/>
    </row>
    <row r="614">
      <c r="A614" s="94"/>
      <c r="B614" s="95"/>
    </row>
    <row r="615">
      <c r="A615" s="94"/>
      <c r="B615" s="95"/>
    </row>
    <row r="616">
      <c r="A616" s="94"/>
      <c r="B616" s="95"/>
    </row>
    <row r="617">
      <c r="A617" s="94"/>
      <c r="B617" s="95"/>
    </row>
    <row r="618">
      <c r="A618" s="94"/>
      <c r="B618" s="95"/>
    </row>
    <row r="619">
      <c r="A619" s="94"/>
      <c r="B619" s="95"/>
    </row>
    <row r="620">
      <c r="A620" s="94"/>
      <c r="B620" s="95"/>
    </row>
    <row r="621">
      <c r="A621" s="94"/>
      <c r="B621" s="95"/>
    </row>
    <row r="622">
      <c r="A622" s="94"/>
      <c r="B622" s="95"/>
    </row>
    <row r="623">
      <c r="A623" s="94"/>
      <c r="B623" s="95"/>
    </row>
    <row r="624">
      <c r="A624" s="94"/>
      <c r="B624" s="95"/>
    </row>
    <row r="625">
      <c r="A625" s="94"/>
      <c r="B625" s="95"/>
    </row>
    <row r="626">
      <c r="A626" s="94"/>
      <c r="B626" s="95"/>
    </row>
    <row r="627">
      <c r="A627" s="94"/>
      <c r="B627" s="95"/>
    </row>
    <row r="628">
      <c r="A628" s="94"/>
      <c r="B628" s="95"/>
    </row>
    <row r="629">
      <c r="A629" s="94"/>
      <c r="B629" s="95"/>
    </row>
    <row r="630">
      <c r="A630" s="94"/>
      <c r="B630" s="95"/>
    </row>
    <row r="631">
      <c r="A631" s="94"/>
      <c r="B631" s="95"/>
    </row>
    <row r="632">
      <c r="A632" s="94"/>
      <c r="B632" s="95"/>
    </row>
    <row r="633">
      <c r="A633" s="94"/>
      <c r="B633" s="95"/>
    </row>
    <row r="634">
      <c r="A634" s="94"/>
      <c r="B634" s="95"/>
    </row>
    <row r="635">
      <c r="A635" s="94"/>
      <c r="B635" s="95"/>
    </row>
    <row r="636">
      <c r="A636" s="94"/>
      <c r="B636" s="95"/>
    </row>
    <row r="637">
      <c r="A637" s="94"/>
      <c r="B637" s="95"/>
    </row>
    <row r="638">
      <c r="A638" s="94"/>
      <c r="B638" s="95"/>
    </row>
    <row r="639">
      <c r="A639" s="94"/>
      <c r="B639" s="95"/>
    </row>
    <row r="640">
      <c r="A640" s="94"/>
      <c r="B640" s="95"/>
    </row>
    <row r="641">
      <c r="A641" s="94"/>
      <c r="B641" s="95"/>
    </row>
    <row r="642">
      <c r="A642" s="94"/>
      <c r="B642" s="95"/>
    </row>
    <row r="643">
      <c r="A643" s="94"/>
      <c r="B643" s="95"/>
    </row>
    <row r="644">
      <c r="A644" s="94"/>
      <c r="B644" s="95"/>
    </row>
    <row r="645">
      <c r="A645" s="94"/>
      <c r="B645" s="95"/>
    </row>
    <row r="646">
      <c r="A646" s="94"/>
      <c r="B646" s="95"/>
    </row>
    <row r="647">
      <c r="A647" s="94"/>
      <c r="B647" s="95"/>
    </row>
    <row r="648">
      <c r="A648" s="94"/>
      <c r="B648" s="95"/>
    </row>
    <row r="649">
      <c r="A649" s="94"/>
      <c r="B649" s="95"/>
    </row>
    <row r="650">
      <c r="A650" s="94"/>
      <c r="B650" s="95"/>
    </row>
    <row r="651">
      <c r="A651" s="94"/>
      <c r="B651" s="95"/>
    </row>
    <row r="652">
      <c r="A652" s="94"/>
      <c r="B652" s="95"/>
    </row>
    <row r="653">
      <c r="A653" s="94"/>
      <c r="B653" s="95"/>
    </row>
    <row r="654">
      <c r="A654" s="94"/>
      <c r="B654" s="95"/>
    </row>
    <row r="655">
      <c r="A655" s="94"/>
      <c r="B655" s="95"/>
    </row>
    <row r="656">
      <c r="A656" s="94"/>
      <c r="B656" s="95"/>
    </row>
    <row r="657">
      <c r="A657" s="94"/>
      <c r="B657" s="95"/>
    </row>
    <row r="658">
      <c r="A658" s="94"/>
      <c r="B658" s="95"/>
    </row>
    <row r="659">
      <c r="A659" s="94"/>
      <c r="B659" s="95"/>
    </row>
    <row r="660">
      <c r="A660" s="94"/>
      <c r="B660" s="95"/>
    </row>
    <row r="661">
      <c r="A661" s="94"/>
      <c r="B661" s="95"/>
    </row>
    <row r="662">
      <c r="A662" s="94"/>
      <c r="B662" s="95"/>
    </row>
    <row r="663">
      <c r="A663" s="94"/>
      <c r="B663" s="95"/>
    </row>
    <row r="664">
      <c r="A664" s="94"/>
      <c r="B664" s="95"/>
    </row>
    <row r="665">
      <c r="A665" s="94"/>
      <c r="B665" s="95"/>
    </row>
    <row r="666">
      <c r="A666" s="94"/>
      <c r="B666" s="95"/>
    </row>
    <row r="667">
      <c r="A667" s="94"/>
      <c r="B667" s="95"/>
    </row>
    <row r="668">
      <c r="A668" s="94"/>
      <c r="B668" s="95"/>
    </row>
    <row r="669">
      <c r="A669" s="94"/>
      <c r="B669" s="95"/>
    </row>
    <row r="670">
      <c r="A670" s="94"/>
      <c r="B670" s="95"/>
    </row>
    <row r="671">
      <c r="A671" s="94"/>
      <c r="B671" s="95"/>
    </row>
    <row r="672">
      <c r="A672" s="94"/>
      <c r="B672" s="95"/>
    </row>
    <row r="673">
      <c r="A673" s="94"/>
      <c r="B673" s="95"/>
    </row>
    <row r="674">
      <c r="A674" s="94"/>
      <c r="B674" s="95"/>
    </row>
    <row r="675">
      <c r="A675" s="94"/>
      <c r="B675" s="95"/>
    </row>
    <row r="676">
      <c r="A676" s="94"/>
      <c r="B676" s="95"/>
    </row>
    <row r="677">
      <c r="A677" s="94"/>
      <c r="B677" s="95"/>
    </row>
    <row r="678">
      <c r="A678" s="94"/>
      <c r="B678" s="95"/>
    </row>
    <row r="679">
      <c r="A679" s="94"/>
      <c r="B679" s="95"/>
    </row>
    <row r="680">
      <c r="A680" s="94"/>
      <c r="B680" s="95"/>
    </row>
    <row r="681">
      <c r="A681" s="94"/>
      <c r="B681" s="95"/>
    </row>
    <row r="682">
      <c r="A682" s="94"/>
      <c r="B682" s="95"/>
    </row>
    <row r="683">
      <c r="A683" s="94"/>
      <c r="B683" s="95"/>
    </row>
    <row r="684">
      <c r="A684" s="94"/>
      <c r="B684" s="95"/>
    </row>
    <row r="685">
      <c r="A685" s="94"/>
      <c r="B685" s="95"/>
    </row>
    <row r="686">
      <c r="A686" s="94"/>
      <c r="B686" s="95"/>
    </row>
    <row r="687">
      <c r="A687" s="94"/>
      <c r="B687" s="95"/>
    </row>
    <row r="688">
      <c r="A688" s="94"/>
      <c r="B688" s="95"/>
    </row>
    <row r="689">
      <c r="A689" s="94"/>
      <c r="B689" s="95"/>
    </row>
    <row r="690">
      <c r="A690" s="94"/>
      <c r="B690" s="95"/>
    </row>
    <row r="691">
      <c r="A691" s="94"/>
      <c r="B691" s="95"/>
    </row>
    <row r="692">
      <c r="A692" s="94"/>
      <c r="B692" s="95"/>
    </row>
    <row r="693">
      <c r="A693" s="94"/>
      <c r="B693" s="95"/>
    </row>
    <row r="694">
      <c r="A694" s="94"/>
      <c r="B694" s="95"/>
    </row>
    <row r="695">
      <c r="A695" s="94"/>
      <c r="B695" s="95"/>
    </row>
    <row r="696">
      <c r="A696" s="94"/>
      <c r="B696" s="95"/>
    </row>
    <row r="697">
      <c r="A697" s="94"/>
      <c r="B697" s="95"/>
    </row>
    <row r="698">
      <c r="A698" s="94"/>
      <c r="B698" s="95"/>
    </row>
    <row r="699">
      <c r="A699" s="94"/>
      <c r="B699" s="95"/>
    </row>
    <row r="700">
      <c r="A700" s="94"/>
      <c r="B700" s="95"/>
    </row>
    <row r="701">
      <c r="A701" s="94"/>
      <c r="B701" s="95"/>
    </row>
    <row r="702">
      <c r="A702" s="94"/>
      <c r="B702" s="95"/>
    </row>
    <row r="703">
      <c r="A703" s="94"/>
      <c r="B703" s="95"/>
    </row>
    <row r="704">
      <c r="A704" s="94"/>
      <c r="B704" s="95"/>
    </row>
    <row r="705">
      <c r="A705" s="94"/>
      <c r="B705" s="95"/>
    </row>
    <row r="706">
      <c r="A706" s="94"/>
      <c r="B706" s="95"/>
    </row>
    <row r="707">
      <c r="A707" s="94"/>
      <c r="B707" s="95"/>
    </row>
    <row r="708">
      <c r="A708" s="94"/>
      <c r="B708" s="95"/>
    </row>
    <row r="709">
      <c r="A709" s="94"/>
      <c r="B709" s="95"/>
    </row>
    <row r="710">
      <c r="A710" s="94"/>
      <c r="B710" s="95"/>
    </row>
    <row r="711">
      <c r="A711" s="94"/>
      <c r="B711" s="95"/>
    </row>
    <row r="712">
      <c r="A712" s="94"/>
      <c r="B712" s="95"/>
    </row>
    <row r="713">
      <c r="A713" s="94"/>
      <c r="B713" s="95"/>
    </row>
    <row r="714">
      <c r="A714" s="94"/>
      <c r="B714" s="95"/>
    </row>
    <row r="715">
      <c r="A715" s="94"/>
      <c r="B715" s="95"/>
    </row>
    <row r="716">
      <c r="A716" s="94"/>
      <c r="B716" s="95"/>
    </row>
    <row r="717">
      <c r="A717" s="94"/>
      <c r="B717" s="95"/>
    </row>
    <row r="718">
      <c r="A718" s="94"/>
      <c r="B718" s="95"/>
    </row>
    <row r="719">
      <c r="A719" s="94"/>
      <c r="B719" s="95"/>
    </row>
    <row r="720">
      <c r="A720" s="94"/>
      <c r="B720" s="95"/>
    </row>
    <row r="721">
      <c r="A721" s="94"/>
      <c r="B721" s="95"/>
    </row>
    <row r="722">
      <c r="A722" s="94"/>
      <c r="B722" s="95"/>
    </row>
    <row r="723">
      <c r="A723" s="94"/>
      <c r="B723" s="95"/>
    </row>
    <row r="724">
      <c r="A724" s="94"/>
      <c r="B724" s="95"/>
    </row>
    <row r="725">
      <c r="A725" s="94"/>
      <c r="B725" s="95"/>
    </row>
    <row r="726">
      <c r="A726" s="94"/>
      <c r="B726" s="95"/>
    </row>
    <row r="727">
      <c r="A727" s="94"/>
      <c r="B727" s="95"/>
    </row>
    <row r="728">
      <c r="A728" s="94"/>
      <c r="B728" s="95"/>
    </row>
    <row r="729">
      <c r="A729" s="94"/>
      <c r="B729" s="95"/>
    </row>
    <row r="730">
      <c r="A730" s="94"/>
      <c r="B730" s="95"/>
    </row>
    <row r="731">
      <c r="A731" s="94"/>
      <c r="B731" s="95"/>
    </row>
    <row r="732">
      <c r="A732" s="94"/>
      <c r="B732" s="95"/>
    </row>
    <row r="733">
      <c r="A733" s="94"/>
      <c r="B733" s="95"/>
    </row>
    <row r="734">
      <c r="A734" s="94"/>
      <c r="B734" s="95"/>
    </row>
    <row r="735">
      <c r="A735" s="94"/>
      <c r="B735" s="95"/>
    </row>
    <row r="736">
      <c r="A736" s="94"/>
      <c r="B736" s="95"/>
    </row>
    <row r="737">
      <c r="A737" s="94"/>
      <c r="B737" s="95"/>
    </row>
    <row r="738">
      <c r="A738" s="94"/>
      <c r="B738" s="95"/>
    </row>
    <row r="739">
      <c r="A739" s="94"/>
      <c r="B739" s="95"/>
    </row>
    <row r="740">
      <c r="A740" s="94"/>
      <c r="B740" s="95"/>
    </row>
    <row r="741">
      <c r="A741" s="94"/>
      <c r="B741" s="95"/>
    </row>
    <row r="742">
      <c r="A742" s="94"/>
      <c r="B742" s="95"/>
    </row>
    <row r="743">
      <c r="A743" s="94"/>
      <c r="B743" s="95"/>
    </row>
    <row r="744">
      <c r="A744" s="94"/>
      <c r="B744" s="95"/>
    </row>
    <row r="745">
      <c r="A745" s="94"/>
      <c r="B745" s="95"/>
    </row>
    <row r="746">
      <c r="A746" s="94"/>
      <c r="B746" s="95"/>
    </row>
    <row r="747">
      <c r="A747" s="94"/>
      <c r="B747" s="95"/>
    </row>
    <row r="748">
      <c r="A748" s="94"/>
      <c r="B748" s="95"/>
    </row>
    <row r="749">
      <c r="A749" s="94"/>
      <c r="B749" s="95"/>
    </row>
    <row r="750">
      <c r="A750" s="94"/>
      <c r="B750" s="95"/>
    </row>
    <row r="751">
      <c r="A751" s="94"/>
      <c r="B751" s="95"/>
    </row>
    <row r="752">
      <c r="A752" s="94"/>
      <c r="B752" s="95"/>
    </row>
    <row r="753">
      <c r="A753" s="94"/>
      <c r="B753" s="95"/>
    </row>
    <row r="754">
      <c r="A754" s="94"/>
      <c r="B754" s="95"/>
    </row>
    <row r="755">
      <c r="A755" s="94"/>
      <c r="B755" s="95"/>
    </row>
    <row r="756">
      <c r="A756" s="94"/>
      <c r="B756" s="95"/>
    </row>
    <row r="757">
      <c r="A757" s="94"/>
      <c r="B757" s="95"/>
    </row>
    <row r="758">
      <c r="A758" s="94"/>
      <c r="B758" s="95"/>
    </row>
    <row r="759">
      <c r="A759" s="94"/>
      <c r="B759" s="95"/>
    </row>
    <row r="760">
      <c r="A760" s="94"/>
      <c r="B760" s="95"/>
    </row>
    <row r="761">
      <c r="A761" s="94"/>
      <c r="B761" s="95"/>
    </row>
    <row r="762">
      <c r="A762" s="94"/>
      <c r="B762" s="95"/>
    </row>
    <row r="763">
      <c r="A763" s="94"/>
      <c r="B763" s="95"/>
    </row>
    <row r="764">
      <c r="A764" s="94"/>
      <c r="B764" s="95"/>
    </row>
    <row r="765">
      <c r="A765" s="94"/>
      <c r="B765" s="95"/>
    </row>
    <row r="766">
      <c r="A766" s="94"/>
      <c r="B766" s="95"/>
    </row>
    <row r="767">
      <c r="A767" s="94"/>
      <c r="B767" s="95"/>
    </row>
    <row r="768">
      <c r="A768" s="94"/>
      <c r="B768" s="95"/>
    </row>
    <row r="769">
      <c r="A769" s="94"/>
      <c r="B769" s="95"/>
    </row>
    <row r="770">
      <c r="A770" s="94"/>
      <c r="B770" s="95"/>
    </row>
    <row r="771">
      <c r="A771" s="94"/>
      <c r="B771" s="95"/>
    </row>
    <row r="772">
      <c r="A772" s="94"/>
      <c r="B772" s="95"/>
    </row>
    <row r="773">
      <c r="A773" s="94"/>
      <c r="B773" s="95"/>
    </row>
    <row r="774">
      <c r="A774" s="94"/>
      <c r="B774" s="95"/>
    </row>
    <row r="775">
      <c r="A775" s="94"/>
      <c r="B775" s="95"/>
    </row>
    <row r="776">
      <c r="A776" s="94"/>
      <c r="B776" s="95"/>
    </row>
    <row r="777">
      <c r="A777" s="94"/>
      <c r="B777" s="95"/>
    </row>
    <row r="778">
      <c r="A778" s="94"/>
      <c r="B778" s="95"/>
    </row>
    <row r="779">
      <c r="A779" s="94"/>
      <c r="B779" s="95"/>
    </row>
    <row r="780">
      <c r="A780" s="94"/>
      <c r="B780" s="95"/>
    </row>
    <row r="781">
      <c r="A781" s="94"/>
      <c r="B781" s="95"/>
    </row>
    <row r="782">
      <c r="A782" s="94"/>
      <c r="B782" s="95"/>
    </row>
    <row r="783">
      <c r="A783" s="94"/>
      <c r="B783" s="95"/>
    </row>
    <row r="784">
      <c r="A784" s="94"/>
      <c r="B784" s="95"/>
    </row>
    <row r="785">
      <c r="A785" s="94"/>
      <c r="B785" s="95"/>
    </row>
    <row r="786">
      <c r="A786" s="94"/>
      <c r="B786" s="95"/>
    </row>
    <row r="787">
      <c r="A787" s="94"/>
      <c r="B787" s="95"/>
    </row>
    <row r="788">
      <c r="A788" s="94"/>
      <c r="B788" s="95"/>
    </row>
    <row r="789">
      <c r="A789" s="94"/>
      <c r="B789" s="95"/>
    </row>
    <row r="790">
      <c r="A790" s="94"/>
      <c r="B790" s="95"/>
    </row>
    <row r="791">
      <c r="A791" s="94"/>
      <c r="B791" s="95"/>
    </row>
    <row r="792">
      <c r="A792" s="94"/>
      <c r="B792" s="95"/>
    </row>
    <row r="793">
      <c r="A793" s="94"/>
      <c r="B793" s="95"/>
    </row>
    <row r="794">
      <c r="A794" s="94"/>
      <c r="B794" s="95"/>
    </row>
    <row r="795">
      <c r="A795" s="94"/>
      <c r="B795" s="95"/>
    </row>
    <row r="796">
      <c r="A796" s="94"/>
      <c r="B796" s="95"/>
    </row>
    <row r="797">
      <c r="A797" s="94"/>
      <c r="B797" s="95"/>
    </row>
    <row r="798">
      <c r="A798" s="94"/>
      <c r="B798" s="95"/>
    </row>
    <row r="799">
      <c r="A799" s="94"/>
      <c r="B799" s="95"/>
    </row>
    <row r="800">
      <c r="A800" s="94"/>
      <c r="B800" s="95"/>
    </row>
    <row r="801">
      <c r="A801" s="94"/>
      <c r="B801" s="95"/>
    </row>
    <row r="802">
      <c r="A802" s="94"/>
      <c r="B802" s="95"/>
    </row>
    <row r="803">
      <c r="A803" s="94"/>
      <c r="B803" s="95"/>
    </row>
    <row r="804">
      <c r="A804" s="94"/>
      <c r="B804" s="95"/>
    </row>
    <row r="805">
      <c r="A805" s="94"/>
      <c r="B805" s="95"/>
    </row>
    <row r="806">
      <c r="A806" s="94"/>
      <c r="B806" s="95"/>
    </row>
    <row r="807">
      <c r="A807" s="94"/>
      <c r="B807" s="95"/>
    </row>
    <row r="808">
      <c r="A808" s="94"/>
      <c r="B808" s="95"/>
    </row>
    <row r="809">
      <c r="A809" s="94"/>
      <c r="B809" s="95"/>
    </row>
    <row r="810">
      <c r="A810" s="94"/>
      <c r="B810" s="95"/>
    </row>
    <row r="811">
      <c r="A811" s="94"/>
      <c r="B811" s="95"/>
    </row>
    <row r="812">
      <c r="A812" s="94"/>
      <c r="B812" s="95"/>
    </row>
    <row r="813">
      <c r="A813" s="94"/>
      <c r="B813" s="95"/>
    </row>
    <row r="814">
      <c r="A814" s="94"/>
      <c r="B814" s="95"/>
    </row>
    <row r="815">
      <c r="A815" s="94"/>
      <c r="B815" s="95"/>
    </row>
    <row r="816">
      <c r="A816" s="94"/>
      <c r="B816" s="95"/>
    </row>
    <row r="817">
      <c r="A817" s="94"/>
      <c r="B817" s="95"/>
    </row>
    <row r="818">
      <c r="A818" s="94"/>
      <c r="B818" s="95"/>
    </row>
    <row r="819">
      <c r="A819" s="94"/>
      <c r="B819" s="95"/>
    </row>
    <row r="820">
      <c r="A820" s="94"/>
      <c r="B820" s="95"/>
    </row>
    <row r="821">
      <c r="A821" s="94"/>
      <c r="B821" s="95"/>
    </row>
    <row r="822">
      <c r="A822" s="94"/>
      <c r="B822" s="95"/>
    </row>
    <row r="823">
      <c r="A823" s="94"/>
      <c r="B823" s="95"/>
    </row>
    <row r="824">
      <c r="A824" s="94"/>
      <c r="B824" s="95"/>
    </row>
    <row r="825">
      <c r="A825" s="94"/>
      <c r="B825" s="95"/>
    </row>
    <row r="826">
      <c r="A826" s="94"/>
      <c r="B826" s="95"/>
    </row>
    <row r="827">
      <c r="A827" s="94"/>
      <c r="B827" s="95"/>
    </row>
    <row r="828">
      <c r="A828" s="94"/>
      <c r="B828" s="95"/>
    </row>
    <row r="829">
      <c r="A829" s="94"/>
      <c r="B829" s="95"/>
    </row>
    <row r="830">
      <c r="A830" s="94"/>
      <c r="B830" s="95"/>
    </row>
    <row r="831">
      <c r="A831" s="94"/>
      <c r="B831" s="95"/>
    </row>
    <row r="832">
      <c r="A832" s="94"/>
      <c r="B832" s="95"/>
    </row>
    <row r="833">
      <c r="A833" s="94"/>
      <c r="B833" s="95"/>
    </row>
    <row r="834">
      <c r="A834" s="94"/>
      <c r="B834" s="95"/>
    </row>
    <row r="835">
      <c r="A835" s="94"/>
      <c r="B835" s="95"/>
    </row>
    <row r="836">
      <c r="A836" s="94"/>
      <c r="B836" s="95"/>
    </row>
    <row r="837">
      <c r="A837" s="94"/>
      <c r="B837" s="95"/>
    </row>
    <row r="838">
      <c r="A838" s="94"/>
      <c r="B838" s="95"/>
    </row>
    <row r="839">
      <c r="A839" s="94"/>
      <c r="B839" s="95"/>
    </row>
    <row r="840">
      <c r="A840" s="94"/>
      <c r="B840" s="95"/>
    </row>
    <row r="841">
      <c r="A841" s="94"/>
      <c r="B841" s="95"/>
    </row>
    <row r="842">
      <c r="A842" s="94"/>
      <c r="B842" s="95"/>
    </row>
    <row r="843">
      <c r="A843" s="94"/>
      <c r="B843" s="95"/>
    </row>
    <row r="844">
      <c r="A844" s="94"/>
      <c r="B844" s="95"/>
    </row>
    <row r="845">
      <c r="A845" s="94"/>
      <c r="B845" s="95"/>
    </row>
    <row r="846">
      <c r="A846" s="94"/>
      <c r="B846" s="95"/>
    </row>
    <row r="847">
      <c r="A847" s="94"/>
      <c r="B847" s="95"/>
    </row>
    <row r="848">
      <c r="A848" s="94"/>
      <c r="B848" s="95"/>
    </row>
    <row r="849">
      <c r="A849" s="94"/>
      <c r="B849" s="95"/>
    </row>
    <row r="850">
      <c r="A850" s="94"/>
      <c r="B850" s="95"/>
    </row>
    <row r="851">
      <c r="A851" s="94"/>
      <c r="B851" s="95"/>
    </row>
    <row r="852">
      <c r="A852" s="94"/>
      <c r="B852" s="95"/>
    </row>
    <row r="853">
      <c r="A853" s="94"/>
      <c r="B853" s="95"/>
    </row>
    <row r="854">
      <c r="A854" s="94"/>
      <c r="B854" s="95"/>
    </row>
    <row r="855">
      <c r="A855" s="94"/>
      <c r="B855" s="95"/>
    </row>
    <row r="856">
      <c r="A856" s="94"/>
      <c r="B856" s="95"/>
    </row>
    <row r="857">
      <c r="A857" s="94"/>
      <c r="B857" s="95"/>
    </row>
    <row r="858">
      <c r="A858" s="94"/>
      <c r="B858" s="95"/>
    </row>
    <row r="859">
      <c r="A859" s="94"/>
      <c r="B859" s="95"/>
    </row>
    <row r="860">
      <c r="A860" s="94"/>
      <c r="B860" s="95"/>
    </row>
    <row r="861">
      <c r="A861" s="94"/>
      <c r="B861" s="95"/>
    </row>
    <row r="862">
      <c r="A862" s="94"/>
      <c r="B862" s="95"/>
    </row>
    <row r="863">
      <c r="A863" s="94"/>
      <c r="B863" s="95"/>
    </row>
    <row r="864">
      <c r="A864" s="94"/>
      <c r="B864" s="95"/>
    </row>
    <row r="865">
      <c r="A865" s="94"/>
      <c r="B865" s="95"/>
    </row>
    <row r="866">
      <c r="A866" s="94"/>
      <c r="B866" s="95"/>
    </row>
    <row r="867">
      <c r="A867" s="94"/>
      <c r="B867" s="95"/>
    </row>
    <row r="868">
      <c r="A868" s="94"/>
      <c r="B868" s="95"/>
    </row>
    <row r="869">
      <c r="A869" s="94"/>
      <c r="B869" s="95"/>
    </row>
    <row r="870">
      <c r="A870" s="94"/>
      <c r="B870" s="95"/>
    </row>
    <row r="871">
      <c r="A871" s="94"/>
      <c r="B871" s="95"/>
    </row>
    <row r="872">
      <c r="A872" s="94"/>
      <c r="B872" s="95"/>
    </row>
    <row r="873">
      <c r="A873" s="94"/>
      <c r="B873" s="95"/>
    </row>
    <row r="874">
      <c r="A874" s="94"/>
      <c r="B874" s="95"/>
    </row>
    <row r="875">
      <c r="A875" s="94"/>
      <c r="B875" s="95"/>
    </row>
    <row r="876">
      <c r="A876" s="94"/>
      <c r="B876" s="95"/>
    </row>
    <row r="877">
      <c r="A877" s="94"/>
      <c r="B877" s="95"/>
    </row>
    <row r="878">
      <c r="A878" s="94"/>
      <c r="B878" s="95"/>
    </row>
    <row r="879">
      <c r="A879" s="94"/>
      <c r="B879" s="95"/>
    </row>
    <row r="880">
      <c r="A880" s="94"/>
      <c r="B880" s="95"/>
    </row>
    <row r="881">
      <c r="A881" s="94"/>
      <c r="B881" s="95"/>
    </row>
    <row r="882">
      <c r="A882" s="94"/>
      <c r="B882" s="95"/>
    </row>
    <row r="883">
      <c r="A883" s="94"/>
      <c r="B883" s="95"/>
    </row>
    <row r="884">
      <c r="A884" s="94"/>
      <c r="B884" s="95"/>
    </row>
    <row r="885">
      <c r="A885" s="94"/>
      <c r="B885" s="95"/>
    </row>
    <row r="886">
      <c r="A886" s="94"/>
      <c r="B886" s="95"/>
    </row>
    <row r="887">
      <c r="A887" s="94"/>
      <c r="B887" s="95"/>
    </row>
    <row r="888">
      <c r="A888" s="94"/>
      <c r="B888" s="95"/>
    </row>
    <row r="889">
      <c r="A889" s="94"/>
      <c r="B889" s="95"/>
    </row>
    <row r="890">
      <c r="A890" s="94"/>
      <c r="B890" s="95"/>
    </row>
    <row r="891">
      <c r="A891" s="94"/>
      <c r="B891" s="95"/>
    </row>
    <row r="892">
      <c r="A892" s="94"/>
      <c r="B892" s="95"/>
    </row>
    <row r="893">
      <c r="A893" s="94"/>
      <c r="B893" s="95"/>
    </row>
    <row r="894">
      <c r="A894" s="94"/>
      <c r="B894" s="95"/>
    </row>
    <row r="895">
      <c r="A895" s="94"/>
      <c r="B895" s="95"/>
    </row>
    <row r="896">
      <c r="A896" s="94"/>
      <c r="B896" s="95"/>
    </row>
    <row r="897">
      <c r="A897" s="94"/>
      <c r="B897" s="95"/>
    </row>
    <row r="898">
      <c r="A898" s="94"/>
      <c r="B898" s="95"/>
    </row>
    <row r="899">
      <c r="A899" s="94"/>
      <c r="B899" s="95"/>
    </row>
    <row r="900">
      <c r="A900" s="94"/>
      <c r="B900" s="95"/>
    </row>
    <row r="901">
      <c r="A901" s="94"/>
      <c r="B901" s="95"/>
    </row>
    <row r="902">
      <c r="A902" s="94"/>
      <c r="B902" s="95"/>
    </row>
    <row r="903">
      <c r="A903" s="94"/>
      <c r="B903" s="95"/>
    </row>
    <row r="904">
      <c r="A904" s="94"/>
      <c r="B904" s="95"/>
    </row>
    <row r="905">
      <c r="A905" s="94"/>
      <c r="B905" s="95"/>
    </row>
    <row r="906">
      <c r="A906" s="94"/>
      <c r="B906" s="95"/>
    </row>
    <row r="907">
      <c r="A907" s="94"/>
      <c r="B907" s="95"/>
    </row>
    <row r="908">
      <c r="A908" s="94"/>
      <c r="B908" s="95"/>
    </row>
    <row r="909">
      <c r="A909" s="94"/>
      <c r="B909" s="95"/>
    </row>
    <row r="910">
      <c r="A910" s="94"/>
      <c r="B910" s="95"/>
    </row>
    <row r="911">
      <c r="A911" s="94"/>
      <c r="B911" s="95"/>
    </row>
    <row r="912">
      <c r="A912" s="94"/>
      <c r="B912" s="95"/>
    </row>
    <row r="913">
      <c r="A913" s="94"/>
      <c r="B913" s="95"/>
    </row>
    <row r="914">
      <c r="A914" s="94"/>
      <c r="B914" s="95"/>
    </row>
    <row r="915">
      <c r="A915" s="94"/>
      <c r="B915" s="95"/>
    </row>
    <row r="916">
      <c r="A916" s="94"/>
      <c r="B916" s="95"/>
    </row>
    <row r="917">
      <c r="A917" s="94"/>
      <c r="B917" s="95"/>
    </row>
    <row r="918">
      <c r="A918" s="94"/>
      <c r="B918" s="95"/>
    </row>
    <row r="919">
      <c r="A919" s="94"/>
      <c r="B919" s="95"/>
    </row>
    <row r="920">
      <c r="A920" s="94"/>
      <c r="B920" s="95"/>
    </row>
    <row r="921">
      <c r="A921" s="94"/>
      <c r="B921" s="95"/>
    </row>
    <row r="922">
      <c r="A922" s="94"/>
      <c r="B922" s="95"/>
    </row>
    <row r="923">
      <c r="A923" s="94"/>
      <c r="B923" s="95"/>
    </row>
    <row r="924">
      <c r="A924" s="94"/>
      <c r="B924" s="95"/>
    </row>
    <row r="925">
      <c r="A925" s="94"/>
      <c r="B925" s="95"/>
    </row>
    <row r="926">
      <c r="A926" s="94"/>
      <c r="B926" s="95"/>
    </row>
    <row r="927">
      <c r="A927" s="94"/>
      <c r="B927" s="95"/>
    </row>
    <row r="928">
      <c r="A928" s="94"/>
      <c r="B928" s="95"/>
    </row>
    <row r="929">
      <c r="A929" s="94"/>
      <c r="B929" s="95"/>
    </row>
    <row r="930">
      <c r="A930" s="94"/>
      <c r="B930" s="95"/>
    </row>
    <row r="931">
      <c r="A931" s="94"/>
      <c r="B931" s="95"/>
    </row>
    <row r="932">
      <c r="A932" s="94"/>
      <c r="B932" s="95"/>
    </row>
    <row r="933">
      <c r="A933" s="94"/>
      <c r="B933" s="95"/>
    </row>
    <row r="934">
      <c r="A934" s="94"/>
      <c r="B934" s="95"/>
    </row>
    <row r="935">
      <c r="A935" s="94"/>
      <c r="B935" s="95"/>
    </row>
    <row r="936">
      <c r="A936" s="94"/>
      <c r="B936" s="95"/>
    </row>
    <row r="937">
      <c r="A937" s="94"/>
      <c r="B937" s="95"/>
    </row>
    <row r="938">
      <c r="A938" s="94"/>
      <c r="B938" s="95"/>
    </row>
    <row r="939">
      <c r="A939" s="94"/>
      <c r="B939" s="95"/>
    </row>
    <row r="940">
      <c r="A940" s="94"/>
      <c r="B940" s="95"/>
    </row>
    <row r="941">
      <c r="A941" s="94"/>
      <c r="B941" s="95"/>
    </row>
    <row r="942">
      <c r="A942" s="94"/>
      <c r="B942" s="95"/>
    </row>
    <row r="943">
      <c r="A943" s="94"/>
      <c r="B943" s="95"/>
    </row>
    <row r="944">
      <c r="A944" s="94"/>
      <c r="B944" s="95"/>
    </row>
    <row r="945">
      <c r="A945" s="94"/>
      <c r="B945" s="95"/>
    </row>
    <row r="946">
      <c r="A946" s="94"/>
      <c r="B946" s="95"/>
    </row>
    <row r="947">
      <c r="A947" s="94"/>
      <c r="B947" s="95"/>
    </row>
    <row r="948">
      <c r="A948" s="94"/>
      <c r="B948" s="95"/>
    </row>
    <row r="949">
      <c r="A949" s="94"/>
      <c r="B949" s="95"/>
    </row>
    <row r="950">
      <c r="A950" s="94"/>
      <c r="B950" s="95"/>
    </row>
    <row r="951">
      <c r="A951" s="94"/>
      <c r="B951" s="95"/>
    </row>
    <row r="952">
      <c r="A952" s="94"/>
      <c r="B952" s="95"/>
    </row>
    <row r="953">
      <c r="A953" s="94"/>
      <c r="B953" s="95"/>
    </row>
    <row r="954">
      <c r="A954" s="94"/>
      <c r="B954" s="95"/>
    </row>
    <row r="955">
      <c r="A955" s="94"/>
      <c r="B955" s="95"/>
    </row>
    <row r="956">
      <c r="A956" s="94"/>
      <c r="B956" s="95"/>
    </row>
    <row r="957">
      <c r="A957" s="94"/>
      <c r="B957" s="95"/>
    </row>
    <row r="958">
      <c r="A958" s="94"/>
      <c r="B958" s="95"/>
    </row>
    <row r="959">
      <c r="A959" s="94"/>
      <c r="B959" s="95"/>
    </row>
    <row r="960">
      <c r="A960" s="94"/>
      <c r="B960" s="95"/>
    </row>
    <row r="961">
      <c r="A961" s="94"/>
      <c r="B961" s="95"/>
    </row>
    <row r="962">
      <c r="A962" s="94"/>
      <c r="B962" s="95"/>
    </row>
    <row r="963">
      <c r="A963" s="94"/>
      <c r="B963" s="95"/>
    </row>
    <row r="964">
      <c r="A964" s="94"/>
      <c r="B964" s="95"/>
    </row>
    <row r="965">
      <c r="A965" s="94"/>
      <c r="B965" s="95"/>
    </row>
    <row r="966">
      <c r="A966" s="94"/>
      <c r="B966" s="95"/>
    </row>
    <row r="967">
      <c r="A967" s="94"/>
      <c r="B967" s="95"/>
    </row>
    <row r="968">
      <c r="A968" s="94"/>
      <c r="B968" s="95"/>
    </row>
    <row r="969">
      <c r="A969" s="94"/>
      <c r="B969" s="95"/>
    </row>
    <row r="970">
      <c r="A970" s="94"/>
      <c r="B970" s="95"/>
    </row>
    <row r="971">
      <c r="A971" s="94"/>
      <c r="B971" s="95"/>
    </row>
    <row r="972">
      <c r="A972" s="94"/>
      <c r="B972" s="95"/>
    </row>
    <row r="973">
      <c r="A973" s="94"/>
      <c r="B973" s="95"/>
    </row>
    <row r="974">
      <c r="A974" s="94"/>
      <c r="B974" s="95"/>
    </row>
    <row r="975">
      <c r="A975" s="94"/>
      <c r="B975" s="95"/>
    </row>
    <row r="976">
      <c r="A976" s="94"/>
      <c r="B976" s="95"/>
    </row>
    <row r="977">
      <c r="A977" s="94"/>
      <c r="B977" s="95"/>
    </row>
    <row r="978">
      <c r="A978" s="94"/>
      <c r="B978" s="95"/>
    </row>
    <row r="979">
      <c r="A979" s="94"/>
      <c r="B979" s="95"/>
    </row>
    <row r="980">
      <c r="A980" s="94"/>
      <c r="B980" s="95"/>
    </row>
    <row r="981">
      <c r="A981" s="94"/>
      <c r="B981" s="95"/>
    </row>
    <row r="982">
      <c r="A982" s="94"/>
      <c r="B982" s="95"/>
    </row>
    <row r="983">
      <c r="A983" s="94"/>
      <c r="B983" s="95"/>
    </row>
    <row r="984">
      <c r="A984" s="94"/>
      <c r="B984" s="95"/>
    </row>
    <row r="985">
      <c r="A985" s="94"/>
      <c r="B985" s="95"/>
    </row>
    <row r="986">
      <c r="A986" s="94"/>
      <c r="B986" s="95"/>
    </row>
    <row r="987">
      <c r="A987" s="94"/>
      <c r="B987" s="95"/>
    </row>
    <row r="988">
      <c r="A988" s="94"/>
      <c r="B988" s="95"/>
    </row>
    <row r="989">
      <c r="A989" s="94"/>
      <c r="B989" s="95"/>
    </row>
    <row r="990">
      <c r="A990" s="94"/>
      <c r="B990" s="95"/>
    </row>
    <row r="991">
      <c r="A991" s="94"/>
      <c r="B991" s="95"/>
    </row>
    <row r="992">
      <c r="A992" s="94"/>
      <c r="B992" s="95"/>
    </row>
    <row r="993">
      <c r="A993" s="94"/>
      <c r="B993" s="95"/>
    </row>
    <row r="994">
      <c r="A994" s="94"/>
      <c r="B994" s="95"/>
    </row>
    <row r="995">
      <c r="A995" s="94"/>
      <c r="B995" s="95"/>
    </row>
    <row r="996">
      <c r="A996" s="94"/>
      <c r="B996" s="95"/>
    </row>
    <row r="997">
      <c r="A997" s="94"/>
      <c r="B997" s="95"/>
    </row>
    <row r="998">
      <c r="A998" s="94"/>
      <c r="B998" s="95"/>
    </row>
    <row r="999">
      <c r="A999" s="94"/>
      <c r="B999" s="95"/>
    </row>
    <row r="1000">
      <c r="A1000" s="94"/>
      <c r="B1000" s="95"/>
    </row>
    <row r="1001">
      <c r="A1001" s="94"/>
      <c r="B1001" s="95"/>
    </row>
    <row r="1002">
      <c r="A1002" s="94"/>
      <c r="B1002" s="95"/>
    </row>
    <row r="1003">
      <c r="A1003" s="94"/>
      <c r="B1003" s="95"/>
    </row>
    <row r="1004">
      <c r="A1004" s="94"/>
      <c r="B1004" s="95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43"/>
    <col customWidth="1" min="2" max="2" width="19.86"/>
    <col customWidth="1" min="3" max="3" width="23.14"/>
    <col customWidth="1" min="4" max="4" width="20.0"/>
    <col customWidth="1" min="5" max="5" width="21.86"/>
    <col customWidth="1" min="6" max="6" width="19.57"/>
    <col customWidth="1" min="7" max="7" width="23.0"/>
  </cols>
  <sheetData>
    <row r="1">
      <c r="A1" s="1" t="s">
        <v>385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4" t="s">
        <v>8</v>
      </c>
      <c r="B2" s="5">
        <f>SUM(C2:G2)</f>
        <v>2366</v>
      </c>
      <c r="C2" s="6">
        <f t="shared" ref="C2:G2" si="1">SUM(C4,C7)</f>
        <v>612</v>
      </c>
      <c r="D2" s="6">
        <f t="shared" si="1"/>
        <v>562</v>
      </c>
      <c r="E2" s="6">
        <f t="shared" si="1"/>
        <v>512</v>
      </c>
      <c r="F2" s="7">
        <f t="shared" si="1"/>
        <v>105</v>
      </c>
      <c r="G2" s="6">
        <f t="shared" si="1"/>
        <v>575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8" t="s">
        <v>9</v>
      </c>
      <c r="B3" s="9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>
      <c r="A4" s="12" t="s">
        <v>10</v>
      </c>
      <c r="B4" s="13">
        <f>SUM(C4:G4)</f>
        <v>1143</v>
      </c>
      <c r="C4" s="14">
        <v>227.0</v>
      </c>
      <c r="D4" s="14">
        <v>327.0</v>
      </c>
      <c r="E4" s="14">
        <v>147.0</v>
      </c>
      <c r="F4" s="101">
        <v>97.0</v>
      </c>
      <c r="G4" s="14">
        <v>345.0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hidden="1">
      <c r="A5" s="12"/>
      <c r="B5" s="16">
        <f t="shared" ref="B5:G5" si="2">DIVIDE(B4,B2)</f>
        <v>0.4830938292</v>
      </c>
      <c r="C5" s="16">
        <f t="shared" si="2"/>
        <v>0.3709150327</v>
      </c>
      <c r="D5" s="16">
        <f t="shared" si="2"/>
        <v>0.5818505338</v>
      </c>
      <c r="E5" s="16">
        <f t="shared" si="2"/>
        <v>0.287109375</v>
      </c>
      <c r="F5" s="17">
        <f t="shared" si="2"/>
        <v>0.9238095238</v>
      </c>
      <c r="G5" s="16">
        <f t="shared" si="2"/>
        <v>0.6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>
      <c r="A6" s="12"/>
      <c r="B6" s="18">
        <f>IFERROR(__xludf.DUMMYFUNCTION("TO_PERCENT(B5)"),0.4830938292476754)</f>
        <v>0.4830938292</v>
      </c>
      <c r="C6" s="18">
        <f>IFERROR(__xludf.DUMMYFUNCTION("TO_PERCENT(C5)"),0.3709150326797386)</f>
        <v>0.3709150327</v>
      </c>
      <c r="D6" s="18">
        <f>IFERROR(__xludf.DUMMYFUNCTION("TO_PERCENT(D5)"),0.5818505338078291)</f>
        <v>0.5818505338</v>
      </c>
      <c r="E6" s="18">
        <f>IFERROR(__xludf.DUMMYFUNCTION("TO_PERCENT(E5)"),0.287109375)</f>
        <v>0.287109375</v>
      </c>
      <c r="F6" s="19">
        <f>IFERROR(__xludf.DUMMYFUNCTION("TO_PERCENT(F5)"),0.9238095238095239)</f>
        <v>0.9238095238</v>
      </c>
      <c r="G6" s="18">
        <f>IFERROR(__xludf.DUMMYFUNCTION("TO_PERCENT(G5)"),0.6)</f>
        <v>0.6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>
      <c r="A7" s="12" t="s">
        <v>11</v>
      </c>
      <c r="B7" s="13">
        <f>SUM(C7:G7)</f>
        <v>1223</v>
      </c>
      <c r="C7" s="14">
        <v>385.0</v>
      </c>
      <c r="D7" s="20">
        <v>235.0</v>
      </c>
      <c r="E7" s="14">
        <v>365.0</v>
      </c>
      <c r="F7" s="101">
        <v>8.0</v>
      </c>
      <c r="G7" s="14">
        <v>230.0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hidden="1">
      <c r="A8" s="12"/>
      <c r="B8" s="16">
        <f t="shared" ref="B8:G8" si="3">DIVIDE(B7,B2)</f>
        <v>0.5169061708</v>
      </c>
      <c r="C8" s="16">
        <f t="shared" si="3"/>
        <v>0.6290849673</v>
      </c>
      <c r="D8" s="16">
        <f t="shared" si="3"/>
        <v>0.4181494662</v>
      </c>
      <c r="E8" s="16">
        <f t="shared" si="3"/>
        <v>0.712890625</v>
      </c>
      <c r="F8" s="17">
        <f t="shared" si="3"/>
        <v>0.07619047619</v>
      </c>
      <c r="G8" s="16">
        <f t="shared" si="3"/>
        <v>0.4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>
      <c r="A9" s="12"/>
      <c r="B9" s="18">
        <f>IFERROR(__xludf.DUMMYFUNCTION("TO_PERCENT(B8)"),0.5169061707523246)</f>
        <v>0.5169061708</v>
      </c>
      <c r="C9" s="18">
        <f>IFERROR(__xludf.DUMMYFUNCTION("TO_PERCENT(C8)"),0.6290849673202614)</f>
        <v>0.6290849673</v>
      </c>
      <c r="D9" s="18">
        <f>IFERROR(__xludf.DUMMYFUNCTION("TO_PERCENT(D8)"),0.4181494661921708)</f>
        <v>0.4181494662</v>
      </c>
      <c r="E9" s="18">
        <f>IFERROR(__xludf.DUMMYFUNCTION("TO_PERCENT(E8)"),0.712890625)</f>
        <v>0.712890625</v>
      </c>
      <c r="F9" s="19">
        <f>IFERROR(__xludf.DUMMYFUNCTION("TO_PERCENT(F8)"),0.0761904761904762)</f>
        <v>0.07619047619</v>
      </c>
      <c r="G9" s="18">
        <f>IFERROR(__xludf.DUMMYFUNCTION("TO_PERCENT(G8)"),0.4)</f>
        <v>0.4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>
      <c r="A10" s="21" t="s">
        <v>12</v>
      </c>
      <c r="B10" s="22"/>
      <c r="C10" s="23"/>
      <c r="D10" s="23"/>
      <c r="E10" s="23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>
      <c r="A11" s="21">
        <v>4.0</v>
      </c>
      <c r="B11" s="25">
        <f t="shared" ref="B11:B17" si="4">SUM(C11:G11)</f>
        <v>13</v>
      </c>
      <c r="C11" s="26">
        <v>1.0</v>
      </c>
      <c r="D11" s="26"/>
      <c r="E11" s="26">
        <v>1.0</v>
      </c>
      <c r="F11" s="30"/>
      <c r="G11" s="26">
        <v>11.0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>
      <c r="A12" s="21">
        <v>5.0</v>
      </c>
      <c r="B12" s="25">
        <f t="shared" si="4"/>
        <v>101</v>
      </c>
      <c r="C12" s="26">
        <v>9.0</v>
      </c>
      <c r="D12" s="26">
        <v>1.0</v>
      </c>
      <c r="E12" s="26">
        <v>2.0</v>
      </c>
      <c r="F12" s="30"/>
      <c r="G12" s="26">
        <v>89.0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>
      <c r="A13" s="21">
        <v>6.0</v>
      </c>
      <c r="B13" s="25">
        <f t="shared" si="4"/>
        <v>332</v>
      </c>
      <c r="C13" s="26">
        <v>110.0</v>
      </c>
      <c r="D13" s="26">
        <v>11.0</v>
      </c>
      <c r="E13" s="26">
        <v>91.0</v>
      </c>
      <c r="F13" s="30"/>
      <c r="G13" s="26">
        <v>120.0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>
      <c r="A14" s="21">
        <v>7.0</v>
      </c>
      <c r="B14" s="25">
        <f t="shared" si="4"/>
        <v>739</v>
      </c>
      <c r="C14" s="29">
        <v>293.0</v>
      </c>
      <c r="D14" s="26">
        <v>64.0</v>
      </c>
      <c r="E14" s="29">
        <v>230.0</v>
      </c>
      <c r="F14" s="102">
        <v>1.0</v>
      </c>
      <c r="G14" s="29">
        <v>151.0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>
      <c r="A15" s="21">
        <v>8.0</v>
      </c>
      <c r="B15" s="25">
        <f t="shared" si="4"/>
        <v>597</v>
      </c>
      <c r="C15" s="26">
        <v>121.0</v>
      </c>
      <c r="D15" s="26">
        <v>154.0</v>
      </c>
      <c r="E15" s="26">
        <v>135.0</v>
      </c>
      <c r="F15" s="102">
        <v>45.0</v>
      </c>
      <c r="G15" s="26">
        <v>142.0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>
      <c r="A16" s="21">
        <v>9.0</v>
      </c>
      <c r="B16" s="25">
        <f t="shared" si="4"/>
        <v>427</v>
      </c>
      <c r="C16" s="26">
        <v>58.0</v>
      </c>
      <c r="D16" s="29">
        <v>216.0</v>
      </c>
      <c r="E16" s="26">
        <v>36.0</v>
      </c>
      <c r="F16" s="66">
        <v>58.0</v>
      </c>
      <c r="G16" s="26">
        <v>59.0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>
      <c r="A17" s="21">
        <v>10.0</v>
      </c>
      <c r="B17" s="25">
        <f t="shared" si="4"/>
        <v>157</v>
      </c>
      <c r="C17" s="26">
        <v>20.0</v>
      </c>
      <c r="D17" s="26">
        <v>116.0</v>
      </c>
      <c r="E17" s="26">
        <v>17.0</v>
      </c>
      <c r="F17" s="102">
        <v>1.0</v>
      </c>
      <c r="G17" s="26">
        <v>3.0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>
      <c r="A18" s="31" t="s">
        <v>13</v>
      </c>
      <c r="B18" s="32"/>
      <c r="C18" s="33"/>
      <c r="D18" s="33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>
      <c r="A19" s="35" t="s">
        <v>322</v>
      </c>
      <c r="B19" s="32">
        <f t="shared" ref="B19:B28" si="5">SUM(C19:G19)</f>
        <v>1321</v>
      </c>
      <c r="C19" s="29">
        <v>326.0</v>
      </c>
      <c r="D19" s="29">
        <v>486.0</v>
      </c>
      <c r="E19" s="29">
        <v>186.0</v>
      </c>
      <c r="F19" s="66">
        <v>69.0</v>
      </c>
      <c r="G19" s="29">
        <v>254.0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>
      <c r="A20" s="35" t="s">
        <v>14</v>
      </c>
      <c r="B20" s="32">
        <f t="shared" si="5"/>
        <v>305</v>
      </c>
      <c r="C20" s="36">
        <v>54.0</v>
      </c>
      <c r="D20" s="36">
        <v>19.0</v>
      </c>
      <c r="E20" s="29">
        <v>122.0</v>
      </c>
      <c r="F20" s="103">
        <v>33.0</v>
      </c>
      <c r="G20" s="36">
        <v>77.0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>
      <c r="A21" s="35" t="s">
        <v>15</v>
      </c>
      <c r="B21" s="32">
        <f t="shared" si="5"/>
        <v>301</v>
      </c>
      <c r="C21" s="36">
        <v>87.0</v>
      </c>
      <c r="D21" s="36">
        <v>11.0</v>
      </c>
      <c r="E21" s="36">
        <v>79.0</v>
      </c>
      <c r="F21" s="42"/>
      <c r="G21" s="29">
        <v>124.0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>
      <c r="A22" s="35" t="s">
        <v>16</v>
      </c>
      <c r="B22" s="32">
        <f t="shared" si="5"/>
        <v>213</v>
      </c>
      <c r="C22" s="36">
        <v>57.0</v>
      </c>
      <c r="D22" s="36">
        <v>35.0</v>
      </c>
      <c r="E22" s="36">
        <v>73.0</v>
      </c>
      <c r="F22" s="42"/>
      <c r="G22" s="36">
        <v>48.0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>
      <c r="A23" s="38" t="s">
        <v>17</v>
      </c>
      <c r="B23" s="32">
        <f t="shared" si="5"/>
        <v>122</v>
      </c>
      <c r="C23" s="36">
        <v>47.0</v>
      </c>
      <c r="D23" s="36">
        <v>2.0</v>
      </c>
      <c r="E23" s="36">
        <v>15.0</v>
      </c>
      <c r="F23" s="42"/>
      <c r="G23" s="40">
        <v>58.0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>
      <c r="A24" s="41" t="s">
        <v>18</v>
      </c>
      <c r="B24" s="32">
        <f t="shared" si="5"/>
        <v>42</v>
      </c>
      <c r="C24" s="36">
        <v>1.0</v>
      </c>
      <c r="D24" s="36">
        <v>7.0</v>
      </c>
      <c r="E24" s="36">
        <v>28.0</v>
      </c>
      <c r="F24" s="103">
        <v>3.0</v>
      </c>
      <c r="G24" s="36">
        <v>3.0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>
      <c r="A25" s="41" t="s">
        <v>19</v>
      </c>
      <c r="B25" s="32">
        <f t="shared" si="5"/>
        <v>24</v>
      </c>
      <c r="C25" s="36">
        <v>18.0</v>
      </c>
      <c r="D25" s="36">
        <v>2.0</v>
      </c>
      <c r="E25" s="36">
        <v>2.0</v>
      </c>
      <c r="F25" s="42"/>
      <c r="G25" s="36">
        <v>2.0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>
      <c r="A26" s="38" t="s">
        <v>20</v>
      </c>
      <c r="B26" s="32">
        <f t="shared" si="5"/>
        <v>24</v>
      </c>
      <c r="C26" s="36">
        <v>16.0</v>
      </c>
      <c r="D26" s="36"/>
      <c r="E26" s="36">
        <v>2.0</v>
      </c>
      <c r="F26" s="42"/>
      <c r="G26" s="36">
        <v>6.0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>
      <c r="A27" s="41" t="s">
        <v>21</v>
      </c>
      <c r="B27" s="32">
        <f t="shared" si="5"/>
        <v>13</v>
      </c>
      <c r="C27" s="36">
        <v>6.0</v>
      </c>
      <c r="D27" s="36"/>
      <c r="E27" s="36">
        <v>5.0</v>
      </c>
      <c r="F27" s="42"/>
      <c r="G27" s="36">
        <v>2.0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>
      <c r="A28" s="41" t="s">
        <v>22</v>
      </c>
      <c r="B28" s="32">
        <f t="shared" si="5"/>
        <v>1</v>
      </c>
      <c r="C28" s="36"/>
      <c r="D28" s="36"/>
      <c r="E28" s="36"/>
      <c r="F28" s="42"/>
      <c r="G28" s="36">
        <v>1.0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>
      <c r="A29" s="43" t="s">
        <v>23</v>
      </c>
      <c r="B29" s="44"/>
      <c r="C29" s="45"/>
      <c r="D29" s="45"/>
      <c r="E29" s="45"/>
      <c r="F29" s="46"/>
      <c r="G29" s="47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>
      <c r="A30" s="48" t="s">
        <v>24</v>
      </c>
      <c r="B30" s="49">
        <f t="shared" ref="B30:B31" si="6">SUM(C30:G30)</f>
        <v>1772</v>
      </c>
      <c r="C30" s="47">
        <v>508.0</v>
      </c>
      <c r="D30" s="47">
        <v>289.0</v>
      </c>
      <c r="E30" s="47">
        <v>427.0</v>
      </c>
      <c r="F30" s="105">
        <v>73.0</v>
      </c>
      <c r="G30" s="47">
        <v>475.0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>
      <c r="A31" s="48" t="s">
        <v>25</v>
      </c>
      <c r="B31" s="49">
        <f t="shared" si="6"/>
        <v>594</v>
      </c>
      <c r="C31" s="47">
        <v>104.0</v>
      </c>
      <c r="D31" s="47">
        <v>273.0</v>
      </c>
      <c r="E31" s="47">
        <v>85.0</v>
      </c>
      <c r="F31" s="105">
        <v>32.0</v>
      </c>
      <c r="G31" s="47">
        <v>100.0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>
      <c r="A32" s="51" t="s">
        <v>26</v>
      </c>
      <c r="B32" s="52"/>
      <c r="C32" s="53"/>
      <c r="D32" s="53"/>
      <c r="E32" s="53"/>
      <c r="F32" s="54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>
      <c r="A33" s="55" t="s">
        <v>27</v>
      </c>
      <c r="B33" s="56">
        <f t="shared" ref="B33:B35" si="7">SUM(C33:G33)</f>
        <v>48</v>
      </c>
      <c r="C33" s="57">
        <v>34.0</v>
      </c>
      <c r="D33" s="57">
        <v>2.0</v>
      </c>
      <c r="E33" s="57">
        <v>4.0</v>
      </c>
      <c r="F33" s="117"/>
      <c r="G33" s="57">
        <v>8.0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>
      <c r="A34" s="55" t="s">
        <v>28</v>
      </c>
      <c r="B34" s="56">
        <f t="shared" si="7"/>
        <v>1961</v>
      </c>
      <c r="C34" s="57">
        <v>484.0</v>
      </c>
      <c r="D34" s="57">
        <v>542.0</v>
      </c>
      <c r="E34" s="57">
        <v>396.0</v>
      </c>
      <c r="F34" s="106">
        <v>102.0</v>
      </c>
      <c r="G34" s="57">
        <v>437.0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>
      <c r="A35" s="55" t="s">
        <v>29</v>
      </c>
      <c r="B35" s="56">
        <f t="shared" si="7"/>
        <v>357</v>
      </c>
      <c r="C35" s="57">
        <v>94.0</v>
      </c>
      <c r="D35" s="57">
        <v>18.0</v>
      </c>
      <c r="E35" s="57">
        <v>112.0</v>
      </c>
      <c r="F35" s="106">
        <v>3.0</v>
      </c>
      <c r="G35" s="57">
        <v>130.0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>
      <c r="A36" s="59" t="s">
        <v>30</v>
      </c>
      <c r="B36" s="60"/>
      <c r="C36" s="61"/>
      <c r="D36" s="61"/>
      <c r="E36" s="61"/>
      <c r="F36" s="62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</row>
    <row r="37">
      <c r="A37" s="63" t="s">
        <v>31</v>
      </c>
      <c r="B37" s="64">
        <f t="shared" ref="B37:B42" si="8">SUM(C37:G37)</f>
        <v>597</v>
      </c>
      <c r="C37" s="65">
        <v>1.0</v>
      </c>
      <c r="D37" s="65">
        <v>1.0</v>
      </c>
      <c r="E37" s="65">
        <v>34.0</v>
      </c>
      <c r="F37" s="69"/>
      <c r="G37" s="29">
        <v>561.0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>
      <c r="A38" s="63" t="s">
        <v>32</v>
      </c>
      <c r="B38" s="64">
        <f t="shared" si="8"/>
        <v>1210</v>
      </c>
      <c r="C38" s="29">
        <v>611.0</v>
      </c>
      <c r="D38" s="29">
        <v>561.0</v>
      </c>
      <c r="E38" s="65">
        <v>35.0</v>
      </c>
      <c r="F38" s="69"/>
      <c r="G38" s="65">
        <v>3.0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</row>
    <row r="39">
      <c r="A39" s="68" t="s">
        <v>33</v>
      </c>
      <c r="B39" s="64">
        <f t="shared" si="8"/>
        <v>346</v>
      </c>
      <c r="C39" s="65"/>
      <c r="D39" s="65"/>
      <c r="E39" s="29">
        <v>340.0</v>
      </c>
      <c r="F39" s="69"/>
      <c r="G39" s="65">
        <v>6.0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>
      <c r="A40" s="68" t="s">
        <v>34</v>
      </c>
      <c r="B40" s="64">
        <f t="shared" si="8"/>
        <v>106</v>
      </c>
      <c r="C40" s="65"/>
      <c r="D40" s="65"/>
      <c r="E40" s="65"/>
      <c r="F40" s="66">
        <v>105.0</v>
      </c>
      <c r="G40" s="65">
        <v>1.0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>
      <c r="A41" s="63" t="s">
        <v>35</v>
      </c>
      <c r="B41" s="64">
        <f t="shared" si="8"/>
        <v>452</v>
      </c>
      <c r="C41" s="65">
        <f t="shared" ref="C41:G41" si="9">SUM(C39:C40)</f>
        <v>0</v>
      </c>
      <c r="D41" s="65">
        <f t="shared" si="9"/>
        <v>0</v>
      </c>
      <c r="E41" s="29">
        <f t="shared" si="9"/>
        <v>340</v>
      </c>
      <c r="F41" s="28">
        <f t="shared" si="9"/>
        <v>105</v>
      </c>
      <c r="G41" s="65">
        <f t="shared" si="9"/>
        <v>7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>
      <c r="A42" s="63" t="s">
        <v>36</v>
      </c>
      <c r="B42" s="64">
        <f t="shared" si="8"/>
        <v>107</v>
      </c>
      <c r="C42" s="65"/>
      <c r="D42" s="65"/>
      <c r="E42" s="29">
        <v>103.0</v>
      </c>
      <c r="F42" s="69"/>
      <c r="G42" s="65">
        <v>4.0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  <row r="43">
      <c r="A43" s="71" t="s">
        <v>37</v>
      </c>
      <c r="B43" s="72"/>
      <c r="C43" s="73"/>
      <c r="D43" s="73"/>
      <c r="E43" s="73"/>
      <c r="F43" s="74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</row>
    <row r="44">
      <c r="A44" s="75" t="s">
        <v>38</v>
      </c>
      <c r="B44" s="76">
        <f t="shared" ref="B44:B47" si="10">AVERAGE(C44:G44)</f>
        <v>139.3624735</v>
      </c>
      <c r="C44" s="77">
        <v>189.095915032679</v>
      </c>
      <c r="D44" s="77">
        <v>98.5215302491103</v>
      </c>
      <c r="E44" s="77">
        <v>128.5333984375</v>
      </c>
      <c r="F44" s="78">
        <v>127.689523809523</v>
      </c>
      <c r="G44" s="77">
        <v>152.971999999999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</row>
    <row r="45">
      <c r="A45" s="75" t="s">
        <v>39</v>
      </c>
      <c r="B45" s="76">
        <f t="shared" si="10"/>
        <v>118</v>
      </c>
      <c r="C45" s="77">
        <v>133.0</v>
      </c>
      <c r="D45" s="77">
        <v>70.0</v>
      </c>
      <c r="E45" s="77">
        <v>129.0</v>
      </c>
      <c r="F45" s="78">
        <v>129.0</v>
      </c>
      <c r="G45" s="77">
        <v>129.0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>
      <c r="A46" s="75" t="s">
        <v>40</v>
      </c>
      <c r="B46" s="76">
        <f t="shared" si="10"/>
        <v>498.26</v>
      </c>
      <c r="C46" s="77">
        <v>598.4</v>
      </c>
      <c r="D46" s="77">
        <v>388.2</v>
      </c>
      <c r="E46" s="77">
        <v>581.2</v>
      </c>
      <c r="F46" s="78">
        <v>388.2</v>
      </c>
      <c r="G46" s="77">
        <v>535.3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>
      <c r="A47" s="75" t="s">
        <v>41</v>
      </c>
      <c r="B47" s="76">
        <f t="shared" si="10"/>
        <v>9.86</v>
      </c>
      <c r="C47" s="77">
        <v>0.0</v>
      </c>
      <c r="D47" s="77">
        <v>0.0</v>
      </c>
      <c r="E47" s="77">
        <v>2.0</v>
      </c>
      <c r="F47" s="78">
        <v>45.0</v>
      </c>
      <c r="G47" s="77">
        <v>2.3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</row>
    <row r="48">
      <c r="A48" s="79" t="s">
        <v>42</v>
      </c>
      <c r="B48" s="80"/>
      <c r="C48" s="81"/>
      <c r="D48" s="81"/>
      <c r="E48" s="81"/>
      <c r="F48" s="84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</row>
    <row r="49">
      <c r="A49" s="108"/>
      <c r="B49" s="109"/>
      <c r="C49" s="118" t="s">
        <v>323</v>
      </c>
      <c r="D49" s="111" t="s">
        <v>386</v>
      </c>
      <c r="E49" s="111" t="s">
        <v>326</v>
      </c>
      <c r="F49" s="111" t="s">
        <v>327</v>
      </c>
      <c r="G49" s="111" t="s">
        <v>328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>
      <c r="A50" s="112"/>
      <c r="B50" s="109"/>
      <c r="C50" s="119" t="s">
        <v>329</v>
      </c>
      <c r="D50" s="88" t="s">
        <v>331</v>
      </c>
      <c r="E50" s="111" t="s">
        <v>332</v>
      </c>
      <c r="F50" s="111" t="s">
        <v>153</v>
      </c>
      <c r="G50" s="111" t="s">
        <v>333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>
      <c r="A51" s="108"/>
      <c r="B51" s="109"/>
      <c r="C51" s="120" t="s">
        <v>334</v>
      </c>
      <c r="D51" s="88" t="s">
        <v>336</v>
      </c>
      <c r="E51" s="88" t="s">
        <v>337</v>
      </c>
      <c r="F51" s="111"/>
      <c r="G51" s="111" t="s">
        <v>338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>
      <c r="A52" s="108"/>
      <c r="B52" s="109"/>
      <c r="C52" s="119" t="s">
        <v>339</v>
      </c>
      <c r="D52" s="88" t="s">
        <v>340</v>
      </c>
      <c r="E52" s="121" t="s">
        <v>341</v>
      </c>
      <c r="F52" s="88"/>
      <c r="G52" s="88" t="s">
        <v>342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>
      <c r="A53" s="108"/>
      <c r="B53" s="109"/>
      <c r="C53" s="119" t="s">
        <v>343</v>
      </c>
      <c r="D53" s="88" t="s">
        <v>168</v>
      </c>
      <c r="E53" s="88" t="s">
        <v>345</v>
      </c>
      <c r="F53" s="88"/>
      <c r="G53" s="88" t="s">
        <v>346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>
      <c r="A54" s="108"/>
      <c r="B54" s="109"/>
      <c r="C54" s="119" t="s">
        <v>347</v>
      </c>
      <c r="D54" s="88" t="s">
        <v>344</v>
      </c>
      <c r="E54" s="88" t="s">
        <v>348</v>
      </c>
      <c r="F54" s="88"/>
      <c r="G54" s="88" t="s">
        <v>349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>
      <c r="A55" s="108"/>
      <c r="B55" s="109"/>
      <c r="C55" s="119" t="s">
        <v>350</v>
      </c>
      <c r="D55" s="88" t="s">
        <v>171</v>
      </c>
      <c r="E55" s="88" t="s">
        <v>139</v>
      </c>
      <c r="F55" s="88"/>
      <c r="G55" s="88" t="s">
        <v>351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>
      <c r="A56" s="108"/>
      <c r="B56" s="109"/>
      <c r="C56" s="119" t="s">
        <v>352</v>
      </c>
      <c r="D56" s="92" t="s">
        <v>174</v>
      </c>
      <c r="E56" s="88" t="s">
        <v>353</v>
      </c>
      <c r="F56" s="88"/>
      <c r="G56" s="88" t="s">
        <v>354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>
      <c r="A57" s="108"/>
      <c r="B57" s="109"/>
      <c r="C57" s="119" t="s">
        <v>223</v>
      </c>
      <c r="D57" s="88" t="s">
        <v>359</v>
      </c>
      <c r="E57" s="92" t="s">
        <v>356</v>
      </c>
      <c r="F57" s="88"/>
      <c r="G57" s="88" t="s">
        <v>357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>
      <c r="A58" s="108"/>
      <c r="B58" s="109"/>
      <c r="C58" s="120" t="s">
        <v>358</v>
      </c>
      <c r="D58" s="88" t="s">
        <v>355</v>
      </c>
      <c r="E58" s="92" t="s">
        <v>360</v>
      </c>
      <c r="F58" s="88"/>
      <c r="G58" s="88" t="s">
        <v>361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</row>
    <row r="59">
      <c r="A59" s="108"/>
      <c r="B59" s="109"/>
      <c r="C59" s="119" t="s">
        <v>362</v>
      </c>
      <c r="D59" s="122" t="s">
        <v>180</v>
      </c>
      <c r="E59" s="88"/>
      <c r="F59" s="92"/>
      <c r="G59" s="92" t="s">
        <v>363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</row>
    <row r="60">
      <c r="A60" s="108"/>
      <c r="B60" s="109"/>
      <c r="C60" s="88" t="s">
        <v>364</v>
      </c>
      <c r="D60" s="122" t="s">
        <v>365</v>
      </c>
      <c r="E60" s="88"/>
      <c r="F60" s="88"/>
      <c r="G60" s="88" t="s">
        <v>366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</row>
    <row r="61">
      <c r="A61" s="108"/>
      <c r="B61" s="109"/>
      <c r="C61" s="88" t="s">
        <v>367</v>
      </c>
      <c r="D61" s="88" t="s">
        <v>368</v>
      </c>
      <c r="E61" s="88"/>
      <c r="F61" s="88"/>
      <c r="G61" s="88" t="s">
        <v>369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</row>
    <row r="62">
      <c r="A62" s="108"/>
      <c r="B62" s="109"/>
      <c r="C62" s="119" t="s">
        <v>370</v>
      </c>
      <c r="D62" s="121" t="s">
        <v>371</v>
      </c>
      <c r="E62" s="88"/>
      <c r="F62" s="88"/>
      <c r="G62" s="88" t="s">
        <v>372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</row>
    <row r="63">
      <c r="A63" s="108"/>
      <c r="B63" s="109"/>
      <c r="C63" s="119" t="s">
        <v>373</v>
      </c>
      <c r="D63" s="88" t="s">
        <v>126</v>
      </c>
      <c r="E63" s="88"/>
      <c r="F63" s="88"/>
      <c r="G63" s="88" t="s">
        <v>374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</row>
    <row r="64">
      <c r="A64" s="108"/>
      <c r="B64" s="109"/>
      <c r="C64" s="88" t="s">
        <v>375</v>
      </c>
      <c r="D64" s="92" t="s">
        <v>192</v>
      </c>
      <c r="E64" s="88"/>
      <c r="F64" s="88"/>
      <c r="G64" s="88" t="s">
        <v>378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</row>
    <row r="65">
      <c r="A65" s="108"/>
      <c r="B65" s="109"/>
      <c r="C65" s="119" t="s">
        <v>376</v>
      </c>
      <c r="D65" s="121" t="s">
        <v>387</v>
      </c>
      <c r="E65" s="88"/>
      <c r="F65" s="88"/>
      <c r="G65" s="88" t="s">
        <v>377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</row>
    <row r="66">
      <c r="A66" s="89"/>
      <c r="B66" s="90"/>
      <c r="C66" s="119" t="s">
        <v>379</v>
      </c>
      <c r="D66" s="88" t="s">
        <v>360</v>
      </c>
      <c r="E66" s="88"/>
      <c r="F66" s="88"/>
      <c r="G66" s="88" t="s">
        <v>123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</row>
    <row r="67">
      <c r="A67" s="92"/>
      <c r="B67" s="90"/>
      <c r="C67" s="88" t="s">
        <v>122</v>
      </c>
      <c r="D67" s="88"/>
      <c r="E67" s="88"/>
      <c r="F67" s="88"/>
      <c r="G67" s="88" t="s">
        <v>353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</row>
    <row r="68">
      <c r="A68" s="92"/>
      <c r="B68" s="90"/>
      <c r="C68" s="119" t="s">
        <v>381</v>
      </c>
      <c r="D68" s="88"/>
      <c r="E68" s="88"/>
      <c r="F68" s="88"/>
      <c r="G68" s="88" t="s">
        <v>380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</row>
    <row r="69">
      <c r="A69" s="92"/>
      <c r="B69" s="90"/>
      <c r="C69" s="88" t="s">
        <v>382</v>
      </c>
      <c r="D69" s="88"/>
      <c r="E69" s="88"/>
      <c r="F69" s="88"/>
      <c r="G69" s="88" t="s">
        <v>233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</row>
    <row r="70">
      <c r="A70" s="92"/>
      <c r="B70" s="90"/>
      <c r="C70" s="121" t="s">
        <v>383</v>
      </c>
      <c r="D70" s="88"/>
      <c r="E70" s="88"/>
      <c r="F70" s="88"/>
      <c r="G70" s="88" t="s">
        <v>234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>
      <c r="A71" s="92"/>
      <c r="B71" s="90"/>
      <c r="C71" s="121" t="s">
        <v>126</v>
      </c>
      <c r="D71" s="88"/>
      <c r="E71" s="88"/>
      <c r="F71" s="88"/>
      <c r="G71" s="88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</row>
    <row r="72">
      <c r="A72" s="92"/>
      <c r="B72" s="90"/>
      <c r="C72" s="121" t="s">
        <v>384</v>
      </c>
      <c r="D72" s="88"/>
      <c r="E72" s="88"/>
      <c r="F72" s="88"/>
      <c r="G72" s="88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</row>
    <row r="73">
      <c r="A73" s="92"/>
      <c r="B73" s="90"/>
      <c r="C73" s="88" t="s">
        <v>127</v>
      </c>
      <c r="D73" s="88"/>
      <c r="E73" s="88"/>
      <c r="F73" s="88"/>
      <c r="G73" s="88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</row>
    <row r="74">
      <c r="A74" s="92"/>
      <c r="B74" s="90"/>
      <c r="C74" s="91"/>
      <c r="D74" s="91"/>
      <c r="E74" s="91"/>
      <c r="F74" s="88"/>
      <c r="G74" s="87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</row>
    <row r="75">
      <c r="A75" s="92"/>
      <c r="B75" s="90"/>
      <c r="C75" s="91"/>
      <c r="D75" s="91"/>
      <c r="E75" s="91"/>
      <c r="F75" s="88"/>
      <c r="G75" s="87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</row>
    <row r="76">
      <c r="A76" s="92"/>
      <c r="B76" s="90"/>
      <c r="C76" s="91"/>
      <c r="D76" s="87"/>
      <c r="E76" s="92"/>
      <c r="F76" s="88"/>
      <c r="G76" s="87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</row>
    <row r="77">
      <c r="A77" s="92"/>
      <c r="B77" s="90"/>
      <c r="C77" s="91"/>
      <c r="D77" s="87"/>
      <c r="E77" s="92"/>
      <c r="F77" s="88"/>
      <c r="G77" s="87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</row>
    <row r="78">
      <c r="A78" s="92"/>
      <c r="B78" s="90"/>
      <c r="C78" s="91"/>
      <c r="D78" s="91"/>
      <c r="E78" s="92"/>
      <c r="F78" s="88"/>
      <c r="G78" s="91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</row>
    <row r="79">
      <c r="A79" s="92"/>
      <c r="B79" s="90"/>
      <c r="C79" s="91"/>
      <c r="D79" s="87"/>
      <c r="E79" s="92"/>
      <c r="F79" s="88"/>
      <c r="G79" s="87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</row>
    <row r="80">
      <c r="A80" s="92"/>
      <c r="B80" s="90"/>
      <c r="C80" s="91"/>
      <c r="D80" s="91"/>
      <c r="E80" s="92"/>
      <c r="F80" s="88"/>
      <c r="G80" s="87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</row>
    <row r="81">
      <c r="A81" s="92"/>
      <c r="B81" s="90"/>
      <c r="C81" s="91"/>
      <c r="D81" s="87"/>
      <c r="E81" s="93"/>
      <c r="F81" s="88"/>
      <c r="G81" s="91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>
      <c r="A82" s="92"/>
      <c r="B82" s="90"/>
      <c r="C82" s="91"/>
      <c r="D82" s="87"/>
      <c r="E82" s="92"/>
      <c r="F82" s="88"/>
      <c r="G82" s="87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  <row r="83">
      <c r="A83" s="92"/>
      <c r="B83" s="90"/>
      <c r="C83" s="91"/>
      <c r="D83" s="87"/>
      <c r="E83" s="93"/>
      <c r="F83" s="88"/>
      <c r="G83" s="87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</row>
    <row r="84">
      <c r="A84" s="92"/>
      <c r="B84" s="90"/>
      <c r="C84" s="91"/>
      <c r="D84" s="92"/>
      <c r="E84" s="92"/>
      <c r="F84" s="88"/>
      <c r="G84" s="87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</row>
    <row r="85">
      <c r="A85" s="92"/>
      <c r="B85" s="90"/>
      <c r="C85" s="91"/>
      <c r="D85" s="92"/>
      <c r="E85" s="92"/>
      <c r="F85" s="88"/>
      <c r="G85" s="87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</row>
    <row r="86">
      <c r="A86" s="92"/>
      <c r="B86" s="90"/>
      <c r="C86" s="87"/>
      <c r="D86" s="93"/>
      <c r="E86" s="92"/>
      <c r="F86" s="88"/>
      <c r="G86" s="87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</row>
    <row r="87">
      <c r="A87" s="94"/>
      <c r="B87" s="95"/>
      <c r="F87" s="92"/>
    </row>
    <row r="88">
      <c r="A88" s="94"/>
      <c r="B88" s="95"/>
      <c r="F88" s="92"/>
    </row>
    <row r="89">
      <c r="A89" s="94"/>
      <c r="B89" s="95"/>
      <c r="F89" s="92"/>
    </row>
    <row r="90">
      <c r="A90" s="94"/>
      <c r="B90" s="95"/>
      <c r="F90" s="92"/>
    </row>
    <row r="91">
      <c r="A91" s="94"/>
      <c r="B91" s="95"/>
      <c r="F91" s="92"/>
    </row>
    <row r="92">
      <c r="A92" s="94"/>
      <c r="B92" s="95"/>
      <c r="F92" s="92"/>
    </row>
    <row r="93">
      <c r="A93" s="94"/>
      <c r="B93" s="95"/>
      <c r="F93" s="92"/>
    </row>
    <row r="94">
      <c r="A94" s="94"/>
      <c r="B94" s="95"/>
      <c r="F94" s="92"/>
    </row>
    <row r="95">
      <c r="A95" s="94"/>
      <c r="B95" s="95"/>
      <c r="F95" s="92"/>
    </row>
    <row r="96">
      <c r="A96" s="94"/>
      <c r="B96" s="95"/>
      <c r="F96" s="92"/>
    </row>
    <row r="97">
      <c r="A97" s="94"/>
      <c r="B97" s="95"/>
      <c r="F97" s="92"/>
    </row>
    <row r="98">
      <c r="A98" s="94"/>
      <c r="B98" s="95"/>
      <c r="F98" s="92"/>
    </row>
    <row r="99">
      <c r="A99" s="94"/>
      <c r="B99" s="95"/>
      <c r="F99" s="92"/>
    </row>
    <row r="100">
      <c r="A100" s="94"/>
      <c r="B100" s="95"/>
      <c r="F100" s="92"/>
    </row>
    <row r="101">
      <c r="A101" s="94"/>
      <c r="B101" s="95"/>
      <c r="F101" s="92"/>
    </row>
    <row r="102">
      <c r="A102" s="94"/>
      <c r="B102" s="95"/>
      <c r="F102" s="92"/>
    </row>
    <row r="103">
      <c r="A103" s="94"/>
      <c r="B103" s="95"/>
      <c r="F103" s="92"/>
    </row>
    <row r="104">
      <c r="A104" s="94"/>
      <c r="B104" s="95"/>
      <c r="F104" s="92"/>
    </row>
    <row r="105">
      <c r="A105" s="94"/>
      <c r="B105" s="95"/>
      <c r="F105" s="92"/>
    </row>
    <row r="106">
      <c r="A106" s="94"/>
      <c r="B106" s="95"/>
      <c r="F106" s="92"/>
    </row>
    <row r="107">
      <c r="A107" s="94"/>
      <c r="B107" s="95"/>
      <c r="F107" s="92"/>
    </row>
    <row r="108">
      <c r="A108" s="94"/>
      <c r="B108" s="95"/>
      <c r="F108" s="92"/>
    </row>
    <row r="109">
      <c r="A109" s="94"/>
      <c r="B109" s="95"/>
      <c r="F109" s="92"/>
    </row>
    <row r="110">
      <c r="A110" s="94"/>
      <c r="B110" s="95"/>
      <c r="F110" s="92"/>
    </row>
    <row r="111">
      <c r="A111" s="94"/>
      <c r="B111" s="95"/>
      <c r="F111" s="92"/>
    </row>
    <row r="112">
      <c r="A112" s="94"/>
      <c r="B112" s="95"/>
      <c r="F112" s="92"/>
    </row>
    <row r="113">
      <c r="A113" s="94"/>
      <c r="B113" s="95"/>
      <c r="F113" s="92"/>
    </row>
    <row r="114">
      <c r="A114" s="94"/>
      <c r="B114" s="95"/>
      <c r="F114" s="92"/>
    </row>
    <row r="115">
      <c r="A115" s="94"/>
      <c r="B115" s="95"/>
      <c r="F115" s="92"/>
    </row>
    <row r="116">
      <c r="A116" s="94"/>
      <c r="B116" s="95"/>
      <c r="F116" s="92"/>
    </row>
    <row r="117">
      <c r="A117" s="94"/>
      <c r="B117" s="95"/>
      <c r="F117" s="92"/>
    </row>
    <row r="118">
      <c r="A118" s="94"/>
      <c r="B118" s="95"/>
      <c r="F118" s="92"/>
    </row>
    <row r="119">
      <c r="A119" s="94"/>
      <c r="B119" s="95"/>
      <c r="F119" s="92"/>
    </row>
    <row r="120">
      <c r="A120" s="94"/>
      <c r="B120" s="95"/>
      <c r="F120" s="92"/>
    </row>
    <row r="121">
      <c r="A121" s="94"/>
      <c r="B121" s="95"/>
      <c r="F121" s="92"/>
    </row>
    <row r="122">
      <c r="A122" s="94"/>
      <c r="B122" s="95"/>
      <c r="F122" s="92"/>
    </row>
    <row r="123">
      <c r="A123" s="94"/>
      <c r="B123" s="95"/>
      <c r="F123" s="92"/>
    </row>
    <row r="124">
      <c r="A124" s="94"/>
      <c r="B124" s="95"/>
      <c r="F124" s="92"/>
    </row>
    <row r="125">
      <c r="A125" s="94"/>
      <c r="B125" s="95"/>
      <c r="F125" s="92"/>
    </row>
    <row r="126">
      <c r="A126" s="94"/>
      <c r="B126" s="95"/>
      <c r="F126" s="92"/>
    </row>
    <row r="127">
      <c r="A127" s="94"/>
      <c r="B127" s="95"/>
      <c r="F127" s="92"/>
    </row>
    <row r="128">
      <c r="A128" s="94"/>
      <c r="B128" s="95"/>
      <c r="F128" s="92"/>
    </row>
    <row r="129">
      <c r="A129" s="94"/>
      <c r="B129" s="95"/>
      <c r="F129" s="92"/>
    </row>
    <row r="130">
      <c r="A130" s="94"/>
      <c r="B130" s="95"/>
      <c r="F130" s="92"/>
    </row>
    <row r="131">
      <c r="A131" s="94"/>
      <c r="B131" s="95"/>
      <c r="F131" s="92"/>
    </row>
    <row r="132">
      <c r="A132" s="94"/>
      <c r="B132" s="95"/>
      <c r="F132" s="92"/>
    </row>
    <row r="133">
      <c r="A133" s="94"/>
      <c r="B133" s="95"/>
      <c r="F133" s="92"/>
    </row>
    <row r="134">
      <c r="A134" s="94"/>
      <c r="B134" s="95"/>
      <c r="F134" s="92"/>
    </row>
    <row r="135">
      <c r="A135" s="94"/>
      <c r="B135" s="95"/>
      <c r="F135" s="92"/>
    </row>
    <row r="136">
      <c r="A136" s="94"/>
      <c r="B136" s="95"/>
      <c r="F136" s="92"/>
    </row>
    <row r="137">
      <c r="A137" s="94"/>
      <c r="B137" s="95"/>
      <c r="F137" s="92"/>
    </row>
    <row r="138">
      <c r="A138" s="94"/>
      <c r="B138" s="95"/>
      <c r="F138" s="92"/>
    </row>
    <row r="139">
      <c r="A139" s="94"/>
      <c r="B139" s="95"/>
      <c r="F139" s="92"/>
    </row>
    <row r="140">
      <c r="A140" s="94"/>
      <c r="B140" s="95"/>
      <c r="F140" s="92"/>
    </row>
    <row r="141">
      <c r="A141" s="94"/>
      <c r="B141" s="95"/>
      <c r="F141" s="92"/>
    </row>
    <row r="142">
      <c r="A142" s="94"/>
      <c r="B142" s="95"/>
      <c r="F142" s="92"/>
    </row>
    <row r="143">
      <c r="A143" s="94"/>
      <c r="B143" s="95"/>
      <c r="F143" s="92"/>
    </row>
    <row r="144">
      <c r="A144" s="94"/>
      <c r="B144" s="95"/>
      <c r="F144" s="92"/>
    </row>
    <row r="145">
      <c r="A145" s="94"/>
      <c r="B145" s="95"/>
      <c r="F145" s="92"/>
    </row>
    <row r="146">
      <c r="A146" s="94"/>
      <c r="B146" s="95"/>
      <c r="F146" s="92"/>
    </row>
    <row r="147">
      <c r="A147" s="94"/>
      <c r="B147" s="95"/>
      <c r="F147" s="92"/>
    </row>
    <row r="148">
      <c r="A148" s="94"/>
      <c r="B148" s="95"/>
      <c r="F148" s="92"/>
    </row>
    <row r="149">
      <c r="A149" s="94"/>
      <c r="B149" s="95"/>
      <c r="F149" s="92"/>
    </row>
    <row r="150">
      <c r="A150" s="94"/>
      <c r="B150" s="95"/>
      <c r="F150" s="92"/>
    </row>
    <row r="151">
      <c r="A151" s="94"/>
      <c r="B151" s="95"/>
      <c r="F151" s="92"/>
    </row>
    <row r="152">
      <c r="A152" s="94"/>
      <c r="B152" s="95"/>
      <c r="F152" s="92"/>
    </row>
    <row r="153">
      <c r="A153" s="94"/>
      <c r="B153" s="95"/>
      <c r="F153" s="92"/>
    </row>
    <row r="154">
      <c r="A154" s="94"/>
      <c r="B154" s="95"/>
      <c r="F154" s="92"/>
    </row>
    <row r="155">
      <c r="A155" s="94"/>
      <c r="B155" s="95"/>
      <c r="F155" s="92"/>
    </row>
    <row r="156">
      <c r="A156" s="94"/>
      <c r="B156" s="95"/>
      <c r="F156" s="92"/>
    </row>
    <row r="157">
      <c r="A157" s="94"/>
      <c r="B157" s="95"/>
      <c r="F157" s="92"/>
    </row>
    <row r="158">
      <c r="A158" s="94"/>
      <c r="B158" s="95"/>
      <c r="F158" s="92"/>
    </row>
    <row r="159">
      <c r="A159" s="94"/>
      <c r="B159" s="95"/>
      <c r="F159" s="92"/>
    </row>
    <row r="160">
      <c r="A160" s="94"/>
      <c r="B160" s="95"/>
      <c r="F160" s="92"/>
    </row>
    <row r="161">
      <c r="A161" s="94"/>
      <c r="B161" s="95"/>
      <c r="F161" s="92"/>
    </row>
    <row r="162">
      <c r="A162" s="94"/>
      <c r="B162" s="95"/>
      <c r="F162" s="92"/>
    </row>
    <row r="163">
      <c r="A163" s="94"/>
      <c r="B163" s="95"/>
      <c r="F163" s="92"/>
    </row>
    <row r="164">
      <c r="A164" s="94"/>
      <c r="B164" s="95"/>
      <c r="F164" s="92"/>
    </row>
    <row r="165">
      <c r="A165" s="94"/>
      <c r="B165" s="95"/>
      <c r="F165" s="92"/>
    </row>
    <row r="166">
      <c r="A166" s="94"/>
      <c r="B166" s="95"/>
      <c r="F166" s="92"/>
    </row>
    <row r="167">
      <c r="A167" s="94"/>
      <c r="B167" s="95"/>
      <c r="F167" s="92"/>
    </row>
    <row r="168">
      <c r="A168" s="94"/>
      <c r="B168" s="95"/>
      <c r="F168" s="92"/>
    </row>
    <row r="169">
      <c r="A169" s="94"/>
      <c r="B169" s="95"/>
      <c r="F169" s="92"/>
    </row>
    <row r="170">
      <c r="A170" s="94"/>
      <c r="B170" s="95"/>
      <c r="F170" s="92"/>
    </row>
    <row r="171">
      <c r="A171" s="94"/>
      <c r="B171" s="95"/>
      <c r="F171" s="92"/>
    </row>
    <row r="172">
      <c r="A172" s="94"/>
      <c r="B172" s="95"/>
      <c r="F172" s="92"/>
    </row>
    <row r="173">
      <c r="A173" s="94"/>
      <c r="B173" s="95"/>
      <c r="F173" s="92"/>
    </row>
    <row r="174">
      <c r="A174" s="94"/>
      <c r="B174" s="95"/>
      <c r="F174" s="92"/>
    </row>
    <row r="175">
      <c r="A175" s="94"/>
      <c r="B175" s="95"/>
      <c r="F175" s="92"/>
    </row>
    <row r="176">
      <c r="A176" s="94"/>
      <c r="B176" s="95"/>
      <c r="F176" s="92"/>
    </row>
    <row r="177">
      <c r="A177" s="94"/>
      <c r="B177" s="95"/>
      <c r="F177" s="92"/>
    </row>
    <row r="178">
      <c r="A178" s="94"/>
      <c r="B178" s="95"/>
      <c r="F178" s="92"/>
    </row>
    <row r="179">
      <c r="A179" s="94"/>
      <c r="B179" s="95"/>
      <c r="F179" s="92"/>
    </row>
    <row r="180">
      <c r="A180" s="94"/>
      <c r="B180" s="95"/>
      <c r="F180" s="92"/>
    </row>
    <row r="181">
      <c r="A181" s="94"/>
      <c r="B181" s="95"/>
      <c r="F181" s="92"/>
    </row>
    <row r="182">
      <c r="A182" s="94"/>
      <c r="B182" s="95"/>
      <c r="F182" s="92"/>
    </row>
    <row r="183">
      <c r="A183" s="94"/>
      <c r="B183" s="95"/>
      <c r="F183" s="92"/>
    </row>
    <row r="184">
      <c r="A184" s="94"/>
      <c r="B184" s="95"/>
      <c r="F184" s="92"/>
    </row>
    <row r="185">
      <c r="A185" s="94"/>
      <c r="B185" s="95"/>
      <c r="F185" s="92"/>
    </row>
    <row r="186">
      <c r="A186" s="94"/>
      <c r="B186" s="95"/>
      <c r="F186" s="92"/>
    </row>
    <row r="187">
      <c r="A187" s="94"/>
      <c r="B187" s="95"/>
      <c r="F187" s="92"/>
    </row>
    <row r="188">
      <c r="A188" s="94"/>
      <c r="B188" s="95"/>
      <c r="F188" s="92"/>
    </row>
    <row r="189">
      <c r="A189" s="94"/>
      <c r="B189" s="95"/>
      <c r="F189" s="92"/>
    </row>
    <row r="190">
      <c r="A190" s="94"/>
      <c r="B190" s="95"/>
      <c r="F190" s="92"/>
    </row>
    <row r="191">
      <c r="A191" s="94"/>
      <c r="B191" s="95"/>
      <c r="F191" s="92"/>
    </row>
    <row r="192">
      <c r="A192" s="94"/>
      <c r="B192" s="95"/>
      <c r="F192" s="92"/>
    </row>
    <row r="193">
      <c r="A193" s="94"/>
      <c r="B193" s="95"/>
      <c r="F193" s="92"/>
    </row>
    <row r="194">
      <c r="A194" s="94"/>
      <c r="B194" s="95"/>
      <c r="F194" s="92"/>
    </row>
    <row r="195">
      <c r="A195" s="94"/>
      <c r="B195" s="95"/>
      <c r="F195" s="92"/>
    </row>
    <row r="196">
      <c r="A196" s="94"/>
      <c r="B196" s="95"/>
      <c r="F196" s="92"/>
    </row>
    <row r="197">
      <c r="A197" s="94"/>
      <c r="B197" s="95"/>
      <c r="F197" s="92"/>
    </row>
    <row r="198">
      <c r="A198" s="94"/>
      <c r="B198" s="95"/>
      <c r="F198" s="92"/>
    </row>
    <row r="199">
      <c r="A199" s="94"/>
      <c r="B199" s="95"/>
      <c r="F199" s="92"/>
    </row>
    <row r="200">
      <c r="A200" s="94"/>
      <c r="B200" s="95"/>
      <c r="F200" s="92"/>
    </row>
    <row r="201">
      <c r="A201" s="94"/>
      <c r="B201" s="95"/>
      <c r="F201" s="92"/>
    </row>
    <row r="202">
      <c r="A202" s="94"/>
      <c r="B202" s="95"/>
      <c r="F202" s="92"/>
    </row>
    <row r="203">
      <c r="A203" s="94"/>
      <c r="B203" s="95"/>
      <c r="F203" s="92"/>
    </row>
    <row r="204">
      <c r="A204" s="94"/>
      <c r="B204" s="95"/>
      <c r="F204" s="92"/>
    </row>
    <row r="205">
      <c r="A205" s="94"/>
      <c r="B205" s="95"/>
      <c r="F205" s="92"/>
    </row>
    <row r="206">
      <c r="A206" s="94"/>
      <c r="B206" s="95"/>
      <c r="F206" s="92"/>
    </row>
    <row r="207">
      <c r="A207" s="94"/>
      <c r="B207" s="95"/>
      <c r="F207" s="92"/>
    </row>
    <row r="208">
      <c r="A208" s="94"/>
      <c r="B208" s="95"/>
      <c r="F208" s="92"/>
    </row>
    <row r="209">
      <c r="A209" s="94"/>
      <c r="B209" s="95"/>
      <c r="F209" s="92"/>
    </row>
    <row r="210">
      <c r="A210" s="94"/>
      <c r="B210" s="95"/>
      <c r="F210" s="92"/>
    </row>
    <row r="211">
      <c r="A211" s="94"/>
      <c r="B211" s="95"/>
      <c r="F211" s="92"/>
    </row>
    <row r="212">
      <c r="A212" s="94"/>
      <c r="B212" s="95"/>
      <c r="F212" s="92"/>
    </row>
    <row r="213">
      <c r="A213" s="94"/>
      <c r="B213" s="95"/>
      <c r="F213" s="92"/>
    </row>
    <row r="214">
      <c r="A214" s="94"/>
      <c r="B214" s="95"/>
      <c r="F214" s="92"/>
    </row>
    <row r="215">
      <c r="A215" s="94"/>
      <c r="B215" s="95"/>
      <c r="F215" s="92"/>
    </row>
    <row r="216">
      <c r="A216" s="94"/>
      <c r="B216" s="95"/>
      <c r="F216" s="92"/>
    </row>
    <row r="217">
      <c r="A217" s="94"/>
      <c r="B217" s="95"/>
      <c r="F217" s="92"/>
    </row>
    <row r="218">
      <c r="A218" s="94"/>
      <c r="B218" s="95"/>
      <c r="F218" s="92"/>
    </row>
    <row r="219">
      <c r="A219" s="94"/>
      <c r="B219" s="95"/>
      <c r="F219" s="92"/>
    </row>
    <row r="220">
      <c r="A220" s="94"/>
      <c r="B220" s="95"/>
      <c r="F220" s="92"/>
    </row>
    <row r="221">
      <c r="A221" s="94"/>
      <c r="B221" s="95"/>
      <c r="F221" s="92"/>
    </row>
    <row r="222">
      <c r="A222" s="94"/>
      <c r="B222" s="95"/>
      <c r="F222" s="92"/>
    </row>
    <row r="223">
      <c r="A223" s="94"/>
      <c r="B223" s="95"/>
      <c r="F223" s="92"/>
    </row>
    <row r="224">
      <c r="A224" s="94"/>
      <c r="B224" s="95"/>
      <c r="F224" s="92"/>
    </row>
    <row r="225">
      <c r="A225" s="94"/>
      <c r="B225" s="95"/>
      <c r="F225" s="92"/>
    </row>
    <row r="226">
      <c r="A226" s="94"/>
      <c r="B226" s="95"/>
      <c r="F226" s="92"/>
    </row>
    <row r="227">
      <c r="A227" s="94"/>
      <c r="B227" s="95"/>
      <c r="F227" s="92"/>
    </row>
    <row r="228">
      <c r="A228" s="94"/>
      <c r="B228" s="95"/>
      <c r="F228" s="92"/>
    </row>
    <row r="229">
      <c r="A229" s="94"/>
      <c r="B229" s="95"/>
      <c r="F229" s="92"/>
    </row>
    <row r="230">
      <c r="A230" s="94"/>
      <c r="B230" s="95"/>
      <c r="F230" s="92"/>
    </row>
    <row r="231">
      <c r="A231" s="94"/>
      <c r="B231" s="95"/>
      <c r="F231" s="92"/>
    </row>
    <row r="232">
      <c r="A232" s="94"/>
      <c r="B232" s="95"/>
      <c r="F232" s="92"/>
    </row>
    <row r="233">
      <c r="A233" s="94"/>
      <c r="B233" s="95"/>
      <c r="F233" s="92"/>
    </row>
    <row r="234">
      <c r="A234" s="94"/>
      <c r="B234" s="95"/>
      <c r="F234" s="92"/>
    </row>
    <row r="235">
      <c r="A235" s="94"/>
      <c r="B235" s="95"/>
      <c r="F235" s="92"/>
    </row>
    <row r="236">
      <c r="A236" s="94"/>
      <c r="B236" s="95"/>
      <c r="F236" s="92"/>
    </row>
    <row r="237">
      <c r="A237" s="94"/>
      <c r="B237" s="95"/>
      <c r="F237" s="92"/>
    </row>
    <row r="238">
      <c r="A238" s="94"/>
      <c r="B238" s="95"/>
      <c r="F238" s="92"/>
    </row>
    <row r="239">
      <c r="A239" s="94"/>
      <c r="B239" s="95"/>
      <c r="F239" s="92"/>
    </row>
    <row r="240">
      <c r="A240" s="94"/>
      <c r="B240" s="95"/>
      <c r="F240" s="92"/>
    </row>
    <row r="241">
      <c r="A241" s="94"/>
      <c r="B241" s="95"/>
      <c r="F241" s="92"/>
    </row>
    <row r="242">
      <c r="A242" s="94"/>
      <c r="B242" s="95"/>
      <c r="F242" s="92"/>
    </row>
    <row r="243">
      <c r="A243" s="94"/>
      <c r="B243" s="95"/>
      <c r="F243" s="92"/>
    </row>
    <row r="244">
      <c r="A244" s="94"/>
      <c r="B244" s="95"/>
      <c r="F244" s="92"/>
    </row>
    <row r="245">
      <c r="A245" s="94"/>
      <c r="B245" s="95"/>
      <c r="F245" s="92"/>
    </row>
    <row r="246">
      <c r="A246" s="94"/>
      <c r="B246" s="95"/>
      <c r="F246" s="92"/>
    </row>
    <row r="247">
      <c r="A247" s="94"/>
      <c r="B247" s="95"/>
      <c r="F247" s="92"/>
    </row>
    <row r="248">
      <c r="A248" s="94"/>
      <c r="B248" s="95"/>
      <c r="F248" s="92"/>
    </row>
    <row r="249">
      <c r="A249" s="94"/>
      <c r="B249" s="95"/>
      <c r="F249" s="92"/>
    </row>
    <row r="250">
      <c r="A250" s="94"/>
      <c r="B250" s="95"/>
      <c r="F250" s="92"/>
    </row>
    <row r="251">
      <c r="A251" s="94"/>
      <c r="B251" s="95"/>
      <c r="F251" s="92"/>
    </row>
    <row r="252">
      <c r="A252" s="94"/>
      <c r="B252" s="95"/>
      <c r="F252" s="92"/>
    </row>
    <row r="253">
      <c r="A253" s="94"/>
      <c r="B253" s="95"/>
      <c r="F253" s="92"/>
    </row>
    <row r="254">
      <c r="A254" s="94"/>
      <c r="B254" s="95"/>
      <c r="F254" s="92"/>
    </row>
    <row r="255">
      <c r="A255" s="94"/>
      <c r="B255" s="95"/>
      <c r="F255" s="92"/>
    </row>
    <row r="256">
      <c r="A256" s="94"/>
      <c r="B256" s="95"/>
      <c r="F256" s="92"/>
    </row>
    <row r="257">
      <c r="A257" s="94"/>
      <c r="B257" s="95"/>
      <c r="F257" s="92"/>
    </row>
    <row r="258">
      <c r="A258" s="94"/>
      <c r="B258" s="95"/>
      <c r="F258" s="92"/>
    </row>
    <row r="259">
      <c r="A259" s="94"/>
      <c r="B259" s="95"/>
      <c r="F259" s="92"/>
    </row>
    <row r="260">
      <c r="A260" s="94"/>
      <c r="B260" s="95"/>
      <c r="F260" s="92"/>
    </row>
    <row r="261">
      <c r="A261" s="94"/>
      <c r="B261" s="95"/>
      <c r="F261" s="92"/>
    </row>
    <row r="262">
      <c r="A262" s="94"/>
      <c r="B262" s="95"/>
      <c r="F262" s="92"/>
    </row>
    <row r="263">
      <c r="A263" s="94"/>
      <c r="B263" s="95"/>
      <c r="F263" s="92"/>
    </row>
    <row r="264">
      <c r="A264" s="94"/>
      <c r="B264" s="95"/>
      <c r="F264" s="92"/>
    </row>
    <row r="265">
      <c r="A265" s="94"/>
      <c r="B265" s="95"/>
      <c r="F265" s="92"/>
    </row>
    <row r="266">
      <c r="A266" s="94"/>
      <c r="B266" s="95"/>
      <c r="F266" s="92"/>
    </row>
    <row r="267">
      <c r="A267" s="94"/>
      <c r="B267" s="95"/>
      <c r="F267" s="92"/>
    </row>
    <row r="268">
      <c r="A268" s="94"/>
      <c r="B268" s="95"/>
      <c r="F268" s="92"/>
    </row>
    <row r="269">
      <c r="A269" s="94"/>
      <c r="B269" s="95"/>
      <c r="F269" s="92"/>
    </row>
    <row r="270">
      <c r="A270" s="94"/>
      <c r="B270" s="95"/>
      <c r="F270" s="92"/>
    </row>
    <row r="271">
      <c r="A271" s="94"/>
      <c r="B271" s="95"/>
      <c r="F271" s="92"/>
    </row>
    <row r="272">
      <c r="A272" s="94"/>
      <c r="B272" s="95"/>
      <c r="F272" s="92"/>
    </row>
    <row r="273">
      <c r="A273" s="94"/>
      <c r="B273" s="95"/>
      <c r="F273" s="92"/>
    </row>
    <row r="274">
      <c r="A274" s="94"/>
      <c r="B274" s="95"/>
      <c r="F274" s="92"/>
    </row>
    <row r="275">
      <c r="A275" s="94"/>
      <c r="B275" s="95"/>
      <c r="F275" s="92"/>
    </row>
    <row r="276">
      <c r="A276" s="94"/>
      <c r="B276" s="95"/>
      <c r="F276" s="92"/>
    </row>
    <row r="277">
      <c r="A277" s="94"/>
      <c r="B277" s="95"/>
      <c r="F277" s="92"/>
    </row>
    <row r="278">
      <c r="A278" s="94"/>
      <c r="B278" s="95"/>
      <c r="F278" s="92"/>
    </row>
    <row r="279">
      <c r="A279" s="94"/>
      <c r="B279" s="95"/>
      <c r="F279" s="92"/>
    </row>
    <row r="280">
      <c r="A280" s="94"/>
      <c r="B280" s="95"/>
      <c r="F280" s="92"/>
    </row>
    <row r="281">
      <c r="A281" s="94"/>
      <c r="B281" s="95"/>
      <c r="F281" s="92"/>
    </row>
    <row r="282">
      <c r="A282" s="94"/>
      <c r="B282" s="95"/>
      <c r="F282" s="92"/>
    </row>
    <row r="283">
      <c r="A283" s="94"/>
      <c r="B283" s="95"/>
      <c r="F283" s="92"/>
    </row>
    <row r="284">
      <c r="A284" s="94"/>
      <c r="B284" s="95"/>
      <c r="F284" s="92"/>
    </row>
    <row r="285">
      <c r="A285" s="94"/>
      <c r="B285" s="95"/>
      <c r="F285" s="92"/>
    </row>
    <row r="286">
      <c r="A286" s="94"/>
      <c r="B286" s="95"/>
      <c r="F286" s="92"/>
    </row>
    <row r="287">
      <c r="A287" s="94"/>
      <c r="B287" s="95"/>
      <c r="F287" s="92"/>
    </row>
    <row r="288">
      <c r="A288" s="94"/>
      <c r="B288" s="95"/>
      <c r="F288" s="92"/>
    </row>
    <row r="289">
      <c r="A289" s="94"/>
      <c r="B289" s="95"/>
      <c r="F289" s="92"/>
    </row>
    <row r="290">
      <c r="A290" s="94"/>
      <c r="B290" s="95"/>
      <c r="F290" s="92"/>
    </row>
    <row r="291">
      <c r="A291" s="94"/>
      <c r="B291" s="95"/>
      <c r="F291" s="92"/>
    </row>
    <row r="292">
      <c r="A292" s="94"/>
      <c r="B292" s="95"/>
      <c r="F292" s="92"/>
    </row>
    <row r="293">
      <c r="A293" s="94"/>
      <c r="B293" s="95"/>
      <c r="F293" s="92"/>
    </row>
    <row r="294">
      <c r="A294" s="94"/>
      <c r="B294" s="95"/>
      <c r="F294" s="92"/>
    </row>
    <row r="295">
      <c r="A295" s="94"/>
      <c r="B295" s="95"/>
      <c r="F295" s="92"/>
    </row>
    <row r="296">
      <c r="A296" s="94"/>
      <c r="B296" s="95"/>
      <c r="F296" s="92"/>
    </row>
    <row r="297">
      <c r="A297" s="94"/>
      <c r="B297" s="95"/>
      <c r="F297" s="92"/>
    </row>
    <row r="298">
      <c r="A298" s="94"/>
      <c r="B298" s="95"/>
      <c r="F298" s="92"/>
    </row>
    <row r="299">
      <c r="A299" s="94"/>
      <c r="B299" s="95"/>
      <c r="F299" s="92"/>
    </row>
    <row r="300">
      <c r="A300" s="94"/>
      <c r="B300" s="95"/>
      <c r="F300" s="92"/>
    </row>
    <row r="301">
      <c r="A301" s="94"/>
      <c r="B301" s="95"/>
      <c r="F301" s="92"/>
    </row>
    <row r="302">
      <c r="A302" s="94"/>
      <c r="B302" s="95"/>
      <c r="F302" s="92"/>
    </row>
    <row r="303">
      <c r="A303" s="94"/>
      <c r="B303" s="95"/>
      <c r="F303" s="92"/>
    </row>
    <row r="304">
      <c r="A304" s="94"/>
      <c r="B304" s="95"/>
      <c r="F304" s="92"/>
    </row>
    <row r="305">
      <c r="A305" s="94"/>
      <c r="B305" s="95"/>
      <c r="F305" s="92"/>
    </row>
    <row r="306">
      <c r="A306" s="94"/>
      <c r="B306" s="95"/>
      <c r="F306" s="92"/>
    </row>
    <row r="307">
      <c r="A307" s="94"/>
      <c r="B307" s="95"/>
      <c r="F307" s="92"/>
    </row>
    <row r="308">
      <c r="A308" s="94"/>
      <c r="B308" s="95"/>
      <c r="F308" s="92"/>
    </row>
    <row r="309">
      <c r="A309" s="94"/>
      <c r="B309" s="95"/>
      <c r="F309" s="92"/>
    </row>
    <row r="310">
      <c r="A310" s="94"/>
      <c r="B310" s="95"/>
      <c r="F310" s="92"/>
    </row>
    <row r="311">
      <c r="A311" s="94"/>
      <c r="B311" s="95"/>
      <c r="F311" s="92"/>
    </row>
    <row r="312">
      <c r="A312" s="94"/>
      <c r="B312" s="95"/>
      <c r="F312" s="92"/>
    </row>
    <row r="313">
      <c r="A313" s="94"/>
      <c r="B313" s="95"/>
      <c r="F313" s="92"/>
    </row>
    <row r="314">
      <c r="A314" s="94"/>
      <c r="B314" s="95"/>
      <c r="F314" s="92"/>
    </row>
    <row r="315">
      <c r="A315" s="94"/>
      <c r="B315" s="95"/>
      <c r="F315" s="92"/>
    </row>
    <row r="316">
      <c r="A316" s="94"/>
      <c r="B316" s="95"/>
      <c r="F316" s="92"/>
    </row>
    <row r="317">
      <c r="A317" s="94"/>
      <c r="B317" s="95"/>
      <c r="F317" s="92"/>
    </row>
    <row r="318">
      <c r="A318" s="94"/>
      <c r="B318" s="95"/>
      <c r="F318" s="92"/>
    </row>
    <row r="319">
      <c r="A319" s="94"/>
      <c r="B319" s="95"/>
      <c r="F319" s="92"/>
    </row>
    <row r="320">
      <c r="A320" s="94"/>
      <c r="B320" s="95"/>
      <c r="F320" s="92"/>
    </row>
    <row r="321">
      <c r="A321" s="94"/>
      <c r="B321" s="95"/>
      <c r="F321" s="92"/>
    </row>
    <row r="322">
      <c r="A322" s="94"/>
      <c r="B322" s="95"/>
      <c r="F322" s="92"/>
    </row>
    <row r="323">
      <c r="A323" s="94"/>
      <c r="B323" s="95"/>
      <c r="F323" s="92"/>
    </row>
    <row r="324">
      <c r="A324" s="94"/>
      <c r="B324" s="95"/>
      <c r="F324" s="92"/>
    </row>
    <row r="325">
      <c r="A325" s="94"/>
      <c r="B325" s="95"/>
      <c r="F325" s="92"/>
    </row>
    <row r="326">
      <c r="A326" s="94"/>
      <c r="B326" s="95"/>
      <c r="F326" s="92"/>
    </row>
    <row r="327">
      <c r="A327" s="94"/>
      <c r="B327" s="95"/>
      <c r="F327" s="92"/>
    </row>
    <row r="328">
      <c r="A328" s="94"/>
      <c r="B328" s="95"/>
      <c r="F328" s="92"/>
    </row>
    <row r="329">
      <c r="A329" s="94"/>
      <c r="B329" s="95"/>
      <c r="F329" s="92"/>
    </row>
    <row r="330">
      <c r="A330" s="94"/>
      <c r="B330" s="95"/>
      <c r="F330" s="92"/>
    </row>
    <row r="331">
      <c r="A331" s="94"/>
      <c r="B331" s="95"/>
      <c r="F331" s="92"/>
    </row>
    <row r="332">
      <c r="A332" s="94"/>
      <c r="B332" s="95"/>
      <c r="F332" s="92"/>
    </row>
    <row r="333">
      <c r="A333" s="94"/>
      <c r="B333" s="95"/>
      <c r="F333" s="92"/>
    </row>
    <row r="334">
      <c r="A334" s="94"/>
      <c r="B334" s="95"/>
      <c r="F334" s="92"/>
    </row>
    <row r="335">
      <c r="A335" s="94"/>
      <c r="B335" s="95"/>
      <c r="F335" s="92"/>
    </row>
    <row r="336">
      <c r="A336" s="94"/>
      <c r="B336" s="95"/>
      <c r="F336" s="92"/>
    </row>
    <row r="337">
      <c r="A337" s="94"/>
      <c r="B337" s="95"/>
      <c r="F337" s="92"/>
    </row>
    <row r="338">
      <c r="A338" s="94"/>
      <c r="B338" s="95"/>
      <c r="F338" s="92"/>
    </row>
    <row r="339">
      <c r="A339" s="94"/>
      <c r="B339" s="95"/>
      <c r="F339" s="92"/>
    </row>
    <row r="340">
      <c r="A340" s="94"/>
      <c r="B340" s="95"/>
      <c r="F340" s="92"/>
    </row>
    <row r="341">
      <c r="A341" s="94"/>
      <c r="B341" s="95"/>
      <c r="F341" s="92"/>
    </row>
    <row r="342">
      <c r="A342" s="94"/>
      <c r="B342" s="95"/>
      <c r="F342" s="92"/>
    </row>
    <row r="343">
      <c r="A343" s="94"/>
      <c r="B343" s="95"/>
      <c r="F343" s="92"/>
    </row>
    <row r="344">
      <c r="A344" s="94"/>
      <c r="B344" s="95"/>
      <c r="F344" s="92"/>
    </row>
    <row r="345">
      <c r="A345" s="94"/>
      <c r="B345" s="95"/>
      <c r="F345" s="92"/>
    </row>
    <row r="346">
      <c r="A346" s="94"/>
      <c r="B346" s="95"/>
      <c r="F346" s="92"/>
    </row>
    <row r="347">
      <c r="A347" s="94"/>
      <c r="B347" s="95"/>
      <c r="F347" s="92"/>
    </row>
    <row r="348">
      <c r="A348" s="94"/>
      <c r="B348" s="95"/>
      <c r="F348" s="92"/>
    </row>
    <row r="349">
      <c r="A349" s="94"/>
      <c r="B349" s="95"/>
      <c r="F349" s="92"/>
    </row>
    <row r="350">
      <c r="A350" s="94"/>
      <c r="B350" s="95"/>
      <c r="F350" s="92"/>
    </row>
    <row r="351">
      <c r="A351" s="94"/>
      <c r="B351" s="95"/>
      <c r="F351" s="92"/>
    </row>
    <row r="352">
      <c r="A352" s="94"/>
      <c r="B352" s="95"/>
      <c r="F352" s="92"/>
    </row>
    <row r="353">
      <c r="A353" s="94"/>
      <c r="B353" s="95"/>
      <c r="F353" s="92"/>
    </row>
    <row r="354">
      <c r="A354" s="94"/>
      <c r="B354" s="95"/>
      <c r="F354" s="92"/>
    </row>
    <row r="355">
      <c r="A355" s="94"/>
      <c r="B355" s="95"/>
      <c r="F355" s="92"/>
    </row>
    <row r="356">
      <c r="A356" s="94"/>
      <c r="B356" s="95"/>
      <c r="F356" s="92"/>
    </row>
    <row r="357">
      <c r="A357" s="94"/>
      <c r="B357" s="95"/>
      <c r="F357" s="92"/>
    </row>
    <row r="358">
      <c r="A358" s="94"/>
      <c r="B358" s="95"/>
      <c r="F358" s="92"/>
    </row>
    <row r="359">
      <c r="A359" s="94"/>
      <c r="B359" s="95"/>
      <c r="F359" s="92"/>
    </row>
    <row r="360">
      <c r="A360" s="94"/>
      <c r="B360" s="95"/>
      <c r="F360" s="92"/>
    </row>
    <row r="361">
      <c r="A361" s="94"/>
      <c r="B361" s="95"/>
      <c r="F361" s="92"/>
    </row>
    <row r="362">
      <c r="A362" s="94"/>
      <c r="B362" s="95"/>
      <c r="F362" s="92"/>
    </row>
    <row r="363">
      <c r="A363" s="94"/>
      <c r="B363" s="95"/>
      <c r="F363" s="92"/>
    </row>
    <row r="364">
      <c r="A364" s="94"/>
      <c r="B364" s="95"/>
      <c r="F364" s="92"/>
    </row>
    <row r="365">
      <c r="A365" s="94"/>
      <c r="B365" s="95"/>
      <c r="F365" s="92"/>
    </row>
    <row r="366">
      <c r="A366" s="94"/>
      <c r="B366" s="95"/>
      <c r="F366" s="92"/>
    </row>
    <row r="367">
      <c r="A367" s="94"/>
      <c r="B367" s="95"/>
      <c r="F367" s="92"/>
    </row>
    <row r="368">
      <c r="A368" s="94"/>
      <c r="B368" s="95"/>
      <c r="F368" s="92"/>
    </row>
    <row r="369">
      <c r="A369" s="94"/>
      <c r="B369" s="95"/>
      <c r="F369" s="92"/>
    </row>
    <row r="370">
      <c r="A370" s="94"/>
      <c r="B370" s="95"/>
      <c r="F370" s="92"/>
    </row>
    <row r="371">
      <c r="A371" s="94"/>
      <c r="B371" s="95"/>
      <c r="F371" s="92"/>
    </row>
    <row r="372">
      <c r="A372" s="94"/>
      <c r="B372" s="95"/>
      <c r="F372" s="92"/>
    </row>
    <row r="373">
      <c r="A373" s="94"/>
      <c r="B373" s="95"/>
      <c r="F373" s="92"/>
    </row>
    <row r="374">
      <c r="A374" s="94"/>
      <c r="B374" s="95"/>
      <c r="F374" s="92"/>
    </row>
    <row r="375">
      <c r="A375" s="94"/>
      <c r="B375" s="95"/>
      <c r="F375" s="92"/>
    </row>
    <row r="376">
      <c r="A376" s="94"/>
      <c r="B376" s="95"/>
      <c r="F376" s="92"/>
    </row>
    <row r="377">
      <c r="A377" s="94"/>
      <c r="B377" s="95"/>
      <c r="F377" s="92"/>
    </row>
    <row r="378">
      <c r="A378" s="94"/>
      <c r="B378" s="95"/>
      <c r="F378" s="92"/>
    </row>
    <row r="379">
      <c r="A379" s="94"/>
      <c r="B379" s="95"/>
      <c r="F379" s="92"/>
    </row>
    <row r="380">
      <c r="A380" s="94"/>
      <c r="B380" s="95"/>
      <c r="F380" s="92"/>
    </row>
    <row r="381">
      <c r="A381" s="94"/>
      <c r="B381" s="95"/>
      <c r="F381" s="92"/>
    </row>
    <row r="382">
      <c r="A382" s="94"/>
      <c r="B382" s="95"/>
      <c r="F382" s="92"/>
    </row>
    <row r="383">
      <c r="A383" s="94"/>
      <c r="B383" s="95"/>
      <c r="F383" s="92"/>
    </row>
    <row r="384">
      <c r="A384" s="94"/>
      <c r="B384" s="95"/>
      <c r="F384" s="92"/>
    </row>
    <row r="385">
      <c r="A385" s="94"/>
      <c r="B385" s="95"/>
      <c r="F385" s="92"/>
    </row>
    <row r="386">
      <c r="A386" s="94"/>
      <c r="B386" s="95"/>
      <c r="F386" s="92"/>
    </row>
    <row r="387">
      <c r="A387" s="94"/>
      <c r="B387" s="95"/>
      <c r="F387" s="92"/>
    </row>
    <row r="388">
      <c r="A388" s="94"/>
      <c r="B388" s="95"/>
      <c r="F388" s="92"/>
    </row>
    <row r="389">
      <c r="A389" s="94"/>
      <c r="B389" s="95"/>
      <c r="F389" s="92"/>
    </row>
    <row r="390">
      <c r="A390" s="94"/>
      <c r="B390" s="95"/>
      <c r="F390" s="92"/>
    </row>
    <row r="391">
      <c r="A391" s="94"/>
      <c r="B391" s="95"/>
      <c r="F391" s="92"/>
    </row>
    <row r="392">
      <c r="A392" s="94"/>
      <c r="B392" s="95"/>
      <c r="F392" s="92"/>
    </row>
    <row r="393">
      <c r="A393" s="94"/>
      <c r="B393" s="95"/>
      <c r="F393" s="92"/>
    </row>
    <row r="394">
      <c r="A394" s="94"/>
      <c r="B394" s="95"/>
      <c r="F394" s="92"/>
    </row>
    <row r="395">
      <c r="A395" s="94"/>
      <c r="B395" s="95"/>
      <c r="F395" s="92"/>
    </row>
    <row r="396">
      <c r="A396" s="94"/>
      <c r="B396" s="95"/>
      <c r="F396" s="92"/>
    </row>
    <row r="397">
      <c r="A397" s="94"/>
      <c r="B397" s="95"/>
      <c r="F397" s="92"/>
    </row>
    <row r="398">
      <c r="A398" s="94"/>
      <c r="B398" s="95"/>
      <c r="F398" s="92"/>
    </row>
    <row r="399">
      <c r="A399" s="94"/>
      <c r="B399" s="95"/>
      <c r="F399" s="92"/>
    </row>
    <row r="400">
      <c r="A400" s="94"/>
      <c r="B400" s="95"/>
      <c r="F400" s="92"/>
    </row>
    <row r="401">
      <c r="A401" s="94"/>
      <c r="B401" s="95"/>
      <c r="F401" s="92"/>
    </row>
    <row r="402">
      <c r="A402" s="94"/>
      <c r="B402" s="95"/>
      <c r="F402" s="92"/>
    </row>
    <row r="403">
      <c r="A403" s="94"/>
      <c r="B403" s="95"/>
      <c r="F403" s="92"/>
    </row>
    <row r="404">
      <c r="A404" s="94"/>
      <c r="B404" s="95"/>
      <c r="F404" s="92"/>
    </row>
    <row r="405">
      <c r="A405" s="94"/>
      <c r="B405" s="95"/>
      <c r="F405" s="92"/>
    </row>
    <row r="406">
      <c r="A406" s="94"/>
      <c r="B406" s="95"/>
      <c r="F406" s="92"/>
    </row>
    <row r="407">
      <c r="A407" s="94"/>
      <c r="B407" s="95"/>
      <c r="F407" s="92"/>
    </row>
    <row r="408">
      <c r="A408" s="94"/>
      <c r="B408" s="95"/>
      <c r="F408" s="92"/>
    </row>
    <row r="409">
      <c r="A409" s="94"/>
      <c r="B409" s="95"/>
      <c r="F409" s="92"/>
    </row>
    <row r="410">
      <c r="A410" s="94"/>
      <c r="B410" s="95"/>
      <c r="F410" s="92"/>
    </row>
    <row r="411">
      <c r="A411" s="94"/>
      <c r="B411" s="95"/>
      <c r="F411" s="92"/>
    </row>
    <row r="412">
      <c r="A412" s="94"/>
      <c r="B412" s="95"/>
      <c r="F412" s="92"/>
    </row>
    <row r="413">
      <c r="A413" s="94"/>
      <c r="B413" s="95"/>
      <c r="F413" s="92"/>
    </row>
    <row r="414">
      <c r="A414" s="94"/>
      <c r="B414" s="95"/>
      <c r="F414" s="92"/>
    </row>
    <row r="415">
      <c r="A415" s="94"/>
      <c r="B415" s="95"/>
      <c r="F415" s="92"/>
    </row>
    <row r="416">
      <c r="A416" s="94"/>
      <c r="B416" s="95"/>
      <c r="F416" s="92"/>
    </row>
    <row r="417">
      <c r="A417" s="94"/>
      <c r="B417" s="95"/>
      <c r="F417" s="92"/>
    </row>
    <row r="418">
      <c r="A418" s="94"/>
      <c r="B418" s="95"/>
      <c r="F418" s="92"/>
    </row>
    <row r="419">
      <c r="A419" s="94"/>
      <c r="B419" s="95"/>
      <c r="F419" s="92"/>
    </row>
    <row r="420">
      <c r="A420" s="94"/>
      <c r="B420" s="95"/>
      <c r="F420" s="92"/>
    </row>
    <row r="421">
      <c r="A421" s="94"/>
      <c r="B421" s="95"/>
      <c r="F421" s="92"/>
    </row>
    <row r="422">
      <c r="A422" s="94"/>
      <c r="B422" s="95"/>
      <c r="F422" s="92"/>
    </row>
    <row r="423">
      <c r="A423" s="94"/>
      <c r="B423" s="95"/>
      <c r="F423" s="92"/>
    </row>
    <row r="424">
      <c r="A424" s="94"/>
      <c r="B424" s="95"/>
      <c r="F424" s="92"/>
    </row>
    <row r="425">
      <c r="A425" s="94"/>
      <c r="B425" s="95"/>
      <c r="F425" s="92"/>
    </row>
    <row r="426">
      <c r="A426" s="94"/>
      <c r="B426" s="95"/>
      <c r="F426" s="92"/>
    </row>
    <row r="427">
      <c r="A427" s="94"/>
      <c r="B427" s="95"/>
      <c r="F427" s="92"/>
    </row>
    <row r="428">
      <c r="A428" s="94"/>
      <c r="B428" s="95"/>
      <c r="F428" s="92"/>
    </row>
    <row r="429">
      <c r="A429" s="94"/>
      <c r="B429" s="95"/>
      <c r="F429" s="92"/>
    </row>
    <row r="430">
      <c r="A430" s="94"/>
      <c r="B430" s="95"/>
      <c r="F430" s="92"/>
    </row>
    <row r="431">
      <c r="A431" s="94"/>
      <c r="B431" s="95"/>
      <c r="F431" s="92"/>
    </row>
    <row r="432">
      <c r="A432" s="94"/>
      <c r="B432" s="95"/>
      <c r="F432" s="92"/>
    </row>
    <row r="433">
      <c r="A433" s="94"/>
      <c r="B433" s="95"/>
      <c r="F433" s="92"/>
    </row>
    <row r="434">
      <c r="A434" s="94"/>
      <c r="B434" s="95"/>
      <c r="F434" s="92"/>
    </row>
    <row r="435">
      <c r="A435" s="94"/>
      <c r="B435" s="95"/>
      <c r="F435" s="92"/>
    </row>
    <row r="436">
      <c r="A436" s="94"/>
      <c r="B436" s="95"/>
      <c r="F436" s="92"/>
    </row>
    <row r="437">
      <c r="A437" s="94"/>
      <c r="B437" s="95"/>
      <c r="F437" s="92"/>
    </row>
    <row r="438">
      <c r="A438" s="94"/>
      <c r="B438" s="95"/>
      <c r="F438" s="92"/>
    </row>
    <row r="439">
      <c r="A439" s="94"/>
      <c r="B439" s="95"/>
      <c r="F439" s="92"/>
    </row>
    <row r="440">
      <c r="A440" s="94"/>
      <c r="B440" s="95"/>
      <c r="F440" s="92"/>
    </row>
    <row r="441">
      <c r="A441" s="94"/>
      <c r="B441" s="95"/>
      <c r="F441" s="92"/>
    </row>
    <row r="442">
      <c r="A442" s="94"/>
      <c r="B442" s="95"/>
      <c r="F442" s="92"/>
    </row>
    <row r="443">
      <c r="A443" s="94"/>
      <c r="B443" s="95"/>
      <c r="F443" s="92"/>
    </row>
    <row r="444">
      <c r="A444" s="94"/>
      <c r="B444" s="95"/>
      <c r="F444" s="92"/>
    </row>
    <row r="445">
      <c r="A445" s="94"/>
      <c r="B445" s="95"/>
      <c r="F445" s="92"/>
    </row>
    <row r="446">
      <c r="A446" s="94"/>
      <c r="B446" s="95"/>
      <c r="F446" s="92"/>
    </row>
    <row r="447">
      <c r="A447" s="94"/>
      <c r="B447" s="95"/>
      <c r="F447" s="92"/>
    </row>
    <row r="448">
      <c r="A448" s="94"/>
      <c r="B448" s="95"/>
      <c r="F448" s="92"/>
    </row>
    <row r="449">
      <c r="A449" s="94"/>
      <c r="B449" s="95"/>
      <c r="F449" s="92"/>
    </row>
    <row r="450">
      <c r="A450" s="94"/>
      <c r="B450" s="95"/>
      <c r="F450" s="92"/>
    </row>
    <row r="451">
      <c r="A451" s="94"/>
      <c r="B451" s="95"/>
      <c r="F451" s="92"/>
    </row>
    <row r="452">
      <c r="A452" s="94"/>
      <c r="B452" s="95"/>
      <c r="F452" s="92"/>
    </row>
    <row r="453">
      <c r="A453" s="94"/>
      <c r="B453" s="95"/>
      <c r="F453" s="92"/>
    </row>
    <row r="454">
      <c r="A454" s="94"/>
      <c r="B454" s="95"/>
      <c r="F454" s="92"/>
    </row>
    <row r="455">
      <c r="A455" s="94"/>
      <c r="B455" s="95"/>
      <c r="F455" s="92"/>
    </row>
    <row r="456">
      <c r="A456" s="94"/>
      <c r="B456" s="95"/>
      <c r="F456" s="92"/>
    </row>
    <row r="457">
      <c r="A457" s="94"/>
      <c r="B457" s="95"/>
      <c r="F457" s="92"/>
    </row>
    <row r="458">
      <c r="A458" s="94"/>
      <c r="B458" s="95"/>
      <c r="F458" s="92"/>
    </row>
    <row r="459">
      <c r="A459" s="94"/>
      <c r="B459" s="95"/>
      <c r="F459" s="92"/>
    </row>
    <row r="460">
      <c r="A460" s="94"/>
      <c r="B460" s="95"/>
      <c r="F460" s="92"/>
    </row>
    <row r="461">
      <c r="A461" s="94"/>
      <c r="B461" s="95"/>
      <c r="F461" s="92"/>
    </row>
    <row r="462">
      <c r="A462" s="94"/>
      <c r="B462" s="95"/>
      <c r="F462" s="92"/>
    </row>
    <row r="463">
      <c r="A463" s="94"/>
      <c r="B463" s="95"/>
      <c r="F463" s="92"/>
    </row>
    <row r="464">
      <c r="A464" s="94"/>
      <c r="B464" s="95"/>
      <c r="F464" s="92"/>
    </row>
    <row r="465">
      <c r="A465" s="94"/>
      <c r="B465" s="95"/>
      <c r="F465" s="92"/>
    </row>
    <row r="466">
      <c r="A466" s="94"/>
      <c r="B466" s="95"/>
      <c r="F466" s="92"/>
    </row>
    <row r="467">
      <c r="A467" s="94"/>
      <c r="B467" s="95"/>
      <c r="F467" s="92"/>
    </row>
    <row r="468">
      <c r="A468" s="94"/>
      <c r="B468" s="95"/>
      <c r="F468" s="92"/>
    </row>
    <row r="469">
      <c r="A469" s="94"/>
      <c r="B469" s="95"/>
      <c r="F469" s="92"/>
    </row>
    <row r="470">
      <c r="A470" s="94"/>
      <c r="B470" s="95"/>
      <c r="F470" s="92"/>
    </row>
    <row r="471">
      <c r="A471" s="94"/>
      <c r="B471" s="95"/>
      <c r="F471" s="92"/>
    </row>
    <row r="472">
      <c r="A472" s="94"/>
      <c r="B472" s="95"/>
      <c r="F472" s="92"/>
    </row>
    <row r="473">
      <c r="A473" s="94"/>
      <c r="B473" s="95"/>
      <c r="F473" s="92"/>
    </row>
    <row r="474">
      <c r="A474" s="94"/>
      <c r="B474" s="95"/>
      <c r="F474" s="92"/>
    </row>
    <row r="475">
      <c r="A475" s="94"/>
      <c r="B475" s="95"/>
      <c r="F475" s="92"/>
    </row>
    <row r="476">
      <c r="A476" s="94"/>
      <c r="B476" s="95"/>
      <c r="F476" s="92"/>
    </row>
    <row r="477">
      <c r="A477" s="94"/>
      <c r="B477" s="95"/>
      <c r="F477" s="92"/>
    </row>
    <row r="478">
      <c r="A478" s="94"/>
      <c r="B478" s="95"/>
      <c r="F478" s="92"/>
    </row>
    <row r="479">
      <c r="A479" s="94"/>
      <c r="B479" s="95"/>
      <c r="F479" s="92"/>
    </row>
    <row r="480">
      <c r="A480" s="94"/>
      <c r="B480" s="95"/>
      <c r="F480" s="92"/>
    </row>
    <row r="481">
      <c r="A481" s="94"/>
      <c r="B481" s="95"/>
      <c r="F481" s="92"/>
    </row>
    <row r="482">
      <c r="A482" s="94"/>
      <c r="B482" s="95"/>
      <c r="F482" s="92"/>
    </row>
    <row r="483">
      <c r="A483" s="94"/>
      <c r="B483" s="95"/>
      <c r="F483" s="92"/>
    </row>
    <row r="484">
      <c r="A484" s="94"/>
      <c r="B484" s="95"/>
      <c r="F484" s="92"/>
    </row>
    <row r="485">
      <c r="A485" s="94"/>
      <c r="B485" s="95"/>
      <c r="F485" s="92"/>
    </row>
    <row r="486">
      <c r="A486" s="94"/>
      <c r="B486" s="95"/>
      <c r="F486" s="92"/>
    </row>
    <row r="487">
      <c r="A487" s="94"/>
      <c r="B487" s="95"/>
      <c r="F487" s="92"/>
    </row>
    <row r="488">
      <c r="A488" s="94"/>
      <c r="B488" s="95"/>
      <c r="F488" s="92"/>
    </row>
    <row r="489">
      <c r="A489" s="94"/>
      <c r="B489" s="95"/>
      <c r="F489" s="92"/>
    </row>
    <row r="490">
      <c r="A490" s="94"/>
      <c r="B490" s="95"/>
      <c r="F490" s="92"/>
    </row>
    <row r="491">
      <c r="A491" s="94"/>
      <c r="B491" s="95"/>
      <c r="F491" s="92"/>
    </row>
    <row r="492">
      <c r="A492" s="94"/>
      <c r="B492" s="95"/>
      <c r="F492" s="92"/>
    </row>
    <row r="493">
      <c r="A493" s="94"/>
      <c r="B493" s="95"/>
      <c r="F493" s="92"/>
    </row>
    <row r="494">
      <c r="A494" s="94"/>
      <c r="B494" s="95"/>
      <c r="F494" s="92"/>
    </row>
    <row r="495">
      <c r="A495" s="94"/>
      <c r="B495" s="95"/>
      <c r="F495" s="92"/>
    </row>
    <row r="496">
      <c r="A496" s="94"/>
      <c r="B496" s="95"/>
      <c r="F496" s="92"/>
    </row>
    <row r="497">
      <c r="A497" s="94"/>
      <c r="B497" s="95"/>
      <c r="F497" s="92"/>
    </row>
    <row r="498">
      <c r="A498" s="94"/>
      <c r="B498" s="95"/>
      <c r="F498" s="92"/>
    </row>
    <row r="499">
      <c r="A499" s="94"/>
      <c r="B499" s="95"/>
      <c r="F499" s="92"/>
    </row>
    <row r="500">
      <c r="A500" s="94"/>
      <c r="B500" s="95"/>
      <c r="F500" s="92"/>
    </row>
    <row r="501">
      <c r="A501" s="94"/>
      <c r="B501" s="95"/>
      <c r="F501" s="92"/>
    </row>
    <row r="502">
      <c r="A502" s="94"/>
      <c r="B502" s="95"/>
      <c r="F502" s="92"/>
    </row>
    <row r="503">
      <c r="A503" s="94"/>
      <c r="B503" s="95"/>
      <c r="F503" s="92"/>
    </row>
    <row r="504">
      <c r="A504" s="94"/>
      <c r="B504" s="95"/>
      <c r="F504" s="92"/>
    </row>
    <row r="505">
      <c r="A505" s="94"/>
      <c r="B505" s="95"/>
      <c r="F505" s="92"/>
    </row>
    <row r="506">
      <c r="A506" s="94"/>
      <c r="B506" s="95"/>
      <c r="F506" s="92"/>
    </row>
    <row r="507">
      <c r="A507" s="94"/>
      <c r="B507" s="95"/>
      <c r="F507" s="92"/>
    </row>
    <row r="508">
      <c r="A508" s="94"/>
      <c r="B508" s="95"/>
      <c r="F508" s="92"/>
    </row>
    <row r="509">
      <c r="A509" s="94"/>
      <c r="B509" s="95"/>
      <c r="F509" s="92"/>
    </row>
    <row r="510">
      <c r="A510" s="94"/>
      <c r="B510" s="95"/>
      <c r="F510" s="92"/>
    </row>
    <row r="511">
      <c r="A511" s="94"/>
      <c r="B511" s="95"/>
      <c r="F511" s="92"/>
    </row>
    <row r="512">
      <c r="A512" s="94"/>
      <c r="B512" s="95"/>
      <c r="F512" s="92"/>
    </row>
    <row r="513">
      <c r="A513" s="94"/>
      <c r="B513" s="95"/>
      <c r="F513" s="92"/>
    </row>
    <row r="514">
      <c r="A514" s="94"/>
      <c r="B514" s="95"/>
      <c r="F514" s="92"/>
    </row>
    <row r="515">
      <c r="A515" s="94"/>
      <c r="B515" s="95"/>
      <c r="F515" s="92"/>
    </row>
    <row r="516">
      <c r="A516" s="94"/>
      <c r="B516" s="95"/>
      <c r="F516" s="92"/>
    </row>
    <row r="517">
      <c r="A517" s="94"/>
      <c r="B517" s="95"/>
      <c r="F517" s="92"/>
    </row>
    <row r="518">
      <c r="A518" s="94"/>
      <c r="B518" s="95"/>
      <c r="F518" s="92"/>
    </row>
    <row r="519">
      <c r="A519" s="94"/>
      <c r="B519" s="95"/>
      <c r="F519" s="92"/>
    </row>
    <row r="520">
      <c r="A520" s="94"/>
      <c r="B520" s="95"/>
      <c r="F520" s="92"/>
    </row>
    <row r="521">
      <c r="A521" s="94"/>
      <c r="B521" s="95"/>
      <c r="F521" s="92"/>
    </row>
    <row r="522">
      <c r="A522" s="94"/>
      <c r="B522" s="95"/>
      <c r="F522" s="92"/>
    </row>
    <row r="523">
      <c r="A523" s="94"/>
      <c r="B523" s="95"/>
      <c r="F523" s="92"/>
    </row>
    <row r="524">
      <c r="A524" s="94"/>
      <c r="B524" s="95"/>
      <c r="F524" s="92"/>
    </row>
    <row r="525">
      <c r="A525" s="94"/>
      <c r="B525" s="95"/>
      <c r="F525" s="92"/>
    </row>
    <row r="526">
      <c r="A526" s="94"/>
      <c r="B526" s="95"/>
      <c r="F526" s="92"/>
    </row>
    <row r="527">
      <c r="A527" s="94"/>
      <c r="B527" s="95"/>
      <c r="F527" s="92"/>
    </row>
    <row r="528">
      <c r="A528" s="94"/>
      <c r="B528" s="95"/>
      <c r="F528" s="92"/>
    </row>
    <row r="529">
      <c r="A529" s="94"/>
      <c r="B529" s="95"/>
      <c r="F529" s="92"/>
    </row>
    <row r="530">
      <c r="A530" s="94"/>
      <c r="B530" s="95"/>
      <c r="F530" s="92"/>
    </row>
    <row r="531">
      <c r="A531" s="94"/>
      <c r="B531" s="95"/>
      <c r="F531" s="92"/>
    </row>
    <row r="532">
      <c r="A532" s="94"/>
      <c r="B532" s="95"/>
      <c r="F532" s="92"/>
    </row>
    <row r="533">
      <c r="A533" s="94"/>
      <c r="B533" s="95"/>
      <c r="F533" s="92"/>
    </row>
    <row r="534">
      <c r="A534" s="94"/>
      <c r="B534" s="95"/>
      <c r="F534" s="92"/>
    </row>
    <row r="535">
      <c r="A535" s="94"/>
      <c r="B535" s="95"/>
      <c r="F535" s="92"/>
    </row>
    <row r="536">
      <c r="A536" s="94"/>
      <c r="B536" s="95"/>
      <c r="F536" s="92"/>
    </row>
    <row r="537">
      <c r="A537" s="94"/>
      <c r="B537" s="95"/>
      <c r="F537" s="92"/>
    </row>
    <row r="538">
      <c r="A538" s="94"/>
      <c r="B538" s="95"/>
      <c r="F538" s="92"/>
    </row>
    <row r="539">
      <c r="A539" s="94"/>
      <c r="B539" s="95"/>
      <c r="F539" s="92"/>
    </row>
    <row r="540">
      <c r="A540" s="94"/>
      <c r="B540" s="95"/>
      <c r="F540" s="92"/>
    </row>
    <row r="541">
      <c r="A541" s="94"/>
      <c r="B541" s="95"/>
      <c r="F541" s="92"/>
    </row>
    <row r="542">
      <c r="A542" s="94"/>
      <c r="B542" s="95"/>
      <c r="F542" s="92"/>
    </row>
    <row r="543">
      <c r="A543" s="94"/>
      <c r="B543" s="95"/>
      <c r="F543" s="92"/>
    </row>
    <row r="544">
      <c r="A544" s="94"/>
      <c r="B544" s="95"/>
      <c r="F544" s="92"/>
    </row>
    <row r="545">
      <c r="A545" s="94"/>
      <c r="B545" s="95"/>
      <c r="F545" s="92"/>
    </row>
    <row r="546">
      <c r="A546" s="94"/>
      <c r="B546" s="95"/>
      <c r="F546" s="92"/>
    </row>
    <row r="547">
      <c r="A547" s="94"/>
      <c r="B547" s="95"/>
      <c r="F547" s="92"/>
    </row>
    <row r="548">
      <c r="A548" s="94"/>
      <c r="B548" s="95"/>
      <c r="F548" s="92"/>
    </row>
    <row r="549">
      <c r="A549" s="94"/>
      <c r="B549" s="95"/>
      <c r="F549" s="92"/>
    </row>
    <row r="550">
      <c r="A550" s="94"/>
      <c r="B550" s="95"/>
      <c r="F550" s="92"/>
    </row>
    <row r="551">
      <c r="A551" s="94"/>
      <c r="B551" s="95"/>
      <c r="F551" s="92"/>
    </row>
    <row r="552">
      <c r="A552" s="94"/>
      <c r="B552" s="95"/>
      <c r="F552" s="92"/>
    </row>
    <row r="553">
      <c r="A553" s="94"/>
      <c r="B553" s="95"/>
      <c r="F553" s="92"/>
    </row>
    <row r="554">
      <c r="A554" s="94"/>
      <c r="B554" s="95"/>
      <c r="F554" s="92"/>
    </row>
    <row r="555">
      <c r="A555" s="94"/>
      <c r="B555" s="95"/>
      <c r="F555" s="92"/>
    </row>
    <row r="556">
      <c r="A556" s="94"/>
      <c r="B556" s="95"/>
      <c r="F556" s="92"/>
    </row>
    <row r="557">
      <c r="A557" s="94"/>
      <c r="B557" s="95"/>
      <c r="F557" s="92"/>
    </row>
    <row r="558">
      <c r="A558" s="94"/>
      <c r="B558" s="95"/>
      <c r="F558" s="92"/>
    </row>
    <row r="559">
      <c r="A559" s="94"/>
      <c r="B559" s="95"/>
      <c r="F559" s="92"/>
    </row>
    <row r="560">
      <c r="A560" s="94"/>
      <c r="B560" s="95"/>
      <c r="F560" s="92"/>
    </row>
    <row r="561">
      <c r="A561" s="94"/>
      <c r="B561" s="95"/>
      <c r="F561" s="92"/>
    </row>
    <row r="562">
      <c r="A562" s="94"/>
      <c r="B562" s="95"/>
      <c r="F562" s="92"/>
    </row>
    <row r="563">
      <c r="A563" s="94"/>
      <c r="B563" s="95"/>
      <c r="F563" s="92"/>
    </row>
    <row r="564">
      <c r="A564" s="94"/>
      <c r="B564" s="95"/>
      <c r="F564" s="92"/>
    </row>
    <row r="565">
      <c r="A565" s="94"/>
      <c r="B565" s="95"/>
      <c r="F565" s="92"/>
    </row>
    <row r="566">
      <c r="A566" s="94"/>
      <c r="B566" s="95"/>
      <c r="F566" s="92"/>
    </row>
    <row r="567">
      <c r="A567" s="94"/>
      <c r="B567" s="95"/>
      <c r="F567" s="92"/>
    </row>
    <row r="568">
      <c r="A568" s="94"/>
      <c r="B568" s="95"/>
      <c r="F568" s="92"/>
    </row>
    <row r="569">
      <c r="A569" s="94"/>
      <c r="B569" s="95"/>
      <c r="F569" s="92"/>
    </row>
    <row r="570">
      <c r="A570" s="94"/>
      <c r="B570" s="95"/>
      <c r="F570" s="92"/>
    </row>
    <row r="571">
      <c r="A571" s="94"/>
      <c r="B571" s="95"/>
      <c r="F571" s="92"/>
    </row>
    <row r="572">
      <c r="A572" s="94"/>
      <c r="B572" s="95"/>
      <c r="F572" s="92"/>
    </row>
    <row r="573">
      <c r="A573" s="94"/>
      <c r="B573" s="95"/>
      <c r="F573" s="92"/>
    </row>
    <row r="574">
      <c r="A574" s="94"/>
      <c r="B574" s="95"/>
      <c r="F574" s="92"/>
    </row>
    <row r="575">
      <c r="A575" s="94"/>
      <c r="B575" s="95"/>
      <c r="F575" s="92"/>
    </row>
    <row r="576">
      <c r="A576" s="94"/>
      <c r="B576" s="95"/>
      <c r="F576" s="92"/>
    </row>
    <row r="577">
      <c r="A577" s="94"/>
      <c r="B577" s="95"/>
      <c r="F577" s="92"/>
    </row>
    <row r="578">
      <c r="A578" s="94"/>
      <c r="B578" s="95"/>
      <c r="F578" s="92"/>
    </row>
    <row r="579">
      <c r="A579" s="94"/>
      <c r="B579" s="95"/>
      <c r="F579" s="92"/>
    </row>
    <row r="580">
      <c r="A580" s="94"/>
      <c r="B580" s="95"/>
      <c r="F580" s="92"/>
    </row>
    <row r="581">
      <c r="A581" s="94"/>
      <c r="B581" s="95"/>
      <c r="F581" s="92"/>
    </row>
    <row r="582">
      <c r="A582" s="94"/>
      <c r="B582" s="95"/>
      <c r="F582" s="92"/>
    </row>
    <row r="583">
      <c r="A583" s="94"/>
      <c r="B583" s="95"/>
      <c r="F583" s="92"/>
    </row>
    <row r="584">
      <c r="A584" s="94"/>
      <c r="B584" s="95"/>
      <c r="F584" s="92"/>
    </row>
    <row r="585">
      <c r="A585" s="94"/>
      <c r="B585" s="95"/>
      <c r="F585" s="92"/>
    </row>
    <row r="586">
      <c r="A586" s="94"/>
      <c r="B586" s="95"/>
      <c r="F586" s="92"/>
    </row>
    <row r="587">
      <c r="A587" s="94"/>
      <c r="B587" s="95"/>
      <c r="F587" s="92"/>
    </row>
    <row r="588">
      <c r="A588" s="94"/>
      <c r="B588" s="95"/>
      <c r="F588" s="92"/>
    </row>
    <row r="589">
      <c r="A589" s="94"/>
      <c r="B589" s="95"/>
      <c r="F589" s="92"/>
    </row>
    <row r="590">
      <c r="A590" s="94"/>
      <c r="B590" s="95"/>
      <c r="F590" s="92"/>
    </row>
    <row r="591">
      <c r="A591" s="94"/>
      <c r="B591" s="95"/>
      <c r="F591" s="92"/>
    </row>
    <row r="592">
      <c r="A592" s="94"/>
      <c r="B592" s="95"/>
      <c r="F592" s="92"/>
    </row>
    <row r="593">
      <c r="A593" s="94"/>
      <c r="B593" s="95"/>
      <c r="F593" s="92"/>
    </row>
    <row r="594">
      <c r="A594" s="94"/>
      <c r="B594" s="95"/>
      <c r="F594" s="92"/>
    </row>
    <row r="595">
      <c r="A595" s="94"/>
      <c r="B595" s="95"/>
      <c r="F595" s="92"/>
    </row>
    <row r="596">
      <c r="A596" s="94"/>
      <c r="B596" s="95"/>
      <c r="F596" s="92"/>
    </row>
    <row r="597">
      <c r="A597" s="94"/>
      <c r="B597" s="95"/>
      <c r="F597" s="92"/>
    </row>
    <row r="598">
      <c r="A598" s="94"/>
      <c r="B598" s="95"/>
      <c r="F598" s="92"/>
    </row>
    <row r="599">
      <c r="A599" s="94"/>
      <c r="B599" s="95"/>
      <c r="F599" s="92"/>
    </row>
    <row r="600">
      <c r="A600" s="94"/>
      <c r="B600" s="95"/>
      <c r="F600" s="92"/>
    </row>
    <row r="601">
      <c r="A601" s="94"/>
      <c r="B601" s="95"/>
      <c r="F601" s="92"/>
    </row>
    <row r="602">
      <c r="A602" s="94"/>
      <c r="B602" s="95"/>
      <c r="F602" s="92"/>
    </row>
    <row r="603">
      <c r="A603" s="94"/>
      <c r="B603" s="95"/>
      <c r="F603" s="92"/>
    </row>
    <row r="604">
      <c r="A604" s="94"/>
      <c r="B604" s="95"/>
      <c r="F604" s="92"/>
    </row>
    <row r="605">
      <c r="A605" s="94"/>
      <c r="B605" s="95"/>
      <c r="F605" s="92"/>
    </row>
    <row r="606">
      <c r="A606" s="94"/>
      <c r="B606" s="95"/>
      <c r="F606" s="92"/>
    </row>
    <row r="607">
      <c r="A607" s="94"/>
      <c r="B607" s="95"/>
      <c r="F607" s="92"/>
    </row>
    <row r="608">
      <c r="A608" s="94"/>
      <c r="B608" s="95"/>
      <c r="F608" s="92"/>
    </row>
    <row r="609">
      <c r="A609" s="94"/>
      <c r="B609" s="95"/>
      <c r="F609" s="92"/>
    </row>
    <row r="610">
      <c r="A610" s="94"/>
      <c r="B610" s="95"/>
      <c r="F610" s="92"/>
    </row>
    <row r="611">
      <c r="A611" s="94"/>
      <c r="B611" s="95"/>
      <c r="F611" s="92"/>
    </row>
    <row r="612">
      <c r="A612" s="94"/>
      <c r="B612" s="95"/>
      <c r="F612" s="92"/>
    </row>
    <row r="613">
      <c r="A613" s="94"/>
      <c r="B613" s="95"/>
      <c r="F613" s="92"/>
    </row>
    <row r="614">
      <c r="A614" s="94"/>
      <c r="B614" s="95"/>
      <c r="F614" s="92"/>
    </row>
    <row r="615">
      <c r="A615" s="94"/>
      <c r="B615" s="95"/>
      <c r="F615" s="92"/>
    </row>
    <row r="616">
      <c r="A616" s="94"/>
      <c r="B616" s="95"/>
      <c r="F616" s="92"/>
    </row>
    <row r="617">
      <c r="A617" s="94"/>
      <c r="B617" s="95"/>
      <c r="F617" s="92"/>
    </row>
    <row r="618">
      <c r="A618" s="94"/>
      <c r="B618" s="95"/>
      <c r="F618" s="92"/>
    </row>
    <row r="619">
      <c r="A619" s="94"/>
      <c r="B619" s="95"/>
      <c r="F619" s="92"/>
    </row>
    <row r="620">
      <c r="A620" s="94"/>
      <c r="B620" s="95"/>
      <c r="F620" s="92"/>
    </row>
    <row r="621">
      <c r="A621" s="94"/>
      <c r="B621" s="95"/>
      <c r="F621" s="92"/>
    </row>
    <row r="622">
      <c r="A622" s="94"/>
      <c r="B622" s="95"/>
      <c r="F622" s="92"/>
    </row>
    <row r="623">
      <c r="A623" s="94"/>
      <c r="B623" s="95"/>
      <c r="F623" s="92"/>
    </row>
    <row r="624">
      <c r="A624" s="94"/>
      <c r="B624" s="95"/>
      <c r="F624" s="92"/>
    </row>
    <row r="625">
      <c r="A625" s="94"/>
      <c r="B625" s="95"/>
      <c r="F625" s="92"/>
    </row>
    <row r="626">
      <c r="A626" s="94"/>
      <c r="B626" s="95"/>
      <c r="F626" s="92"/>
    </row>
    <row r="627">
      <c r="A627" s="94"/>
      <c r="B627" s="95"/>
      <c r="F627" s="92"/>
    </row>
    <row r="628">
      <c r="A628" s="94"/>
      <c r="B628" s="95"/>
      <c r="F628" s="92"/>
    </row>
    <row r="629">
      <c r="A629" s="94"/>
      <c r="B629" s="95"/>
      <c r="F629" s="92"/>
    </row>
    <row r="630">
      <c r="A630" s="94"/>
      <c r="B630" s="95"/>
      <c r="F630" s="92"/>
    </row>
    <row r="631">
      <c r="A631" s="94"/>
      <c r="B631" s="95"/>
      <c r="F631" s="92"/>
    </row>
    <row r="632">
      <c r="A632" s="94"/>
      <c r="B632" s="95"/>
      <c r="F632" s="92"/>
    </row>
    <row r="633">
      <c r="A633" s="94"/>
      <c r="B633" s="95"/>
      <c r="F633" s="92"/>
    </row>
    <row r="634">
      <c r="A634" s="94"/>
      <c r="B634" s="95"/>
      <c r="F634" s="92"/>
    </row>
    <row r="635">
      <c r="A635" s="94"/>
      <c r="B635" s="95"/>
      <c r="F635" s="92"/>
    </row>
    <row r="636">
      <c r="A636" s="94"/>
      <c r="B636" s="95"/>
      <c r="F636" s="92"/>
    </row>
    <row r="637">
      <c r="A637" s="94"/>
      <c r="B637" s="95"/>
      <c r="F637" s="92"/>
    </row>
    <row r="638">
      <c r="A638" s="94"/>
      <c r="B638" s="95"/>
      <c r="F638" s="92"/>
    </row>
    <row r="639">
      <c r="A639" s="94"/>
      <c r="B639" s="95"/>
      <c r="F639" s="92"/>
    </row>
    <row r="640">
      <c r="A640" s="94"/>
      <c r="B640" s="95"/>
      <c r="F640" s="92"/>
    </row>
    <row r="641">
      <c r="A641" s="94"/>
      <c r="B641" s="95"/>
      <c r="F641" s="92"/>
    </row>
    <row r="642">
      <c r="A642" s="94"/>
      <c r="B642" s="95"/>
      <c r="F642" s="92"/>
    </row>
    <row r="643">
      <c r="A643" s="94"/>
      <c r="B643" s="95"/>
      <c r="F643" s="92"/>
    </row>
    <row r="644">
      <c r="A644" s="94"/>
      <c r="B644" s="95"/>
      <c r="F644" s="92"/>
    </row>
    <row r="645">
      <c r="A645" s="94"/>
      <c r="B645" s="95"/>
      <c r="F645" s="92"/>
    </row>
    <row r="646">
      <c r="A646" s="94"/>
      <c r="B646" s="95"/>
      <c r="F646" s="92"/>
    </row>
    <row r="647">
      <c r="A647" s="94"/>
      <c r="B647" s="95"/>
      <c r="F647" s="92"/>
    </row>
    <row r="648">
      <c r="A648" s="94"/>
      <c r="B648" s="95"/>
      <c r="F648" s="92"/>
    </row>
    <row r="649">
      <c r="A649" s="94"/>
      <c r="B649" s="95"/>
      <c r="F649" s="92"/>
    </row>
    <row r="650">
      <c r="A650" s="94"/>
      <c r="B650" s="95"/>
      <c r="F650" s="92"/>
    </row>
    <row r="651">
      <c r="A651" s="94"/>
      <c r="B651" s="95"/>
      <c r="F651" s="92"/>
    </row>
    <row r="652">
      <c r="A652" s="94"/>
      <c r="B652" s="95"/>
      <c r="F652" s="92"/>
    </row>
    <row r="653">
      <c r="A653" s="94"/>
      <c r="B653" s="95"/>
      <c r="F653" s="92"/>
    </row>
    <row r="654">
      <c r="A654" s="94"/>
      <c r="B654" s="95"/>
      <c r="F654" s="92"/>
    </row>
    <row r="655">
      <c r="A655" s="94"/>
      <c r="B655" s="95"/>
      <c r="F655" s="92"/>
    </row>
    <row r="656">
      <c r="A656" s="94"/>
      <c r="B656" s="95"/>
      <c r="F656" s="92"/>
    </row>
    <row r="657">
      <c r="A657" s="94"/>
      <c r="B657" s="95"/>
      <c r="F657" s="92"/>
    </row>
    <row r="658">
      <c r="A658" s="94"/>
      <c r="B658" s="95"/>
      <c r="F658" s="92"/>
    </row>
    <row r="659">
      <c r="A659" s="94"/>
      <c r="B659" s="95"/>
      <c r="F659" s="92"/>
    </row>
    <row r="660">
      <c r="A660" s="94"/>
      <c r="B660" s="95"/>
      <c r="F660" s="92"/>
    </row>
    <row r="661">
      <c r="A661" s="94"/>
      <c r="B661" s="95"/>
      <c r="F661" s="92"/>
    </row>
    <row r="662">
      <c r="A662" s="94"/>
      <c r="B662" s="95"/>
      <c r="F662" s="92"/>
    </row>
    <row r="663">
      <c r="A663" s="94"/>
      <c r="B663" s="95"/>
      <c r="F663" s="92"/>
    </row>
    <row r="664">
      <c r="A664" s="94"/>
      <c r="B664" s="95"/>
      <c r="F664" s="92"/>
    </row>
    <row r="665">
      <c r="A665" s="94"/>
      <c r="B665" s="95"/>
      <c r="F665" s="92"/>
    </row>
    <row r="666">
      <c r="A666" s="94"/>
      <c r="B666" s="95"/>
      <c r="F666" s="92"/>
    </row>
    <row r="667">
      <c r="A667" s="94"/>
      <c r="B667" s="95"/>
      <c r="F667" s="92"/>
    </row>
    <row r="668">
      <c r="A668" s="94"/>
      <c r="B668" s="95"/>
      <c r="F668" s="92"/>
    </row>
    <row r="669">
      <c r="A669" s="94"/>
      <c r="B669" s="95"/>
      <c r="F669" s="92"/>
    </row>
    <row r="670">
      <c r="A670" s="94"/>
      <c r="B670" s="95"/>
      <c r="F670" s="92"/>
    </row>
    <row r="671">
      <c r="A671" s="94"/>
      <c r="B671" s="95"/>
      <c r="F671" s="92"/>
    </row>
    <row r="672">
      <c r="A672" s="94"/>
      <c r="B672" s="95"/>
      <c r="F672" s="92"/>
    </row>
    <row r="673">
      <c r="A673" s="94"/>
      <c r="B673" s="95"/>
      <c r="F673" s="92"/>
    </row>
    <row r="674">
      <c r="A674" s="94"/>
      <c r="B674" s="95"/>
      <c r="F674" s="92"/>
    </row>
    <row r="675">
      <c r="A675" s="94"/>
      <c r="B675" s="95"/>
      <c r="F675" s="92"/>
    </row>
    <row r="676">
      <c r="A676" s="94"/>
      <c r="B676" s="95"/>
      <c r="F676" s="92"/>
    </row>
    <row r="677">
      <c r="A677" s="94"/>
      <c r="B677" s="95"/>
      <c r="F677" s="92"/>
    </row>
    <row r="678">
      <c r="A678" s="94"/>
      <c r="B678" s="95"/>
      <c r="F678" s="92"/>
    </row>
    <row r="679">
      <c r="A679" s="94"/>
      <c r="B679" s="95"/>
      <c r="F679" s="92"/>
    </row>
    <row r="680">
      <c r="A680" s="94"/>
      <c r="B680" s="95"/>
      <c r="F680" s="92"/>
    </row>
    <row r="681">
      <c r="A681" s="94"/>
      <c r="B681" s="95"/>
      <c r="F681" s="92"/>
    </row>
    <row r="682">
      <c r="A682" s="94"/>
      <c r="B682" s="95"/>
      <c r="F682" s="92"/>
    </row>
    <row r="683">
      <c r="A683" s="94"/>
      <c r="B683" s="95"/>
      <c r="F683" s="92"/>
    </row>
    <row r="684">
      <c r="A684" s="94"/>
      <c r="B684" s="95"/>
      <c r="F684" s="92"/>
    </row>
    <row r="685">
      <c r="A685" s="94"/>
      <c r="B685" s="95"/>
      <c r="F685" s="92"/>
    </row>
    <row r="686">
      <c r="A686" s="94"/>
      <c r="B686" s="95"/>
      <c r="F686" s="92"/>
    </row>
    <row r="687">
      <c r="A687" s="94"/>
      <c r="B687" s="95"/>
      <c r="F687" s="92"/>
    </row>
    <row r="688">
      <c r="A688" s="94"/>
      <c r="B688" s="95"/>
      <c r="F688" s="92"/>
    </row>
    <row r="689">
      <c r="A689" s="94"/>
      <c r="B689" s="95"/>
      <c r="F689" s="92"/>
    </row>
    <row r="690">
      <c r="A690" s="94"/>
      <c r="B690" s="95"/>
      <c r="F690" s="92"/>
    </row>
    <row r="691">
      <c r="A691" s="94"/>
      <c r="B691" s="95"/>
      <c r="F691" s="92"/>
    </row>
    <row r="692">
      <c r="A692" s="94"/>
      <c r="B692" s="95"/>
      <c r="F692" s="92"/>
    </row>
    <row r="693">
      <c r="A693" s="94"/>
      <c r="B693" s="95"/>
      <c r="F693" s="92"/>
    </row>
    <row r="694">
      <c r="A694" s="94"/>
      <c r="B694" s="95"/>
      <c r="F694" s="92"/>
    </row>
    <row r="695">
      <c r="A695" s="94"/>
      <c r="B695" s="95"/>
      <c r="F695" s="92"/>
    </row>
    <row r="696">
      <c r="A696" s="94"/>
      <c r="B696" s="95"/>
      <c r="F696" s="92"/>
    </row>
    <row r="697">
      <c r="A697" s="94"/>
      <c r="B697" s="95"/>
      <c r="F697" s="92"/>
    </row>
    <row r="698">
      <c r="A698" s="94"/>
      <c r="B698" s="95"/>
      <c r="F698" s="92"/>
    </row>
    <row r="699">
      <c r="A699" s="94"/>
      <c r="B699" s="95"/>
      <c r="F699" s="92"/>
    </row>
    <row r="700">
      <c r="A700" s="94"/>
      <c r="B700" s="95"/>
      <c r="F700" s="92"/>
    </row>
    <row r="701">
      <c r="A701" s="94"/>
      <c r="B701" s="95"/>
      <c r="F701" s="92"/>
    </row>
    <row r="702">
      <c r="A702" s="94"/>
      <c r="B702" s="95"/>
      <c r="F702" s="92"/>
    </row>
    <row r="703">
      <c r="A703" s="94"/>
      <c r="B703" s="95"/>
      <c r="F703" s="92"/>
    </row>
    <row r="704">
      <c r="A704" s="94"/>
      <c r="B704" s="95"/>
      <c r="F704" s="92"/>
    </row>
    <row r="705">
      <c r="A705" s="94"/>
      <c r="B705" s="95"/>
      <c r="F705" s="92"/>
    </row>
    <row r="706">
      <c r="A706" s="94"/>
      <c r="B706" s="95"/>
      <c r="F706" s="92"/>
    </row>
    <row r="707">
      <c r="A707" s="94"/>
      <c r="B707" s="95"/>
      <c r="F707" s="92"/>
    </row>
    <row r="708">
      <c r="A708" s="94"/>
      <c r="B708" s="95"/>
      <c r="F708" s="92"/>
    </row>
    <row r="709">
      <c r="A709" s="94"/>
      <c r="B709" s="95"/>
      <c r="F709" s="92"/>
    </row>
    <row r="710">
      <c r="A710" s="94"/>
      <c r="B710" s="95"/>
      <c r="F710" s="92"/>
    </row>
    <row r="711">
      <c r="A711" s="94"/>
      <c r="B711" s="95"/>
      <c r="F711" s="92"/>
    </row>
    <row r="712">
      <c r="A712" s="94"/>
      <c r="B712" s="95"/>
      <c r="F712" s="92"/>
    </row>
    <row r="713">
      <c r="A713" s="94"/>
      <c r="B713" s="95"/>
      <c r="F713" s="92"/>
    </row>
    <row r="714">
      <c r="A714" s="94"/>
      <c r="B714" s="95"/>
      <c r="F714" s="92"/>
    </row>
    <row r="715">
      <c r="A715" s="94"/>
      <c r="B715" s="95"/>
      <c r="F715" s="92"/>
    </row>
    <row r="716">
      <c r="A716" s="94"/>
      <c r="B716" s="95"/>
      <c r="F716" s="92"/>
    </row>
    <row r="717">
      <c r="A717" s="94"/>
      <c r="B717" s="95"/>
      <c r="F717" s="92"/>
    </row>
    <row r="718">
      <c r="A718" s="94"/>
      <c r="B718" s="95"/>
      <c r="F718" s="92"/>
    </row>
    <row r="719">
      <c r="A719" s="94"/>
      <c r="B719" s="95"/>
      <c r="F719" s="92"/>
    </row>
    <row r="720">
      <c r="A720" s="94"/>
      <c r="B720" s="95"/>
      <c r="F720" s="92"/>
    </row>
    <row r="721">
      <c r="A721" s="94"/>
      <c r="B721" s="95"/>
      <c r="F721" s="92"/>
    </row>
    <row r="722">
      <c r="A722" s="94"/>
      <c r="B722" s="95"/>
      <c r="F722" s="92"/>
    </row>
    <row r="723">
      <c r="A723" s="94"/>
      <c r="B723" s="95"/>
      <c r="F723" s="92"/>
    </row>
    <row r="724">
      <c r="A724" s="94"/>
      <c r="B724" s="95"/>
      <c r="F724" s="92"/>
    </row>
    <row r="725">
      <c r="A725" s="94"/>
      <c r="B725" s="95"/>
      <c r="F725" s="92"/>
    </row>
    <row r="726">
      <c r="A726" s="94"/>
      <c r="B726" s="95"/>
      <c r="F726" s="92"/>
    </row>
    <row r="727">
      <c r="A727" s="94"/>
      <c r="B727" s="95"/>
      <c r="F727" s="92"/>
    </row>
    <row r="728">
      <c r="A728" s="94"/>
      <c r="B728" s="95"/>
      <c r="F728" s="92"/>
    </row>
    <row r="729">
      <c r="A729" s="94"/>
      <c r="B729" s="95"/>
      <c r="F729" s="92"/>
    </row>
    <row r="730">
      <c r="A730" s="94"/>
      <c r="B730" s="95"/>
      <c r="F730" s="92"/>
    </row>
    <row r="731">
      <c r="A731" s="94"/>
      <c r="B731" s="95"/>
      <c r="F731" s="92"/>
    </row>
    <row r="732">
      <c r="A732" s="94"/>
      <c r="B732" s="95"/>
      <c r="F732" s="92"/>
    </row>
    <row r="733">
      <c r="A733" s="94"/>
      <c r="B733" s="95"/>
      <c r="F733" s="92"/>
    </row>
    <row r="734">
      <c r="A734" s="94"/>
      <c r="B734" s="95"/>
      <c r="F734" s="92"/>
    </row>
    <row r="735">
      <c r="A735" s="94"/>
      <c r="B735" s="95"/>
      <c r="F735" s="92"/>
    </row>
    <row r="736">
      <c r="A736" s="94"/>
      <c r="B736" s="95"/>
      <c r="F736" s="92"/>
    </row>
    <row r="737">
      <c r="A737" s="94"/>
      <c r="B737" s="95"/>
      <c r="F737" s="92"/>
    </row>
    <row r="738">
      <c r="A738" s="94"/>
      <c r="B738" s="95"/>
      <c r="F738" s="92"/>
    </row>
    <row r="739">
      <c r="A739" s="94"/>
      <c r="B739" s="95"/>
      <c r="F739" s="92"/>
    </row>
    <row r="740">
      <c r="A740" s="94"/>
      <c r="B740" s="95"/>
      <c r="F740" s="92"/>
    </row>
    <row r="741">
      <c r="A741" s="94"/>
      <c r="B741" s="95"/>
      <c r="F741" s="92"/>
    </row>
    <row r="742">
      <c r="A742" s="94"/>
      <c r="B742" s="95"/>
      <c r="F742" s="92"/>
    </row>
    <row r="743">
      <c r="A743" s="94"/>
      <c r="B743" s="95"/>
      <c r="F743" s="92"/>
    </row>
    <row r="744">
      <c r="A744" s="94"/>
      <c r="B744" s="95"/>
      <c r="F744" s="92"/>
    </row>
    <row r="745">
      <c r="A745" s="94"/>
      <c r="B745" s="95"/>
      <c r="F745" s="92"/>
    </row>
    <row r="746">
      <c r="A746" s="94"/>
      <c r="B746" s="95"/>
      <c r="F746" s="92"/>
    </row>
    <row r="747">
      <c r="A747" s="94"/>
      <c r="B747" s="95"/>
      <c r="F747" s="92"/>
    </row>
    <row r="748">
      <c r="A748" s="94"/>
      <c r="B748" s="95"/>
      <c r="F748" s="92"/>
    </row>
    <row r="749">
      <c r="A749" s="94"/>
      <c r="B749" s="95"/>
      <c r="F749" s="92"/>
    </row>
    <row r="750">
      <c r="A750" s="94"/>
      <c r="B750" s="95"/>
      <c r="F750" s="92"/>
    </row>
    <row r="751">
      <c r="A751" s="94"/>
      <c r="B751" s="95"/>
      <c r="F751" s="92"/>
    </row>
    <row r="752">
      <c r="A752" s="94"/>
      <c r="B752" s="95"/>
      <c r="F752" s="92"/>
    </row>
    <row r="753">
      <c r="A753" s="94"/>
      <c r="B753" s="95"/>
      <c r="F753" s="92"/>
    </row>
    <row r="754">
      <c r="A754" s="94"/>
      <c r="B754" s="95"/>
      <c r="F754" s="92"/>
    </row>
    <row r="755">
      <c r="A755" s="94"/>
      <c r="B755" s="95"/>
      <c r="F755" s="92"/>
    </row>
    <row r="756">
      <c r="A756" s="94"/>
      <c r="B756" s="95"/>
      <c r="F756" s="92"/>
    </row>
    <row r="757">
      <c r="A757" s="94"/>
      <c r="B757" s="95"/>
      <c r="F757" s="92"/>
    </row>
    <row r="758">
      <c r="A758" s="94"/>
      <c r="B758" s="95"/>
      <c r="F758" s="92"/>
    </row>
    <row r="759">
      <c r="A759" s="94"/>
      <c r="B759" s="95"/>
      <c r="F759" s="92"/>
    </row>
    <row r="760">
      <c r="A760" s="94"/>
      <c r="B760" s="95"/>
      <c r="F760" s="92"/>
    </row>
    <row r="761">
      <c r="A761" s="94"/>
      <c r="B761" s="95"/>
      <c r="F761" s="92"/>
    </row>
    <row r="762">
      <c r="A762" s="94"/>
      <c r="B762" s="95"/>
      <c r="F762" s="92"/>
    </row>
    <row r="763">
      <c r="A763" s="94"/>
      <c r="B763" s="95"/>
      <c r="F763" s="92"/>
    </row>
    <row r="764">
      <c r="A764" s="94"/>
      <c r="B764" s="95"/>
      <c r="F764" s="92"/>
    </row>
    <row r="765">
      <c r="A765" s="94"/>
      <c r="B765" s="95"/>
      <c r="F765" s="92"/>
    </row>
    <row r="766">
      <c r="A766" s="94"/>
      <c r="B766" s="95"/>
      <c r="F766" s="92"/>
    </row>
    <row r="767">
      <c r="A767" s="94"/>
      <c r="B767" s="95"/>
      <c r="F767" s="92"/>
    </row>
    <row r="768">
      <c r="A768" s="94"/>
      <c r="B768" s="95"/>
      <c r="F768" s="92"/>
    </row>
    <row r="769">
      <c r="A769" s="94"/>
      <c r="B769" s="95"/>
      <c r="F769" s="92"/>
    </row>
    <row r="770">
      <c r="A770" s="94"/>
      <c r="B770" s="95"/>
      <c r="F770" s="92"/>
    </row>
    <row r="771">
      <c r="A771" s="94"/>
      <c r="B771" s="95"/>
      <c r="F771" s="92"/>
    </row>
    <row r="772">
      <c r="A772" s="94"/>
      <c r="B772" s="95"/>
      <c r="F772" s="92"/>
    </row>
    <row r="773">
      <c r="A773" s="94"/>
      <c r="B773" s="95"/>
      <c r="F773" s="92"/>
    </row>
    <row r="774">
      <c r="A774" s="94"/>
      <c r="B774" s="95"/>
      <c r="F774" s="92"/>
    </row>
    <row r="775">
      <c r="A775" s="94"/>
      <c r="B775" s="95"/>
      <c r="F775" s="92"/>
    </row>
    <row r="776">
      <c r="A776" s="94"/>
      <c r="B776" s="95"/>
      <c r="F776" s="92"/>
    </row>
    <row r="777">
      <c r="A777" s="94"/>
      <c r="B777" s="95"/>
      <c r="F777" s="92"/>
    </row>
    <row r="778">
      <c r="A778" s="94"/>
      <c r="B778" s="95"/>
      <c r="F778" s="92"/>
    </row>
    <row r="779">
      <c r="A779" s="94"/>
      <c r="B779" s="95"/>
      <c r="F779" s="92"/>
    </row>
    <row r="780">
      <c r="A780" s="94"/>
      <c r="B780" s="95"/>
      <c r="F780" s="92"/>
    </row>
    <row r="781">
      <c r="A781" s="94"/>
      <c r="B781" s="95"/>
      <c r="F781" s="92"/>
    </row>
    <row r="782">
      <c r="A782" s="94"/>
      <c r="B782" s="95"/>
      <c r="F782" s="92"/>
    </row>
    <row r="783">
      <c r="A783" s="94"/>
      <c r="B783" s="95"/>
      <c r="F783" s="92"/>
    </row>
    <row r="784">
      <c r="A784" s="94"/>
      <c r="B784" s="95"/>
      <c r="F784" s="92"/>
    </row>
    <row r="785">
      <c r="A785" s="94"/>
      <c r="B785" s="95"/>
      <c r="F785" s="92"/>
    </row>
    <row r="786">
      <c r="A786" s="94"/>
      <c r="B786" s="95"/>
      <c r="F786" s="92"/>
    </row>
    <row r="787">
      <c r="A787" s="94"/>
      <c r="B787" s="95"/>
      <c r="F787" s="92"/>
    </row>
    <row r="788">
      <c r="A788" s="94"/>
      <c r="B788" s="95"/>
      <c r="F788" s="92"/>
    </row>
    <row r="789">
      <c r="A789" s="94"/>
      <c r="B789" s="95"/>
      <c r="F789" s="92"/>
    </row>
    <row r="790">
      <c r="A790" s="94"/>
      <c r="B790" s="95"/>
      <c r="F790" s="92"/>
    </row>
    <row r="791">
      <c r="A791" s="94"/>
      <c r="B791" s="95"/>
      <c r="F791" s="92"/>
    </row>
    <row r="792">
      <c r="A792" s="94"/>
      <c r="B792" s="95"/>
      <c r="F792" s="92"/>
    </row>
    <row r="793">
      <c r="A793" s="94"/>
      <c r="B793" s="95"/>
      <c r="F793" s="92"/>
    </row>
    <row r="794">
      <c r="A794" s="94"/>
      <c r="B794" s="95"/>
      <c r="F794" s="92"/>
    </row>
    <row r="795">
      <c r="A795" s="94"/>
      <c r="B795" s="95"/>
      <c r="F795" s="92"/>
    </row>
    <row r="796">
      <c r="A796" s="94"/>
      <c r="B796" s="95"/>
      <c r="F796" s="92"/>
    </row>
    <row r="797">
      <c r="A797" s="94"/>
      <c r="B797" s="95"/>
      <c r="F797" s="92"/>
    </row>
    <row r="798">
      <c r="A798" s="94"/>
      <c r="B798" s="95"/>
      <c r="F798" s="92"/>
    </row>
    <row r="799">
      <c r="A799" s="94"/>
      <c r="B799" s="95"/>
      <c r="F799" s="92"/>
    </row>
    <row r="800">
      <c r="A800" s="94"/>
      <c r="B800" s="95"/>
      <c r="F800" s="92"/>
    </row>
    <row r="801">
      <c r="A801" s="94"/>
      <c r="B801" s="95"/>
      <c r="F801" s="92"/>
    </row>
    <row r="802">
      <c r="A802" s="94"/>
      <c r="B802" s="95"/>
      <c r="F802" s="92"/>
    </row>
    <row r="803">
      <c r="A803" s="94"/>
      <c r="B803" s="95"/>
      <c r="F803" s="92"/>
    </row>
    <row r="804">
      <c r="A804" s="94"/>
      <c r="B804" s="95"/>
      <c r="F804" s="92"/>
    </row>
    <row r="805">
      <c r="A805" s="94"/>
      <c r="B805" s="95"/>
      <c r="F805" s="92"/>
    </row>
    <row r="806">
      <c r="A806" s="94"/>
      <c r="B806" s="95"/>
      <c r="F806" s="92"/>
    </row>
    <row r="807">
      <c r="A807" s="94"/>
      <c r="B807" s="95"/>
      <c r="F807" s="92"/>
    </row>
    <row r="808">
      <c r="A808" s="94"/>
      <c r="B808" s="95"/>
      <c r="F808" s="92"/>
    </row>
    <row r="809">
      <c r="A809" s="94"/>
      <c r="B809" s="95"/>
      <c r="F809" s="92"/>
    </row>
    <row r="810">
      <c r="A810" s="94"/>
      <c r="B810" s="95"/>
      <c r="F810" s="92"/>
    </row>
    <row r="811">
      <c r="A811" s="94"/>
      <c r="B811" s="95"/>
      <c r="F811" s="92"/>
    </row>
    <row r="812">
      <c r="A812" s="94"/>
      <c r="B812" s="95"/>
      <c r="F812" s="92"/>
    </row>
    <row r="813">
      <c r="A813" s="94"/>
      <c r="B813" s="95"/>
      <c r="F813" s="92"/>
    </row>
    <row r="814">
      <c r="A814" s="94"/>
      <c r="B814" s="95"/>
      <c r="F814" s="92"/>
    </row>
    <row r="815">
      <c r="A815" s="94"/>
      <c r="B815" s="95"/>
      <c r="F815" s="92"/>
    </row>
    <row r="816">
      <c r="A816" s="94"/>
      <c r="B816" s="95"/>
      <c r="F816" s="92"/>
    </row>
    <row r="817">
      <c r="A817" s="94"/>
      <c r="B817" s="95"/>
      <c r="F817" s="92"/>
    </row>
    <row r="818">
      <c r="A818" s="94"/>
      <c r="B818" s="95"/>
      <c r="F818" s="92"/>
    </row>
    <row r="819">
      <c r="A819" s="94"/>
      <c r="B819" s="95"/>
      <c r="F819" s="92"/>
    </row>
    <row r="820">
      <c r="A820" s="94"/>
      <c r="B820" s="95"/>
      <c r="F820" s="92"/>
    </row>
    <row r="821">
      <c r="A821" s="94"/>
      <c r="B821" s="95"/>
      <c r="F821" s="92"/>
    </row>
    <row r="822">
      <c r="A822" s="94"/>
      <c r="B822" s="95"/>
      <c r="F822" s="92"/>
    </row>
    <row r="823">
      <c r="A823" s="94"/>
      <c r="B823" s="95"/>
      <c r="F823" s="92"/>
    </row>
    <row r="824">
      <c r="A824" s="94"/>
      <c r="B824" s="95"/>
      <c r="F824" s="92"/>
    </row>
    <row r="825">
      <c r="A825" s="94"/>
      <c r="B825" s="95"/>
      <c r="F825" s="92"/>
    </row>
    <row r="826">
      <c r="A826" s="94"/>
      <c r="B826" s="95"/>
      <c r="F826" s="92"/>
    </row>
    <row r="827">
      <c r="A827" s="94"/>
      <c r="B827" s="95"/>
      <c r="F827" s="92"/>
    </row>
    <row r="828">
      <c r="A828" s="94"/>
      <c r="B828" s="95"/>
      <c r="F828" s="92"/>
    </row>
    <row r="829">
      <c r="A829" s="94"/>
      <c r="B829" s="95"/>
      <c r="F829" s="92"/>
    </row>
    <row r="830">
      <c r="A830" s="94"/>
      <c r="B830" s="95"/>
      <c r="F830" s="92"/>
    </row>
    <row r="831">
      <c r="A831" s="94"/>
      <c r="B831" s="95"/>
      <c r="F831" s="92"/>
    </row>
    <row r="832">
      <c r="A832" s="94"/>
      <c r="B832" s="95"/>
      <c r="F832" s="92"/>
    </row>
    <row r="833">
      <c r="A833" s="94"/>
      <c r="B833" s="95"/>
      <c r="F833" s="92"/>
    </row>
    <row r="834">
      <c r="A834" s="94"/>
      <c r="B834" s="95"/>
      <c r="F834" s="92"/>
    </row>
    <row r="835">
      <c r="A835" s="94"/>
      <c r="B835" s="95"/>
      <c r="F835" s="92"/>
    </row>
    <row r="836">
      <c r="A836" s="94"/>
      <c r="B836" s="95"/>
      <c r="F836" s="92"/>
    </row>
    <row r="837">
      <c r="A837" s="94"/>
      <c r="B837" s="95"/>
      <c r="F837" s="92"/>
    </row>
    <row r="838">
      <c r="A838" s="94"/>
      <c r="B838" s="95"/>
      <c r="F838" s="92"/>
    </row>
    <row r="839">
      <c r="A839" s="94"/>
      <c r="B839" s="95"/>
      <c r="F839" s="92"/>
    </row>
    <row r="840">
      <c r="A840" s="94"/>
      <c r="B840" s="95"/>
      <c r="F840" s="92"/>
    </row>
    <row r="841">
      <c r="A841" s="94"/>
      <c r="B841" s="95"/>
      <c r="F841" s="92"/>
    </row>
    <row r="842">
      <c r="A842" s="94"/>
      <c r="B842" s="95"/>
      <c r="F842" s="92"/>
    </row>
    <row r="843">
      <c r="A843" s="94"/>
      <c r="B843" s="95"/>
      <c r="F843" s="92"/>
    </row>
    <row r="844">
      <c r="A844" s="94"/>
      <c r="B844" s="95"/>
      <c r="F844" s="92"/>
    </row>
    <row r="845">
      <c r="A845" s="94"/>
      <c r="B845" s="95"/>
      <c r="F845" s="92"/>
    </row>
    <row r="846">
      <c r="A846" s="94"/>
      <c r="B846" s="95"/>
      <c r="F846" s="92"/>
    </row>
    <row r="847">
      <c r="A847" s="94"/>
      <c r="B847" s="95"/>
      <c r="F847" s="92"/>
    </row>
    <row r="848">
      <c r="A848" s="94"/>
      <c r="B848" s="95"/>
      <c r="F848" s="92"/>
    </row>
    <row r="849">
      <c r="A849" s="94"/>
      <c r="B849" s="95"/>
      <c r="F849" s="92"/>
    </row>
    <row r="850">
      <c r="A850" s="94"/>
      <c r="B850" s="95"/>
      <c r="F850" s="92"/>
    </row>
    <row r="851">
      <c r="A851" s="94"/>
      <c r="B851" s="95"/>
      <c r="F851" s="92"/>
    </row>
    <row r="852">
      <c r="A852" s="94"/>
      <c r="B852" s="95"/>
      <c r="F852" s="92"/>
    </row>
    <row r="853">
      <c r="A853" s="94"/>
      <c r="B853" s="95"/>
      <c r="F853" s="92"/>
    </row>
    <row r="854">
      <c r="A854" s="94"/>
      <c r="B854" s="95"/>
      <c r="F854" s="92"/>
    </row>
    <row r="855">
      <c r="A855" s="94"/>
      <c r="B855" s="95"/>
      <c r="F855" s="92"/>
    </row>
    <row r="856">
      <c r="A856" s="94"/>
      <c r="B856" s="95"/>
      <c r="F856" s="92"/>
    </row>
    <row r="857">
      <c r="A857" s="94"/>
      <c r="B857" s="95"/>
      <c r="F857" s="92"/>
    </row>
    <row r="858">
      <c r="A858" s="94"/>
      <c r="B858" s="95"/>
      <c r="F858" s="92"/>
    </row>
    <row r="859">
      <c r="A859" s="94"/>
      <c r="B859" s="95"/>
      <c r="F859" s="92"/>
    </row>
    <row r="860">
      <c r="A860" s="94"/>
      <c r="B860" s="95"/>
      <c r="F860" s="92"/>
    </row>
    <row r="861">
      <c r="A861" s="94"/>
      <c r="B861" s="95"/>
      <c r="F861" s="92"/>
    </row>
    <row r="862">
      <c r="A862" s="94"/>
      <c r="B862" s="95"/>
      <c r="F862" s="92"/>
    </row>
    <row r="863">
      <c r="A863" s="94"/>
      <c r="B863" s="95"/>
      <c r="F863" s="92"/>
    </row>
    <row r="864">
      <c r="A864" s="94"/>
      <c r="B864" s="95"/>
      <c r="F864" s="92"/>
    </row>
    <row r="865">
      <c r="A865" s="94"/>
      <c r="B865" s="95"/>
      <c r="F865" s="92"/>
    </row>
    <row r="866">
      <c r="A866" s="94"/>
      <c r="B866" s="95"/>
      <c r="F866" s="92"/>
    </row>
    <row r="867">
      <c r="A867" s="94"/>
      <c r="B867" s="95"/>
      <c r="F867" s="92"/>
    </row>
    <row r="868">
      <c r="A868" s="94"/>
      <c r="B868" s="95"/>
      <c r="F868" s="92"/>
    </row>
    <row r="869">
      <c r="A869" s="94"/>
      <c r="B869" s="95"/>
      <c r="F869" s="92"/>
    </row>
    <row r="870">
      <c r="A870" s="94"/>
      <c r="B870" s="95"/>
      <c r="F870" s="92"/>
    </row>
    <row r="871">
      <c r="A871" s="94"/>
      <c r="B871" s="95"/>
      <c r="F871" s="92"/>
    </row>
    <row r="872">
      <c r="A872" s="94"/>
      <c r="B872" s="95"/>
      <c r="F872" s="92"/>
    </row>
    <row r="873">
      <c r="A873" s="94"/>
      <c r="B873" s="95"/>
      <c r="F873" s="92"/>
    </row>
    <row r="874">
      <c r="A874" s="94"/>
      <c r="B874" s="95"/>
      <c r="F874" s="92"/>
    </row>
    <row r="875">
      <c r="A875" s="94"/>
      <c r="B875" s="95"/>
      <c r="F875" s="92"/>
    </row>
    <row r="876">
      <c r="A876" s="94"/>
      <c r="B876" s="95"/>
      <c r="F876" s="92"/>
    </row>
    <row r="877">
      <c r="A877" s="94"/>
      <c r="B877" s="95"/>
      <c r="F877" s="92"/>
    </row>
    <row r="878">
      <c r="A878" s="94"/>
      <c r="B878" s="95"/>
      <c r="F878" s="92"/>
    </row>
    <row r="879">
      <c r="A879" s="94"/>
      <c r="B879" s="95"/>
      <c r="F879" s="92"/>
    </row>
    <row r="880">
      <c r="A880" s="94"/>
      <c r="B880" s="95"/>
      <c r="F880" s="92"/>
    </row>
    <row r="881">
      <c r="A881" s="94"/>
      <c r="B881" s="95"/>
      <c r="F881" s="92"/>
    </row>
    <row r="882">
      <c r="A882" s="94"/>
      <c r="B882" s="95"/>
      <c r="F882" s="92"/>
    </row>
    <row r="883">
      <c r="A883" s="94"/>
      <c r="B883" s="95"/>
      <c r="F883" s="92"/>
    </row>
    <row r="884">
      <c r="A884" s="94"/>
      <c r="B884" s="95"/>
      <c r="F884" s="92"/>
    </row>
    <row r="885">
      <c r="A885" s="94"/>
      <c r="B885" s="95"/>
      <c r="F885" s="92"/>
    </row>
    <row r="886">
      <c r="A886" s="94"/>
      <c r="B886" s="95"/>
      <c r="F886" s="92"/>
    </row>
    <row r="887">
      <c r="A887" s="94"/>
      <c r="B887" s="95"/>
      <c r="F887" s="92"/>
    </row>
    <row r="888">
      <c r="A888" s="94"/>
      <c r="B888" s="95"/>
      <c r="F888" s="92"/>
    </row>
    <row r="889">
      <c r="A889" s="94"/>
      <c r="B889" s="95"/>
      <c r="F889" s="92"/>
    </row>
    <row r="890">
      <c r="A890" s="94"/>
      <c r="B890" s="95"/>
      <c r="F890" s="92"/>
    </row>
    <row r="891">
      <c r="A891" s="94"/>
      <c r="B891" s="95"/>
      <c r="F891" s="92"/>
    </row>
    <row r="892">
      <c r="A892" s="94"/>
      <c r="B892" s="95"/>
      <c r="F892" s="92"/>
    </row>
    <row r="893">
      <c r="A893" s="94"/>
      <c r="B893" s="95"/>
      <c r="F893" s="92"/>
    </row>
    <row r="894">
      <c r="A894" s="94"/>
      <c r="B894" s="95"/>
      <c r="F894" s="92"/>
    </row>
    <row r="895">
      <c r="A895" s="94"/>
      <c r="B895" s="95"/>
      <c r="F895" s="92"/>
    </row>
    <row r="896">
      <c r="A896" s="94"/>
      <c r="B896" s="95"/>
      <c r="F896" s="92"/>
    </row>
    <row r="897">
      <c r="A897" s="94"/>
      <c r="B897" s="95"/>
      <c r="F897" s="92"/>
    </row>
    <row r="898">
      <c r="A898" s="94"/>
      <c r="B898" s="95"/>
      <c r="F898" s="92"/>
    </row>
    <row r="899">
      <c r="A899" s="94"/>
      <c r="B899" s="95"/>
      <c r="F899" s="92"/>
    </row>
    <row r="900">
      <c r="A900" s="94"/>
      <c r="B900" s="95"/>
      <c r="F900" s="92"/>
    </row>
    <row r="901">
      <c r="A901" s="94"/>
      <c r="B901" s="95"/>
      <c r="F901" s="92"/>
    </row>
    <row r="902">
      <c r="A902" s="94"/>
      <c r="B902" s="95"/>
      <c r="F902" s="92"/>
    </row>
    <row r="903">
      <c r="A903" s="94"/>
      <c r="B903" s="95"/>
      <c r="F903" s="92"/>
    </row>
    <row r="904">
      <c r="A904" s="94"/>
      <c r="B904" s="95"/>
      <c r="F904" s="92"/>
    </row>
    <row r="905">
      <c r="A905" s="94"/>
      <c r="B905" s="95"/>
      <c r="F905" s="92"/>
    </row>
    <row r="906">
      <c r="A906" s="94"/>
      <c r="B906" s="95"/>
      <c r="F906" s="92"/>
    </row>
    <row r="907">
      <c r="A907" s="94"/>
      <c r="B907" s="95"/>
      <c r="F907" s="92"/>
    </row>
    <row r="908">
      <c r="A908" s="94"/>
      <c r="B908" s="95"/>
      <c r="F908" s="92"/>
    </row>
    <row r="909">
      <c r="A909" s="94"/>
      <c r="B909" s="95"/>
      <c r="F909" s="92"/>
    </row>
    <row r="910">
      <c r="A910" s="94"/>
      <c r="B910" s="95"/>
      <c r="F910" s="92"/>
    </row>
    <row r="911">
      <c r="A911" s="94"/>
      <c r="B911" s="95"/>
      <c r="F911" s="92"/>
    </row>
    <row r="912">
      <c r="A912" s="94"/>
      <c r="B912" s="95"/>
      <c r="F912" s="92"/>
    </row>
    <row r="913">
      <c r="A913" s="94"/>
      <c r="B913" s="95"/>
      <c r="F913" s="92"/>
    </row>
    <row r="914">
      <c r="A914" s="94"/>
      <c r="B914" s="95"/>
      <c r="F914" s="92"/>
    </row>
    <row r="915">
      <c r="A915" s="94"/>
      <c r="B915" s="95"/>
      <c r="F915" s="92"/>
    </row>
    <row r="916">
      <c r="A916" s="94"/>
      <c r="B916" s="95"/>
      <c r="F916" s="92"/>
    </row>
    <row r="917">
      <c r="A917" s="94"/>
      <c r="B917" s="95"/>
      <c r="F917" s="92"/>
    </row>
    <row r="918">
      <c r="A918" s="94"/>
      <c r="B918" s="95"/>
      <c r="F918" s="92"/>
    </row>
    <row r="919">
      <c r="A919" s="94"/>
      <c r="B919" s="95"/>
      <c r="F919" s="92"/>
    </row>
    <row r="920">
      <c r="A920" s="94"/>
      <c r="B920" s="95"/>
      <c r="F920" s="92"/>
    </row>
    <row r="921">
      <c r="A921" s="94"/>
      <c r="B921" s="95"/>
      <c r="F921" s="92"/>
    </row>
    <row r="922">
      <c r="A922" s="94"/>
      <c r="B922" s="95"/>
      <c r="F922" s="92"/>
    </row>
    <row r="923">
      <c r="A923" s="94"/>
      <c r="B923" s="95"/>
      <c r="F923" s="92"/>
    </row>
    <row r="924">
      <c r="A924" s="94"/>
      <c r="B924" s="95"/>
      <c r="F924" s="92"/>
    </row>
    <row r="925">
      <c r="A925" s="94"/>
      <c r="B925" s="95"/>
      <c r="F925" s="92"/>
    </row>
    <row r="926">
      <c r="A926" s="94"/>
      <c r="B926" s="95"/>
      <c r="F926" s="92"/>
    </row>
    <row r="927">
      <c r="A927" s="94"/>
      <c r="B927" s="95"/>
      <c r="F927" s="92"/>
    </row>
    <row r="928">
      <c r="A928" s="94"/>
      <c r="B928" s="95"/>
      <c r="F928" s="92"/>
    </row>
    <row r="929">
      <c r="A929" s="94"/>
      <c r="B929" s="95"/>
      <c r="F929" s="92"/>
    </row>
    <row r="930">
      <c r="A930" s="94"/>
      <c r="B930" s="95"/>
      <c r="F930" s="92"/>
    </row>
    <row r="931">
      <c r="A931" s="94"/>
      <c r="B931" s="95"/>
      <c r="F931" s="92"/>
    </row>
    <row r="932">
      <c r="A932" s="94"/>
      <c r="B932" s="95"/>
      <c r="F932" s="92"/>
    </row>
    <row r="933">
      <c r="A933" s="94"/>
      <c r="B933" s="95"/>
      <c r="F933" s="92"/>
    </row>
    <row r="934">
      <c r="A934" s="94"/>
      <c r="B934" s="95"/>
      <c r="F934" s="92"/>
    </row>
    <row r="935">
      <c r="A935" s="94"/>
      <c r="B935" s="95"/>
      <c r="F935" s="92"/>
    </row>
    <row r="936">
      <c r="A936" s="94"/>
      <c r="B936" s="95"/>
      <c r="F936" s="92"/>
    </row>
    <row r="937">
      <c r="A937" s="94"/>
      <c r="B937" s="95"/>
      <c r="F937" s="92"/>
    </row>
    <row r="938">
      <c r="A938" s="94"/>
      <c r="B938" s="95"/>
      <c r="F938" s="92"/>
    </row>
    <row r="939">
      <c r="A939" s="94"/>
      <c r="B939" s="95"/>
      <c r="F939" s="92"/>
    </row>
    <row r="940">
      <c r="A940" s="94"/>
      <c r="B940" s="95"/>
      <c r="F940" s="92"/>
    </row>
    <row r="941">
      <c r="A941" s="94"/>
      <c r="B941" s="95"/>
      <c r="F941" s="92"/>
    </row>
    <row r="942">
      <c r="A942" s="94"/>
      <c r="B942" s="95"/>
      <c r="F942" s="92"/>
    </row>
    <row r="943">
      <c r="A943" s="94"/>
      <c r="B943" s="95"/>
      <c r="F943" s="92"/>
    </row>
    <row r="944">
      <c r="A944" s="94"/>
      <c r="B944" s="95"/>
      <c r="F944" s="92"/>
    </row>
    <row r="945">
      <c r="A945" s="94"/>
      <c r="B945" s="95"/>
      <c r="F945" s="92"/>
    </row>
    <row r="946">
      <c r="A946" s="94"/>
      <c r="B946" s="95"/>
      <c r="F946" s="92"/>
    </row>
    <row r="947">
      <c r="A947" s="94"/>
      <c r="B947" s="95"/>
      <c r="F947" s="92"/>
    </row>
    <row r="948">
      <c r="A948" s="94"/>
      <c r="B948" s="95"/>
      <c r="F948" s="92"/>
    </row>
    <row r="949">
      <c r="A949" s="94"/>
      <c r="B949" s="95"/>
      <c r="F949" s="92"/>
    </row>
    <row r="950">
      <c r="A950" s="94"/>
      <c r="B950" s="95"/>
      <c r="F950" s="92"/>
    </row>
    <row r="951">
      <c r="A951" s="94"/>
      <c r="B951" s="95"/>
      <c r="F951" s="92"/>
    </row>
    <row r="952">
      <c r="A952" s="94"/>
      <c r="B952" s="95"/>
      <c r="F952" s="92"/>
    </row>
    <row r="953">
      <c r="A953" s="94"/>
      <c r="B953" s="95"/>
      <c r="F953" s="92"/>
    </row>
    <row r="954">
      <c r="A954" s="94"/>
      <c r="B954" s="95"/>
      <c r="F954" s="92"/>
    </row>
    <row r="955">
      <c r="A955" s="94"/>
      <c r="B955" s="95"/>
      <c r="F955" s="92"/>
    </row>
    <row r="956">
      <c r="A956" s="94"/>
      <c r="B956" s="95"/>
      <c r="F956" s="92"/>
    </row>
    <row r="957">
      <c r="A957" s="94"/>
      <c r="B957" s="95"/>
      <c r="F957" s="92"/>
    </row>
    <row r="958">
      <c r="A958" s="94"/>
      <c r="B958" s="95"/>
      <c r="F958" s="92"/>
    </row>
    <row r="959">
      <c r="A959" s="94"/>
      <c r="B959" s="95"/>
      <c r="F959" s="92"/>
    </row>
    <row r="960">
      <c r="A960" s="94"/>
      <c r="B960" s="95"/>
      <c r="F960" s="92"/>
    </row>
    <row r="961">
      <c r="A961" s="94"/>
      <c r="B961" s="95"/>
      <c r="F961" s="92"/>
    </row>
    <row r="962">
      <c r="A962" s="94"/>
      <c r="B962" s="95"/>
      <c r="F962" s="92"/>
    </row>
    <row r="963">
      <c r="A963" s="94"/>
      <c r="B963" s="95"/>
      <c r="F963" s="92"/>
    </row>
    <row r="964">
      <c r="A964" s="94"/>
      <c r="B964" s="95"/>
      <c r="F964" s="92"/>
    </row>
    <row r="965">
      <c r="A965" s="94"/>
      <c r="B965" s="95"/>
      <c r="F965" s="92"/>
    </row>
    <row r="966">
      <c r="A966" s="94"/>
      <c r="B966" s="95"/>
      <c r="F966" s="92"/>
    </row>
    <row r="967">
      <c r="A967" s="94"/>
      <c r="B967" s="95"/>
      <c r="F967" s="92"/>
    </row>
    <row r="968">
      <c r="A968" s="94"/>
      <c r="B968" s="95"/>
      <c r="F968" s="92"/>
    </row>
    <row r="969">
      <c r="A969" s="94"/>
      <c r="B969" s="95"/>
      <c r="F969" s="92"/>
    </row>
    <row r="970">
      <c r="A970" s="94"/>
      <c r="B970" s="95"/>
      <c r="F970" s="92"/>
    </row>
    <row r="971">
      <c r="A971" s="94"/>
      <c r="B971" s="95"/>
      <c r="F971" s="92"/>
    </row>
    <row r="972">
      <c r="A972" s="94"/>
      <c r="B972" s="95"/>
      <c r="F972" s="92"/>
    </row>
    <row r="973">
      <c r="A973" s="94"/>
      <c r="B973" s="95"/>
      <c r="F973" s="92"/>
    </row>
    <row r="974">
      <c r="A974" s="94"/>
      <c r="B974" s="95"/>
      <c r="F974" s="92"/>
    </row>
    <row r="975">
      <c r="A975" s="94"/>
      <c r="B975" s="95"/>
      <c r="F975" s="92"/>
    </row>
    <row r="976">
      <c r="A976" s="94"/>
      <c r="B976" s="95"/>
      <c r="F976" s="92"/>
    </row>
    <row r="977">
      <c r="A977" s="94"/>
      <c r="B977" s="95"/>
      <c r="F977" s="92"/>
    </row>
    <row r="978">
      <c r="A978" s="94"/>
      <c r="B978" s="95"/>
      <c r="F978" s="92"/>
    </row>
    <row r="979">
      <c r="A979" s="94"/>
      <c r="B979" s="95"/>
      <c r="F979" s="92"/>
    </row>
    <row r="980">
      <c r="A980" s="94"/>
      <c r="B980" s="95"/>
      <c r="F980" s="92"/>
    </row>
    <row r="981">
      <c r="A981" s="94"/>
      <c r="B981" s="95"/>
      <c r="F981" s="92"/>
    </row>
    <row r="982">
      <c r="A982" s="94"/>
      <c r="B982" s="95"/>
      <c r="F982" s="92"/>
    </row>
    <row r="983">
      <c r="A983" s="94"/>
      <c r="B983" s="95"/>
      <c r="F983" s="92"/>
    </row>
    <row r="984">
      <c r="A984" s="94"/>
      <c r="B984" s="95"/>
      <c r="F984" s="92"/>
    </row>
    <row r="985">
      <c r="A985" s="94"/>
      <c r="B985" s="95"/>
      <c r="F985" s="92"/>
    </row>
    <row r="986">
      <c r="A986" s="94"/>
      <c r="B986" s="95"/>
      <c r="F986" s="92"/>
    </row>
    <row r="987">
      <c r="A987" s="94"/>
      <c r="B987" s="95"/>
      <c r="F987" s="92"/>
    </row>
    <row r="988">
      <c r="A988" s="94"/>
      <c r="B988" s="95"/>
      <c r="F988" s="92"/>
    </row>
    <row r="989">
      <c r="A989" s="94"/>
      <c r="B989" s="95"/>
      <c r="F989" s="92"/>
    </row>
    <row r="990">
      <c r="A990" s="94"/>
      <c r="B990" s="95"/>
      <c r="F990" s="92"/>
    </row>
    <row r="991">
      <c r="A991" s="94"/>
      <c r="B991" s="95"/>
      <c r="F991" s="92"/>
    </row>
    <row r="992">
      <c r="A992" s="94"/>
      <c r="B992" s="95"/>
      <c r="F992" s="92"/>
    </row>
    <row r="993">
      <c r="A993" s="94"/>
      <c r="B993" s="95"/>
      <c r="F993" s="92"/>
    </row>
    <row r="994">
      <c r="A994" s="94"/>
      <c r="B994" s="95"/>
      <c r="F994" s="92"/>
    </row>
    <row r="995">
      <c r="A995" s="94"/>
      <c r="B995" s="95"/>
      <c r="F995" s="92"/>
    </row>
    <row r="996">
      <c r="A996" s="94"/>
      <c r="B996" s="95"/>
      <c r="F996" s="92"/>
    </row>
    <row r="997">
      <c r="A997" s="94"/>
      <c r="B997" s="95"/>
      <c r="F997" s="92"/>
    </row>
    <row r="998">
      <c r="A998" s="94"/>
      <c r="B998" s="95"/>
      <c r="F998" s="92"/>
    </row>
    <row r="999">
      <c r="A999" s="94"/>
      <c r="B999" s="95"/>
      <c r="F999" s="92"/>
    </row>
    <row r="1000">
      <c r="A1000" s="94"/>
      <c r="B1000" s="95"/>
      <c r="F1000" s="92"/>
    </row>
    <row r="1001">
      <c r="A1001" s="94"/>
      <c r="B1001" s="95"/>
      <c r="F1001" s="92"/>
    </row>
    <row r="1002">
      <c r="A1002" s="94"/>
      <c r="B1002" s="95"/>
      <c r="F1002" s="92"/>
    </row>
    <row r="1003">
      <c r="A1003" s="94"/>
      <c r="B1003" s="95"/>
      <c r="F1003" s="92"/>
    </row>
    <row r="1004">
      <c r="A1004" s="94"/>
      <c r="B1004" s="95"/>
      <c r="F1004" s="92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43"/>
    <col customWidth="1" min="2" max="2" width="19.86"/>
    <col customWidth="1" min="3" max="3" width="21.29"/>
    <col customWidth="1" min="4" max="4" width="20.86"/>
    <col customWidth="1" min="5" max="5" width="22.14"/>
    <col customWidth="1" min="6" max="6" width="21.71"/>
  </cols>
  <sheetData>
    <row r="1">
      <c r="A1" s="1" t="s">
        <v>388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8</v>
      </c>
      <c r="B2" s="5">
        <f>SUM(C2:F2)</f>
        <v>2366</v>
      </c>
      <c r="C2" s="6">
        <f t="shared" ref="C2:F2" si="1">SUM(C4,C7)</f>
        <v>612</v>
      </c>
      <c r="D2" s="6">
        <f t="shared" si="1"/>
        <v>562</v>
      </c>
      <c r="E2" s="6">
        <f t="shared" si="1"/>
        <v>512</v>
      </c>
      <c r="F2" s="6">
        <f t="shared" si="1"/>
        <v>680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 t="s">
        <v>9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>
      <c r="A4" s="12" t="s">
        <v>10</v>
      </c>
      <c r="B4" s="13">
        <f>SUM(C4:F4)</f>
        <v>1143</v>
      </c>
      <c r="C4" s="14">
        <v>227.0</v>
      </c>
      <c r="D4" s="14">
        <v>327.0</v>
      </c>
      <c r="E4" s="14">
        <v>147.0</v>
      </c>
      <c r="F4" s="14">
        <v>442.0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idden="1">
      <c r="A5" s="12"/>
      <c r="B5" s="16">
        <f t="shared" ref="B5:F5" si="2">DIVIDE(B4,B2)</f>
        <v>0.4830938292</v>
      </c>
      <c r="C5" s="16">
        <f t="shared" si="2"/>
        <v>0.3709150327</v>
      </c>
      <c r="D5" s="16">
        <f t="shared" si="2"/>
        <v>0.5818505338</v>
      </c>
      <c r="E5" s="16">
        <f t="shared" si="2"/>
        <v>0.287109375</v>
      </c>
      <c r="F5" s="16">
        <f t="shared" si="2"/>
        <v>0.65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>
      <c r="A6" s="12"/>
      <c r="B6" s="18">
        <f>IFERROR(__xludf.DUMMYFUNCTION("TO_PERCENT(B5)"),0.4830938292476754)</f>
        <v>0.4830938292</v>
      </c>
      <c r="C6" s="18">
        <f>IFERROR(__xludf.DUMMYFUNCTION("TO_PERCENT(C5)"),0.3709150326797386)</f>
        <v>0.3709150327</v>
      </c>
      <c r="D6" s="18">
        <f>IFERROR(__xludf.DUMMYFUNCTION("TO_PERCENT(D5)"),0.5818505338078291)</f>
        <v>0.5818505338</v>
      </c>
      <c r="E6" s="18">
        <f>IFERROR(__xludf.DUMMYFUNCTION("TO_PERCENT(E5)"),0.287109375)</f>
        <v>0.287109375</v>
      </c>
      <c r="F6" s="18">
        <f>IFERROR(__xludf.DUMMYFUNCTION("TO_PERCENT(F5)"),0.65)</f>
        <v>0.65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2" t="s">
        <v>11</v>
      </c>
      <c r="B7" s="13">
        <f>SUM(C7:F7)</f>
        <v>1223</v>
      </c>
      <c r="C7" s="14">
        <v>385.0</v>
      </c>
      <c r="D7" s="20">
        <v>235.0</v>
      </c>
      <c r="E7" s="14">
        <v>365.0</v>
      </c>
      <c r="F7" s="14">
        <v>238.0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idden="1">
      <c r="A8" s="12"/>
      <c r="B8" s="16">
        <f t="shared" ref="B8:F8" si="3">DIVIDE(B7,B2)</f>
        <v>0.5169061708</v>
      </c>
      <c r="C8" s="16">
        <f t="shared" si="3"/>
        <v>0.6290849673</v>
      </c>
      <c r="D8" s="16">
        <f t="shared" si="3"/>
        <v>0.4181494662</v>
      </c>
      <c r="E8" s="16">
        <f t="shared" si="3"/>
        <v>0.712890625</v>
      </c>
      <c r="F8" s="16">
        <f t="shared" si="3"/>
        <v>0.35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>
      <c r="A9" s="12"/>
      <c r="B9" s="18">
        <f>IFERROR(__xludf.DUMMYFUNCTION("TO_PERCENT(B8)"),0.5169061707523246)</f>
        <v>0.5169061708</v>
      </c>
      <c r="C9" s="18">
        <f>IFERROR(__xludf.DUMMYFUNCTION("TO_PERCENT(C8)"),0.6290849673202614)</f>
        <v>0.6290849673</v>
      </c>
      <c r="D9" s="18">
        <f>IFERROR(__xludf.DUMMYFUNCTION("TO_PERCENT(D8)"),0.4181494661921708)</f>
        <v>0.4181494662</v>
      </c>
      <c r="E9" s="18">
        <f>IFERROR(__xludf.DUMMYFUNCTION("TO_PERCENT(E8)"),0.712890625)</f>
        <v>0.712890625</v>
      </c>
      <c r="F9" s="18">
        <f>IFERROR(__xludf.DUMMYFUNCTION("TO_PERCENT(F8)"),0.35)</f>
        <v>0.35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>
      <c r="A10" s="21" t="s">
        <v>12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>
      <c r="A11" s="21">
        <v>4.0</v>
      </c>
      <c r="B11" s="25">
        <f t="shared" ref="B11:B17" si="4">SUM(C11:F11)</f>
        <v>13</v>
      </c>
      <c r="C11" s="26">
        <v>1.0</v>
      </c>
      <c r="D11" s="26"/>
      <c r="E11" s="26">
        <v>1.0</v>
      </c>
      <c r="F11" s="26">
        <v>11.0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>
      <c r="A12" s="21">
        <v>5.0</v>
      </c>
      <c r="B12" s="25">
        <f t="shared" si="4"/>
        <v>101</v>
      </c>
      <c r="C12" s="26">
        <v>9.0</v>
      </c>
      <c r="D12" s="26">
        <v>1.0</v>
      </c>
      <c r="E12" s="26">
        <v>2.0</v>
      </c>
      <c r="F12" s="26">
        <v>89.0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>
      <c r="A13" s="21">
        <v>6.0</v>
      </c>
      <c r="B13" s="25">
        <f t="shared" si="4"/>
        <v>332</v>
      </c>
      <c r="C13" s="26">
        <v>110.0</v>
      </c>
      <c r="D13" s="26">
        <v>11.0</v>
      </c>
      <c r="E13" s="26">
        <v>91.0</v>
      </c>
      <c r="F13" s="26">
        <v>120.0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>
      <c r="A14" s="21">
        <v>7.0</v>
      </c>
      <c r="B14" s="25">
        <f t="shared" si="4"/>
        <v>739</v>
      </c>
      <c r="C14" s="29">
        <v>293.0</v>
      </c>
      <c r="D14" s="26">
        <v>64.0</v>
      </c>
      <c r="E14" s="29">
        <v>230.0</v>
      </c>
      <c r="F14" s="26">
        <v>152.0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>
      <c r="A15" s="21">
        <v>8.0</v>
      </c>
      <c r="B15" s="25">
        <f t="shared" si="4"/>
        <v>597</v>
      </c>
      <c r="C15" s="26">
        <v>121.0</v>
      </c>
      <c r="D15" s="26">
        <v>154.0</v>
      </c>
      <c r="E15" s="26">
        <v>135.0</v>
      </c>
      <c r="F15" s="29">
        <v>187.0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>
      <c r="A16" s="21">
        <v>9.0</v>
      </c>
      <c r="B16" s="25">
        <f t="shared" si="4"/>
        <v>427</v>
      </c>
      <c r="C16" s="26">
        <v>58.0</v>
      </c>
      <c r="D16" s="29">
        <v>216.0</v>
      </c>
      <c r="E16" s="26">
        <v>36.0</v>
      </c>
      <c r="F16" s="26">
        <v>117.0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1">
        <v>10.0</v>
      </c>
      <c r="B17" s="25">
        <f t="shared" si="4"/>
        <v>157</v>
      </c>
      <c r="C17" s="26">
        <v>20.0</v>
      </c>
      <c r="D17" s="26">
        <v>116.0</v>
      </c>
      <c r="E17" s="26">
        <v>17.0</v>
      </c>
      <c r="F17" s="26">
        <v>4.0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>
      <c r="A18" s="31" t="s">
        <v>13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>
      <c r="A19" s="35" t="s">
        <v>322</v>
      </c>
      <c r="B19" s="32"/>
      <c r="C19" s="29">
        <v>326.0</v>
      </c>
      <c r="D19" s="29">
        <v>486.0</v>
      </c>
      <c r="E19" s="29">
        <v>186.0</v>
      </c>
      <c r="F19" s="29">
        <v>323.0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>
      <c r="A20" s="35" t="s">
        <v>14</v>
      </c>
      <c r="B20" s="32">
        <f t="shared" ref="B20:B28" si="5">SUM(C20:F20)</f>
        <v>319</v>
      </c>
      <c r="C20" s="36">
        <v>54.0</v>
      </c>
      <c r="D20" s="36">
        <v>19.0</v>
      </c>
      <c r="E20" s="29">
        <v>122.0</v>
      </c>
      <c r="F20" s="29">
        <v>124.0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>
      <c r="A21" s="35" t="s">
        <v>15</v>
      </c>
      <c r="B21" s="32">
        <f t="shared" si="5"/>
        <v>301</v>
      </c>
      <c r="C21" s="29">
        <v>87.0</v>
      </c>
      <c r="D21" s="36">
        <v>11.0</v>
      </c>
      <c r="E21" s="36">
        <v>79.0</v>
      </c>
      <c r="F21" s="29">
        <v>124.0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>
      <c r="A22" s="35" t="s">
        <v>16</v>
      </c>
      <c r="B22" s="32">
        <f t="shared" si="5"/>
        <v>213</v>
      </c>
      <c r="C22" s="36">
        <v>57.0</v>
      </c>
      <c r="D22" s="36">
        <v>35.0</v>
      </c>
      <c r="E22" s="36">
        <v>73.0</v>
      </c>
      <c r="F22" s="36">
        <v>48.0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>
      <c r="A23" s="38" t="s">
        <v>17</v>
      </c>
      <c r="B23" s="32">
        <f t="shared" si="5"/>
        <v>122</v>
      </c>
      <c r="C23" s="36">
        <v>47.0</v>
      </c>
      <c r="D23" s="36">
        <v>2.0</v>
      </c>
      <c r="E23" s="36">
        <v>15.0</v>
      </c>
      <c r="F23" s="40">
        <v>58.0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>
      <c r="A24" s="41" t="s">
        <v>18</v>
      </c>
      <c r="B24" s="32">
        <f t="shared" si="5"/>
        <v>42</v>
      </c>
      <c r="C24" s="36">
        <v>1.0</v>
      </c>
      <c r="D24" s="36">
        <v>7.0</v>
      </c>
      <c r="E24" s="36">
        <v>28.0</v>
      </c>
      <c r="F24" s="36">
        <v>6.0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>
      <c r="A25" s="41" t="s">
        <v>19</v>
      </c>
      <c r="B25" s="32">
        <f t="shared" si="5"/>
        <v>24</v>
      </c>
      <c r="C25" s="36">
        <v>18.0</v>
      </c>
      <c r="D25" s="36">
        <v>2.0</v>
      </c>
      <c r="E25" s="36">
        <v>2.0</v>
      </c>
      <c r="F25" s="36">
        <v>2.0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>
      <c r="A26" s="38" t="s">
        <v>20</v>
      </c>
      <c r="B26" s="32">
        <f t="shared" si="5"/>
        <v>24</v>
      </c>
      <c r="C26" s="36">
        <v>16.0</v>
      </c>
      <c r="D26" s="36"/>
      <c r="E26" s="36">
        <v>2.0</v>
      </c>
      <c r="F26" s="36">
        <v>6.0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>
      <c r="A27" s="41" t="s">
        <v>21</v>
      </c>
      <c r="B27" s="32">
        <f t="shared" si="5"/>
        <v>13</v>
      </c>
      <c r="C27" s="36">
        <v>6.0</v>
      </c>
      <c r="D27" s="36"/>
      <c r="E27" s="36">
        <v>5.0</v>
      </c>
      <c r="F27" s="36">
        <v>2.0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>
      <c r="A28" s="41" t="s">
        <v>22</v>
      </c>
      <c r="B28" s="32">
        <f t="shared" si="5"/>
        <v>1</v>
      </c>
      <c r="C28" s="36"/>
      <c r="D28" s="36"/>
      <c r="E28" s="36"/>
      <c r="F28" s="36">
        <v>1.0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>
      <c r="A29" s="43" t="s">
        <v>23</v>
      </c>
      <c r="B29" s="44"/>
      <c r="C29" s="45"/>
      <c r="D29" s="45"/>
      <c r="E29" s="45"/>
      <c r="F29" s="47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>
      <c r="A30" s="48" t="s">
        <v>24</v>
      </c>
      <c r="B30" s="49">
        <f t="shared" ref="B30:B31" si="6">SUM(C30:F30)</f>
        <v>1772</v>
      </c>
      <c r="C30" s="47">
        <v>508.0</v>
      </c>
      <c r="D30" s="47">
        <v>289.0</v>
      </c>
      <c r="E30" s="47">
        <v>427.0</v>
      </c>
      <c r="F30" s="47">
        <v>548.0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>
      <c r="A31" s="48" t="s">
        <v>25</v>
      </c>
      <c r="B31" s="49">
        <f t="shared" si="6"/>
        <v>594</v>
      </c>
      <c r="C31" s="47">
        <v>104.0</v>
      </c>
      <c r="D31" s="47">
        <v>273.0</v>
      </c>
      <c r="E31" s="47">
        <v>85.0</v>
      </c>
      <c r="F31" s="47">
        <v>132.0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>
      <c r="A32" s="51" t="s">
        <v>26</v>
      </c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>
      <c r="A33" s="55" t="s">
        <v>27</v>
      </c>
      <c r="B33" s="56">
        <f t="shared" ref="B33:B35" si="7">SUM(C33:F33)</f>
        <v>48</v>
      </c>
      <c r="C33" s="57">
        <v>34.0</v>
      </c>
      <c r="D33" s="57">
        <v>2.0</v>
      </c>
      <c r="E33" s="57">
        <v>4.0</v>
      </c>
      <c r="F33" s="57">
        <v>8.0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>
      <c r="A34" s="55" t="s">
        <v>28</v>
      </c>
      <c r="B34" s="56">
        <f t="shared" si="7"/>
        <v>1961</v>
      </c>
      <c r="C34" s="57">
        <v>484.0</v>
      </c>
      <c r="D34" s="57">
        <v>542.0</v>
      </c>
      <c r="E34" s="57">
        <v>396.0</v>
      </c>
      <c r="F34" s="57">
        <v>539.0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>
      <c r="A35" s="55" t="s">
        <v>29</v>
      </c>
      <c r="B35" s="56">
        <f t="shared" si="7"/>
        <v>357</v>
      </c>
      <c r="C35" s="57">
        <v>94.0</v>
      </c>
      <c r="D35" s="57">
        <v>18.0</v>
      </c>
      <c r="E35" s="57">
        <v>112.0</v>
      </c>
      <c r="F35" s="57">
        <v>133.0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>
      <c r="A36" s="59" t="s">
        <v>30</v>
      </c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>
      <c r="A37" s="63" t="s">
        <v>31</v>
      </c>
      <c r="B37" s="64">
        <f t="shared" ref="B37:B42" si="8">SUM(C37:F37)</f>
        <v>597</v>
      </c>
      <c r="C37" s="65">
        <v>1.0</v>
      </c>
      <c r="D37" s="65">
        <v>1.0</v>
      </c>
      <c r="E37" s="65">
        <v>34.0</v>
      </c>
      <c r="F37" s="29">
        <v>561.0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>
      <c r="A38" s="63" t="s">
        <v>32</v>
      </c>
      <c r="B38" s="64">
        <f t="shared" si="8"/>
        <v>1210</v>
      </c>
      <c r="C38" s="29">
        <v>611.0</v>
      </c>
      <c r="D38" s="29">
        <v>561.0</v>
      </c>
      <c r="E38" s="65">
        <v>35.0</v>
      </c>
      <c r="F38" s="65">
        <v>3.0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hidden="1">
      <c r="A39" s="68" t="s">
        <v>33</v>
      </c>
      <c r="B39" s="64">
        <f t="shared" si="8"/>
        <v>346</v>
      </c>
      <c r="C39" s="65"/>
      <c r="D39" s="65"/>
      <c r="E39" s="29">
        <v>340.0</v>
      </c>
      <c r="F39" s="65">
        <v>6.0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hidden="1">
      <c r="A40" s="68" t="s">
        <v>34</v>
      </c>
      <c r="B40" s="64">
        <f t="shared" si="8"/>
        <v>106</v>
      </c>
      <c r="C40" s="65"/>
      <c r="D40" s="65"/>
      <c r="E40" s="65"/>
      <c r="F40" s="29">
        <v>106.0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>
      <c r="A41" s="63" t="s">
        <v>35</v>
      </c>
      <c r="B41" s="64">
        <f t="shared" si="8"/>
        <v>452</v>
      </c>
      <c r="C41" s="65">
        <f t="shared" ref="C41:F41" si="9">SUM(C39:C40)</f>
        <v>0</v>
      </c>
      <c r="D41" s="65">
        <f t="shared" si="9"/>
        <v>0</v>
      </c>
      <c r="E41" s="29">
        <f t="shared" si="9"/>
        <v>340</v>
      </c>
      <c r="F41" s="29">
        <f t="shared" si="9"/>
        <v>112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>
      <c r="A42" s="63" t="s">
        <v>36</v>
      </c>
      <c r="B42" s="64">
        <f t="shared" si="8"/>
        <v>107</v>
      </c>
      <c r="C42" s="65"/>
      <c r="D42" s="65"/>
      <c r="E42" s="29">
        <v>103.0</v>
      </c>
      <c r="F42" s="65">
        <v>4.0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>
      <c r="A43" s="71" t="s">
        <v>37</v>
      </c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>
      <c r="A44" s="75" t="s">
        <v>38</v>
      </c>
      <c r="B44" s="76">
        <f t="shared" ref="B44:B47" si="10">AVERAGE(C44:F44)</f>
        <v>141.304733</v>
      </c>
      <c r="C44" s="77">
        <v>189.095915032679</v>
      </c>
      <c r="D44" s="77">
        <v>98.5215302491103</v>
      </c>
      <c r="E44" s="77">
        <v>128.5333984375</v>
      </c>
      <c r="F44" s="77">
        <v>149.068088235294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>
      <c r="A45" s="75" t="s">
        <v>39</v>
      </c>
      <c r="B45" s="76">
        <f t="shared" si="10"/>
        <v>115.25</v>
      </c>
      <c r="C45" s="77">
        <v>133.0</v>
      </c>
      <c r="D45" s="77">
        <v>70.0</v>
      </c>
      <c r="E45" s="77">
        <v>129.0</v>
      </c>
      <c r="F45" s="77">
        <v>129.0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>
      <c r="A46" s="75" t="s">
        <v>40</v>
      </c>
      <c r="B46" s="76">
        <f t="shared" si="10"/>
        <v>525.775</v>
      </c>
      <c r="C46" s="77">
        <v>598.4</v>
      </c>
      <c r="D46" s="77">
        <v>388.2</v>
      </c>
      <c r="E46" s="77">
        <v>581.2</v>
      </c>
      <c r="F46" s="77">
        <v>535.3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>
      <c r="A47" s="75" t="s">
        <v>41</v>
      </c>
      <c r="B47" s="76">
        <f t="shared" si="10"/>
        <v>1.075</v>
      </c>
      <c r="C47" s="77">
        <v>0.0</v>
      </c>
      <c r="D47" s="77">
        <v>0.0</v>
      </c>
      <c r="E47" s="77">
        <v>2.0</v>
      </c>
      <c r="F47" s="77">
        <v>2.3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>
      <c r="A48" s="79" t="s">
        <v>42</v>
      </c>
      <c r="B48" s="80"/>
      <c r="C48" s="123" t="s">
        <v>323</v>
      </c>
      <c r="D48" s="124" t="s">
        <v>386</v>
      </c>
      <c r="E48" s="124" t="s">
        <v>326</v>
      </c>
      <c r="F48" s="124" t="s">
        <v>328</v>
      </c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>
      <c r="A49" s="108"/>
      <c r="B49" s="109"/>
      <c r="C49" s="119" t="s">
        <v>329</v>
      </c>
      <c r="D49" s="88" t="s">
        <v>331</v>
      </c>
      <c r="E49" s="111" t="s">
        <v>332</v>
      </c>
      <c r="F49" s="88" t="s">
        <v>333</v>
      </c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>
      <c r="A50" s="112"/>
      <c r="B50" s="109"/>
      <c r="C50" s="119" t="s">
        <v>334</v>
      </c>
      <c r="D50" s="88" t="s">
        <v>336</v>
      </c>
      <c r="E50" s="88" t="s">
        <v>337</v>
      </c>
      <c r="F50" s="88" t="s">
        <v>389</v>
      </c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>
      <c r="A51" s="108"/>
      <c r="B51" s="109"/>
      <c r="C51" s="120" t="s">
        <v>339</v>
      </c>
      <c r="D51" s="88" t="s">
        <v>340</v>
      </c>
      <c r="E51" s="88" t="s">
        <v>341</v>
      </c>
      <c r="F51" s="88" t="s">
        <v>338</v>
      </c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>
      <c r="A52" s="108"/>
      <c r="B52" s="109"/>
      <c r="C52" s="119" t="s">
        <v>343</v>
      </c>
      <c r="D52" s="88" t="s">
        <v>171</v>
      </c>
      <c r="E52" s="88" t="s">
        <v>345</v>
      </c>
      <c r="F52" s="88" t="s">
        <v>342</v>
      </c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>
      <c r="A53" s="108"/>
      <c r="B53" s="109"/>
      <c r="C53" s="119" t="s">
        <v>347</v>
      </c>
      <c r="D53" s="88" t="s">
        <v>168</v>
      </c>
      <c r="E53" s="88" t="s">
        <v>348</v>
      </c>
      <c r="F53" s="88" t="s">
        <v>390</v>
      </c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>
      <c r="A54" s="108"/>
      <c r="B54" s="109"/>
      <c r="C54" s="119" t="s">
        <v>350</v>
      </c>
      <c r="D54" s="88" t="s">
        <v>344</v>
      </c>
      <c r="E54" s="88" t="s">
        <v>139</v>
      </c>
      <c r="F54" s="88" t="s">
        <v>346</v>
      </c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>
      <c r="A55" s="108"/>
      <c r="B55" s="109"/>
      <c r="C55" s="119" t="s">
        <v>352</v>
      </c>
      <c r="D55" s="88" t="s">
        <v>174</v>
      </c>
      <c r="E55" s="88" t="s">
        <v>353</v>
      </c>
      <c r="F55" s="88" t="s">
        <v>349</v>
      </c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>
      <c r="A56" s="108"/>
      <c r="B56" s="109"/>
      <c r="C56" s="119" t="s">
        <v>223</v>
      </c>
      <c r="D56" s="92" t="s">
        <v>359</v>
      </c>
      <c r="E56" s="88" t="s">
        <v>356</v>
      </c>
      <c r="F56" s="88" t="s">
        <v>354</v>
      </c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>
      <c r="A57" s="108"/>
      <c r="B57" s="109"/>
      <c r="C57" s="119" t="s">
        <v>362</v>
      </c>
      <c r="D57" s="88" t="s">
        <v>355</v>
      </c>
      <c r="E57" s="92" t="s">
        <v>360</v>
      </c>
      <c r="F57" s="88" t="s">
        <v>357</v>
      </c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>
      <c r="A58" s="108"/>
      <c r="B58" s="109"/>
      <c r="C58" s="120" t="s">
        <v>358</v>
      </c>
      <c r="D58" s="121" t="s">
        <v>365</v>
      </c>
      <c r="E58" s="92"/>
      <c r="F58" s="88" t="s">
        <v>361</v>
      </c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>
      <c r="A59" s="108"/>
      <c r="B59" s="109"/>
      <c r="C59" s="119" t="s">
        <v>370</v>
      </c>
      <c r="D59" s="122" t="s">
        <v>180</v>
      </c>
      <c r="E59" s="88"/>
      <c r="F59" s="92" t="s">
        <v>363</v>
      </c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>
      <c r="A60" s="108"/>
      <c r="B60" s="109"/>
      <c r="C60" s="88" t="s">
        <v>367</v>
      </c>
      <c r="D60" s="92" t="s">
        <v>368</v>
      </c>
      <c r="E60" s="88"/>
      <c r="F60" s="88" t="s">
        <v>366</v>
      </c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>
      <c r="A61" s="108"/>
      <c r="B61" s="109"/>
      <c r="C61" s="88" t="s">
        <v>364</v>
      </c>
      <c r="D61" s="121" t="s">
        <v>371</v>
      </c>
      <c r="E61" s="88"/>
      <c r="F61" s="88" t="s">
        <v>369</v>
      </c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>
      <c r="A62" s="108"/>
      <c r="B62" s="109"/>
      <c r="C62" s="119" t="s">
        <v>373</v>
      </c>
      <c r="D62" s="88" t="s">
        <v>192</v>
      </c>
      <c r="E62" s="88"/>
      <c r="F62" s="88" t="s">
        <v>374</v>
      </c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>
      <c r="A63" s="108"/>
      <c r="B63" s="109"/>
      <c r="C63" s="88" t="s">
        <v>375</v>
      </c>
      <c r="D63" s="121" t="s">
        <v>126</v>
      </c>
      <c r="E63" s="88"/>
      <c r="F63" s="88" t="s">
        <v>372</v>
      </c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>
      <c r="A64" s="108"/>
      <c r="B64" s="109"/>
      <c r="C64" s="119" t="s">
        <v>376</v>
      </c>
      <c r="D64" s="122" t="s">
        <v>387</v>
      </c>
      <c r="E64" s="88"/>
      <c r="F64" s="88" t="s">
        <v>123</v>
      </c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>
      <c r="A65" s="108"/>
      <c r="B65" s="109"/>
      <c r="C65" s="88" t="s">
        <v>122</v>
      </c>
      <c r="D65" s="88" t="s">
        <v>360</v>
      </c>
      <c r="E65" s="88"/>
      <c r="F65" s="88" t="s">
        <v>377</v>
      </c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>
      <c r="A66" s="89"/>
      <c r="B66" s="90"/>
      <c r="C66" s="119" t="s">
        <v>379</v>
      </c>
      <c r="D66" s="88"/>
      <c r="E66" s="88"/>
      <c r="F66" s="88" t="s">
        <v>378</v>
      </c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>
      <c r="A67" s="92"/>
      <c r="B67" s="90"/>
      <c r="C67" s="88" t="s">
        <v>382</v>
      </c>
      <c r="D67" s="88"/>
      <c r="E67" s="88"/>
      <c r="F67" s="88" t="s">
        <v>233</v>
      </c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>
      <c r="A68" s="92"/>
      <c r="B68" s="90"/>
      <c r="C68" s="121" t="s">
        <v>381</v>
      </c>
      <c r="D68" s="88"/>
      <c r="E68" s="88"/>
      <c r="F68" s="88" t="s">
        <v>353</v>
      </c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>
      <c r="A69" s="92"/>
      <c r="B69" s="90"/>
      <c r="C69" s="121" t="s">
        <v>383</v>
      </c>
      <c r="D69" s="88"/>
      <c r="E69" s="88"/>
      <c r="F69" s="88" t="s">
        <v>380</v>
      </c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>
      <c r="A70" s="92"/>
      <c r="B70" s="90"/>
      <c r="C70" s="121" t="s">
        <v>126</v>
      </c>
      <c r="D70" s="88"/>
      <c r="E70" s="88"/>
      <c r="F70" s="88" t="s">
        <v>234</v>
      </c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>
      <c r="A71" s="92"/>
      <c r="B71" s="90"/>
      <c r="C71" s="121" t="s">
        <v>384</v>
      </c>
      <c r="D71" s="88"/>
      <c r="E71" s="88"/>
      <c r="F71" s="88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>
      <c r="A72" s="92"/>
      <c r="B72" s="90"/>
      <c r="C72" s="88" t="s">
        <v>127</v>
      </c>
      <c r="D72" s="88"/>
      <c r="E72" s="88"/>
      <c r="F72" s="88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>
      <c r="A73" s="92"/>
      <c r="B73" s="90"/>
      <c r="C73" s="91"/>
      <c r="D73" s="91"/>
      <c r="E73" s="87"/>
      <c r="F73" s="87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>
      <c r="A74" s="92"/>
      <c r="B74" s="90"/>
      <c r="C74" s="91"/>
      <c r="D74" s="91"/>
      <c r="E74" s="91"/>
      <c r="F74" s="87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>
      <c r="A75" s="92"/>
      <c r="B75" s="90"/>
      <c r="C75" s="91"/>
      <c r="D75" s="91"/>
      <c r="E75" s="91"/>
      <c r="F75" s="87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>
      <c r="A76" s="92"/>
      <c r="B76" s="90"/>
      <c r="C76" s="91"/>
      <c r="D76" s="87"/>
      <c r="E76" s="92"/>
      <c r="F76" s="87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>
      <c r="A77" s="92"/>
      <c r="B77" s="90"/>
      <c r="C77" s="91"/>
      <c r="D77" s="87"/>
      <c r="E77" s="92"/>
      <c r="F77" s="87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>
      <c r="A78" s="92"/>
      <c r="B78" s="90"/>
      <c r="C78" s="91"/>
      <c r="D78" s="91"/>
      <c r="E78" s="92"/>
      <c r="F78" s="91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>
      <c r="A79" s="92"/>
      <c r="B79" s="90"/>
      <c r="C79" s="91"/>
      <c r="D79" s="87"/>
      <c r="E79" s="92"/>
      <c r="F79" s="87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>
      <c r="A80" s="92"/>
      <c r="B80" s="90"/>
      <c r="C80" s="91"/>
      <c r="D80" s="91"/>
      <c r="E80" s="92"/>
      <c r="F80" s="87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>
      <c r="A81" s="92"/>
      <c r="B81" s="90"/>
      <c r="C81" s="91"/>
      <c r="D81" s="87"/>
      <c r="E81" s="93"/>
      <c r="F81" s="91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>
      <c r="A82" s="92"/>
      <c r="B82" s="90"/>
      <c r="C82" s="91"/>
      <c r="D82" s="87"/>
      <c r="E82" s="92"/>
      <c r="F82" s="87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>
      <c r="A83" s="92"/>
      <c r="B83" s="90"/>
      <c r="C83" s="91"/>
      <c r="D83" s="87"/>
      <c r="E83" s="93"/>
      <c r="F83" s="87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>
      <c r="A84" s="92"/>
      <c r="B84" s="90"/>
      <c r="C84" s="91"/>
      <c r="D84" s="92"/>
      <c r="E84" s="92"/>
      <c r="F84" s="87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>
      <c r="A85" s="92"/>
      <c r="B85" s="90"/>
      <c r="C85" s="91"/>
      <c r="D85" s="92"/>
      <c r="E85" s="92"/>
      <c r="F85" s="87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>
      <c r="A86" s="92"/>
      <c r="B86" s="90"/>
      <c r="C86" s="87"/>
      <c r="D86" s="93"/>
      <c r="E86" s="92"/>
      <c r="F86" s="87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>
      <c r="A87" s="94"/>
      <c r="B87" s="95"/>
    </row>
    <row r="88">
      <c r="A88" s="94"/>
      <c r="B88" s="95"/>
    </row>
    <row r="89">
      <c r="A89" s="94"/>
      <c r="B89" s="95"/>
    </row>
    <row r="90">
      <c r="A90" s="94"/>
      <c r="B90" s="95"/>
    </row>
    <row r="91">
      <c r="A91" s="94"/>
      <c r="B91" s="95"/>
    </row>
    <row r="92">
      <c r="A92" s="94"/>
      <c r="B92" s="95"/>
    </row>
    <row r="93">
      <c r="A93" s="94"/>
      <c r="B93" s="95"/>
    </row>
    <row r="94">
      <c r="A94" s="94"/>
      <c r="B94" s="95"/>
    </row>
    <row r="95">
      <c r="A95" s="94"/>
      <c r="B95" s="95"/>
    </row>
    <row r="96">
      <c r="A96" s="94"/>
      <c r="B96" s="95"/>
    </row>
    <row r="97">
      <c r="A97" s="94"/>
      <c r="B97" s="95"/>
    </row>
    <row r="98">
      <c r="A98" s="94"/>
      <c r="B98" s="95"/>
    </row>
    <row r="99">
      <c r="A99" s="94"/>
      <c r="B99" s="95"/>
    </row>
    <row r="100">
      <c r="A100" s="94"/>
      <c r="B100" s="95"/>
    </row>
    <row r="101">
      <c r="A101" s="94"/>
      <c r="B101" s="95"/>
    </row>
    <row r="102">
      <c r="A102" s="94"/>
      <c r="B102" s="95"/>
    </row>
    <row r="103">
      <c r="A103" s="94"/>
      <c r="B103" s="95"/>
    </row>
    <row r="104">
      <c r="A104" s="94"/>
      <c r="B104" s="95"/>
    </row>
    <row r="105">
      <c r="A105" s="94"/>
      <c r="B105" s="95"/>
    </row>
    <row r="106">
      <c r="A106" s="94"/>
      <c r="B106" s="95"/>
    </row>
    <row r="107">
      <c r="A107" s="94"/>
      <c r="B107" s="95"/>
    </row>
    <row r="108">
      <c r="A108" s="94"/>
      <c r="B108" s="95"/>
    </row>
    <row r="109">
      <c r="A109" s="94"/>
      <c r="B109" s="95"/>
    </row>
    <row r="110">
      <c r="A110" s="94"/>
      <c r="B110" s="95"/>
    </row>
    <row r="111">
      <c r="A111" s="94"/>
      <c r="B111" s="95"/>
    </row>
    <row r="112">
      <c r="A112" s="94"/>
      <c r="B112" s="95"/>
    </row>
    <row r="113">
      <c r="A113" s="94"/>
      <c r="B113" s="95"/>
    </row>
    <row r="114">
      <c r="A114" s="94"/>
      <c r="B114" s="95"/>
    </row>
    <row r="115">
      <c r="A115" s="94"/>
      <c r="B115" s="95"/>
    </row>
    <row r="116">
      <c r="A116" s="94"/>
      <c r="B116" s="95"/>
    </row>
    <row r="117">
      <c r="A117" s="94"/>
      <c r="B117" s="95"/>
    </row>
    <row r="118">
      <c r="A118" s="94"/>
      <c r="B118" s="95"/>
    </row>
    <row r="119">
      <c r="A119" s="94"/>
      <c r="B119" s="95"/>
    </row>
    <row r="120">
      <c r="A120" s="94"/>
      <c r="B120" s="95"/>
    </row>
    <row r="121">
      <c r="A121" s="94"/>
      <c r="B121" s="95"/>
    </row>
    <row r="122">
      <c r="A122" s="94"/>
      <c r="B122" s="95"/>
    </row>
    <row r="123">
      <c r="A123" s="94"/>
      <c r="B123" s="95"/>
    </row>
    <row r="124">
      <c r="A124" s="94"/>
      <c r="B124" s="95"/>
    </row>
    <row r="125">
      <c r="A125" s="94"/>
      <c r="B125" s="95"/>
    </row>
    <row r="126">
      <c r="A126" s="94"/>
      <c r="B126" s="95"/>
    </row>
    <row r="127">
      <c r="A127" s="94"/>
      <c r="B127" s="95"/>
    </row>
    <row r="128">
      <c r="A128" s="94"/>
      <c r="B128" s="95"/>
    </row>
    <row r="129">
      <c r="A129" s="94"/>
      <c r="B129" s="95"/>
    </row>
    <row r="130">
      <c r="A130" s="94"/>
      <c r="B130" s="95"/>
    </row>
    <row r="131">
      <c r="A131" s="94"/>
      <c r="B131" s="95"/>
    </row>
    <row r="132">
      <c r="A132" s="94"/>
      <c r="B132" s="95"/>
    </row>
    <row r="133">
      <c r="A133" s="94"/>
      <c r="B133" s="95"/>
    </row>
    <row r="134">
      <c r="A134" s="94"/>
      <c r="B134" s="95"/>
    </row>
    <row r="135">
      <c r="A135" s="94"/>
      <c r="B135" s="95"/>
    </row>
    <row r="136">
      <c r="A136" s="94"/>
      <c r="B136" s="95"/>
    </row>
    <row r="137">
      <c r="A137" s="94"/>
      <c r="B137" s="95"/>
    </row>
    <row r="138">
      <c r="A138" s="94"/>
      <c r="B138" s="95"/>
    </row>
    <row r="139">
      <c r="A139" s="94"/>
      <c r="B139" s="95"/>
    </row>
    <row r="140">
      <c r="A140" s="94"/>
      <c r="B140" s="95"/>
    </row>
    <row r="141">
      <c r="A141" s="94"/>
      <c r="B141" s="95"/>
    </row>
    <row r="142">
      <c r="A142" s="94"/>
      <c r="B142" s="95"/>
    </row>
    <row r="143">
      <c r="A143" s="94"/>
      <c r="B143" s="95"/>
    </row>
    <row r="144">
      <c r="A144" s="94"/>
      <c r="B144" s="95"/>
    </row>
    <row r="145">
      <c r="A145" s="94"/>
      <c r="B145" s="95"/>
    </row>
    <row r="146">
      <c r="A146" s="94"/>
      <c r="B146" s="95"/>
    </row>
    <row r="147">
      <c r="A147" s="94"/>
      <c r="B147" s="95"/>
    </row>
    <row r="148">
      <c r="A148" s="94"/>
      <c r="B148" s="95"/>
    </row>
    <row r="149">
      <c r="A149" s="94"/>
      <c r="B149" s="95"/>
    </row>
    <row r="150">
      <c r="A150" s="94"/>
      <c r="B150" s="95"/>
    </row>
    <row r="151">
      <c r="A151" s="94"/>
      <c r="B151" s="95"/>
    </row>
    <row r="152">
      <c r="A152" s="94"/>
      <c r="B152" s="95"/>
    </row>
    <row r="153">
      <c r="A153" s="94"/>
      <c r="B153" s="95"/>
    </row>
    <row r="154">
      <c r="A154" s="94"/>
      <c r="B154" s="95"/>
    </row>
    <row r="155">
      <c r="A155" s="94"/>
      <c r="B155" s="95"/>
    </row>
    <row r="156">
      <c r="A156" s="94"/>
      <c r="B156" s="95"/>
    </row>
    <row r="157">
      <c r="A157" s="94"/>
      <c r="B157" s="95"/>
    </row>
    <row r="158">
      <c r="A158" s="94"/>
      <c r="B158" s="95"/>
    </row>
    <row r="159">
      <c r="A159" s="94"/>
      <c r="B159" s="95"/>
    </row>
    <row r="160">
      <c r="A160" s="94"/>
      <c r="B160" s="95"/>
    </row>
    <row r="161">
      <c r="A161" s="94"/>
      <c r="B161" s="95"/>
    </row>
    <row r="162">
      <c r="A162" s="94"/>
      <c r="B162" s="95"/>
    </row>
    <row r="163">
      <c r="A163" s="94"/>
      <c r="B163" s="95"/>
    </row>
    <row r="164">
      <c r="A164" s="94"/>
      <c r="B164" s="95"/>
    </row>
    <row r="165">
      <c r="A165" s="94"/>
      <c r="B165" s="95"/>
    </row>
    <row r="166">
      <c r="A166" s="94"/>
      <c r="B166" s="95"/>
    </row>
    <row r="167">
      <c r="A167" s="94"/>
      <c r="B167" s="95"/>
    </row>
    <row r="168">
      <c r="A168" s="94"/>
      <c r="B168" s="95"/>
    </row>
    <row r="169">
      <c r="A169" s="94"/>
      <c r="B169" s="95"/>
    </row>
    <row r="170">
      <c r="A170" s="94"/>
      <c r="B170" s="95"/>
    </row>
    <row r="171">
      <c r="A171" s="94"/>
      <c r="B171" s="95"/>
    </row>
    <row r="172">
      <c r="A172" s="94"/>
      <c r="B172" s="95"/>
    </row>
    <row r="173">
      <c r="A173" s="94"/>
      <c r="B173" s="95"/>
    </row>
    <row r="174">
      <c r="A174" s="94"/>
      <c r="B174" s="95"/>
    </row>
    <row r="175">
      <c r="A175" s="94"/>
      <c r="B175" s="95"/>
    </row>
    <row r="176">
      <c r="A176" s="94"/>
      <c r="B176" s="95"/>
    </row>
    <row r="177">
      <c r="A177" s="94"/>
      <c r="B177" s="95"/>
    </row>
    <row r="178">
      <c r="A178" s="94"/>
      <c r="B178" s="95"/>
    </row>
    <row r="179">
      <c r="A179" s="94"/>
      <c r="B179" s="95"/>
    </row>
    <row r="180">
      <c r="A180" s="94"/>
      <c r="B180" s="95"/>
    </row>
    <row r="181">
      <c r="A181" s="94"/>
      <c r="B181" s="95"/>
    </row>
    <row r="182">
      <c r="A182" s="94"/>
      <c r="B182" s="95"/>
    </row>
    <row r="183">
      <c r="A183" s="94"/>
      <c r="B183" s="95"/>
    </row>
    <row r="184">
      <c r="A184" s="94"/>
      <c r="B184" s="95"/>
    </row>
    <row r="185">
      <c r="A185" s="94"/>
      <c r="B185" s="95"/>
    </row>
    <row r="186">
      <c r="A186" s="94"/>
      <c r="B186" s="95"/>
    </row>
    <row r="187">
      <c r="A187" s="94"/>
      <c r="B187" s="95"/>
    </row>
    <row r="188">
      <c r="A188" s="94"/>
      <c r="B188" s="95"/>
    </row>
    <row r="189">
      <c r="A189" s="94"/>
      <c r="B189" s="95"/>
    </row>
    <row r="190">
      <c r="A190" s="94"/>
      <c r="B190" s="95"/>
    </row>
    <row r="191">
      <c r="A191" s="94"/>
      <c r="B191" s="95"/>
    </row>
    <row r="192">
      <c r="A192" s="94"/>
      <c r="B192" s="95"/>
    </row>
    <row r="193">
      <c r="A193" s="94"/>
      <c r="B193" s="95"/>
    </row>
    <row r="194">
      <c r="A194" s="94"/>
      <c r="B194" s="95"/>
    </row>
    <row r="195">
      <c r="A195" s="94"/>
      <c r="B195" s="95"/>
    </row>
    <row r="196">
      <c r="A196" s="94"/>
      <c r="B196" s="95"/>
    </row>
    <row r="197">
      <c r="A197" s="94"/>
      <c r="B197" s="95"/>
    </row>
    <row r="198">
      <c r="A198" s="94"/>
      <c r="B198" s="95"/>
    </row>
    <row r="199">
      <c r="A199" s="94"/>
      <c r="B199" s="95"/>
    </row>
    <row r="200">
      <c r="A200" s="94"/>
      <c r="B200" s="95"/>
    </row>
    <row r="201">
      <c r="A201" s="94"/>
      <c r="B201" s="95"/>
    </row>
    <row r="202">
      <c r="A202" s="94"/>
      <c r="B202" s="95"/>
    </row>
    <row r="203">
      <c r="A203" s="94"/>
      <c r="B203" s="95"/>
    </row>
    <row r="204">
      <c r="A204" s="94"/>
      <c r="B204" s="95"/>
    </row>
    <row r="205">
      <c r="A205" s="94"/>
      <c r="B205" s="95"/>
    </row>
    <row r="206">
      <c r="A206" s="94"/>
      <c r="B206" s="95"/>
    </row>
    <row r="207">
      <c r="A207" s="94"/>
      <c r="B207" s="95"/>
    </row>
    <row r="208">
      <c r="A208" s="94"/>
      <c r="B208" s="95"/>
    </row>
    <row r="209">
      <c r="A209" s="94"/>
      <c r="B209" s="95"/>
    </row>
    <row r="210">
      <c r="A210" s="94"/>
      <c r="B210" s="95"/>
    </row>
    <row r="211">
      <c r="A211" s="94"/>
      <c r="B211" s="95"/>
    </row>
    <row r="212">
      <c r="A212" s="94"/>
      <c r="B212" s="95"/>
    </row>
    <row r="213">
      <c r="A213" s="94"/>
      <c r="B213" s="95"/>
    </row>
    <row r="214">
      <c r="A214" s="94"/>
      <c r="B214" s="95"/>
    </row>
    <row r="215">
      <c r="A215" s="94"/>
      <c r="B215" s="95"/>
    </row>
    <row r="216">
      <c r="A216" s="94"/>
      <c r="B216" s="95"/>
    </row>
    <row r="217">
      <c r="A217" s="94"/>
      <c r="B217" s="95"/>
    </row>
    <row r="218">
      <c r="A218" s="94"/>
      <c r="B218" s="95"/>
    </row>
    <row r="219">
      <c r="A219" s="94"/>
      <c r="B219" s="95"/>
    </row>
    <row r="220">
      <c r="A220" s="94"/>
      <c r="B220" s="95"/>
    </row>
    <row r="221">
      <c r="A221" s="94"/>
      <c r="B221" s="95"/>
    </row>
    <row r="222">
      <c r="A222" s="94"/>
      <c r="B222" s="95"/>
    </row>
    <row r="223">
      <c r="A223" s="94"/>
      <c r="B223" s="95"/>
    </row>
    <row r="224">
      <c r="A224" s="94"/>
      <c r="B224" s="95"/>
    </row>
    <row r="225">
      <c r="A225" s="94"/>
      <c r="B225" s="95"/>
    </row>
    <row r="226">
      <c r="A226" s="94"/>
      <c r="B226" s="95"/>
    </row>
    <row r="227">
      <c r="A227" s="94"/>
      <c r="B227" s="95"/>
    </row>
    <row r="228">
      <c r="A228" s="94"/>
      <c r="B228" s="95"/>
    </row>
    <row r="229">
      <c r="A229" s="94"/>
      <c r="B229" s="95"/>
    </row>
    <row r="230">
      <c r="A230" s="94"/>
      <c r="B230" s="95"/>
    </row>
    <row r="231">
      <c r="A231" s="94"/>
      <c r="B231" s="95"/>
    </row>
    <row r="232">
      <c r="A232" s="94"/>
      <c r="B232" s="95"/>
    </row>
    <row r="233">
      <c r="A233" s="94"/>
      <c r="B233" s="95"/>
    </row>
    <row r="234">
      <c r="A234" s="94"/>
      <c r="B234" s="95"/>
    </row>
    <row r="235">
      <c r="A235" s="94"/>
      <c r="B235" s="95"/>
    </row>
    <row r="236">
      <c r="A236" s="94"/>
      <c r="B236" s="95"/>
    </row>
    <row r="237">
      <c r="A237" s="94"/>
      <c r="B237" s="95"/>
    </row>
    <row r="238">
      <c r="A238" s="94"/>
      <c r="B238" s="95"/>
    </row>
    <row r="239">
      <c r="A239" s="94"/>
      <c r="B239" s="95"/>
    </row>
    <row r="240">
      <c r="A240" s="94"/>
      <c r="B240" s="95"/>
    </row>
    <row r="241">
      <c r="A241" s="94"/>
      <c r="B241" s="95"/>
    </row>
    <row r="242">
      <c r="A242" s="94"/>
      <c r="B242" s="95"/>
    </row>
    <row r="243">
      <c r="A243" s="94"/>
      <c r="B243" s="95"/>
    </row>
    <row r="244">
      <c r="A244" s="94"/>
      <c r="B244" s="95"/>
    </row>
    <row r="245">
      <c r="A245" s="94"/>
      <c r="B245" s="95"/>
    </row>
    <row r="246">
      <c r="A246" s="94"/>
      <c r="B246" s="95"/>
    </row>
    <row r="247">
      <c r="A247" s="94"/>
      <c r="B247" s="95"/>
    </row>
    <row r="248">
      <c r="A248" s="94"/>
      <c r="B248" s="95"/>
    </row>
    <row r="249">
      <c r="A249" s="94"/>
      <c r="B249" s="95"/>
    </row>
    <row r="250">
      <c r="A250" s="94"/>
      <c r="B250" s="95"/>
    </row>
    <row r="251">
      <c r="A251" s="94"/>
      <c r="B251" s="95"/>
    </row>
    <row r="252">
      <c r="A252" s="94"/>
      <c r="B252" s="95"/>
    </row>
    <row r="253">
      <c r="A253" s="94"/>
      <c r="B253" s="95"/>
    </row>
    <row r="254">
      <c r="A254" s="94"/>
      <c r="B254" s="95"/>
    </row>
    <row r="255">
      <c r="A255" s="94"/>
      <c r="B255" s="95"/>
    </row>
    <row r="256">
      <c r="A256" s="94"/>
      <c r="B256" s="95"/>
    </row>
    <row r="257">
      <c r="A257" s="94"/>
      <c r="B257" s="95"/>
    </row>
    <row r="258">
      <c r="A258" s="94"/>
      <c r="B258" s="95"/>
    </row>
    <row r="259">
      <c r="A259" s="94"/>
      <c r="B259" s="95"/>
    </row>
    <row r="260">
      <c r="A260" s="94"/>
      <c r="B260" s="95"/>
    </row>
    <row r="261">
      <c r="A261" s="94"/>
      <c r="B261" s="95"/>
    </row>
    <row r="262">
      <c r="A262" s="94"/>
      <c r="B262" s="95"/>
    </row>
    <row r="263">
      <c r="A263" s="94"/>
      <c r="B263" s="95"/>
    </row>
    <row r="264">
      <c r="A264" s="94"/>
      <c r="B264" s="95"/>
    </row>
    <row r="265">
      <c r="A265" s="94"/>
      <c r="B265" s="95"/>
    </row>
    <row r="266">
      <c r="A266" s="94"/>
      <c r="B266" s="95"/>
    </row>
    <row r="267">
      <c r="A267" s="94"/>
      <c r="B267" s="95"/>
    </row>
    <row r="268">
      <c r="A268" s="94"/>
      <c r="B268" s="95"/>
    </row>
    <row r="269">
      <c r="A269" s="94"/>
      <c r="B269" s="95"/>
    </row>
    <row r="270">
      <c r="A270" s="94"/>
      <c r="B270" s="95"/>
    </row>
    <row r="271">
      <c r="A271" s="94"/>
      <c r="B271" s="95"/>
    </row>
    <row r="272">
      <c r="A272" s="94"/>
      <c r="B272" s="95"/>
    </row>
    <row r="273">
      <c r="A273" s="94"/>
      <c r="B273" s="95"/>
    </row>
    <row r="274">
      <c r="A274" s="94"/>
      <c r="B274" s="95"/>
    </row>
    <row r="275">
      <c r="A275" s="94"/>
      <c r="B275" s="95"/>
    </row>
    <row r="276">
      <c r="A276" s="94"/>
      <c r="B276" s="95"/>
    </row>
    <row r="277">
      <c r="A277" s="94"/>
      <c r="B277" s="95"/>
    </row>
    <row r="278">
      <c r="A278" s="94"/>
      <c r="B278" s="95"/>
    </row>
    <row r="279">
      <c r="A279" s="94"/>
      <c r="B279" s="95"/>
    </row>
    <row r="280">
      <c r="A280" s="94"/>
      <c r="B280" s="95"/>
    </row>
    <row r="281">
      <c r="A281" s="94"/>
      <c r="B281" s="95"/>
    </row>
    <row r="282">
      <c r="A282" s="94"/>
      <c r="B282" s="95"/>
    </row>
    <row r="283">
      <c r="A283" s="94"/>
      <c r="B283" s="95"/>
    </row>
    <row r="284">
      <c r="A284" s="94"/>
      <c r="B284" s="95"/>
    </row>
    <row r="285">
      <c r="A285" s="94"/>
      <c r="B285" s="95"/>
    </row>
    <row r="286">
      <c r="A286" s="94"/>
      <c r="B286" s="95"/>
    </row>
    <row r="287">
      <c r="A287" s="94"/>
      <c r="B287" s="95"/>
    </row>
    <row r="288">
      <c r="A288" s="94"/>
      <c r="B288" s="95"/>
    </row>
    <row r="289">
      <c r="A289" s="94"/>
      <c r="B289" s="95"/>
    </row>
    <row r="290">
      <c r="A290" s="94"/>
      <c r="B290" s="95"/>
    </row>
    <row r="291">
      <c r="A291" s="94"/>
      <c r="B291" s="95"/>
    </row>
    <row r="292">
      <c r="A292" s="94"/>
      <c r="B292" s="95"/>
    </row>
    <row r="293">
      <c r="A293" s="94"/>
      <c r="B293" s="95"/>
    </row>
    <row r="294">
      <c r="A294" s="94"/>
      <c r="B294" s="95"/>
    </row>
    <row r="295">
      <c r="A295" s="94"/>
      <c r="B295" s="95"/>
    </row>
    <row r="296">
      <c r="A296" s="94"/>
      <c r="B296" s="95"/>
    </row>
    <row r="297">
      <c r="A297" s="94"/>
      <c r="B297" s="95"/>
    </row>
    <row r="298">
      <c r="A298" s="94"/>
      <c r="B298" s="95"/>
    </row>
    <row r="299">
      <c r="A299" s="94"/>
      <c r="B299" s="95"/>
    </row>
    <row r="300">
      <c r="A300" s="94"/>
      <c r="B300" s="95"/>
    </row>
    <row r="301">
      <c r="A301" s="94"/>
      <c r="B301" s="95"/>
    </row>
    <row r="302">
      <c r="A302" s="94"/>
      <c r="B302" s="95"/>
    </row>
    <row r="303">
      <c r="A303" s="94"/>
      <c r="B303" s="95"/>
    </row>
    <row r="304">
      <c r="A304" s="94"/>
      <c r="B304" s="95"/>
    </row>
    <row r="305">
      <c r="A305" s="94"/>
      <c r="B305" s="95"/>
    </row>
    <row r="306">
      <c r="A306" s="94"/>
      <c r="B306" s="95"/>
    </row>
    <row r="307">
      <c r="A307" s="94"/>
      <c r="B307" s="95"/>
    </row>
    <row r="308">
      <c r="A308" s="94"/>
      <c r="B308" s="95"/>
    </row>
    <row r="309">
      <c r="A309" s="94"/>
      <c r="B309" s="95"/>
    </row>
    <row r="310">
      <c r="A310" s="94"/>
      <c r="B310" s="95"/>
    </row>
    <row r="311">
      <c r="A311" s="94"/>
      <c r="B311" s="95"/>
    </row>
    <row r="312">
      <c r="A312" s="94"/>
      <c r="B312" s="95"/>
    </row>
    <row r="313">
      <c r="A313" s="94"/>
      <c r="B313" s="95"/>
    </row>
    <row r="314">
      <c r="A314" s="94"/>
      <c r="B314" s="95"/>
    </row>
    <row r="315">
      <c r="A315" s="94"/>
      <c r="B315" s="95"/>
    </row>
    <row r="316">
      <c r="A316" s="94"/>
      <c r="B316" s="95"/>
    </row>
    <row r="317">
      <c r="A317" s="94"/>
      <c r="B317" s="95"/>
    </row>
    <row r="318">
      <c r="A318" s="94"/>
      <c r="B318" s="95"/>
    </row>
    <row r="319">
      <c r="A319" s="94"/>
      <c r="B319" s="95"/>
    </row>
    <row r="320">
      <c r="A320" s="94"/>
      <c r="B320" s="95"/>
    </row>
    <row r="321">
      <c r="A321" s="94"/>
      <c r="B321" s="95"/>
    </row>
    <row r="322">
      <c r="A322" s="94"/>
      <c r="B322" s="95"/>
    </row>
    <row r="323">
      <c r="A323" s="94"/>
      <c r="B323" s="95"/>
    </row>
    <row r="324">
      <c r="A324" s="94"/>
      <c r="B324" s="95"/>
    </row>
    <row r="325">
      <c r="A325" s="94"/>
      <c r="B325" s="95"/>
    </row>
    <row r="326">
      <c r="A326" s="94"/>
      <c r="B326" s="95"/>
    </row>
    <row r="327">
      <c r="A327" s="94"/>
      <c r="B327" s="95"/>
    </row>
    <row r="328">
      <c r="A328" s="94"/>
      <c r="B328" s="95"/>
    </row>
    <row r="329">
      <c r="A329" s="94"/>
      <c r="B329" s="95"/>
    </row>
    <row r="330">
      <c r="A330" s="94"/>
      <c r="B330" s="95"/>
    </row>
    <row r="331">
      <c r="A331" s="94"/>
      <c r="B331" s="95"/>
    </row>
    <row r="332">
      <c r="A332" s="94"/>
      <c r="B332" s="95"/>
    </row>
    <row r="333">
      <c r="A333" s="94"/>
      <c r="B333" s="95"/>
    </row>
    <row r="334">
      <c r="A334" s="94"/>
      <c r="B334" s="95"/>
    </row>
    <row r="335">
      <c r="A335" s="94"/>
      <c r="B335" s="95"/>
    </row>
    <row r="336">
      <c r="A336" s="94"/>
      <c r="B336" s="95"/>
    </row>
    <row r="337">
      <c r="A337" s="94"/>
      <c r="B337" s="95"/>
    </row>
    <row r="338">
      <c r="A338" s="94"/>
      <c r="B338" s="95"/>
    </row>
    <row r="339">
      <c r="A339" s="94"/>
      <c r="B339" s="95"/>
    </row>
    <row r="340">
      <c r="A340" s="94"/>
      <c r="B340" s="95"/>
    </row>
    <row r="341">
      <c r="A341" s="94"/>
      <c r="B341" s="95"/>
    </row>
    <row r="342">
      <c r="A342" s="94"/>
      <c r="B342" s="95"/>
    </row>
    <row r="343">
      <c r="A343" s="94"/>
      <c r="B343" s="95"/>
    </row>
    <row r="344">
      <c r="A344" s="94"/>
      <c r="B344" s="95"/>
    </row>
    <row r="345">
      <c r="A345" s="94"/>
      <c r="B345" s="95"/>
    </row>
    <row r="346">
      <c r="A346" s="94"/>
      <c r="B346" s="95"/>
    </row>
    <row r="347">
      <c r="A347" s="94"/>
      <c r="B347" s="95"/>
    </row>
    <row r="348">
      <c r="A348" s="94"/>
      <c r="B348" s="95"/>
    </row>
    <row r="349">
      <c r="A349" s="94"/>
      <c r="B349" s="95"/>
    </row>
    <row r="350">
      <c r="A350" s="94"/>
      <c r="B350" s="95"/>
    </row>
    <row r="351">
      <c r="A351" s="94"/>
      <c r="B351" s="95"/>
    </row>
    <row r="352">
      <c r="A352" s="94"/>
      <c r="B352" s="95"/>
    </row>
    <row r="353">
      <c r="A353" s="94"/>
      <c r="B353" s="95"/>
    </row>
    <row r="354">
      <c r="A354" s="94"/>
      <c r="B354" s="95"/>
    </row>
    <row r="355">
      <c r="A355" s="94"/>
      <c r="B355" s="95"/>
    </row>
    <row r="356">
      <c r="A356" s="94"/>
      <c r="B356" s="95"/>
    </row>
    <row r="357">
      <c r="A357" s="94"/>
      <c r="B357" s="95"/>
    </row>
    <row r="358">
      <c r="A358" s="94"/>
      <c r="B358" s="95"/>
    </row>
    <row r="359">
      <c r="A359" s="94"/>
      <c r="B359" s="95"/>
    </row>
    <row r="360">
      <c r="A360" s="94"/>
      <c r="B360" s="95"/>
    </row>
    <row r="361">
      <c r="A361" s="94"/>
      <c r="B361" s="95"/>
    </row>
    <row r="362">
      <c r="A362" s="94"/>
      <c r="B362" s="95"/>
    </row>
    <row r="363">
      <c r="A363" s="94"/>
      <c r="B363" s="95"/>
    </row>
    <row r="364">
      <c r="A364" s="94"/>
      <c r="B364" s="95"/>
    </row>
    <row r="365">
      <c r="A365" s="94"/>
      <c r="B365" s="95"/>
    </row>
    <row r="366">
      <c r="A366" s="94"/>
      <c r="B366" s="95"/>
    </row>
    <row r="367">
      <c r="A367" s="94"/>
      <c r="B367" s="95"/>
    </row>
    <row r="368">
      <c r="A368" s="94"/>
      <c r="B368" s="95"/>
    </row>
    <row r="369">
      <c r="A369" s="94"/>
      <c r="B369" s="95"/>
    </row>
    <row r="370">
      <c r="A370" s="94"/>
      <c r="B370" s="95"/>
    </row>
    <row r="371">
      <c r="A371" s="94"/>
      <c r="B371" s="95"/>
    </row>
    <row r="372">
      <c r="A372" s="94"/>
      <c r="B372" s="95"/>
    </row>
    <row r="373">
      <c r="A373" s="94"/>
      <c r="B373" s="95"/>
    </row>
    <row r="374">
      <c r="A374" s="94"/>
      <c r="B374" s="95"/>
    </row>
    <row r="375">
      <c r="A375" s="94"/>
      <c r="B375" s="95"/>
    </row>
    <row r="376">
      <c r="A376" s="94"/>
      <c r="B376" s="95"/>
    </row>
    <row r="377">
      <c r="A377" s="94"/>
      <c r="B377" s="95"/>
    </row>
    <row r="378">
      <c r="A378" s="94"/>
      <c r="B378" s="95"/>
    </row>
    <row r="379">
      <c r="A379" s="94"/>
      <c r="B379" s="95"/>
    </row>
    <row r="380">
      <c r="A380" s="94"/>
      <c r="B380" s="95"/>
    </row>
    <row r="381">
      <c r="A381" s="94"/>
      <c r="B381" s="95"/>
    </row>
    <row r="382">
      <c r="A382" s="94"/>
      <c r="B382" s="95"/>
    </row>
    <row r="383">
      <c r="A383" s="94"/>
      <c r="B383" s="95"/>
    </row>
    <row r="384">
      <c r="A384" s="94"/>
      <c r="B384" s="95"/>
    </row>
    <row r="385">
      <c r="A385" s="94"/>
      <c r="B385" s="95"/>
    </row>
    <row r="386">
      <c r="A386" s="94"/>
      <c r="B386" s="95"/>
    </row>
    <row r="387">
      <c r="A387" s="94"/>
      <c r="B387" s="95"/>
    </row>
    <row r="388">
      <c r="A388" s="94"/>
      <c r="B388" s="95"/>
    </row>
    <row r="389">
      <c r="A389" s="94"/>
      <c r="B389" s="95"/>
    </row>
    <row r="390">
      <c r="A390" s="94"/>
      <c r="B390" s="95"/>
    </row>
    <row r="391">
      <c r="A391" s="94"/>
      <c r="B391" s="95"/>
    </row>
    <row r="392">
      <c r="A392" s="94"/>
      <c r="B392" s="95"/>
    </row>
    <row r="393">
      <c r="A393" s="94"/>
      <c r="B393" s="95"/>
    </row>
    <row r="394">
      <c r="A394" s="94"/>
      <c r="B394" s="95"/>
    </row>
    <row r="395">
      <c r="A395" s="94"/>
      <c r="B395" s="95"/>
    </row>
    <row r="396">
      <c r="A396" s="94"/>
      <c r="B396" s="95"/>
    </row>
    <row r="397">
      <c r="A397" s="94"/>
      <c r="B397" s="95"/>
    </row>
    <row r="398">
      <c r="A398" s="94"/>
      <c r="B398" s="95"/>
    </row>
    <row r="399">
      <c r="A399" s="94"/>
      <c r="B399" s="95"/>
    </row>
    <row r="400">
      <c r="A400" s="94"/>
      <c r="B400" s="95"/>
    </row>
    <row r="401">
      <c r="A401" s="94"/>
      <c r="B401" s="95"/>
    </row>
    <row r="402">
      <c r="A402" s="94"/>
      <c r="B402" s="95"/>
    </row>
    <row r="403">
      <c r="A403" s="94"/>
      <c r="B403" s="95"/>
    </row>
    <row r="404">
      <c r="A404" s="94"/>
      <c r="B404" s="95"/>
    </row>
    <row r="405">
      <c r="A405" s="94"/>
      <c r="B405" s="95"/>
    </row>
    <row r="406">
      <c r="A406" s="94"/>
      <c r="B406" s="95"/>
    </row>
    <row r="407">
      <c r="A407" s="94"/>
      <c r="B407" s="95"/>
    </row>
    <row r="408">
      <c r="A408" s="94"/>
      <c r="B408" s="95"/>
    </row>
    <row r="409">
      <c r="A409" s="94"/>
      <c r="B409" s="95"/>
    </row>
    <row r="410">
      <c r="A410" s="94"/>
      <c r="B410" s="95"/>
    </row>
    <row r="411">
      <c r="A411" s="94"/>
      <c r="B411" s="95"/>
    </row>
    <row r="412">
      <c r="A412" s="94"/>
      <c r="B412" s="95"/>
    </row>
    <row r="413">
      <c r="A413" s="94"/>
      <c r="B413" s="95"/>
    </row>
    <row r="414">
      <c r="A414" s="94"/>
      <c r="B414" s="95"/>
    </row>
    <row r="415">
      <c r="A415" s="94"/>
      <c r="B415" s="95"/>
    </row>
    <row r="416">
      <c r="A416" s="94"/>
      <c r="B416" s="95"/>
    </row>
    <row r="417">
      <c r="A417" s="94"/>
      <c r="B417" s="95"/>
    </row>
    <row r="418">
      <c r="A418" s="94"/>
      <c r="B418" s="95"/>
    </row>
    <row r="419">
      <c r="A419" s="94"/>
      <c r="B419" s="95"/>
    </row>
    <row r="420">
      <c r="A420" s="94"/>
      <c r="B420" s="95"/>
    </row>
    <row r="421">
      <c r="A421" s="94"/>
      <c r="B421" s="95"/>
    </row>
    <row r="422">
      <c r="A422" s="94"/>
      <c r="B422" s="95"/>
    </row>
    <row r="423">
      <c r="A423" s="94"/>
      <c r="B423" s="95"/>
    </row>
    <row r="424">
      <c r="A424" s="94"/>
      <c r="B424" s="95"/>
    </row>
    <row r="425">
      <c r="A425" s="94"/>
      <c r="B425" s="95"/>
    </row>
    <row r="426">
      <c r="A426" s="94"/>
      <c r="B426" s="95"/>
    </row>
    <row r="427">
      <c r="A427" s="94"/>
      <c r="B427" s="95"/>
    </row>
    <row r="428">
      <c r="A428" s="94"/>
      <c r="B428" s="95"/>
    </row>
    <row r="429">
      <c r="A429" s="94"/>
      <c r="B429" s="95"/>
    </row>
    <row r="430">
      <c r="A430" s="94"/>
      <c r="B430" s="95"/>
    </row>
    <row r="431">
      <c r="A431" s="94"/>
      <c r="B431" s="95"/>
    </row>
    <row r="432">
      <c r="A432" s="94"/>
      <c r="B432" s="95"/>
    </row>
    <row r="433">
      <c r="A433" s="94"/>
      <c r="B433" s="95"/>
    </row>
    <row r="434">
      <c r="A434" s="94"/>
      <c r="B434" s="95"/>
    </row>
    <row r="435">
      <c r="A435" s="94"/>
      <c r="B435" s="95"/>
    </row>
    <row r="436">
      <c r="A436" s="94"/>
      <c r="B436" s="95"/>
    </row>
    <row r="437">
      <c r="A437" s="94"/>
      <c r="B437" s="95"/>
    </row>
    <row r="438">
      <c r="A438" s="94"/>
      <c r="B438" s="95"/>
    </row>
    <row r="439">
      <c r="A439" s="94"/>
      <c r="B439" s="95"/>
    </row>
    <row r="440">
      <c r="A440" s="94"/>
      <c r="B440" s="95"/>
    </row>
    <row r="441">
      <c r="A441" s="94"/>
      <c r="B441" s="95"/>
    </row>
    <row r="442">
      <c r="A442" s="94"/>
      <c r="B442" s="95"/>
    </row>
    <row r="443">
      <c r="A443" s="94"/>
      <c r="B443" s="95"/>
    </row>
    <row r="444">
      <c r="A444" s="94"/>
      <c r="B444" s="95"/>
    </row>
    <row r="445">
      <c r="A445" s="94"/>
      <c r="B445" s="95"/>
    </row>
    <row r="446">
      <c r="A446" s="94"/>
      <c r="B446" s="95"/>
    </row>
    <row r="447">
      <c r="A447" s="94"/>
      <c r="B447" s="95"/>
    </row>
    <row r="448">
      <c r="A448" s="94"/>
      <c r="B448" s="95"/>
    </row>
    <row r="449">
      <c r="A449" s="94"/>
      <c r="B449" s="95"/>
    </row>
    <row r="450">
      <c r="A450" s="94"/>
      <c r="B450" s="95"/>
    </row>
    <row r="451">
      <c r="A451" s="94"/>
      <c r="B451" s="95"/>
    </row>
    <row r="452">
      <c r="A452" s="94"/>
      <c r="B452" s="95"/>
    </row>
    <row r="453">
      <c r="A453" s="94"/>
      <c r="B453" s="95"/>
    </row>
    <row r="454">
      <c r="A454" s="94"/>
      <c r="B454" s="95"/>
    </row>
    <row r="455">
      <c r="A455" s="94"/>
      <c r="B455" s="95"/>
    </row>
    <row r="456">
      <c r="A456" s="94"/>
      <c r="B456" s="95"/>
    </row>
    <row r="457">
      <c r="A457" s="94"/>
      <c r="B457" s="95"/>
    </row>
    <row r="458">
      <c r="A458" s="94"/>
      <c r="B458" s="95"/>
    </row>
    <row r="459">
      <c r="A459" s="94"/>
      <c r="B459" s="95"/>
    </row>
    <row r="460">
      <c r="A460" s="94"/>
      <c r="B460" s="95"/>
    </row>
    <row r="461">
      <c r="A461" s="94"/>
      <c r="B461" s="95"/>
    </row>
    <row r="462">
      <c r="A462" s="94"/>
      <c r="B462" s="95"/>
    </row>
    <row r="463">
      <c r="A463" s="94"/>
      <c r="B463" s="95"/>
    </row>
    <row r="464">
      <c r="A464" s="94"/>
      <c r="B464" s="95"/>
    </row>
    <row r="465">
      <c r="A465" s="94"/>
      <c r="B465" s="95"/>
    </row>
    <row r="466">
      <c r="A466" s="94"/>
      <c r="B466" s="95"/>
    </row>
    <row r="467">
      <c r="A467" s="94"/>
      <c r="B467" s="95"/>
    </row>
    <row r="468">
      <c r="A468" s="94"/>
      <c r="B468" s="95"/>
    </row>
    <row r="469">
      <c r="A469" s="94"/>
      <c r="B469" s="95"/>
    </row>
    <row r="470">
      <c r="A470" s="94"/>
      <c r="B470" s="95"/>
    </row>
    <row r="471">
      <c r="A471" s="94"/>
      <c r="B471" s="95"/>
    </row>
    <row r="472">
      <c r="A472" s="94"/>
      <c r="B472" s="95"/>
    </row>
    <row r="473">
      <c r="A473" s="94"/>
      <c r="B473" s="95"/>
    </row>
    <row r="474">
      <c r="A474" s="94"/>
      <c r="B474" s="95"/>
    </row>
    <row r="475">
      <c r="A475" s="94"/>
      <c r="B475" s="95"/>
    </row>
    <row r="476">
      <c r="A476" s="94"/>
      <c r="B476" s="95"/>
    </row>
    <row r="477">
      <c r="A477" s="94"/>
      <c r="B477" s="95"/>
    </row>
    <row r="478">
      <c r="A478" s="94"/>
      <c r="B478" s="95"/>
    </row>
    <row r="479">
      <c r="A479" s="94"/>
      <c r="B479" s="95"/>
    </row>
    <row r="480">
      <c r="A480" s="94"/>
      <c r="B480" s="95"/>
    </row>
    <row r="481">
      <c r="A481" s="94"/>
      <c r="B481" s="95"/>
    </row>
    <row r="482">
      <c r="A482" s="94"/>
      <c r="B482" s="95"/>
    </row>
    <row r="483">
      <c r="A483" s="94"/>
      <c r="B483" s="95"/>
    </row>
    <row r="484">
      <c r="A484" s="94"/>
      <c r="B484" s="95"/>
    </row>
    <row r="485">
      <c r="A485" s="94"/>
      <c r="B485" s="95"/>
    </row>
    <row r="486">
      <c r="A486" s="94"/>
      <c r="B486" s="95"/>
    </row>
    <row r="487">
      <c r="A487" s="94"/>
      <c r="B487" s="95"/>
    </row>
    <row r="488">
      <c r="A488" s="94"/>
      <c r="B488" s="95"/>
    </row>
    <row r="489">
      <c r="A489" s="94"/>
      <c r="B489" s="95"/>
    </row>
    <row r="490">
      <c r="A490" s="94"/>
      <c r="B490" s="95"/>
    </row>
    <row r="491">
      <c r="A491" s="94"/>
      <c r="B491" s="95"/>
    </row>
    <row r="492">
      <c r="A492" s="94"/>
      <c r="B492" s="95"/>
    </row>
    <row r="493">
      <c r="A493" s="94"/>
      <c r="B493" s="95"/>
    </row>
    <row r="494">
      <c r="A494" s="94"/>
      <c r="B494" s="95"/>
    </row>
    <row r="495">
      <c r="A495" s="94"/>
      <c r="B495" s="95"/>
    </row>
    <row r="496">
      <c r="A496" s="94"/>
      <c r="B496" s="95"/>
    </row>
    <row r="497">
      <c r="A497" s="94"/>
      <c r="B497" s="95"/>
    </row>
    <row r="498">
      <c r="A498" s="94"/>
      <c r="B498" s="95"/>
    </row>
    <row r="499">
      <c r="A499" s="94"/>
      <c r="B499" s="95"/>
    </row>
    <row r="500">
      <c r="A500" s="94"/>
      <c r="B500" s="95"/>
    </row>
    <row r="501">
      <c r="A501" s="94"/>
      <c r="B501" s="95"/>
    </row>
    <row r="502">
      <c r="A502" s="94"/>
      <c r="B502" s="95"/>
    </row>
    <row r="503">
      <c r="A503" s="94"/>
      <c r="B503" s="95"/>
    </row>
    <row r="504">
      <c r="A504" s="94"/>
      <c r="B504" s="95"/>
    </row>
    <row r="505">
      <c r="A505" s="94"/>
      <c r="B505" s="95"/>
    </row>
    <row r="506">
      <c r="A506" s="94"/>
      <c r="B506" s="95"/>
    </row>
    <row r="507">
      <c r="A507" s="94"/>
      <c r="B507" s="95"/>
    </row>
    <row r="508">
      <c r="A508" s="94"/>
      <c r="B508" s="95"/>
    </row>
    <row r="509">
      <c r="A509" s="94"/>
      <c r="B509" s="95"/>
    </row>
    <row r="510">
      <c r="A510" s="94"/>
      <c r="B510" s="95"/>
    </row>
    <row r="511">
      <c r="A511" s="94"/>
      <c r="B511" s="95"/>
    </row>
    <row r="512">
      <c r="A512" s="94"/>
      <c r="B512" s="95"/>
    </row>
    <row r="513">
      <c r="A513" s="94"/>
      <c r="B513" s="95"/>
    </row>
    <row r="514">
      <c r="A514" s="94"/>
      <c r="B514" s="95"/>
    </row>
    <row r="515">
      <c r="A515" s="94"/>
      <c r="B515" s="95"/>
    </row>
    <row r="516">
      <c r="A516" s="94"/>
      <c r="B516" s="95"/>
    </row>
    <row r="517">
      <c r="A517" s="94"/>
      <c r="B517" s="95"/>
    </row>
    <row r="518">
      <c r="A518" s="94"/>
      <c r="B518" s="95"/>
    </row>
    <row r="519">
      <c r="A519" s="94"/>
      <c r="B519" s="95"/>
    </row>
    <row r="520">
      <c r="A520" s="94"/>
      <c r="B520" s="95"/>
    </row>
    <row r="521">
      <c r="A521" s="94"/>
      <c r="B521" s="95"/>
    </row>
    <row r="522">
      <c r="A522" s="94"/>
      <c r="B522" s="95"/>
    </row>
    <row r="523">
      <c r="A523" s="94"/>
      <c r="B523" s="95"/>
    </row>
    <row r="524">
      <c r="A524" s="94"/>
      <c r="B524" s="95"/>
    </row>
    <row r="525">
      <c r="A525" s="94"/>
      <c r="B525" s="95"/>
    </row>
    <row r="526">
      <c r="A526" s="94"/>
      <c r="B526" s="95"/>
    </row>
    <row r="527">
      <c r="A527" s="94"/>
      <c r="B527" s="95"/>
    </row>
    <row r="528">
      <c r="A528" s="94"/>
      <c r="B528" s="95"/>
    </row>
    <row r="529">
      <c r="A529" s="94"/>
      <c r="B529" s="95"/>
    </row>
    <row r="530">
      <c r="A530" s="94"/>
      <c r="B530" s="95"/>
    </row>
    <row r="531">
      <c r="A531" s="94"/>
      <c r="B531" s="95"/>
    </row>
    <row r="532">
      <c r="A532" s="94"/>
      <c r="B532" s="95"/>
    </row>
    <row r="533">
      <c r="A533" s="94"/>
      <c r="B533" s="95"/>
    </row>
    <row r="534">
      <c r="A534" s="94"/>
      <c r="B534" s="95"/>
    </row>
    <row r="535">
      <c r="A535" s="94"/>
      <c r="B535" s="95"/>
    </row>
    <row r="536">
      <c r="A536" s="94"/>
      <c r="B536" s="95"/>
    </row>
    <row r="537">
      <c r="A537" s="94"/>
      <c r="B537" s="95"/>
    </row>
    <row r="538">
      <c r="A538" s="94"/>
      <c r="B538" s="95"/>
    </row>
    <row r="539">
      <c r="A539" s="94"/>
      <c r="B539" s="95"/>
    </row>
    <row r="540">
      <c r="A540" s="94"/>
      <c r="B540" s="95"/>
    </row>
    <row r="541">
      <c r="A541" s="94"/>
      <c r="B541" s="95"/>
    </row>
    <row r="542">
      <c r="A542" s="94"/>
      <c r="B542" s="95"/>
    </row>
    <row r="543">
      <c r="A543" s="94"/>
      <c r="B543" s="95"/>
    </row>
    <row r="544">
      <c r="A544" s="94"/>
      <c r="B544" s="95"/>
    </row>
    <row r="545">
      <c r="A545" s="94"/>
      <c r="B545" s="95"/>
    </row>
    <row r="546">
      <c r="A546" s="94"/>
      <c r="B546" s="95"/>
    </row>
    <row r="547">
      <c r="A547" s="94"/>
      <c r="B547" s="95"/>
    </row>
    <row r="548">
      <c r="A548" s="94"/>
      <c r="B548" s="95"/>
    </row>
    <row r="549">
      <c r="A549" s="94"/>
      <c r="B549" s="95"/>
    </row>
    <row r="550">
      <c r="A550" s="94"/>
      <c r="B550" s="95"/>
    </row>
    <row r="551">
      <c r="A551" s="94"/>
      <c r="B551" s="95"/>
    </row>
    <row r="552">
      <c r="A552" s="94"/>
      <c r="B552" s="95"/>
    </row>
    <row r="553">
      <c r="A553" s="94"/>
      <c r="B553" s="95"/>
    </row>
    <row r="554">
      <c r="A554" s="94"/>
      <c r="B554" s="95"/>
    </row>
    <row r="555">
      <c r="A555" s="94"/>
      <c r="B555" s="95"/>
    </row>
    <row r="556">
      <c r="A556" s="94"/>
      <c r="B556" s="95"/>
    </row>
    <row r="557">
      <c r="A557" s="94"/>
      <c r="B557" s="95"/>
    </row>
    <row r="558">
      <c r="A558" s="94"/>
      <c r="B558" s="95"/>
    </row>
    <row r="559">
      <c r="A559" s="94"/>
      <c r="B559" s="95"/>
    </row>
    <row r="560">
      <c r="A560" s="94"/>
      <c r="B560" s="95"/>
    </row>
    <row r="561">
      <c r="A561" s="94"/>
      <c r="B561" s="95"/>
    </row>
    <row r="562">
      <c r="A562" s="94"/>
      <c r="B562" s="95"/>
    </row>
    <row r="563">
      <c r="A563" s="94"/>
      <c r="B563" s="95"/>
    </row>
    <row r="564">
      <c r="A564" s="94"/>
      <c r="B564" s="95"/>
    </row>
    <row r="565">
      <c r="A565" s="94"/>
      <c r="B565" s="95"/>
    </row>
    <row r="566">
      <c r="A566" s="94"/>
      <c r="B566" s="95"/>
    </row>
    <row r="567">
      <c r="A567" s="94"/>
      <c r="B567" s="95"/>
    </row>
    <row r="568">
      <c r="A568" s="94"/>
      <c r="B568" s="95"/>
    </row>
    <row r="569">
      <c r="A569" s="94"/>
      <c r="B569" s="95"/>
    </row>
    <row r="570">
      <c r="A570" s="94"/>
      <c r="B570" s="95"/>
    </row>
    <row r="571">
      <c r="A571" s="94"/>
      <c r="B571" s="95"/>
    </row>
    <row r="572">
      <c r="A572" s="94"/>
      <c r="B572" s="95"/>
    </row>
    <row r="573">
      <c r="A573" s="94"/>
      <c r="B573" s="95"/>
    </row>
    <row r="574">
      <c r="A574" s="94"/>
      <c r="B574" s="95"/>
    </row>
    <row r="575">
      <c r="A575" s="94"/>
      <c r="B575" s="95"/>
    </row>
    <row r="576">
      <c r="A576" s="94"/>
      <c r="B576" s="95"/>
    </row>
    <row r="577">
      <c r="A577" s="94"/>
      <c r="B577" s="95"/>
    </row>
    <row r="578">
      <c r="A578" s="94"/>
      <c r="B578" s="95"/>
    </row>
    <row r="579">
      <c r="A579" s="94"/>
      <c r="B579" s="95"/>
    </row>
    <row r="580">
      <c r="A580" s="94"/>
      <c r="B580" s="95"/>
    </row>
    <row r="581">
      <c r="A581" s="94"/>
      <c r="B581" s="95"/>
    </row>
    <row r="582">
      <c r="A582" s="94"/>
      <c r="B582" s="95"/>
    </row>
    <row r="583">
      <c r="A583" s="94"/>
      <c r="B583" s="95"/>
    </row>
    <row r="584">
      <c r="A584" s="94"/>
      <c r="B584" s="95"/>
    </row>
    <row r="585">
      <c r="A585" s="94"/>
      <c r="B585" s="95"/>
    </row>
    <row r="586">
      <c r="A586" s="94"/>
      <c r="B586" s="95"/>
    </row>
    <row r="587">
      <c r="A587" s="94"/>
      <c r="B587" s="95"/>
    </row>
    <row r="588">
      <c r="A588" s="94"/>
      <c r="B588" s="95"/>
    </row>
    <row r="589">
      <c r="A589" s="94"/>
      <c r="B589" s="95"/>
    </row>
    <row r="590">
      <c r="A590" s="94"/>
      <c r="B590" s="95"/>
    </row>
    <row r="591">
      <c r="A591" s="94"/>
      <c r="B591" s="95"/>
    </row>
    <row r="592">
      <c r="A592" s="94"/>
      <c r="B592" s="95"/>
    </row>
    <row r="593">
      <c r="A593" s="94"/>
      <c r="B593" s="95"/>
    </row>
    <row r="594">
      <c r="A594" s="94"/>
      <c r="B594" s="95"/>
    </row>
    <row r="595">
      <c r="A595" s="94"/>
      <c r="B595" s="95"/>
    </row>
    <row r="596">
      <c r="A596" s="94"/>
      <c r="B596" s="95"/>
    </row>
    <row r="597">
      <c r="A597" s="94"/>
      <c r="B597" s="95"/>
    </row>
    <row r="598">
      <c r="A598" s="94"/>
      <c r="B598" s="95"/>
    </row>
    <row r="599">
      <c r="A599" s="94"/>
      <c r="B599" s="95"/>
    </row>
    <row r="600">
      <c r="A600" s="94"/>
      <c r="B600" s="95"/>
    </row>
    <row r="601">
      <c r="A601" s="94"/>
      <c r="B601" s="95"/>
    </row>
    <row r="602">
      <c r="A602" s="94"/>
      <c r="B602" s="95"/>
    </row>
    <row r="603">
      <c r="A603" s="94"/>
      <c r="B603" s="95"/>
    </row>
    <row r="604">
      <c r="A604" s="94"/>
      <c r="B604" s="95"/>
    </row>
    <row r="605">
      <c r="A605" s="94"/>
      <c r="B605" s="95"/>
    </row>
    <row r="606">
      <c r="A606" s="94"/>
      <c r="B606" s="95"/>
    </row>
    <row r="607">
      <c r="A607" s="94"/>
      <c r="B607" s="95"/>
    </row>
    <row r="608">
      <c r="A608" s="94"/>
      <c r="B608" s="95"/>
    </row>
    <row r="609">
      <c r="A609" s="94"/>
      <c r="B609" s="95"/>
    </row>
    <row r="610">
      <c r="A610" s="94"/>
      <c r="B610" s="95"/>
    </row>
    <row r="611">
      <c r="A611" s="94"/>
      <c r="B611" s="95"/>
    </row>
    <row r="612">
      <c r="A612" s="94"/>
      <c r="B612" s="95"/>
    </row>
    <row r="613">
      <c r="A613" s="94"/>
      <c r="B613" s="95"/>
    </row>
    <row r="614">
      <c r="A614" s="94"/>
      <c r="B614" s="95"/>
    </row>
    <row r="615">
      <c r="A615" s="94"/>
      <c r="B615" s="95"/>
    </row>
    <row r="616">
      <c r="A616" s="94"/>
      <c r="B616" s="95"/>
    </row>
    <row r="617">
      <c r="A617" s="94"/>
      <c r="B617" s="95"/>
    </row>
    <row r="618">
      <c r="A618" s="94"/>
      <c r="B618" s="95"/>
    </row>
    <row r="619">
      <c r="A619" s="94"/>
      <c r="B619" s="95"/>
    </row>
    <row r="620">
      <c r="A620" s="94"/>
      <c r="B620" s="95"/>
    </row>
    <row r="621">
      <c r="A621" s="94"/>
      <c r="B621" s="95"/>
    </row>
    <row r="622">
      <c r="A622" s="94"/>
      <c r="B622" s="95"/>
    </row>
    <row r="623">
      <c r="A623" s="94"/>
      <c r="B623" s="95"/>
    </row>
    <row r="624">
      <c r="A624" s="94"/>
      <c r="B624" s="95"/>
    </row>
    <row r="625">
      <c r="A625" s="94"/>
      <c r="B625" s="95"/>
    </row>
    <row r="626">
      <c r="A626" s="94"/>
      <c r="B626" s="95"/>
    </row>
    <row r="627">
      <c r="A627" s="94"/>
      <c r="B627" s="95"/>
    </row>
    <row r="628">
      <c r="A628" s="94"/>
      <c r="B628" s="95"/>
    </row>
    <row r="629">
      <c r="A629" s="94"/>
      <c r="B629" s="95"/>
    </row>
    <row r="630">
      <c r="A630" s="94"/>
      <c r="B630" s="95"/>
    </row>
    <row r="631">
      <c r="A631" s="94"/>
      <c r="B631" s="95"/>
    </row>
    <row r="632">
      <c r="A632" s="94"/>
      <c r="B632" s="95"/>
    </row>
    <row r="633">
      <c r="A633" s="94"/>
      <c r="B633" s="95"/>
    </row>
    <row r="634">
      <c r="A634" s="94"/>
      <c r="B634" s="95"/>
    </row>
    <row r="635">
      <c r="A635" s="94"/>
      <c r="B635" s="95"/>
    </row>
    <row r="636">
      <c r="A636" s="94"/>
      <c r="B636" s="95"/>
    </row>
    <row r="637">
      <c r="A637" s="94"/>
      <c r="B637" s="95"/>
    </row>
    <row r="638">
      <c r="A638" s="94"/>
      <c r="B638" s="95"/>
    </row>
    <row r="639">
      <c r="A639" s="94"/>
      <c r="B639" s="95"/>
    </row>
    <row r="640">
      <c r="A640" s="94"/>
      <c r="B640" s="95"/>
    </row>
    <row r="641">
      <c r="A641" s="94"/>
      <c r="B641" s="95"/>
    </row>
    <row r="642">
      <c r="A642" s="94"/>
      <c r="B642" s="95"/>
    </row>
    <row r="643">
      <c r="A643" s="94"/>
      <c r="B643" s="95"/>
    </row>
    <row r="644">
      <c r="A644" s="94"/>
      <c r="B644" s="95"/>
    </row>
    <row r="645">
      <c r="A645" s="94"/>
      <c r="B645" s="95"/>
    </row>
    <row r="646">
      <c r="A646" s="94"/>
      <c r="B646" s="95"/>
    </row>
    <row r="647">
      <c r="A647" s="94"/>
      <c r="B647" s="95"/>
    </row>
    <row r="648">
      <c r="A648" s="94"/>
      <c r="B648" s="95"/>
    </row>
    <row r="649">
      <c r="A649" s="94"/>
      <c r="B649" s="95"/>
    </row>
    <row r="650">
      <c r="A650" s="94"/>
      <c r="B650" s="95"/>
    </row>
    <row r="651">
      <c r="A651" s="94"/>
      <c r="B651" s="95"/>
    </row>
    <row r="652">
      <c r="A652" s="94"/>
      <c r="B652" s="95"/>
    </row>
    <row r="653">
      <c r="A653" s="94"/>
      <c r="B653" s="95"/>
    </row>
    <row r="654">
      <c r="A654" s="94"/>
      <c r="B654" s="95"/>
    </row>
    <row r="655">
      <c r="A655" s="94"/>
      <c r="B655" s="95"/>
    </row>
    <row r="656">
      <c r="A656" s="94"/>
      <c r="B656" s="95"/>
    </row>
    <row r="657">
      <c r="A657" s="94"/>
      <c r="B657" s="95"/>
    </row>
    <row r="658">
      <c r="A658" s="94"/>
      <c r="B658" s="95"/>
    </row>
    <row r="659">
      <c r="A659" s="94"/>
      <c r="B659" s="95"/>
    </row>
    <row r="660">
      <c r="A660" s="94"/>
      <c r="B660" s="95"/>
    </row>
    <row r="661">
      <c r="A661" s="94"/>
      <c r="B661" s="95"/>
    </row>
    <row r="662">
      <c r="A662" s="94"/>
      <c r="B662" s="95"/>
    </row>
    <row r="663">
      <c r="A663" s="94"/>
      <c r="B663" s="95"/>
    </row>
    <row r="664">
      <c r="A664" s="94"/>
      <c r="B664" s="95"/>
    </row>
    <row r="665">
      <c r="A665" s="94"/>
      <c r="B665" s="95"/>
    </row>
    <row r="666">
      <c r="A666" s="94"/>
      <c r="B666" s="95"/>
    </row>
    <row r="667">
      <c r="A667" s="94"/>
      <c r="B667" s="95"/>
    </row>
    <row r="668">
      <c r="A668" s="94"/>
      <c r="B668" s="95"/>
    </row>
    <row r="669">
      <c r="A669" s="94"/>
      <c r="B669" s="95"/>
    </row>
    <row r="670">
      <c r="A670" s="94"/>
      <c r="B670" s="95"/>
    </row>
    <row r="671">
      <c r="A671" s="94"/>
      <c r="B671" s="95"/>
    </row>
    <row r="672">
      <c r="A672" s="94"/>
      <c r="B672" s="95"/>
    </row>
    <row r="673">
      <c r="A673" s="94"/>
      <c r="B673" s="95"/>
    </row>
    <row r="674">
      <c r="A674" s="94"/>
      <c r="B674" s="95"/>
    </row>
    <row r="675">
      <c r="A675" s="94"/>
      <c r="B675" s="95"/>
    </row>
    <row r="676">
      <c r="A676" s="94"/>
      <c r="B676" s="95"/>
    </row>
    <row r="677">
      <c r="A677" s="94"/>
      <c r="B677" s="95"/>
    </row>
    <row r="678">
      <c r="A678" s="94"/>
      <c r="B678" s="95"/>
    </row>
    <row r="679">
      <c r="A679" s="94"/>
      <c r="B679" s="95"/>
    </row>
    <row r="680">
      <c r="A680" s="94"/>
      <c r="B680" s="95"/>
    </row>
    <row r="681">
      <c r="A681" s="94"/>
      <c r="B681" s="95"/>
    </row>
    <row r="682">
      <c r="A682" s="94"/>
      <c r="B682" s="95"/>
    </row>
    <row r="683">
      <c r="A683" s="94"/>
      <c r="B683" s="95"/>
    </row>
    <row r="684">
      <c r="A684" s="94"/>
      <c r="B684" s="95"/>
    </row>
    <row r="685">
      <c r="A685" s="94"/>
      <c r="B685" s="95"/>
    </row>
    <row r="686">
      <c r="A686" s="94"/>
      <c r="B686" s="95"/>
    </row>
    <row r="687">
      <c r="A687" s="94"/>
      <c r="B687" s="95"/>
    </row>
    <row r="688">
      <c r="A688" s="94"/>
      <c r="B688" s="95"/>
    </row>
    <row r="689">
      <c r="A689" s="94"/>
      <c r="B689" s="95"/>
    </row>
    <row r="690">
      <c r="A690" s="94"/>
      <c r="B690" s="95"/>
    </row>
    <row r="691">
      <c r="A691" s="94"/>
      <c r="B691" s="95"/>
    </row>
    <row r="692">
      <c r="A692" s="94"/>
      <c r="B692" s="95"/>
    </row>
    <row r="693">
      <c r="A693" s="94"/>
      <c r="B693" s="95"/>
    </row>
    <row r="694">
      <c r="A694" s="94"/>
      <c r="B694" s="95"/>
    </row>
    <row r="695">
      <c r="A695" s="94"/>
      <c r="B695" s="95"/>
    </row>
    <row r="696">
      <c r="A696" s="94"/>
      <c r="B696" s="95"/>
    </row>
    <row r="697">
      <c r="A697" s="94"/>
      <c r="B697" s="95"/>
    </row>
    <row r="698">
      <c r="A698" s="94"/>
      <c r="B698" s="95"/>
    </row>
    <row r="699">
      <c r="A699" s="94"/>
      <c r="B699" s="95"/>
    </row>
    <row r="700">
      <c r="A700" s="94"/>
      <c r="B700" s="95"/>
    </row>
    <row r="701">
      <c r="A701" s="94"/>
      <c r="B701" s="95"/>
    </row>
    <row r="702">
      <c r="A702" s="94"/>
      <c r="B702" s="95"/>
    </row>
    <row r="703">
      <c r="A703" s="94"/>
      <c r="B703" s="95"/>
    </row>
    <row r="704">
      <c r="A704" s="94"/>
      <c r="B704" s="95"/>
    </row>
    <row r="705">
      <c r="A705" s="94"/>
      <c r="B705" s="95"/>
    </row>
    <row r="706">
      <c r="A706" s="94"/>
      <c r="B706" s="95"/>
    </row>
    <row r="707">
      <c r="A707" s="94"/>
      <c r="B707" s="95"/>
    </row>
    <row r="708">
      <c r="A708" s="94"/>
      <c r="B708" s="95"/>
    </row>
    <row r="709">
      <c r="A709" s="94"/>
      <c r="B709" s="95"/>
    </row>
    <row r="710">
      <c r="A710" s="94"/>
      <c r="B710" s="95"/>
    </row>
    <row r="711">
      <c r="A711" s="94"/>
      <c r="B711" s="95"/>
    </row>
    <row r="712">
      <c r="A712" s="94"/>
      <c r="B712" s="95"/>
    </row>
    <row r="713">
      <c r="A713" s="94"/>
      <c r="B713" s="95"/>
    </row>
    <row r="714">
      <c r="A714" s="94"/>
      <c r="B714" s="95"/>
    </row>
    <row r="715">
      <c r="A715" s="94"/>
      <c r="B715" s="95"/>
    </row>
    <row r="716">
      <c r="A716" s="94"/>
      <c r="B716" s="95"/>
    </row>
    <row r="717">
      <c r="A717" s="94"/>
      <c r="B717" s="95"/>
    </row>
    <row r="718">
      <c r="A718" s="94"/>
      <c r="B718" s="95"/>
    </row>
    <row r="719">
      <c r="A719" s="94"/>
      <c r="B719" s="95"/>
    </row>
    <row r="720">
      <c r="A720" s="94"/>
      <c r="B720" s="95"/>
    </row>
    <row r="721">
      <c r="A721" s="94"/>
      <c r="B721" s="95"/>
    </row>
    <row r="722">
      <c r="A722" s="94"/>
      <c r="B722" s="95"/>
    </row>
    <row r="723">
      <c r="A723" s="94"/>
      <c r="B723" s="95"/>
    </row>
    <row r="724">
      <c r="A724" s="94"/>
      <c r="B724" s="95"/>
    </row>
    <row r="725">
      <c r="A725" s="94"/>
      <c r="B725" s="95"/>
    </row>
    <row r="726">
      <c r="A726" s="94"/>
      <c r="B726" s="95"/>
    </row>
    <row r="727">
      <c r="A727" s="94"/>
      <c r="B727" s="95"/>
    </row>
    <row r="728">
      <c r="A728" s="94"/>
      <c r="B728" s="95"/>
    </row>
    <row r="729">
      <c r="A729" s="94"/>
      <c r="B729" s="95"/>
    </row>
    <row r="730">
      <c r="A730" s="94"/>
      <c r="B730" s="95"/>
    </row>
    <row r="731">
      <c r="A731" s="94"/>
      <c r="B731" s="95"/>
    </row>
    <row r="732">
      <c r="A732" s="94"/>
      <c r="B732" s="95"/>
    </row>
    <row r="733">
      <c r="A733" s="94"/>
      <c r="B733" s="95"/>
    </row>
    <row r="734">
      <c r="A734" s="94"/>
      <c r="B734" s="95"/>
    </row>
    <row r="735">
      <c r="A735" s="94"/>
      <c r="B735" s="95"/>
    </row>
    <row r="736">
      <c r="A736" s="94"/>
      <c r="B736" s="95"/>
    </row>
    <row r="737">
      <c r="A737" s="94"/>
      <c r="B737" s="95"/>
    </row>
    <row r="738">
      <c r="A738" s="94"/>
      <c r="B738" s="95"/>
    </row>
    <row r="739">
      <c r="A739" s="94"/>
      <c r="B739" s="95"/>
    </row>
    <row r="740">
      <c r="A740" s="94"/>
      <c r="B740" s="95"/>
    </row>
    <row r="741">
      <c r="A741" s="94"/>
      <c r="B741" s="95"/>
    </row>
    <row r="742">
      <c r="A742" s="94"/>
      <c r="B742" s="95"/>
    </row>
    <row r="743">
      <c r="A743" s="94"/>
      <c r="B743" s="95"/>
    </row>
    <row r="744">
      <c r="A744" s="94"/>
      <c r="B744" s="95"/>
    </row>
    <row r="745">
      <c r="A745" s="94"/>
      <c r="B745" s="95"/>
    </row>
    <row r="746">
      <c r="A746" s="94"/>
      <c r="B746" s="95"/>
    </row>
    <row r="747">
      <c r="A747" s="94"/>
      <c r="B747" s="95"/>
    </row>
    <row r="748">
      <c r="A748" s="94"/>
      <c r="B748" s="95"/>
    </row>
    <row r="749">
      <c r="A749" s="94"/>
      <c r="B749" s="95"/>
    </row>
    <row r="750">
      <c r="A750" s="94"/>
      <c r="B750" s="95"/>
    </row>
    <row r="751">
      <c r="A751" s="94"/>
      <c r="B751" s="95"/>
    </row>
    <row r="752">
      <c r="A752" s="94"/>
      <c r="B752" s="95"/>
    </row>
    <row r="753">
      <c r="A753" s="94"/>
      <c r="B753" s="95"/>
    </row>
    <row r="754">
      <c r="A754" s="94"/>
      <c r="B754" s="95"/>
    </row>
    <row r="755">
      <c r="A755" s="94"/>
      <c r="B755" s="95"/>
    </row>
    <row r="756">
      <c r="A756" s="94"/>
      <c r="B756" s="95"/>
    </row>
    <row r="757">
      <c r="A757" s="94"/>
      <c r="B757" s="95"/>
    </row>
    <row r="758">
      <c r="A758" s="94"/>
      <c r="B758" s="95"/>
    </row>
    <row r="759">
      <c r="A759" s="94"/>
      <c r="B759" s="95"/>
    </row>
    <row r="760">
      <c r="A760" s="94"/>
      <c r="B760" s="95"/>
    </row>
    <row r="761">
      <c r="A761" s="94"/>
      <c r="B761" s="95"/>
    </row>
    <row r="762">
      <c r="A762" s="94"/>
      <c r="B762" s="95"/>
    </row>
    <row r="763">
      <c r="A763" s="94"/>
      <c r="B763" s="95"/>
    </row>
    <row r="764">
      <c r="A764" s="94"/>
      <c r="B764" s="95"/>
    </row>
    <row r="765">
      <c r="A765" s="94"/>
      <c r="B765" s="95"/>
    </row>
    <row r="766">
      <c r="A766" s="94"/>
      <c r="B766" s="95"/>
    </row>
    <row r="767">
      <c r="A767" s="94"/>
      <c r="B767" s="95"/>
    </row>
    <row r="768">
      <c r="A768" s="94"/>
      <c r="B768" s="95"/>
    </row>
    <row r="769">
      <c r="A769" s="94"/>
      <c r="B769" s="95"/>
    </row>
    <row r="770">
      <c r="A770" s="94"/>
      <c r="B770" s="95"/>
    </row>
    <row r="771">
      <c r="A771" s="94"/>
      <c r="B771" s="95"/>
    </row>
    <row r="772">
      <c r="A772" s="94"/>
      <c r="B772" s="95"/>
    </row>
    <row r="773">
      <c r="A773" s="94"/>
      <c r="B773" s="95"/>
    </row>
    <row r="774">
      <c r="A774" s="94"/>
      <c r="B774" s="95"/>
    </row>
    <row r="775">
      <c r="A775" s="94"/>
      <c r="B775" s="95"/>
    </row>
    <row r="776">
      <c r="A776" s="94"/>
      <c r="B776" s="95"/>
    </row>
    <row r="777">
      <c r="A777" s="94"/>
      <c r="B777" s="95"/>
    </row>
    <row r="778">
      <c r="A778" s="94"/>
      <c r="B778" s="95"/>
    </row>
    <row r="779">
      <c r="A779" s="94"/>
      <c r="B779" s="95"/>
    </row>
    <row r="780">
      <c r="A780" s="94"/>
      <c r="B780" s="95"/>
    </row>
    <row r="781">
      <c r="A781" s="94"/>
      <c r="B781" s="95"/>
    </row>
    <row r="782">
      <c r="A782" s="94"/>
      <c r="B782" s="95"/>
    </row>
    <row r="783">
      <c r="A783" s="94"/>
      <c r="B783" s="95"/>
    </row>
    <row r="784">
      <c r="A784" s="94"/>
      <c r="B784" s="95"/>
    </row>
    <row r="785">
      <c r="A785" s="94"/>
      <c r="B785" s="95"/>
    </row>
    <row r="786">
      <c r="A786" s="94"/>
      <c r="B786" s="95"/>
    </row>
    <row r="787">
      <c r="A787" s="94"/>
      <c r="B787" s="95"/>
    </row>
    <row r="788">
      <c r="A788" s="94"/>
      <c r="B788" s="95"/>
    </row>
    <row r="789">
      <c r="A789" s="94"/>
      <c r="B789" s="95"/>
    </row>
    <row r="790">
      <c r="A790" s="94"/>
      <c r="B790" s="95"/>
    </row>
    <row r="791">
      <c r="A791" s="94"/>
      <c r="B791" s="95"/>
    </row>
    <row r="792">
      <c r="A792" s="94"/>
      <c r="B792" s="95"/>
    </row>
    <row r="793">
      <c r="A793" s="94"/>
      <c r="B793" s="95"/>
    </row>
    <row r="794">
      <c r="A794" s="94"/>
      <c r="B794" s="95"/>
    </row>
    <row r="795">
      <c r="A795" s="94"/>
      <c r="B795" s="95"/>
    </row>
    <row r="796">
      <c r="A796" s="94"/>
      <c r="B796" s="95"/>
    </row>
    <row r="797">
      <c r="A797" s="94"/>
      <c r="B797" s="95"/>
    </row>
    <row r="798">
      <c r="A798" s="94"/>
      <c r="B798" s="95"/>
    </row>
    <row r="799">
      <c r="A799" s="94"/>
      <c r="B799" s="95"/>
    </row>
    <row r="800">
      <c r="A800" s="94"/>
      <c r="B800" s="95"/>
    </row>
    <row r="801">
      <c r="A801" s="94"/>
      <c r="B801" s="95"/>
    </row>
    <row r="802">
      <c r="A802" s="94"/>
      <c r="B802" s="95"/>
    </row>
    <row r="803">
      <c r="A803" s="94"/>
      <c r="B803" s="95"/>
    </row>
    <row r="804">
      <c r="A804" s="94"/>
      <c r="B804" s="95"/>
    </row>
    <row r="805">
      <c r="A805" s="94"/>
      <c r="B805" s="95"/>
    </row>
    <row r="806">
      <c r="A806" s="94"/>
      <c r="B806" s="95"/>
    </row>
    <row r="807">
      <c r="A807" s="94"/>
      <c r="B807" s="95"/>
    </row>
    <row r="808">
      <c r="A808" s="94"/>
      <c r="B808" s="95"/>
    </row>
    <row r="809">
      <c r="A809" s="94"/>
      <c r="B809" s="95"/>
    </row>
    <row r="810">
      <c r="A810" s="94"/>
      <c r="B810" s="95"/>
    </row>
    <row r="811">
      <c r="A811" s="94"/>
      <c r="B811" s="95"/>
    </row>
    <row r="812">
      <c r="A812" s="94"/>
      <c r="B812" s="95"/>
    </row>
    <row r="813">
      <c r="A813" s="94"/>
      <c r="B813" s="95"/>
    </row>
    <row r="814">
      <c r="A814" s="94"/>
      <c r="B814" s="95"/>
    </row>
    <row r="815">
      <c r="A815" s="94"/>
      <c r="B815" s="95"/>
    </row>
    <row r="816">
      <c r="A816" s="94"/>
      <c r="B816" s="95"/>
    </row>
    <row r="817">
      <c r="A817" s="94"/>
      <c r="B817" s="95"/>
    </row>
    <row r="818">
      <c r="A818" s="94"/>
      <c r="B818" s="95"/>
    </row>
    <row r="819">
      <c r="A819" s="94"/>
      <c r="B819" s="95"/>
    </row>
    <row r="820">
      <c r="A820" s="94"/>
      <c r="B820" s="95"/>
    </row>
    <row r="821">
      <c r="A821" s="94"/>
      <c r="B821" s="95"/>
    </row>
    <row r="822">
      <c r="A822" s="94"/>
      <c r="B822" s="95"/>
    </row>
    <row r="823">
      <c r="A823" s="94"/>
      <c r="B823" s="95"/>
    </row>
    <row r="824">
      <c r="A824" s="94"/>
      <c r="B824" s="95"/>
    </row>
    <row r="825">
      <c r="A825" s="94"/>
      <c r="B825" s="95"/>
    </row>
    <row r="826">
      <c r="A826" s="94"/>
      <c r="B826" s="95"/>
    </row>
    <row r="827">
      <c r="A827" s="94"/>
      <c r="B827" s="95"/>
    </row>
    <row r="828">
      <c r="A828" s="94"/>
      <c r="B828" s="95"/>
    </row>
    <row r="829">
      <c r="A829" s="94"/>
      <c r="B829" s="95"/>
    </row>
    <row r="830">
      <c r="A830" s="94"/>
      <c r="B830" s="95"/>
    </row>
    <row r="831">
      <c r="A831" s="94"/>
      <c r="B831" s="95"/>
    </row>
    <row r="832">
      <c r="A832" s="94"/>
      <c r="B832" s="95"/>
    </row>
    <row r="833">
      <c r="A833" s="94"/>
      <c r="B833" s="95"/>
    </row>
    <row r="834">
      <c r="A834" s="94"/>
      <c r="B834" s="95"/>
    </row>
    <row r="835">
      <c r="A835" s="94"/>
      <c r="B835" s="95"/>
    </row>
    <row r="836">
      <c r="A836" s="94"/>
      <c r="B836" s="95"/>
    </row>
    <row r="837">
      <c r="A837" s="94"/>
      <c r="B837" s="95"/>
    </row>
    <row r="838">
      <c r="A838" s="94"/>
      <c r="B838" s="95"/>
    </row>
    <row r="839">
      <c r="A839" s="94"/>
      <c r="B839" s="95"/>
    </row>
    <row r="840">
      <c r="A840" s="94"/>
      <c r="B840" s="95"/>
    </row>
    <row r="841">
      <c r="A841" s="94"/>
      <c r="B841" s="95"/>
    </row>
    <row r="842">
      <c r="A842" s="94"/>
      <c r="B842" s="95"/>
    </row>
    <row r="843">
      <c r="A843" s="94"/>
      <c r="B843" s="95"/>
    </row>
    <row r="844">
      <c r="A844" s="94"/>
      <c r="B844" s="95"/>
    </row>
    <row r="845">
      <c r="A845" s="94"/>
      <c r="B845" s="95"/>
    </row>
    <row r="846">
      <c r="A846" s="94"/>
      <c r="B846" s="95"/>
    </row>
    <row r="847">
      <c r="A847" s="94"/>
      <c r="B847" s="95"/>
    </row>
    <row r="848">
      <c r="A848" s="94"/>
      <c r="B848" s="95"/>
    </row>
    <row r="849">
      <c r="A849" s="94"/>
      <c r="B849" s="95"/>
    </row>
    <row r="850">
      <c r="A850" s="94"/>
      <c r="B850" s="95"/>
    </row>
    <row r="851">
      <c r="A851" s="94"/>
      <c r="B851" s="95"/>
    </row>
    <row r="852">
      <c r="A852" s="94"/>
      <c r="B852" s="95"/>
    </row>
    <row r="853">
      <c r="A853" s="94"/>
      <c r="B853" s="95"/>
    </row>
    <row r="854">
      <c r="A854" s="94"/>
      <c r="B854" s="95"/>
    </row>
    <row r="855">
      <c r="A855" s="94"/>
      <c r="B855" s="95"/>
    </row>
    <row r="856">
      <c r="A856" s="94"/>
      <c r="B856" s="95"/>
    </row>
    <row r="857">
      <c r="A857" s="94"/>
      <c r="B857" s="95"/>
    </row>
    <row r="858">
      <c r="A858" s="94"/>
      <c r="B858" s="95"/>
    </row>
    <row r="859">
      <c r="A859" s="94"/>
      <c r="B859" s="95"/>
    </row>
    <row r="860">
      <c r="A860" s="94"/>
      <c r="B860" s="95"/>
    </row>
    <row r="861">
      <c r="A861" s="94"/>
      <c r="B861" s="95"/>
    </row>
    <row r="862">
      <c r="A862" s="94"/>
      <c r="B862" s="95"/>
    </row>
    <row r="863">
      <c r="A863" s="94"/>
      <c r="B863" s="95"/>
    </row>
    <row r="864">
      <c r="A864" s="94"/>
      <c r="B864" s="95"/>
    </row>
    <row r="865">
      <c r="A865" s="94"/>
      <c r="B865" s="95"/>
    </row>
    <row r="866">
      <c r="A866" s="94"/>
      <c r="B866" s="95"/>
    </row>
    <row r="867">
      <c r="A867" s="94"/>
      <c r="B867" s="95"/>
    </row>
    <row r="868">
      <c r="A868" s="94"/>
      <c r="B868" s="95"/>
    </row>
    <row r="869">
      <c r="A869" s="94"/>
      <c r="B869" s="95"/>
    </row>
    <row r="870">
      <c r="A870" s="94"/>
      <c r="B870" s="95"/>
    </row>
    <row r="871">
      <c r="A871" s="94"/>
      <c r="B871" s="95"/>
    </row>
    <row r="872">
      <c r="A872" s="94"/>
      <c r="B872" s="95"/>
    </row>
    <row r="873">
      <c r="A873" s="94"/>
      <c r="B873" s="95"/>
    </row>
    <row r="874">
      <c r="A874" s="94"/>
      <c r="B874" s="95"/>
    </row>
    <row r="875">
      <c r="A875" s="94"/>
      <c r="B875" s="95"/>
    </row>
    <row r="876">
      <c r="A876" s="94"/>
      <c r="B876" s="95"/>
    </row>
    <row r="877">
      <c r="A877" s="94"/>
      <c r="B877" s="95"/>
    </row>
    <row r="878">
      <c r="A878" s="94"/>
      <c r="B878" s="95"/>
    </row>
    <row r="879">
      <c r="A879" s="94"/>
      <c r="B879" s="95"/>
    </row>
    <row r="880">
      <c r="A880" s="94"/>
      <c r="B880" s="95"/>
    </row>
    <row r="881">
      <c r="A881" s="94"/>
      <c r="B881" s="95"/>
    </row>
    <row r="882">
      <c r="A882" s="94"/>
      <c r="B882" s="95"/>
    </row>
    <row r="883">
      <c r="A883" s="94"/>
      <c r="B883" s="95"/>
    </row>
    <row r="884">
      <c r="A884" s="94"/>
      <c r="B884" s="95"/>
    </row>
    <row r="885">
      <c r="A885" s="94"/>
      <c r="B885" s="95"/>
    </row>
    <row r="886">
      <c r="A886" s="94"/>
      <c r="B886" s="95"/>
    </row>
    <row r="887">
      <c r="A887" s="94"/>
      <c r="B887" s="95"/>
    </row>
    <row r="888">
      <c r="A888" s="94"/>
      <c r="B888" s="95"/>
    </row>
    <row r="889">
      <c r="A889" s="94"/>
      <c r="B889" s="95"/>
    </row>
    <row r="890">
      <c r="A890" s="94"/>
      <c r="B890" s="95"/>
    </row>
    <row r="891">
      <c r="A891" s="94"/>
      <c r="B891" s="95"/>
    </row>
    <row r="892">
      <c r="A892" s="94"/>
      <c r="B892" s="95"/>
    </row>
    <row r="893">
      <c r="A893" s="94"/>
      <c r="B893" s="95"/>
    </row>
    <row r="894">
      <c r="A894" s="94"/>
      <c r="B894" s="95"/>
    </row>
    <row r="895">
      <c r="A895" s="94"/>
      <c r="B895" s="95"/>
    </row>
    <row r="896">
      <c r="A896" s="94"/>
      <c r="B896" s="95"/>
    </row>
    <row r="897">
      <c r="A897" s="94"/>
      <c r="B897" s="95"/>
    </row>
    <row r="898">
      <c r="A898" s="94"/>
      <c r="B898" s="95"/>
    </row>
    <row r="899">
      <c r="A899" s="94"/>
      <c r="B899" s="95"/>
    </row>
    <row r="900">
      <c r="A900" s="94"/>
      <c r="B900" s="95"/>
    </row>
    <row r="901">
      <c r="A901" s="94"/>
      <c r="B901" s="95"/>
    </row>
    <row r="902">
      <c r="A902" s="94"/>
      <c r="B902" s="95"/>
    </row>
    <row r="903">
      <c r="A903" s="94"/>
      <c r="B903" s="95"/>
    </row>
    <row r="904">
      <c r="A904" s="94"/>
      <c r="B904" s="95"/>
    </row>
    <row r="905">
      <c r="A905" s="94"/>
      <c r="B905" s="95"/>
    </row>
    <row r="906">
      <c r="A906" s="94"/>
      <c r="B906" s="95"/>
    </row>
    <row r="907">
      <c r="A907" s="94"/>
      <c r="B907" s="95"/>
    </row>
    <row r="908">
      <c r="A908" s="94"/>
      <c r="B908" s="95"/>
    </row>
    <row r="909">
      <c r="A909" s="94"/>
      <c r="B909" s="95"/>
    </row>
    <row r="910">
      <c r="A910" s="94"/>
      <c r="B910" s="95"/>
    </row>
    <row r="911">
      <c r="A911" s="94"/>
      <c r="B911" s="95"/>
    </row>
    <row r="912">
      <c r="A912" s="94"/>
      <c r="B912" s="95"/>
    </row>
    <row r="913">
      <c r="A913" s="94"/>
      <c r="B913" s="95"/>
    </row>
    <row r="914">
      <c r="A914" s="94"/>
      <c r="B914" s="95"/>
    </row>
    <row r="915">
      <c r="A915" s="94"/>
      <c r="B915" s="95"/>
    </row>
    <row r="916">
      <c r="A916" s="94"/>
      <c r="B916" s="95"/>
    </row>
    <row r="917">
      <c r="A917" s="94"/>
      <c r="B917" s="95"/>
    </row>
    <row r="918">
      <c r="A918" s="94"/>
      <c r="B918" s="95"/>
    </row>
    <row r="919">
      <c r="A919" s="94"/>
      <c r="B919" s="95"/>
    </row>
    <row r="920">
      <c r="A920" s="94"/>
      <c r="B920" s="95"/>
    </row>
    <row r="921">
      <c r="A921" s="94"/>
      <c r="B921" s="95"/>
    </row>
    <row r="922">
      <c r="A922" s="94"/>
      <c r="B922" s="95"/>
    </row>
    <row r="923">
      <c r="A923" s="94"/>
      <c r="B923" s="95"/>
    </row>
    <row r="924">
      <c r="A924" s="94"/>
      <c r="B924" s="95"/>
    </row>
    <row r="925">
      <c r="A925" s="94"/>
      <c r="B925" s="95"/>
    </row>
    <row r="926">
      <c r="A926" s="94"/>
      <c r="B926" s="95"/>
    </row>
    <row r="927">
      <c r="A927" s="94"/>
      <c r="B927" s="95"/>
    </row>
    <row r="928">
      <c r="A928" s="94"/>
      <c r="B928" s="95"/>
    </row>
    <row r="929">
      <c r="A929" s="94"/>
      <c r="B929" s="95"/>
    </row>
    <row r="930">
      <c r="A930" s="94"/>
      <c r="B930" s="95"/>
    </row>
    <row r="931">
      <c r="A931" s="94"/>
      <c r="B931" s="95"/>
    </row>
    <row r="932">
      <c r="A932" s="94"/>
      <c r="B932" s="95"/>
    </row>
    <row r="933">
      <c r="A933" s="94"/>
      <c r="B933" s="95"/>
    </row>
    <row r="934">
      <c r="A934" s="94"/>
      <c r="B934" s="95"/>
    </row>
    <row r="935">
      <c r="A935" s="94"/>
      <c r="B935" s="95"/>
    </row>
    <row r="936">
      <c r="A936" s="94"/>
      <c r="B936" s="95"/>
    </row>
    <row r="937">
      <c r="A937" s="94"/>
      <c r="B937" s="95"/>
    </row>
    <row r="938">
      <c r="A938" s="94"/>
      <c r="B938" s="95"/>
    </row>
    <row r="939">
      <c r="A939" s="94"/>
      <c r="B939" s="95"/>
    </row>
    <row r="940">
      <c r="A940" s="94"/>
      <c r="B940" s="95"/>
    </row>
    <row r="941">
      <c r="A941" s="94"/>
      <c r="B941" s="95"/>
    </row>
    <row r="942">
      <c r="A942" s="94"/>
      <c r="B942" s="95"/>
    </row>
    <row r="943">
      <c r="A943" s="94"/>
      <c r="B943" s="95"/>
    </row>
    <row r="944">
      <c r="A944" s="94"/>
      <c r="B944" s="95"/>
    </row>
    <row r="945">
      <c r="A945" s="94"/>
      <c r="B945" s="95"/>
    </row>
    <row r="946">
      <c r="A946" s="94"/>
      <c r="B946" s="95"/>
    </row>
    <row r="947">
      <c r="A947" s="94"/>
      <c r="B947" s="95"/>
    </row>
    <row r="948">
      <c r="A948" s="94"/>
      <c r="B948" s="95"/>
    </row>
    <row r="949">
      <c r="A949" s="94"/>
      <c r="B949" s="95"/>
    </row>
    <row r="950">
      <c r="A950" s="94"/>
      <c r="B950" s="95"/>
    </row>
    <row r="951">
      <c r="A951" s="94"/>
      <c r="B951" s="95"/>
    </row>
    <row r="952">
      <c r="A952" s="94"/>
      <c r="B952" s="95"/>
    </row>
    <row r="953">
      <c r="A953" s="94"/>
      <c r="B953" s="95"/>
    </row>
    <row r="954">
      <c r="A954" s="94"/>
      <c r="B954" s="95"/>
    </row>
    <row r="955">
      <c r="A955" s="94"/>
      <c r="B955" s="95"/>
    </row>
    <row r="956">
      <c r="A956" s="94"/>
      <c r="B956" s="95"/>
    </row>
    <row r="957">
      <c r="A957" s="94"/>
      <c r="B957" s="95"/>
    </row>
    <row r="958">
      <c r="A958" s="94"/>
      <c r="B958" s="95"/>
    </row>
    <row r="959">
      <c r="A959" s="94"/>
      <c r="B959" s="95"/>
    </row>
    <row r="960">
      <c r="A960" s="94"/>
      <c r="B960" s="95"/>
    </row>
    <row r="961">
      <c r="A961" s="94"/>
      <c r="B961" s="95"/>
    </row>
    <row r="962">
      <c r="A962" s="94"/>
      <c r="B962" s="95"/>
    </row>
    <row r="963">
      <c r="A963" s="94"/>
      <c r="B963" s="95"/>
    </row>
    <row r="964">
      <c r="A964" s="94"/>
      <c r="B964" s="95"/>
    </row>
    <row r="965">
      <c r="A965" s="94"/>
      <c r="B965" s="95"/>
    </row>
    <row r="966">
      <c r="A966" s="94"/>
      <c r="B966" s="95"/>
    </row>
    <row r="967">
      <c r="A967" s="94"/>
      <c r="B967" s="95"/>
    </row>
    <row r="968">
      <c r="A968" s="94"/>
      <c r="B968" s="95"/>
    </row>
    <row r="969">
      <c r="A969" s="94"/>
      <c r="B969" s="95"/>
    </row>
    <row r="970">
      <c r="A970" s="94"/>
      <c r="B970" s="95"/>
    </row>
    <row r="971">
      <c r="A971" s="94"/>
      <c r="B971" s="95"/>
    </row>
    <row r="972">
      <c r="A972" s="94"/>
      <c r="B972" s="95"/>
    </row>
    <row r="973">
      <c r="A973" s="94"/>
      <c r="B973" s="95"/>
    </row>
    <row r="974">
      <c r="A974" s="94"/>
      <c r="B974" s="95"/>
    </row>
    <row r="975">
      <c r="A975" s="94"/>
      <c r="B975" s="95"/>
    </row>
    <row r="976">
      <c r="A976" s="94"/>
      <c r="B976" s="95"/>
    </row>
    <row r="977">
      <c r="A977" s="94"/>
      <c r="B977" s="95"/>
    </row>
    <row r="978">
      <c r="A978" s="94"/>
      <c r="B978" s="95"/>
    </row>
    <row r="979">
      <c r="A979" s="94"/>
      <c r="B979" s="95"/>
    </row>
    <row r="980">
      <c r="A980" s="94"/>
      <c r="B980" s="95"/>
    </row>
    <row r="981">
      <c r="A981" s="94"/>
      <c r="B981" s="95"/>
    </row>
    <row r="982">
      <c r="A982" s="94"/>
      <c r="B982" s="95"/>
    </row>
    <row r="983">
      <c r="A983" s="94"/>
      <c r="B983" s="95"/>
    </row>
    <row r="984">
      <c r="A984" s="94"/>
      <c r="B984" s="95"/>
    </row>
    <row r="985">
      <c r="A985" s="94"/>
      <c r="B985" s="95"/>
    </row>
    <row r="986">
      <c r="A986" s="94"/>
      <c r="B986" s="95"/>
    </row>
    <row r="987">
      <c r="A987" s="94"/>
      <c r="B987" s="95"/>
    </row>
    <row r="988">
      <c r="A988" s="94"/>
      <c r="B988" s="95"/>
    </row>
    <row r="989">
      <c r="A989" s="94"/>
      <c r="B989" s="95"/>
    </row>
    <row r="990">
      <c r="A990" s="94"/>
      <c r="B990" s="95"/>
    </row>
    <row r="991">
      <c r="A991" s="94"/>
      <c r="B991" s="95"/>
    </row>
    <row r="992">
      <c r="A992" s="94"/>
      <c r="B992" s="95"/>
    </row>
    <row r="993">
      <c r="A993" s="94"/>
      <c r="B993" s="95"/>
    </row>
    <row r="994">
      <c r="A994" s="94"/>
      <c r="B994" s="95"/>
    </row>
    <row r="995">
      <c r="A995" s="94"/>
      <c r="B995" s="95"/>
    </row>
    <row r="996">
      <c r="A996" s="94"/>
      <c r="B996" s="95"/>
    </row>
    <row r="997">
      <c r="A997" s="94"/>
      <c r="B997" s="95"/>
    </row>
    <row r="998">
      <c r="A998" s="94"/>
      <c r="B998" s="95"/>
    </row>
    <row r="999">
      <c r="A999" s="94"/>
      <c r="B999" s="95"/>
    </row>
    <row r="1000">
      <c r="A1000" s="94"/>
      <c r="B1000" s="95"/>
    </row>
    <row r="1001">
      <c r="A1001" s="94"/>
      <c r="B1001" s="95"/>
    </row>
    <row r="1002">
      <c r="A1002" s="94"/>
      <c r="B1002" s="95"/>
    </row>
    <row r="1003">
      <c r="A1003" s="94"/>
      <c r="B1003" s="95"/>
    </row>
    <row r="1004">
      <c r="A1004" s="94"/>
      <c r="B1004" s="95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43"/>
    <col customWidth="1" min="2" max="2" width="19.86"/>
    <col customWidth="1" min="3" max="3" width="22.57"/>
    <col customWidth="1" min="4" max="4" width="20.14"/>
    <col customWidth="1" min="5" max="5" width="21.14"/>
  </cols>
  <sheetData>
    <row r="1">
      <c r="A1" s="1" t="s">
        <v>391</v>
      </c>
      <c r="B1" s="1" t="s">
        <v>1</v>
      </c>
      <c r="C1" s="1" t="s">
        <v>2</v>
      </c>
      <c r="D1" s="1" t="s">
        <v>3</v>
      </c>
      <c r="E1" s="1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>
      <c r="A2" s="4" t="s">
        <v>8</v>
      </c>
      <c r="B2" s="5">
        <f>SUM(C2:E2)</f>
        <v>2366</v>
      </c>
      <c r="C2" s="6">
        <f t="shared" ref="C2:E2" si="1">SUM(C4,C7)</f>
        <v>1174</v>
      </c>
      <c r="D2" s="6">
        <f t="shared" si="1"/>
        <v>512</v>
      </c>
      <c r="E2" s="6">
        <f t="shared" si="1"/>
        <v>680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8" t="s">
        <v>9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>
      <c r="A4" s="12" t="s">
        <v>10</v>
      </c>
      <c r="B4" s="13">
        <f>SUM(C4:E4)</f>
        <v>1143</v>
      </c>
      <c r="C4" s="14">
        <v>554.0</v>
      </c>
      <c r="D4" s="14">
        <v>147.0</v>
      </c>
      <c r="E4" s="14">
        <v>442.0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hidden="1">
      <c r="A5" s="12"/>
      <c r="B5" s="16">
        <f t="shared" ref="B5:E5" si="2">DIVIDE(B4,B2)</f>
        <v>0.4830938292</v>
      </c>
      <c r="C5" s="16">
        <f t="shared" si="2"/>
        <v>0.471890971</v>
      </c>
      <c r="D5" s="16">
        <f t="shared" si="2"/>
        <v>0.287109375</v>
      </c>
      <c r="E5" s="16">
        <f t="shared" si="2"/>
        <v>0.65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>
      <c r="A6" s="12"/>
      <c r="B6" s="18">
        <f>IFERROR(__xludf.DUMMYFUNCTION("TO_PERCENT(B5)"),0.4830938292476754)</f>
        <v>0.4830938292</v>
      </c>
      <c r="C6" s="18">
        <f>IFERROR(__xludf.DUMMYFUNCTION("TO_PERCENT(C5)"),0.47189097103918226)</f>
        <v>0.471890971</v>
      </c>
      <c r="D6" s="18">
        <f>IFERROR(__xludf.DUMMYFUNCTION("TO_PERCENT(D5)"),0.287109375)</f>
        <v>0.287109375</v>
      </c>
      <c r="E6" s="18">
        <f>IFERROR(__xludf.DUMMYFUNCTION("TO_PERCENT(E5)"),0.65)</f>
        <v>0.65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>
      <c r="A7" s="12" t="s">
        <v>11</v>
      </c>
      <c r="B7" s="13">
        <f>SUM(C7:E7)</f>
        <v>1223</v>
      </c>
      <c r="C7" s="14">
        <v>620.0</v>
      </c>
      <c r="D7" s="20">
        <v>365.0</v>
      </c>
      <c r="E7" s="14">
        <v>238.0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idden="1">
      <c r="A8" s="12"/>
      <c r="B8" s="16">
        <f t="shared" ref="B8:E8" si="3">DIVIDE(B7,B2)</f>
        <v>0.5169061708</v>
      </c>
      <c r="C8" s="16">
        <f t="shared" si="3"/>
        <v>0.528109029</v>
      </c>
      <c r="D8" s="16">
        <f t="shared" si="3"/>
        <v>0.712890625</v>
      </c>
      <c r="E8" s="16">
        <f t="shared" si="3"/>
        <v>0.35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>
      <c r="A9" s="12"/>
      <c r="B9" s="18">
        <f>IFERROR(__xludf.DUMMYFUNCTION("TO_PERCENT(B8)"),0.5169061707523246)</f>
        <v>0.5169061708</v>
      </c>
      <c r="C9" s="18">
        <f>IFERROR(__xludf.DUMMYFUNCTION("TO_PERCENT(C8)"),0.5281090289608177)</f>
        <v>0.528109029</v>
      </c>
      <c r="D9" s="18">
        <f>IFERROR(__xludf.DUMMYFUNCTION("TO_PERCENT(D8)"),0.712890625)</f>
        <v>0.712890625</v>
      </c>
      <c r="E9" s="18">
        <f>IFERROR(__xludf.DUMMYFUNCTION("TO_PERCENT(E8)"),0.35)</f>
        <v>0.35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>
      <c r="A10" s="21" t="s">
        <v>12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>
      <c r="A11" s="21">
        <v>4.0</v>
      </c>
      <c r="B11" s="25">
        <f t="shared" ref="B11:B17" si="4">SUM(C11:E11)</f>
        <v>13</v>
      </c>
      <c r="C11" s="26">
        <v>1.0</v>
      </c>
      <c r="D11" s="26">
        <v>1.0</v>
      </c>
      <c r="E11" s="26">
        <v>11.0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>
      <c r="A12" s="21">
        <v>5.0</v>
      </c>
      <c r="B12" s="25">
        <f t="shared" si="4"/>
        <v>101</v>
      </c>
      <c r="C12" s="26">
        <v>10.0</v>
      </c>
      <c r="D12" s="26">
        <v>2.0</v>
      </c>
      <c r="E12" s="26">
        <v>89.0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>
      <c r="A13" s="21">
        <v>6.0</v>
      </c>
      <c r="B13" s="25">
        <f t="shared" si="4"/>
        <v>332</v>
      </c>
      <c r="C13" s="26">
        <v>121.0</v>
      </c>
      <c r="D13" s="26">
        <v>91.0</v>
      </c>
      <c r="E13" s="26">
        <v>120.0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>
      <c r="A14" s="21">
        <v>7.0</v>
      </c>
      <c r="B14" s="25">
        <f t="shared" si="4"/>
        <v>739</v>
      </c>
      <c r="C14" s="29">
        <v>357.0</v>
      </c>
      <c r="D14" s="29">
        <v>230.0</v>
      </c>
      <c r="E14" s="26">
        <v>152.0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>
      <c r="A15" s="21">
        <v>8.0</v>
      </c>
      <c r="B15" s="25">
        <f t="shared" si="4"/>
        <v>597</v>
      </c>
      <c r="C15" s="26">
        <v>275.0</v>
      </c>
      <c r="D15" s="26">
        <v>135.0</v>
      </c>
      <c r="E15" s="29">
        <v>187.0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>
      <c r="A16" s="21">
        <v>9.0</v>
      </c>
      <c r="B16" s="25">
        <f t="shared" si="4"/>
        <v>427</v>
      </c>
      <c r="C16" s="26">
        <v>274.0</v>
      </c>
      <c r="D16" s="26">
        <v>36.0</v>
      </c>
      <c r="E16" s="26">
        <v>117.0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>
      <c r="A17" s="21">
        <v>10.0</v>
      </c>
      <c r="B17" s="25">
        <f t="shared" si="4"/>
        <v>157</v>
      </c>
      <c r="C17" s="26">
        <v>136.0</v>
      </c>
      <c r="D17" s="26">
        <v>17.0</v>
      </c>
      <c r="E17" s="26">
        <v>4.0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>
      <c r="A18" s="31" t="s">
        <v>13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>
      <c r="A19" s="35" t="s">
        <v>322</v>
      </c>
      <c r="B19" s="32">
        <f t="shared" ref="B19:B28" si="5">SUM(C19:E19)</f>
        <v>1321</v>
      </c>
      <c r="C19" s="29">
        <v>812.0</v>
      </c>
      <c r="D19" s="29">
        <v>186.0</v>
      </c>
      <c r="E19" s="29">
        <v>323.0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>
      <c r="A20" s="35" t="s">
        <v>14</v>
      </c>
      <c r="B20" s="32">
        <f t="shared" si="5"/>
        <v>305</v>
      </c>
      <c r="C20" s="36">
        <v>73.0</v>
      </c>
      <c r="D20" s="36">
        <v>122.0</v>
      </c>
      <c r="E20" s="36">
        <v>110.0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>
      <c r="A21" s="35" t="s">
        <v>15</v>
      </c>
      <c r="B21" s="32">
        <f t="shared" si="5"/>
        <v>301</v>
      </c>
      <c r="C21" s="36">
        <v>98.0</v>
      </c>
      <c r="D21" s="36">
        <v>79.0</v>
      </c>
      <c r="E21" s="36">
        <v>124.0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>
      <c r="A22" s="35" t="s">
        <v>16</v>
      </c>
      <c r="B22" s="32">
        <f t="shared" si="5"/>
        <v>213</v>
      </c>
      <c r="C22" s="36">
        <v>92.0</v>
      </c>
      <c r="D22" s="36">
        <v>73.0</v>
      </c>
      <c r="E22" s="36">
        <v>48.0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>
      <c r="A23" s="38" t="s">
        <v>17</v>
      </c>
      <c r="B23" s="32">
        <f t="shared" si="5"/>
        <v>122</v>
      </c>
      <c r="C23" s="36">
        <v>49.0</v>
      </c>
      <c r="D23" s="36">
        <v>15.0</v>
      </c>
      <c r="E23" s="36">
        <v>58.0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>
      <c r="A24" s="41" t="s">
        <v>18</v>
      </c>
      <c r="B24" s="32">
        <f t="shared" si="5"/>
        <v>42</v>
      </c>
      <c r="C24" s="36">
        <v>8.0</v>
      </c>
      <c r="D24" s="36">
        <v>28.0</v>
      </c>
      <c r="E24" s="36">
        <v>6.0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>
      <c r="A25" s="41" t="s">
        <v>19</v>
      </c>
      <c r="B25" s="32">
        <f t="shared" si="5"/>
        <v>24</v>
      </c>
      <c r="C25" s="36">
        <v>20.0</v>
      </c>
      <c r="D25" s="36">
        <v>2.0</v>
      </c>
      <c r="E25" s="36">
        <v>2.0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>
      <c r="A26" s="38" t="s">
        <v>20</v>
      </c>
      <c r="B26" s="32">
        <f t="shared" si="5"/>
        <v>24</v>
      </c>
      <c r="C26" s="36">
        <v>16.0</v>
      </c>
      <c r="D26" s="36">
        <v>2.0</v>
      </c>
      <c r="E26" s="36">
        <v>6.0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>
      <c r="A27" s="41" t="s">
        <v>21</v>
      </c>
      <c r="B27" s="32">
        <f t="shared" si="5"/>
        <v>13</v>
      </c>
      <c r="C27" s="36">
        <v>6.0</v>
      </c>
      <c r="D27" s="36">
        <v>5.0</v>
      </c>
      <c r="E27" s="36">
        <v>2.0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>
      <c r="A28" s="41" t="s">
        <v>22</v>
      </c>
      <c r="B28" s="32">
        <f t="shared" si="5"/>
        <v>1</v>
      </c>
      <c r="C28" s="36"/>
      <c r="D28" s="36"/>
      <c r="E28" s="36">
        <v>1.0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>
      <c r="A29" s="43" t="s">
        <v>23</v>
      </c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>
      <c r="A30" s="48" t="s">
        <v>24</v>
      </c>
      <c r="B30" s="49">
        <f t="shared" ref="B30:B31" si="6">SUM(C30:E30)</f>
        <v>1772</v>
      </c>
      <c r="C30" s="47">
        <v>797.0</v>
      </c>
      <c r="D30" s="47">
        <v>427.0</v>
      </c>
      <c r="E30" s="47">
        <v>548.0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>
      <c r="A31" s="48" t="s">
        <v>25</v>
      </c>
      <c r="B31" s="49">
        <f t="shared" si="6"/>
        <v>594</v>
      </c>
      <c r="C31" s="47">
        <v>377.0</v>
      </c>
      <c r="D31" s="47">
        <v>85.0</v>
      </c>
      <c r="E31" s="47">
        <v>132.0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>
      <c r="A32" s="51" t="s">
        <v>26</v>
      </c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>
      <c r="A33" s="55" t="s">
        <v>27</v>
      </c>
      <c r="B33" s="56">
        <f t="shared" ref="B33:B35" si="7">SUM(C33:E33)</f>
        <v>48</v>
      </c>
      <c r="C33" s="57">
        <v>36.0</v>
      </c>
      <c r="D33" s="57">
        <v>4.0</v>
      </c>
      <c r="E33" s="57">
        <v>8.0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>
      <c r="A34" s="55" t="s">
        <v>28</v>
      </c>
      <c r="B34" s="56">
        <f t="shared" si="7"/>
        <v>1961</v>
      </c>
      <c r="C34" s="57">
        <v>1026.0</v>
      </c>
      <c r="D34" s="57">
        <v>396.0</v>
      </c>
      <c r="E34" s="57">
        <v>539.0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>
      <c r="A35" s="55" t="s">
        <v>29</v>
      </c>
      <c r="B35" s="56">
        <f t="shared" si="7"/>
        <v>357</v>
      </c>
      <c r="C35" s="57">
        <v>112.0</v>
      </c>
      <c r="D35" s="57">
        <v>112.0</v>
      </c>
      <c r="E35" s="57">
        <v>133.0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>
      <c r="A36" s="59" t="s">
        <v>30</v>
      </c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>
      <c r="A37" s="63" t="s">
        <v>31</v>
      </c>
      <c r="B37" s="64">
        <f t="shared" ref="B37:B42" si="8">SUM(C37:E37)</f>
        <v>597</v>
      </c>
      <c r="C37" s="65">
        <v>2.0</v>
      </c>
      <c r="D37" s="65">
        <v>34.0</v>
      </c>
      <c r="E37" s="29">
        <v>561.0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>
      <c r="A38" s="63" t="s">
        <v>32</v>
      </c>
      <c r="B38" s="64">
        <f t="shared" si="8"/>
        <v>1210</v>
      </c>
      <c r="C38" s="29">
        <v>1172.0</v>
      </c>
      <c r="D38" s="65">
        <v>35.0</v>
      </c>
      <c r="E38" s="65">
        <v>3.0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>
      <c r="A39" s="68" t="s">
        <v>33</v>
      </c>
      <c r="B39" s="64">
        <f t="shared" si="8"/>
        <v>346</v>
      </c>
      <c r="C39" s="65"/>
      <c r="D39" s="65">
        <v>340.0</v>
      </c>
      <c r="E39" s="65">
        <v>6.0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>
      <c r="A40" s="68" t="s">
        <v>34</v>
      </c>
      <c r="B40" s="64">
        <f t="shared" si="8"/>
        <v>106</v>
      </c>
      <c r="C40" s="65"/>
      <c r="D40" s="65"/>
      <c r="E40" s="65">
        <v>106.0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>
      <c r="A41" s="63" t="s">
        <v>35</v>
      </c>
      <c r="B41" s="64">
        <f t="shared" si="8"/>
        <v>452</v>
      </c>
      <c r="C41" s="65">
        <f t="shared" ref="C41:E41" si="9">SUM(C39:C40)</f>
        <v>0</v>
      </c>
      <c r="D41" s="29">
        <f t="shared" si="9"/>
        <v>340</v>
      </c>
      <c r="E41" s="29">
        <f t="shared" si="9"/>
        <v>112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>
      <c r="A42" s="63" t="s">
        <v>36</v>
      </c>
      <c r="B42" s="64">
        <f t="shared" si="8"/>
        <v>107</v>
      </c>
      <c r="C42" s="65"/>
      <c r="D42" s="29">
        <v>103.0</v>
      </c>
      <c r="E42" s="65">
        <v>4.0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>
      <c r="A43" s="71" t="s">
        <v>37</v>
      </c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>
      <c r="A44" s="75" t="s">
        <v>38</v>
      </c>
      <c r="B44" s="76">
        <f t="shared" ref="B44:B47" si="10">AVERAGE(C44:E44)</f>
        <v>141.1129885</v>
      </c>
      <c r="C44" s="77">
        <v>145.737478705281</v>
      </c>
      <c r="D44" s="77">
        <v>128.5333984375</v>
      </c>
      <c r="E44" s="77">
        <v>149.068088235294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</row>
    <row r="45">
      <c r="A45" s="75" t="s">
        <v>39</v>
      </c>
      <c r="B45" s="76">
        <f t="shared" si="10"/>
        <v>129</v>
      </c>
      <c r="C45" s="77">
        <v>129.0</v>
      </c>
      <c r="D45" s="77">
        <v>129.0</v>
      </c>
      <c r="E45" s="77">
        <v>129.0</v>
      </c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</row>
    <row r="46">
      <c r="A46" s="75" t="s">
        <v>40</v>
      </c>
      <c r="B46" s="76">
        <f t="shared" si="10"/>
        <v>571.6333333</v>
      </c>
      <c r="C46" s="77">
        <v>598.4</v>
      </c>
      <c r="D46" s="77">
        <v>581.2</v>
      </c>
      <c r="E46" s="77">
        <v>535.3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</row>
    <row r="47">
      <c r="A47" s="75" t="s">
        <v>41</v>
      </c>
      <c r="B47" s="76">
        <f t="shared" si="10"/>
        <v>1.433333333</v>
      </c>
      <c r="C47" s="77">
        <v>0.0</v>
      </c>
      <c r="D47" s="77">
        <v>2.0</v>
      </c>
      <c r="E47" s="77">
        <v>2.3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>
      <c r="A48" s="79" t="s">
        <v>42</v>
      </c>
      <c r="B48" s="80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>
      <c r="A49" s="108"/>
      <c r="B49" s="109"/>
      <c r="C49" s="110" t="s">
        <v>392</v>
      </c>
      <c r="D49" s="66" t="s">
        <v>326</v>
      </c>
      <c r="E49" s="66" t="s">
        <v>328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>
      <c r="A50" s="112"/>
      <c r="B50" s="109"/>
      <c r="C50" s="110" t="s">
        <v>323</v>
      </c>
      <c r="D50" s="66" t="s">
        <v>332</v>
      </c>
      <c r="E50" s="66" t="s">
        <v>333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>
      <c r="A51" s="108"/>
      <c r="B51" s="109"/>
      <c r="C51" s="110" t="s">
        <v>393</v>
      </c>
      <c r="D51" s="87" t="s">
        <v>337</v>
      </c>
      <c r="E51" s="87" t="s">
        <v>389</v>
      </c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>
      <c r="A52" s="108"/>
      <c r="B52" s="109"/>
      <c r="C52" s="91" t="s">
        <v>394</v>
      </c>
      <c r="D52" s="91" t="s">
        <v>341</v>
      </c>
      <c r="E52" s="87" t="s">
        <v>338</v>
      </c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>
      <c r="A53" s="108"/>
      <c r="B53" s="109"/>
      <c r="C53" s="91" t="s">
        <v>395</v>
      </c>
      <c r="D53" s="87" t="s">
        <v>345</v>
      </c>
      <c r="E53" s="87" t="s">
        <v>342</v>
      </c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>
      <c r="A54" s="108"/>
      <c r="B54" s="109"/>
      <c r="C54" s="91" t="s">
        <v>347</v>
      </c>
      <c r="D54" s="87" t="s">
        <v>348</v>
      </c>
      <c r="E54" s="87" t="s">
        <v>346</v>
      </c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>
      <c r="A55" s="108"/>
      <c r="B55" s="109"/>
      <c r="C55" s="91" t="s">
        <v>396</v>
      </c>
      <c r="D55" s="87" t="s">
        <v>139</v>
      </c>
      <c r="E55" s="87" t="s">
        <v>390</v>
      </c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  <row r="56">
      <c r="A56" s="108"/>
      <c r="B56" s="109"/>
      <c r="C56" s="91" t="s">
        <v>397</v>
      </c>
      <c r="D56" s="91" t="s">
        <v>353</v>
      </c>
      <c r="E56" s="87" t="s">
        <v>349</v>
      </c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</row>
    <row r="57">
      <c r="A57" s="108"/>
      <c r="B57" s="109"/>
      <c r="C57" s="91" t="s">
        <v>398</v>
      </c>
      <c r="D57" s="91" t="s">
        <v>360</v>
      </c>
      <c r="E57" s="91" t="s">
        <v>354</v>
      </c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</row>
    <row r="58">
      <c r="A58" s="108"/>
      <c r="B58" s="109"/>
      <c r="C58" s="91" t="s">
        <v>354</v>
      </c>
      <c r="D58" s="91" t="s">
        <v>356</v>
      </c>
      <c r="E58" s="91" t="s">
        <v>357</v>
      </c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</row>
    <row r="59">
      <c r="A59" s="108"/>
      <c r="B59" s="109"/>
      <c r="C59" s="91" t="s">
        <v>304</v>
      </c>
      <c r="D59" s="87"/>
      <c r="E59" s="87" t="s">
        <v>361</v>
      </c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</row>
    <row r="60">
      <c r="A60" s="108"/>
      <c r="B60" s="109"/>
      <c r="C60" s="91" t="s">
        <v>399</v>
      </c>
      <c r="D60" s="87"/>
      <c r="E60" s="87" t="s">
        <v>363</v>
      </c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</row>
    <row r="61">
      <c r="A61" s="108"/>
      <c r="B61" s="109"/>
      <c r="C61" s="91" t="s">
        <v>400</v>
      </c>
      <c r="D61" s="91"/>
      <c r="E61" s="87" t="s">
        <v>366</v>
      </c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</row>
    <row r="62">
      <c r="A62" s="108"/>
      <c r="B62" s="109"/>
      <c r="C62" s="91" t="s">
        <v>362</v>
      </c>
      <c r="D62" s="87"/>
      <c r="E62" s="87" t="s">
        <v>369</v>
      </c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  <row r="63">
      <c r="A63" s="108"/>
      <c r="B63" s="109"/>
      <c r="C63" s="91" t="s">
        <v>367</v>
      </c>
      <c r="D63" s="91"/>
      <c r="E63" s="87" t="s">
        <v>374</v>
      </c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</row>
    <row r="64">
      <c r="A64" s="108"/>
      <c r="B64" s="109"/>
      <c r="C64" s="91" t="s">
        <v>401</v>
      </c>
      <c r="D64" s="87"/>
      <c r="E64" s="91" t="s">
        <v>372</v>
      </c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</row>
    <row r="65">
      <c r="A65" s="108"/>
      <c r="B65" s="109"/>
      <c r="C65" s="91" t="s">
        <v>402</v>
      </c>
      <c r="D65" s="87"/>
      <c r="E65" s="87" t="s">
        <v>378</v>
      </c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</row>
    <row r="66">
      <c r="A66" s="89"/>
      <c r="B66" s="90"/>
      <c r="C66" s="91" t="s">
        <v>373</v>
      </c>
      <c r="D66" s="87"/>
      <c r="E66" s="91" t="s">
        <v>377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</row>
    <row r="67">
      <c r="A67" s="92"/>
      <c r="B67" s="90"/>
      <c r="C67" s="91" t="s">
        <v>403</v>
      </c>
      <c r="D67" s="92"/>
      <c r="E67" s="87" t="s">
        <v>123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</row>
    <row r="68">
      <c r="A68" s="92"/>
      <c r="B68" s="90"/>
      <c r="C68" s="91" t="s">
        <v>404</v>
      </c>
      <c r="D68" s="92"/>
      <c r="E68" s="87" t="s">
        <v>233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</row>
    <row r="69">
      <c r="A69" s="92"/>
      <c r="B69" s="90"/>
      <c r="C69" s="87" t="s">
        <v>405</v>
      </c>
      <c r="D69" s="93"/>
      <c r="E69" s="87" t="s">
        <v>353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</row>
    <row r="70">
      <c r="A70" s="92"/>
      <c r="B70" s="90"/>
      <c r="C70" s="86" t="s">
        <v>406</v>
      </c>
      <c r="E70" s="86" t="s">
        <v>380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</row>
    <row r="71">
      <c r="A71" s="92"/>
      <c r="B71" s="90"/>
      <c r="C71" s="86" t="s">
        <v>381</v>
      </c>
      <c r="E71" s="86" t="s">
        <v>234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</row>
    <row r="72">
      <c r="A72" s="92"/>
      <c r="B72" s="90"/>
      <c r="C72" s="86" t="s">
        <v>353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</row>
    <row r="73">
      <c r="A73" s="92"/>
      <c r="B73" s="90"/>
      <c r="C73" s="86" t="s">
        <v>127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</row>
    <row r="74">
      <c r="A74" s="92"/>
      <c r="B74" s="90"/>
      <c r="C74" s="91" t="s">
        <v>398</v>
      </c>
      <c r="D74" s="91" t="s">
        <v>360</v>
      </c>
      <c r="E74" s="91" t="s">
        <v>354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</row>
    <row r="75">
      <c r="A75" s="92"/>
      <c r="B75" s="90"/>
      <c r="C75" s="91" t="s">
        <v>354</v>
      </c>
      <c r="D75" s="91" t="s">
        <v>356</v>
      </c>
      <c r="E75" s="91" t="s">
        <v>357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</row>
    <row r="76">
      <c r="A76" s="92"/>
      <c r="B76" s="90"/>
      <c r="C76" s="91" t="s">
        <v>304</v>
      </c>
      <c r="D76" s="87"/>
      <c r="E76" s="87" t="s">
        <v>361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</row>
    <row r="77">
      <c r="A77" s="92"/>
      <c r="B77" s="90"/>
      <c r="C77" s="91" t="s">
        <v>399</v>
      </c>
      <c r="D77" s="87"/>
      <c r="E77" s="87" t="s">
        <v>363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</row>
    <row r="78">
      <c r="A78" s="92"/>
      <c r="B78" s="90"/>
      <c r="C78" s="91" t="s">
        <v>400</v>
      </c>
      <c r="D78" s="91"/>
      <c r="E78" s="87" t="s">
        <v>366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>
      <c r="A79" s="92"/>
      <c r="B79" s="90"/>
      <c r="C79" s="91" t="s">
        <v>362</v>
      </c>
      <c r="D79" s="87"/>
      <c r="E79" s="87" t="s">
        <v>369</v>
      </c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</row>
    <row r="80">
      <c r="A80" s="92"/>
      <c r="B80" s="90"/>
      <c r="C80" s="91" t="s">
        <v>367</v>
      </c>
      <c r="D80" s="91"/>
      <c r="E80" s="87" t="s">
        <v>374</v>
      </c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</row>
    <row r="81">
      <c r="A81" s="92"/>
      <c r="B81" s="90"/>
      <c r="C81" s="91" t="s">
        <v>401</v>
      </c>
      <c r="D81" s="87"/>
      <c r="E81" s="91" t="s">
        <v>372</v>
      </c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</row>
    <row r="82">
      <c r="A82" s="92"/>
      <c r="B82" s="90"/>
      <c r="C82" s="91" t="s">
        <v>402</v>
      </c>
      <c r="D82" s="87"/>
      <c r="E82" s="87" t="s">
        <v>378</v>
      </c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</row>
    <row r="83">
      <c r="A83" s="92"/>
      <c r="B83" s="90"/>
      <c r="C83" s="91" t="s">
        <v>373</v>
      </c>
      <c r="D83" s="87"/>
      <c r="E83" s="91" t="s">
        <v>377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</row>
    <row r="84">
      <c r="A84" s="92"/>
      <c r="B84" s="90"/>
      <c r="C84" s="91" t="s">
        <v>403</v>
      </c>
      <c r="D84" s="92"/>
      <c r="E84" s="87" t="s">
        <v>123</v>
      </c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</row>
    <row r="85">
      <c r="A85" s="92"/>
      <c r="B85" s="90"/>
      <c r="C85" s="91" t="s">
        <v>404</v>
      </c>
      <c r="D85" s="92"/>
      <c r="E85" s="87" t="s">
        <v>233</v>
      </c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</row>
    <row r="86">
      <c r="A86" s="92"/>
      <c r="B86" s="90"/>
      <c r="C86" s="87" t="s">
        <v>405</v>
      </c>
      <c r="D86" s="93"/>
      <c r="E86" s="87" t="s">
        <v>353</v>
      </c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</row>
    <row r="87">
      <c r="A87" s="94"/>
      <c r="B87" s="95"/>
      <c r="C87" s="86" t="s">
        <v>406</v>
      </c>
      <c r="E87" s="86" t="s">
        <v>380</v>
      </c>
    </row>
    <row r="88">
      <c r="A88" s="94"/>
      <c r="B88" s="95"/>
      <c r="C88" s="86" t="s">
        <v>381</v>
      </c>
      <c r="E88" s="86" t="s">
        <v>234</v>
      </c>
    </row>
    <row r="89">
      <c r="A89" s="94"/>
      <c r="B89" s="95"/>
      <c r="C89" s="86" t="s">
        <v>353</v>
      </c>
    </row>
    <row r="90">
      <c r="A90" s="94"/>
      <c r="B90" s="95"/>
      <c r="C90" s="86" t="s">
        <v>127</v>
      </c>
    </row>
    <row r="91">
      <c r="A91" s="94"/>
      <c r="B91" s="95"/>
    </row>
    <row r="92">
      <c r="A92" s="94"/>
      <c r="B92" s="95"/>
    </row>
    <row r="93">
      <c r="A93" s="94"/>
      <c r="B93" s="95"/>
    </row>
    <row r="94">
      <c r="A94" s="94"/>
      <c r="B94" s="95"/>
    </row>
    <row r="95">
      <c r="A95" s="94"/>
      <c r="B95" s="95"/>
    </row>
    <row r="96">
      <c r="A96" s="94"/>
      <c r="B96" s="95"/>
    </row>
    <row r="97">
      <c r="A97" s="94"/>
      <c r="B97" s="95"/>
    </row>
    <row r="98">
      <c r="A98" s="94"/>
      <c r="B98" s="95"/>
    </row>
    <row r="99">
      <c r="A99" s="94"/>
      <c r="B99" s="95"/>
    </row>
    <row r="100">
      <c r="A100" s="94"/>
      <c r="B100" s="95"/>
    </row>
    <row r="101">
      <c r="A101" s="94"/>
      <c r="B101" s="95"/>
    </row>
    <row r="102">
      <c r="A102" s="94"/>
      <c r="B102" s="95"/>
    </row>
    <row r="103">
      <c r="A103" s="94"/>
      <c r="B103" s="95"/>
    </row>
    <row r="104">
      <c r="A104" s="94"/>
      <c r="B104" s="95"/>
    </row>
    <row r="105">
      <c r="A105" s="94"/>
      <c r="B105" s="95"/>
    </row>
    <row r="106">
      <c r="A106" s="94"/>
      <c r="B106" s="95"/>
    </row>
    <row r="107">
      <c r="A107" s="94"/>
      <c r="B107" s="95"/>
    </row>
    <row r="108">
      <c r="A108" s="94"/>
      <c r="B108" s="95"/>
    </row>
    <row r="109">
      <c r="A109" s="94"/>
      <c r="B109" s="95"/>
    </row>
    <row r="110">
      <c r="A110" s="94"/>
      <c r="B110" s="95"/>
    </row>
    <row r="111">
      <c r="A111" s="94"/>
      <c r="B111" s="95"/>
    </row>
    <row r="112">
      <c r="A112" s="94"/>
      <c r="B112" s="95"/>
    </row>
    <row r="113">
      <c r="A113" s="94"/>
      <c r="B113" s="95"/>
    </row>
    <row r="114">
      <c r="A114" s="94"/>
      <c r="B114" s="95"/>
    </row>
    <row r="115">
      <c r="A115" s="94"/>
      <c r="B115" s="95"/>
    </row>
    <row r="116">
      <c r="A116" s="94"/>
      <c r="B116" s="95"/>
    </row>
    <row r="117">
      <c r="A117" s="94"/>
      <c r="B117" s="95"/>
    </row>
    <row r="118">
      <c r="A118" s="94"/>
      <c r="B118" s="95"/>
    </row>
    <row r="119">
      <c r="A119" s="94"/>
      <c r="B119" s="95"/>
    </row>
    <row r="120">
      <c r="A120" s="94"/>
      <c r="B120" s="95"/>
    </row>
    <row r="121">
      <c r="A121" s="94"/>
      <c r="B121" s="95"/>
    </row>
    <row r="122">
      <c r="A122" s="94"/>
      <c r="B122" s="95"/>
    </row>
    <row r="123">
      <c r="A123" s="94"/>
      <c r="B123" s="95"/>
    </row>
    <row r="124">
      <c r="A124" s="94"/>
      <c r="B124" s="95"/>
    </row>
    <row r="125">
      <c r="A125" s="94"/>
      <c r="B125" s="95"/>
    </row>
    <row r="126">
      <c r="A126" s="94"/>
      <c r="B126" s="95"/>
    </row>
    <row r="127">
      <c r="A127" s="94"/>
      <c r="B127" s="95"/>
    </row>
    <row r="128">
      <c r="A128" s="94"/>
      <c r="B128" s="95"/>
    </row>
    <row r="129">
      <c r="A129" s="94"/>
      <c r="B129" s="95"/>
    </row>
    <row r="130">
      <c r="A130" s="94"/>
      <c r="B130" s="95"/>
    </row>
    <row r="131">
      <c r="A131" s="94"/>
      <c r="B131" s="95"/>
    </row>
    <row r="132">
      <c r="A132" s="94"/>
      <c r="B132" s="95"/>
    </row>
    <row r="133">
      <c r="A133" s="94"/>
      <c r="B133" s="95"/>
    </row>
    <row r="134">
      <c r="A134" s="94"/>
      <c r="B134" s="95"/>
    </row>
    <row r="135">
      <c r="A135" s="94"/>
      <c r="B135" s="95"/>
    </row>
    <row r="136">
      <c r="A136" s="94"/>
      <c r="B136" s="95"/>
    </row>
    <row r="137">
      <c r="A137" s="94"/>
      <c r="B137" s="95"/>
    </row>
    <row r="138">
      <c r="A138" s="94"/>
      <c r="B138" s="95"/>
    </row>
    <row r="139">
      <c r="A139" s="94"/>
      <c r="B139" s="95"/>
    </row>
    <row r="140">
      <c r="A140" s="94"/>
      <c r="B140" s="95"/>
    </row>
    <row r="141">
      <c r="A141" s="94"/>
      <c r="B141" s="95"/>
    </row>
    <row r="142">
      <c r="A142" s="94"/>
      <c r="B142" s="95"/>
    </row>
    <row r="143">
      <c r="A143" s="94"/>
      <c r="B143" s="95"/>
    </row>
    <row r="144">
      <c r="A144" s="94"/>
      <c r="B144" s="95"/>
    </row>
    <row r="145">
      <c r="A145" s="94"/>
      <c r="B145" s="95"/>
    </row>
    <row r="146">
      <c r="A146" s="94"/>
      <c r="B146" s="95"/>
    </row>
    <row r="147">
      <c r="A147" s="94"/>
      <c r="B147" s="95"/>
    </row>
    <row r="148">
      <c r="A148" s="94"/>
      <c r="B148" s="95"/>
    </row>
    <row r="149">
      <c r="A149" s="94"/>
      <c r="B149" s="95"/>
    </row>
    <row r="150">
      <c r="A150" s="94"/>
      <c r="B150" s="95"/>
    </row>
    <row r="151">
      <c r="A151" s="94"/>
      <c r="B151" s="95"/>
    </row>
    <row r="152">
      <c r="A152" s="94"/>
      <c r="B152" s="95"/>
    </row>
    <row r="153">
      <c r="A153" s="94"/>
      <c r="B153" s="95"/>
    </row>
    <row r="154">
      <c r="A154" s="94"/>
      <c r="B154" s="95"/>
    </row>
    <row r="155">
      <c r="A155" s="94"/>
      <c r="B155" s="95"/>
    </row>
    <row r="156">
      <c r="A156" s="94"/>
      <c r="B156" s="95"/>
    </row>
    <row r="157">
      <c r="A157" s="94"/>
      <c r="B157" s="95"/>
    </row>
    <row r="158">
      <c r="A158" s="94"/>
      <c r="B158" s="95"/>
    </row>
    <row r="159">
      <c r="A159" s="94"/>
      <c r="B159" s="95"/>
    </row>
    <row r="160">
      <c r="A160" s="94"/>
      <c r="B160" s="95"/>
    </row>
    <row r="161">
      <c r="A161" s="94"/>
      <c r="B161" s="95"/>
    </row>
    <row r="162">
      <c r="A162" s="94"/>
      <c r="B162" s="95"/>
    </row>
    <row r="163">
      <c r="A163" s="94"/>
      <c r="B163" s="95"/>
    </row>
    <row r="164">
      <c r="A164" s="94"/>
      <c r="B164" s="95"/>
    </row>
    <row r="165">
      <c r="A165" s="94"/>
      <c r="B165" s="95"/>
    </row>
    <row r="166">
      <c r="A166" s="94"/>
      <c r="B166" s="95"/>
    </row>
    <row r="167">
      <c r="A167" s="94"/>
      <c r="B167" s="95"/>
    </row>
    <row r="168">
      <c r="A168" s="94"/>
      <c r="B168" s="95"/>
    </row>
    <row r="169">
      <c r="A169" s="94"/>
      <c r="B169" s="95"/>
    </row>
    <row r="170">
      <c r="A170" s="94"/>
      <c r="B170" s="95"/>
    </row>
    <row r="171">
      <c r="A171" s="94"/>
      <c r="B171" s="95"/>
    </row>
    <row r="172">
      <c r="A172" s="94"/>
      <c r="B172" s="95"/>
    </row>
    <row r="173">
      <c r="A173" s="94"/>
      <c r="B173" s="95"/>
    </row>
    <row r="174">
      <c r="A174" s="94"/>
      <c r="B174" s="95"/>
    </row>
    <row r="175">
      <c r="A175" s="94"/>
      <c r="B175" s="95"/>
    </row>
    <row r="176">
      <c r="A176" s="94"/>
      <c r="B176" s="95"/>
    </row>
    <row r="177">
      <c r="A177" s="94"/>
      <c r="B177" s="95"/>
    </row>
    <row r="178">
      <c r="A178" s="94"/>
      <c r="B178" s="95"/>
    </row>
    <row r="179">
      <c r="A179" s="94"/>
      <c r="B179" s="95"/>
    </row>
    <row r="180">
      <c r="A180" s="94"/>
      <c r="B180" s="95"/>
    </row>
    <row r="181">
      <c r="A181" s="94"/>
      <c r="B181" s="95"/>
    </row>
    <row r="182">
      <c r="A182" s="94"/>
      <c r="B182" s="95"/>
    </row>
    <row r="183">
      <c r="A183" s="94"/>
      <c r="B183" s="95"/>
    </row>
    <row r="184">
      <c r="A184" s="94"/>
      <c r="B184" s="95"/>
    </row>
    <row r="185">
      <c r="A185" s="94"/>
      <c r="B185" s="95"/>
    </row>
    <row r="186">
      <c r="A186" s="94"/>
      <c r="B186" s="95"/>
    </row>
    <row r="187">
      <c r="A187" s="94"/>
      <c r="B187" s="95"/>
    </row>
    <row r="188">
      <c r="A188" s="94"/>
      <c r="B188" s="95"/>
    </row>
    <row r="189">
      <c r="A189" s="94"/>
      <c r="B189" s="95"/>
    </row>
    <row r="190">
      <c r="A190" s="94"/>
      <c r="B190" s="95"/>
    </row>
    <row r="191">
      <c r="A191" s="94"/>
      <c r="B191" s="95"/>
    </row>
    <row r="192">
      <c r="A192" s="94"/>
      <c r="B192" s="95"/>
    </row>
    <row r="193">
      <c r="A193" s="94"/>
      <c r="B193" s="95"/>
    </row>
    <row r="194">
      <c r="A194" s="94"/>
      <c r="B194" s="95"/>
    </row>
    <row r="195">
      <c r="A195" s="94"/>
      <c r="B195" s="95"/>
    </row>
    <row r="196">
      <c r="A196" s="94"/>
      <c r="B196" s="95"/>
    </row>
    <row r="197">
      <c r="A197" s="94"/>
      <c r="B197" s="95"/>
    </row>
    <row r="198">
      <c r="A198" s="94"/>
      <c r="B198" s="95"/>
    </row>
    <row r="199">
      <c r="A199" s="94"/>
      <c r="B199" s="95"/>
    </row>
    <row r="200">
      <c r="A200" s="94"/>
      <c r="B200" s="95"/>
    </row>
    <row r="201">
      <c r="A201" s="94"/>
      <c r="B201" s="95"/>
    </row>
    <row r="202">
      <c r="A202" s="94"/>
      <c r="B202" s="95"/>
    </row>
    <row r="203">
      <c r="A203" s="94"/>
      <c r="B203" s="95"/>
    </row>
    <row r="204">
      <c r="A204" s="94"/>
      <c r="B204" s="95"/>
    </row>
    <row r="205">
      <c r="A205" s="94"/>
      <c r="B205" s="95"/>
    </row>
    <row r="206">
      <c r="A206" s="94"/>
      <c r="B206" s="95"/>
    </row>
    <row r="207">
      <c r="A207" s="94"/>
      <c r="B207" s="95"/>
    </row>
    <row r="208">
      <c r="A208" s="94"/>
      <c r="B208" s="95"/>
    </row>
    <row r="209">
      <c r="A209" s="94"/>
      <c r="B209" s="95"/>
    </row>
    <row r="210">
      <c r="A210" s="94"/>
      <c r="B210" s="95"/>
    </row>
    <row r="211">
      <c r="A211" s="94"/>
      <c r="B211" s="95"/>
    </row>
    <row r="212">
      <c r="A212" s="94"/>
      <c r="B212" s="95"/>
    </row>
    <row r="213">
      <c r="A213" s="94"/>
      <c r="B213" s="95"/>
    </row>
    <row r="214">
      <c r="A214" s="94"/>
      <c r="B214" s="95"/>
    </row>
    <row r="215">
      <c r="A215" s="94"/>
      <c r="B215" s="95"/>
    </row>
    <row r="216">
      <c r="A216" s="94"/>
      <c r="B216" s="95"/>
    </row>
    <row r="217">
      <c r="A217" s="94"/>
      <c r="B217" s="95"/>
    </row>
    <row r="218">
      <c r="A218" s="94"/>
      <c r="B218" s="95"/>
    </row>
    <row r="219">
      <c r="A219" s="94"/>
      <c r="B219" s="95"/>
    </row>
    <row r="220">
      <c r="A220" s="94"/>
      <c r="B220" s="95"/>
    </row>
    <row r="221">
      <c r="A221" s="94"/>
      <c r="B221" s="95"/>
    </row>
    <row r="222">
      <c r="A222" s="94"/>
      <c r="B222" s="95"/>
    </row>
    <row r="223">
      <c r="A223" s="94"/>
      <c r="B223" s="95"/>
    </row>
    <row r="224">
      <c r="A224" s="94"/>
      <c r="B224" s="95"/>
    </row>
    <row r="225">
      <c r="A225" s="94"/>
      <c r="B225" s="95"/>
    </row>
    <row r="226">
      <c r="A226" s="94"/>
      <c r="B226" s="95"/>
    </row>
    <row r="227">
      <c r="A227" s="94"/>
      <c r="B227" s="95"/>
    </row>
    <row r="228">
      <c r="A228" s="94"/>
      <c r="B228" s="95"/>
    </row>
    <row r="229">
      <c r="A229" s="94"/>
      <c r="B229" s="95"/>
    </row>
    <row r="230">
      <c r="A230" s="94"/>
      <c r="B230" s="95"/>
    </row>
    <row r="231">
      <c r="A231" s="94"/>
      <c r="B231" s="95"/>
    </row>
    <row r="232">
      <c r="A232" s="94"/>
      <c r="B232" s="95"/>
    </row>
    <row r="233">
      <c r="A233" s="94"/>
      <c r="B233" s="95"/>
    </row>
    <row r="234">
      <c r="A234" s="94"/>
      <c r="B234" s="95"/>
    </row>
    <row r="235">
      <c r="A235" s="94"/>
      <c r="B235" s="95"/>
    </row>
    <row r="236">
      <c r="A236" s="94"/>
      <c r="B236" s="95"/>
    </row>
    <row r="237">
      <c r="A237" s="94"/>
      <c r="B237" s="95"/>
    </row>
    <row r="238">
      <c r="A238" s="94"/>
      <c r="B238" s="95"/>
    </row>
    <row r="239">
      <c r="A239" s="94"/>
      <c r="B239" s="95"/>
    </row>
    <row r="240">
      <c r="A240" s="94"/>
      <c r="B240" s="95"/>
    </row>
    <row r="241">
      <c r="A241" s="94"/>
      <c r="B241" s="95"/>
    </row>
    <row r="242">
      <c r="A242" s="94"/>
      <c r="B242" s="95"/>
    </row>
    <row r="243">
      <c r="A243" s="94"/>
      <c r="B243" s="95"/>
    </row>
    <row r="244">
      <c r="A244" s="94"/>
      <c r="B244" s="95"/>
    </row>
    <row r="245">
      <c r="A245" s="94"/>
      <c r="B245" s="95"/>
    </row>
    <row r="246">
      <c r="A246" s="94"/>
      <c r="B246" s="95"/>
    </row>
    <row r="247">
      <c r="A247" s="94"/>
      <c r="B247" s="95"/>
    </row>
    <row r="248">
      <c r="A248" s="94"/>
      <c r="B248" s="95"/>
    </row>
    <row r="249">
      <c r="A249" s="94"/>
      <c r="B249" s="95"/>
    </row>
    <row r="250">
      <c r="A250" s="94"/>
      <c r="B250" s="95"/>
    </row>
    <row r="251">
      <c r="A251" s="94"/>
      <c r="B251" s="95"/>
    </row>
    <row r="252">
      <c r="A252" s="94"/>
      <c r="B252" s="95"/>
    </row>
    <row r="253">
      <c r="A253" s="94"/>
      <c r="B253" s="95"/>
    </row>
    <row r="254">
      <c r="A254" s="94"/>
      <c r="B254" s="95"/>
    </row>
    <row r="255">
      <c r="A255" s="94"/>
      <c r="B255" s="95"/>
    </row>
    <row r="256">
      <c r="A256" s="94"/>
      <c r="B256" s="95"/>
    </row>
    <row r="257">
      <c r="A257" s="94"/>
      <c r="B257" s="95"/>
    </row>
    <row r="258">
      <c r="A258" s="94"/>
      <c r="B258" s="95"/>
    </row>
    <row r="259">
      <c r="A259" s="94"/>
      <c r="B259" s="95"/>
    </row>
    <row r="260">
      <c r="A260" s="94"/>
      <c r="B260" s="95"/>
    </row>
    <row r="261">
      <c r="A261" s="94"/>
      <c r="B261" s="95"/>
    </row>
    <row r="262">
      <c r="A262" s="94"/>
      <c r="B262" s="95"/>
    </row>
    <row r="263">
      <c r="A263" s="94"/>
      <c r="B263" s="95"/>
    </row>
    <row r="264">
      <c r="A264" s="94"/>
      <c r="B264" s="95"/>
    </row>
    <row r="265">
      <c r="A265" s="94"/>
      <c r="B265" s="95"/>
    </row>
    <row r="266">
      <c r="A266" s="94"/>
      <c r="B266" s="95"/>
    </row>
    <row r="267">
      <c r="A267" s="94"/>
      <c r="B267" s="95"/>
    </row>
    <row r="268">
      <c r="A268" s="94"/>
      <c r="B268" s="95"/>
    </row>
    <row r="269">
      <c r="A269" s="94"/>
      <c r="B269" s="95"/>
    </row>
    <row r="270">
      <c r="A270" s="94"/>
      <c r="B270" s="95"/>
    </row>
    <row r="271">
      <c r="A271" s="94"/>
      <c r="B271" s="95"/>
    </row>
    <row r="272">
      <c r="A272" s="94"/>
      <c r="B272" s="95"/>
    </row>
    <row r="273">
      <c r="A273" s="94"/>
      <c r="B273" s="95"/>
    </row>
    <row r="274">
      <c r="A274" s="94"/>
      <c r="B274" s="95"/>
    </row>
    <row r="275">
      <c r="A275" s="94"/>
      <c r="B275" s="95"/>
    </row>
    <row r="276">
      <c r="A276" s="94"/>
      <c r="B276" s="95"/>
    </row>
    <row r="277">
      <c r="A277" s="94"/>
      <c r="B277" s="95"/>
    </row>
    <row r="278">
      <c r="A278" s="94"/>
      <c r="B278" s="95"/>
    </row>
    <row r="279">
      <c r="A279" s="94"/>
      <c r="B279" s="95"/>
    </row>
    <row r="280">
      <c r="A280" s="94"/>
      <c r="B280" s="95"/>
    </row>
    <row r="281">
      <c r="A281" s="94"/>
      <c r="B281" s="95"/>
    </row>
    <row r="282">
      <c r="A282" s="94"/>
      <c r="B282" s="95"/>
    </row>
    <row r="283">
      <c r="A283" s="94"/>
      <c r="B283" s="95"/>
    </row>
    <row r="284">
      <c r="A284" s="94"/>
      <c r="B284" s="95"/>
    </row>
    <row r="285">
      <c r="A285" s="94"/>
      <c r="B285" s="95"/>
    </row>
    <row r="286">
      <c r="A286" s="94"/>
      <c r="B286" s="95"/>
    </row>
    <row r="287">
      <c r="A287" s="94"/>
      <c r="B287" s="95"/>
    </row>
    <row r="288">
      <c r="A288" s="94"/>
      <c r="B288" s="95"/>
    </row>
    <row r="289">
      <c r="A289" s="94"/>
      <c r="B289" s="95"/>
    </row>
    <row r="290">
      <c r="A290" s="94"/>
      <c r="B290" s="95"/>
    </row>
    <row r="291">
      <c r="A291" s="94"/>
      <c r="B291" s="95"/>
    </row>
    <row r="292">
      <c r="A292" s="94"/>
      <c r="B292" s="95"/>
    </row>
    <row r="293">
      <c r="A293" s="94"/>
      <c r="B293" s="95"/>
    </row>
    <row r="294">
      <c r="A294" s="94"/>
      <c r="B294" s="95"/>
    </row>
    <row r="295">
      <c r="A295" s="94"/>
      <c r="B295" s="95"/>
    </row>
    <row r="296">
      <c r="A296" s="94"/>
      <c r="B296" s="95"/>
    </row>
    <row r="297">
      <c r="A297" s="94"/>
      <c r="B297" s="95"/>
    </row>
    <row r="298">
      <c r="A298" s="94"/>
      <c r="B298" s="95"/>
    </row>
    <row r="299">
      <c r="A299" s="94"/>
      <c r="B299" s="95"/>
    </row>
    <row r="300">
      <c r="A300" s="94"/>
      <c r="B300" s="95"/>
    </row>
    <row r="301">
      <c r="A301" s="94"/>
      <c r="B301" s="95"/>
    </row>
    <row r="302">
      <c r="A302" s="94"/>
      <c r="B302" s="95"/>
    </row>
    <row r="303">
      <c r="A303" s="94"/>
      <c r="B303" s="95"/>
    </row>
    <row r="304">
      <c r="A304" s="94"/>
      <c r="B304" s="95"/>
    </row>
    <row r="305">
      <c r="A305" s="94"/>
      <c r="B305" s="95"/>
    </row>
    <row r="306">
      <c r="A306" s="94"/>
      <c r="B306" s="95"/>
    </row>
    <row r="307">
      <c r="A307" s="94"/>
      <c r="B307" s="95"/>
    </row>
    <row r="308">
      <c r="A308" s="94"/>
      <c r="B308" s="95"/>
    </row>
    <row r="309">
      <c r="A309" s="94"/>
      <c r="B309" s="95"/>
    </row>
    <row r="310">
      <c r="A310" s="94"/>
      <c r="B310" s="95"/>
    </row>
    <row r="311">
      <c r="A311" s="94"/>
      <c r="B311" s="95"/>
    </row>
    <row r="312">
      <c r="A312" s="94"/>
      <c r="B312" s="95"/>
    </row>
    <row r="313">
      <c r="A313" s="94"/>
      <c r="B313" s="95"/>
    </row>
    <row r="314">
      <c r="A314" s="94"/>
      <c r="B314" s="95"/>
    </row>
    <row r="315">
      <c r="A315" s="94"/>
      <c r="B315" s="95"/>
    </row>
    <row r="316">
      <c r="A316" s="94"/>
      <c r="B316" s="95"/>
    </row>
    <row r="317">
      <c r="A317" s="94"/>
      <c r="B317" s="95"/>
    </row>
    <row r="318">
      <c r="A318" s="94"/>
      <c r="B318" s="95"/>
    </row>
    <row r="319">
      <c r="A319" s="94"/>
      <c r="B319" s="95"/>
    </row>
    <row r="320">
      <c r="A320" s="94"/>
      <c r="B320" s="95"/>
    </row>
    <row r="321">
      <c r="A321" s="94"/>
      <c r="B321" s="95"/>
    </row>
    <row r="322">
      <c r="A322" s="94"/>
      <c r="B322" s="95"/>
    </row>
    <row r="323">
      <c r="A323" s="94"/>
      <c r="B323" s="95"/>
    </row>
    <row r="324">
      <c r="A324" s="94"/>
      <c r="B324" s="95"/>
    </row>
    <row r="325">
      <c r="A325" s="94"/>
      <c r="B325" s="95"/>
    </row>
    <row r="326">
      <c r="A326" s="94"/>
      <c r="B326" s="95"/>
    </row>
    <row r="327">
      <c r="A327" s="94"/>
      <c r="B327" s="95"/>
    </row>
    <row r="328">
      <c r="A328" s="94"/>
      <c r="B328" s="95"/>
    </row>
    <row r="329">
      <c r="A329" s="94"/>
      <c r="B329" s="95"/>
    </row>
    <row r="330">
      <c r="A330" s="94"/>
      <c r="B330" s="95"/>
    </row>
    <row r="331">
      <c r="A331" s="94"/>
      <c r="B331" s="95"/>
    </row>
    <row r="332">
      <c r="A332" s="94"/>
      <c r="B332" s="95"/>
    </row>
    <row r="333">
      <c r="A333" s="94"/>
      <c r="B333" s="95"/>
    </row>
    <row r="334">
      <c r="A334" s="94"/>
      <c r="B334" s="95"/>
    </row>
    <row r="335">
      <c r="A335" s="94"/>
      <c r="B335" s="95"/>
    </row>
    <row r="336">
      <c r="A336" s="94"/>
      <c r="B336" s="95"/>
    </row>
    <row r="337">
      <c r="A337" s="94"/>
      <c r="B337" s="95"/>
    </row>
    <row r="338">
      <c r="A338" s="94"/>
      <c r="B338" s="95"/>
    </row>
    <row r="339">
      <c r="A339" s="94"/>
      <c r="B339" s="95"/>
    </row>
    <row r="340">
      <c r="A340" s="94"/>
      <c r="B340" s="95"/>
    </row>
    <row r="341">
      <c r="A341" s="94"/>
      <c r="B341" s="95"/>
    </row>
    <row r="342">
      <c r="A342" s="94"/>
      <c r="B342" s="95"/>
    </row>
    <row r="343">
      <c r="A343" s="94"/>
      <c r="B343" s="95"/>
    </row>
    <row r="344">
      <c r="A344" s="94"/>
      <c r="B344" s="95"/>
    </row>
    <row r="345">
      <c r="A345" s="94"/>
      <c r="B345" s="95"/>
    </row>
    <row r="346">
      <c r="A346" s="94"/>
      <c r="B346" s="95"/>
    </row>
    <row r="347">
      <c r="A347" s="94"/>
      <c r="B347" s="95"/>
    </row>
    <row r="348">
      <c r="A348" s="94"/>
      <c r="B348" s="95"/>
    </row>
    <row r="349">
      <c r="A349" s="94"/>
      <c r="B349" s="95"/>
    </row>
    <row r="350">
      <c r="A350" s="94"/>
      <c r="B350" s="95"/>
    </row>
    <row r="351">
      <c r="A351" s="94"/>
      <c r="B351" s="95"/>
    </row>
    <row r="352">
      <c r="A352" s="94"/>
      <c r="B352" s="95"/>
    </row>
    <row r="353">
      <c r="A353" s="94"/>
      <c r="B353" s="95"/>
    </row>
    <row r="354">
      <c r="A354" s="94"/>
      <c r="B354" s="95"/>
    </row>
    <row r="355">
      <c r="A355" s="94"/>
      <c r="B355" s="95"/>
    </row>
    <row r="356">
      <c r="A356" s="94"/>
      <c r="B356" s="95"/>
    </row>
    <row r="357">
      <c r="A357" s="94"/>
      <c r="B357" s="95"/>
    </row>
    <row r="358">
      <c r="A358" s="94"/>
      <c r="B358" s="95"/>
    </row>
    <row r="359">
      <c r="A359" s="94"/>
      <c r="B359" s="95"/>
    </row>
    <row r="360">
      <c r="A360" s="94"/>
      <c r="B360" s="95"/>
    </row>
    <row r="361">
      <c r="A361" s="94"/>
      <c r="B361" s="95"/>
    </row>
    <row r="362">
      <c r="A362" s="94"/>
      <c r="B362" s="95"/>
    </row>
    <row r="363">
      <c r="A363" s="94"/>
      <c r="B363" s="95"/>
    </row>
    <row r="364">
      <c r="A364" s="94"/>
      <c r="B364" s="95"/>
    </row>
    <row r="365">
      <c r="A365" s="94"/>
      <c r="B365" s="95"/>
    </row>
    <row r="366">
      <c r="A366" s="94"/>
      <c r="B366" s="95"/>
    </row>
    <row r="367">
      <c r="A367" s="94"/>
      <c r="B367" s="95"/>
    </row>
    <row r="368">
      <c r="A368" s="94"/>
      <c r="B368" s="95"/>
    </row>
    <row r="369">
      <c r="A369" s="94"/>
      <c r="B369" s="95"/>
    </row>
    <row r="370">
      <c r="A370" s="94"/>
      <c r="B370" s="95"/>
    </row>
    <row r="371">
      <c r="A371" s="94"/>
      <c r="B371" s="95"/>
    </row>
    <row r="372">
      <c r="A372" s="94"/>
      <c r="B372" s="95"/>
    </row>
    <row r="373">
      <c r="A373" s="94"/>
      <c r="B373" s="95"/>
    </row>
    <row r="374">
      <c r="A374" s="94"/>
      <c r="B374" s="95"/>
    </row>
    <row r="375">
      <c r="A375" s="94"/>
      <c r="B375" s="95"/>
    </row>
    <row r="376">
      <c r="A376" s="94"/>
      <c r="B376" s="95"/>
    </row>
    <row r="377">
      <c r="A377" s="94"/>
      <c r="B377" s="95"/>
    </row>
    <row r="378">
      <c r="A378" s="94"/>
      <c r="B378" s="95"/>
    </row>
    <row r="379">
      <c r="A379" s="94"/>
      <c r="B379" s="95"/>
    </row>
    <row r="380">
      <c r="A380" s="94"/>
      <c r="B380" s="95"/>
    </row>
    <row r="381">
      <c r="A381" s="94"/>
      <c r="B381" s="95"/>
    </row>
    <row r="382">
      <c r="A382" s="94"/>
      <c r="B382" s="95"/>
    </row>
    <row r="383">
      <c r="A383" s="94"/>
      <c r="B383" s="95"/>
    </row>
    <row r="384">
      <c r="A384" s="94"/>
      <c r="B384" s="95"/>
    </row>
    <row r="385">
      <c r="A385" s="94"/>
      <c r="B385" s="95"/>
    </row>
    <row r="386">
      <c r="A386" s="94"/>
      <c r="B386" s="95"/>
    </row>
    <row r="387">
      <c r="A387" s="94"/>
      <c r="B387" s="95"/>
    </row>
    <row r="388">
      <c r="A388" s="94"/>
      <c r="B388" s="95"/>
    </row>
    <row r="389">
      <c r="A389" s="94"/>
      <c r="B389" s="95"/>
    </row>
    <row r="390">
      <c r="A390" s="94"/>
      <c r="B390" s="95"/>
    </row>
    <row r="391">
      <c r="A391" s="94"/>
      <c r="B391" s="95"/>
    </row>
    <row r="392">
      <c r="A392" s="94"/>
      <c r="B392" s="95"/>
    </row>
    <row r="393">
      <c r="A393" s="94"/>
      <c r="B393" s="95"/>
    </row>
    <row r="394">
      <c r="A394" s="94"/>
      <c r="B394" s="95"/>
    </row>
    <row r="395">
      <c r="A395" s="94"/>
      <c r="B395" s="95"/>
    </row>
    <row r="396">
      <c r="A396" s="94"/>
      <c r="B396" s="95"/>
    </row>
    <row r="397">
      <c r="A397" s="94"/>
      <c r="B397" s="95"/>
    </row>
    <row r="398">
      <c r="A398" s="94"/>
      <c r="B398" s="95"/>
    </row>
    <row r="399">
      <c r="A399" s="94"/>
      <c r="B399" s="95"/>
    </row>
    <row r="400">
      <c r="A400" s="94"/>
      <c r="B400" s="95"/>
    </row>
    <row r="401">
      <c r="A401" s="94"/>
      <c r="B401" s="95"/>
    </row>
    <row r="402">
      <c r="A402" s="94"/>
      <c r="B402" s="95"/>
    </row>
    <row r="403">
      <c r="A403" s="94"/>
      <c r="B403" s="95"/>
    </row>
    <row r="404">
      <c r="A404" s="94"/>
      <c r="B404" s="95"/>
    </row>
    <row r="405">
      <c r="A405" s="94"/>
      <c r="B405" s="95"/>
    </row>
    <row r="406">
      <c r="A406" s="94"/>
      <c r="B406" s="95"/>
    </row>
    <row r="407">
      <c r="A407" s="94"/>
      <c r="B407" s="95"/>
    </row>
    <row r="408">
      <c r="A408" s="94"/>
      <c r="B408" s="95"/>
    </row>
    <row r="409">
      <c r="A409" s="94"/>
      <c r="B409" s="95"/>
    </row>
    <row r="410">
      <c r="A410" s="94"/>
      <c r="B410" s="95"/>
    </row>
    <row r="411">
      <c r="A411" s="94"/>
      <c r="B411" s="95"/>
    </row>
    <row r="412">
      <c r="A412" s="94"/>
      <c r="B412" s="95"/>
    </row>
    <row r="413">
      <c r="A413" s="94"/>
      <c r="B413" s="95"/>
    </row>
    <row r="414">
      <c r="A414" s="94"/>
      <c r="B414" s="95"/>
    </row>
    <row r="415">
      <c r="A415" s="94"/>
      <c r="B415" s="95"/>
    </row>
    <row r="416">
      <c r="A416" s="94"/>
      <c r="B416" s="95"/>
    </row>
    <row r="417">
      <c r="A417" s="94"/>
      <c r="B417" s="95"/>
    </row>
    <row r="418">
      <c r="A418" s="94"/>
      <c r="B418" s="95"/>
    </row>
    <row r="419">
      <c r="A419" s="94"/>
      <c r="B419" s="95"/>
    </row>
    <row r="420">
      <c r="A420" s="94"/>
      <c r="B420" s="95"/>
    </row>
    <row r="421">
      <c r="A421" s="94"/>
      <c r="B421" s="95"/>
    </row>
    <row r="422">
      <c r="A422" s="94"/>
      <c r="B422" s="95"/>
    </row>
    <row r="423">
      <c r="A423" s="94"/>
      <c r="B423" s="95"/>
    </row>
    <row r="424">
      <c r="A424" s="94"/>
      <c r="B424" s="95"/>
    </row>
    <row r="425">
      <c r="A425" s="94"/>
      <c r="B425" s="95"/>
    </row>
    <row r="426">
      <c r="A426" s="94"/>
      <c r="B426" s="95"/>
    </row>
    <row r="427">
      <c r="A427" s="94"/>
      <c r="B427" s="95"/>
    </row>
    <row r="428">
      <c r="A428" s="94"/>
      <c r="B428" s="95"/>
    </row>
    <row r="429">
      <c r="A429" s="94"/>
      <c r="B429" s="95"/>
    </row>
    <row r="430">
      <c r="A430" s="94"/>
      <c r="B430" s="95"/>
    </row>
    <row r="431">
      <c r="A431" s="94"/>
      <c r="B431" s="95"/>
    </row>
    <row r="432">
      <c r="A432" s="94"/>
      <c r="B432" s="95"/>
    </row>
    <row r="433">
      <c r="A433" s="94"/>
      <c r="B433" s="95"/>
    </row>
    <row r="434">
      <c r="A434" s="94"/>
      <c r="B434" s="95"/>
    </row>
    <row r="435">
      <c r="A435" s="94"/>
      <c r="B435" s="95"/>
    </row>
    <row r="436">
      <c r="A436" s="94"/>
      <c r="B436" s="95"/>
    </row>
    <row r="437">
      <c r="A437" s="94"/>
      <c r="B437" s="95"/>
    </row>
    <row r="438">
      <c r="A438" s="94"/>
      <c r="B438" s="95"/>
    </row>
    <row r="439">
      <c r="A439" s="94"/>
      <c r="B439" s="95"/>
    </row>
    <row r="440">
      <c r="A440" s="94"/>
      <c r="B440" s="95"/>
    </row>
    <row r="441">
      <c r="A441" s="94"/>
      <c r="B441" s="95"/>
    </row>
    <row r="442">
      <c r="A442" s="94"/>
      <c r="B442" s="95"/>
    </row>
    <row r="443">
      <c r="A443" s="94"/>
      <c r="B443" s="95"/>
    </row>
    <row r="444">
      <c r="A444" s="94"/>
      <c r="B444" s="95"/>
    </row>
    <row r="445">
      <c r="A445" s="94"/>
      <c r="B445" s="95"/>
    </row>
    <row r="446">
      <c r="A446" s="94"/>
      <c r="B446" s="95"/>
    </row>
    <row r="447">
      <c r="A447" s="94"/>
      <c r="B447" s="95"/>
    </row>
    <row r="448">
      <c r="A448" s="94"/>
      <c r="B448" s="95"/>
    </row>
    <row r="449">
      <c r="A449" s="94"/>
      <c r="B449" s="95"/>
    </row>
    <row r="450">
      <c r="A450" s="94"/>
      <c r="B450" s="95"/>
    </row>
    <row r="451">
      <c r="A451" s="94"/>
      <c r="B451" s="95"/>
    </row>
    <row r="452">
      <c r="A452" s="94"/>
      <c r="B452" s="95"/>
    </row>
    <row r="453">
      <c r="A453" s="94"/>
      <c r="B453" s="95"/>
    </row>
    <row r="454">
      <c r="A454" s="94"/>
      <c r="B454" s="95"/>
    </row>
    <row r="455">
      <c r="A455" s="94"/>
      <c r="B455" s="95"/>
    </row>
    <row r="456">
      <c r="A456" s="94"/>
      <c r="B456" s="95"/>
    </row>
    <row r="457">
      <c r="A457" s="94"/>
      <c r="B457" s="95"/>
    </row>
    <row r="458">
      <c r="A458" s="94"/>
      <c r="B458" s="95"/>
    </row>
    <row r="459">
      <c r="A459" s="94"/>
      <c r="B459" s="95"/>
    </row>
    <row r="460">
      <c r="A460" s="94"/>
      <c r="B460" s="95"/>
    </row>
    <row r="461">
      <c r="A461" s="94"/>
      <c r="B461" s="95"/>
    </row>
    <row r="462">
      <c r="A462" s="94"/>
      <c r="B462" s="95"/>
    </row>
    <row r="463">
      <c r="A463" s="94"/>
      <c r="B463" s="95"/>
    </row>
    <row r="464">
      <c r="A464" s="94"/>
      <c r="B464" s="95"/>
    </row>
    <row r="465">
      <c r="A465" s="94"/>
      <c r="B465" s="95"/>
    </row>
    <row r="466">
      <c r="A466" s="94"/>
      <c r="B466" s="95"/>
    </row>
    <row r="467">
      <c r="A467" s="94"/>
      <c r="B467" s="95"/>
    </row>
    <row r="468">
      <c r="A468" s="94"/>
      <c r="B468" s="95"/>
    </row>
    <row r="469">
      <c r="A469" s="94"/>
      <c r="B469" s="95"/>
    </row>
    <row r="470">
      <c r="A470" s="94"/>
      <c r="B470" s="95"/>
    </row>
    <row r="471">
      <c r="A471" s="94"/>
      <c r="B471" s="95"/>
    </row>
    <row r="472">
      <c r="A472" s="94"/>
      <c r="B472" s="95"/>
    </row>
    <row r="473">
      <c r="A473" s="94"/>
      <c r="B473" s="95"/>
    </row>
    <row r="474">
      <c r="A474" s="94"/>
      <c r="B474" s="95"/>
    </row>
    <row r="475">
      <c r="A475" s="94"/>
      <c r="B475" s="95"/>
    </row>
    <row r="476">
      <c r="A476" s="94"/>
      <c r="B476" s="95"/>
    </row>
    <row r="477">
      <c r="A477" s="94"/>
      <c r="B477" s="95"/>
    </row>
    <row r="478">
      <c r="A478" s="94"/>
      <c r="B478" s="95"/>
    </row>
    <row r="479">
      <c r="A479" s="94"/>
      <c r="B479" s="95"/>
    </row>
    <row r="480">
      <c r="A480" s="94"/>
      <c r="B480" s="95"/>
    </row>
    <row r="481">
      <c r="A481" s="94"/>
      <c r="B481" s="95"/>
    </row>
    <row r="482">
      <c r="A482" s="94"/>
      <c r="B482" s="95"/>
    </row>
    <row r="483">
      <c r="A483" s="94"/>
      <c r="B483" s="95"/>
    </row>
    <row r="484">
      <c r="A484" s="94"/>
      <c r="B484" s="95"/>
    </row>
    <row r="485">
      <c r="A485" s="94"/>
      <c r="B485" s="95"/>
    </row>
    <row r="486">
      <c r="A486" s="94"/>
      <c r="B486" s="95"/>
    </row>
    <row r="487">
      <c r="A487" s="94"/>
      <c r="B487" s="95"/>
    </row>
    <row r="488">
      <c r="A488" s="94"/>
      <c r="B488" s="95"/>
    </row>
    <row r="489">
      <c r="A489" s="94"/>
      <c r="B489" s="95"/>
    </row>
    <row r="490">
      <c r="A490" s="94"/>
      <c r="B490" s="95"/>
    </row>
    <row r="491">
      <c r="A491" s="94"/>
      <c r="B491" s="95"/>
    </row>
    <row r="492">
      <c r="A492" s="94"/>
      <c r="B492" s="95"/>
    </row>
    <row r="493">
      <c r="A493" s="94"/>
      <c r="B493" s="95"/>
    </row>
    <row r="494">
      <c r="A494" s="94"/>
      <c r="B494" s="95"/>
    </row>
    <row r="495">
      <c r="A495" s="94"/>
      <c r="B495" s="95"/>
    </row>
    <row r="496">
      <c r="A496" s="94"/>
      <c r="B496" s="95"/>
    </row>
    <row r="497">
      <c r="A497" s="94"/>
      <c r="B497" s="95"/>
    </row>
    <row r="498">
      <c r="A498" s="94"/>
      <c r="B498" s="95"/>
    </row>
    <row r="499">
      <c r="A499" s="94"/>
      <c r="B499" s="95"/>
    </row>
    <row r="500">
      <c r="A500" s="94"/>
      <c r="B500" s="95"/>
    </row>
    <row r="501">
      <c r="A501" s="94"/>
      <c r="B501" s="95"/>
    </row>
    <row r="502">
      <c r="A502" s="94"/>
      <c r="B502" s="95"/>
    </row>
    <row r="503">
      <c r="A503" s="94"/>
      <c r="B503" s="95"/>
    </row>
    <row r="504">
      <c r="A504" s="94"/>
      <c r="B504" s="95"/>
    </row>
    <row r="505">
      <c r="A505" s="94"/>
      <c r="B505" s="95"/>
    </row>
    <row r="506">
      <c r="A506" s="94"/>
      <c r="B506" s="95"/>
    </row>
    <row r="507">
      <c r="A507" s="94"/>
      <c r="B507" s="95"/>
    </row>
    <row r="508">
      <c r="A508" s="94"/>
      <c r="B508" s="95"/>
    </row>
    <row r="509">
      <c r="A509" s="94"/>
      <c r="B509" s="95"/>
    </row>
    <row r="510">
      <c r="A510" s="94"/>
      <c r="B510" s="95"/>
    </row>
    <row r="511">
      <c r="A511" s="94"/>
      <c r="B511" s="95"/>
    </row>
    <row r="512">
      <c r="A512" s="94"/>
      <c r="B512" s="95"/>
    </row>
    <row r="513">
      <c r="A513" s="94"/>
      <c r="B513" s="95"/>
    </row>
    <row r="514">
      <c r="A514" s="94"/>
      <c r="B514" s="95"/>
    </row>
    <row r="515">
      <c r="A515" s="94"/>
      <c r="B515" s="95"/>
    </row>
    <row r="516">
      <c r="A516" s="94"/>
      <c r="B516" s="95"/>
    </row>
    <row r="517">
      <c r="A517" s="94"/>
      <c r="B517" s="95"/>
    </row>
    <row r="518">
      <c r="A518" s="94"/>
      <c r="B518" s="95"/>
    </row>
    <row r="519">
      <c r="A519" s="94"/>
      <c r="B519" s="95"/>
    </row>
    <row r="520">
      <c r="A520" s="94"/>
      <c r="B520" s="95"/>
    </row>
    <row r="521">
      <c r="A521" s="94"/>
      <c r="B521" s="95"/>
    </row>
    <row r="522">
      <c r="A522" s="94"/>
      <c r="B522" s="95"/>
    </row>
    <row r="523">
      <c r="A523" s="94"/>
      <c r="B523" s="95"/>
    </row>
    <row r="524">
      <c r="A524" s="94"/>
      <c r="B524" s="95"/>
    </row>
    <row r="525">
      <c r="A525" s="94"/>
      <c r="B525" s="95"/>
    </row>
    <row r="526">
      <c r="A526" s="94"/>
      <c r="B526" s="95"/>
    </row>
    <row r="527">
      <c r="A527" s="94"/>
      <c r="B527" s="95"/>
    </row>
    <row r="528">
      <c r="A528" s="94"/>
      <c r="B528" s="95"/>
    </row>
    <row r="529">
      <c r="A529" s="94"/>
      <c r="B529" s="95"/>
    </row>
    <row r="530">
      <c r="A530" s="94"/>
      <c r="B530" s="95"/>
    </row>
    <row r="531">
      <c r="A531" s="94"/>
      <c r="B531" s="95"/>
    </row>
    <row r="532">
      <c r="A532" s="94"/>
      <c r="B532" s="95"/>
    </row>
    <row r="533">
      <c r="A533" s="94"/>
      <c r="B533" s="95"/>
    </row>
    <row r="534">
      <c r="A534" s="94"/>
      <c r="B534" s="95"/>
    </row>
    <row r="535">
      <c r="A535" s="94"/>
      <c r="B535" s="95"/>
    </row>
    <row r="536">
      <c r="A536" s="94"/>
      <c r="B536" s="95"/>
    </row>
    <row r="537">
      <c r="A537" s="94"/>
      <c r="B537" s="95"/>
    </row>
    <row r="538">
      <c r="A538" s="94"/>
      <c r="B538" s="95"/>
    </row>
    <row r="539">
      <c r="A539" s="94"/>
      <c r="B539" s="95"/>
    </row>
    <row r="540">
      <c r="A540" s="94"/>
      <c r="B540" s="95"/>
    </row>
    <row r="541">
      <c r="A541" s="94"/>
      <c r="B541" s="95"/>
    </row>
    <row r="542">
      <c r="A542" s="94"/>
      <c r="B542" s="95"/>
    </row>
    <row r="543">
      <c r="A543" s="94"/>
      <c r="B543" s="95"/>
    </row>
    <row r="544">
      <c r="A544" s="94"/>
      <c r="B544" s="95"/>
    </row>
    <row r="545">
      <c r="A545" s="94"/>
      <c r="B545" s="95"/>
    </row>
    <row r="546">
      <c r="A546" s="94"/>
      <c r="B546" s="95"/>
    </row>
    <row r="547">
      <c r="A547" s="94"/>
      <c r="B547" s="95"/>
    </row>
    <row r="548">
      <c r="A548" s="94"/>
      <c r="B548" s="95"/>
    </row>
    <row r="549">
      <c r="A549" s="94"/>
      <c r="B549" s="95"/>
    </row>
    <row r="550">
      <c r="A550" s="94"/>
      <c r="B550" s="95"/>
    </row>
    <row r="551">
      <c r="A551" s="94"/>
      <c r="B551" s="95"/>
    </row>
    <row r="552">
      <c r="A552" s="94"/>
      <c r="B552" s="95"/>
    </row>
    <row r="553">
      <c r="A553" s="94"/>
      <c r="B553" s="95"/>
    </row>
    <row r="554">
      <c r="A554" s="94"/>
      <c r="B554" s="95"/>
    </row>
    <row r="555">
      <c r="A555" s="94"/>
      <c r="B555" s="95"/>
    </row>
    <row r="556">
      <c r="A556" s="94"/>
      <c r="B556" s="95"/>
    </row>
    <row r="557">
      <c r="A557" s="94"/>
      <c r="B557" s="95"/>
    </row>
    <row r="558">
      <c r="A558" s="94"/>
      <c r="B558" s="95"/>
    </row>
    <row r="559">
      <c r="A559" s="94"/>
      <c r="B559" s="95"/>
    </row>
    <row r="560">
      <c r="A560" s="94"/>
      <c r="B560" s="95"/>
    </row>
    <row r="561">
      <c r="A561" s="94"/>
      <c r="B561" s="95"/>
    </row>
    <row r="562">
      <c r="A562" s="94"/>
      <c r="B562" s="95"/>
    </row>
    <row r="563">
      <c r="A563" s="94"/>
      <c r="B563" s="95"/>
    </row>
    <row r="564">
      <c r="A564" s="94"/>
      <c r="B564" s="95"/>
    </row>
    <row r="565">
      <c r="A565" s="94"/>
      <c r="B565" s="95"/>
    </row>
    <row r="566">
      <c r="A566" s="94"/>
      <c r="B566" s="95"/>
    </row>
    <row r="567">
      <c r="A567" s="94"/>
      <c r="B567" s="95"/>
    </row>
    <row r="568">
      <c r="A568" s="94"/>
      <c r="B568" s="95"/>
    </row>
    <row r="569">
      <c r="A569" s="94"/>
      <c r="B569" s="95"/>
    </row>
    <row r="570">
      <c r="A570" s="94"/>
      <c r="B570" s="95"/>
    </row>
    <row r="571">
      <c r="A571" s="94"/>
      <c r="B571" s="95"/>
    </row>
    <row r="572">
      <c r="A572" s="94"/>
      <c r="B572" s="95"/>
    </row>
    <row r="573">
      <c r="A573" s="94"/>
      <c r="B573" s="95"/>
    </row>
    <row r="574">
      <c r="A574" s="94"/>
      <c r="B574" s="95"/>
    </row>
    <row r="575">
      <c r="A575" s="94"/>
      <c r="B575" s="95"/>
    </row>
    <row r="576">
      <c r="A576" s="94"/>
      <c r="B576" s="95"/>
    </row>
    <row r="577">
      <c r="A577" s="94"/>
      <c r="B577" s="95"/>
    </row>
    <row r="578">
      <c r="A578" s="94"/>
      <c r="B578" s="95"/>
    </row>
    <row r="579">
      <c r="A579" s="94"/>
      <c r="B579" s="95"/>
    </row>
    <row r="580">
      <c r="A580" s="94"/>
      <c r="B580" s="95"/>
    </row>
    <row r="581">
      <c r="A581" s="94"/>
      <c r="B581" s="95"/>
    </row>
    <row r="582">
      <c r="A582" s="94"/>
      <c r="B582" s="95"/>
    </row>
    <row r="583">
      <c r="A583" s="94"/>
      <c r="B583" s="95"/>
    </row>
    <row r="584">
      <c r="A584" s="94"/>
      <c r="B584" s="95"/>
    </row>
    <row r="585">
      <c r="A585" s="94"/>
      <c r="B585" s="95"/>
    </row>
    <row r="586">
      <c r="A586" s="94"/>
      <c r="B586" s="95"/>
    </row>
    <row r="587">
      <c r="A587" s="94"/>
      <c r="B587" s="95"/>
    </row>
    <row r="588">
      <c r="A588" s="94"/>
      <c r="B588" s="95"/>
    </row>
    <row r="589">
      <c r="A589" s="94"/>
      <c r="B589" s="95"/>
    </row>
    <row r="590">
      <c r="A590" s="94"/>
      <c r="B590" s="95"/>
    </row>
    <row r="591">
      <c r="A591" s="94"/>
      <c r="B591" s="95"/>
    </row>
    <row r="592">
      <c r="A592" s="94"/>
      <c r="B592" s="95"/>
    </row>
    <row r="593">
      <c r="A593" s="94"/>
      <c r="B593" s="95"/>
    </row>
    <row r="594">
      <c r="A594" s="94"/>
      <c r="B594" s="95"/>
    </row>
    <row r="595">
      <c r="A595" s="94"/>
      <c r="B595" s="95"/>
    </row>
    <row r="596">
      <c r="A596" s="94"/>
      <c r="B596" s="95"/>
    </row>
    <row r="597">
      <c r="A597" s="94"/>
      <c r="B597" s="95"/>
    </row>
    <row r="598">
      <c r="A598" s="94"/>
      <c r="B598" s="95"/>
    </row>
    <row r="599">
      <c r="A599" s="94"/>
      <c r="B599" s="95"/>
    </row>
    <row r="600">
      <c r="A600" s="94"/>
      <c r="B600" s="95"/>
    </row>
    <row r="601">
      <c r="A601" s="94"/>
      <c r="B601" s="95"/>
    </row>
    <row r="602">
      <c r="A602" s="94"/>
      <c r="B602" s="95"/>
    </row>
    <row r="603">
      <c r="A603" s="94"/>
      <c r="B603" s="95"/>
    </row>
    <row r="604">
      <c r="A604" s="94"/>
      <c r="B604" s="95"/>
    </row>
    <row r="605">
      <c r="A605" s="94"/>
      <c r="B605" s="95"/>
    </row>
    <row r="606">
      <c r="A606" s="94"/>
      <c r="B606" s="95"/>
    </row>
    <row r="607">
      <c r="A607" s="94"/>
      <c r="B607" s="95"/>
    </row>
    <row r="608">
      <c r="A608" s="94"/>
      <c r="B608" s="95"/>
    </row>
    <row r="609">
      <c r="A609" s="94"/>
      <c r="B609" s="95"/>
    </row>
    <row r="610">
      <c r="A610" s="94"/>
      <c r="B610" s="95"/>
    </row>
    <row r="611">
      <c r="A611" s="94"/>
      <c r="B611" s="95"/>
    </row>
    <row r="612">
      <c r="A612" s="94"/>
      <c r="B612" s="95"/>
    </row>
    <row r="613">
      <c r="A613" s="94"/>
      <c r="B613" s="95"/>
    </row>
    <row r="614">
      <c r="A614" s="94"/>
      <c r="B614" s="95"/>
    </row>
    <row r="615">
      <c r="A615" s="94"/>
      <c r="B615" s="95"/>
    </row>
    <row r="616">
      <c r="A616" s="94"/>
      <c r="B616" s="95"/>
    </row>
    <row r="617">
      <c r="A617" s="94"/>
      <c r="B617" s="95"/>
    </row>
    <row r="618">
      <c r="A618" s="94"/>
      <c r="B618" s="95"/>
    </row>
    <row r="619">
      <c r="A619" s="94"/>
      <c r="B619" s="95"/>
    </row>
    <row r="620">
      <c r="A620" s="94"/>
      <c r="B620" s="95"/>
    </row>
    <row r="621">
      <c r="A621" s="94"/>
      <c r="B621" s="95"/>
    </row>
    <row r="622">
      <c r="A622" s="94"/>
      <c r="B622" s="95"/>
    </row>
    <row r="623">
      <c r="A623" s="94"/>
      <c r="B623" s="95"/>
    </row>
    <row r="624">
      <c r="A624" s="94"/>
      <c r="B624" s="95"/>
    </row>
    <row r="625">
      <c r="A625" s="94"/>
      <c r="B625" s="95"/>
    </row>
    <row r="626">
      <c r="A626" s="94"/>
      <c r="B626" s="95"/>
    </row>
    <row r="627">
      <c r="A627" s="94"/>
      <c r="B627" s="95"/>
    </row>
    <row r="628">
      <c r="A628" s="94"/>
      <c r="B628" s="95"/>
    </row>
    <row r="629">
      <c r="A629" s="94"/>
      <c r="B629" s="95"/>
    </row>
    <row r="630">
      <c r="A630" s="94"/>
      <c r="B630" s="95"/>
    </row>
    <row r="631">
      <c r="A631" s="94"/>
      <c r="B631" s="95"/>
    </row>
    <row r="632">
      <c r="A632" s="94"/>
      <c r="B632" s="95"/>
    </row>
    <row r="633">
      <c r="A633" s="94"/>
      <c r="B633" s="95"/>
    </row>
    <row r="634">
      <c r="A634" s="94"/>
      <c r="B634" s="95"/>
    </row>
    <row r="635">
      <c r="A635" s="94"/>
      <c r="B635" s="95"/>
    </row>
    <row r="636">
      <c r="A636" s="94"/>
      <c r="B636" s="95"/>
    </row>
    <row r="637">
      <c r="A637" s="94"/>
      <c r="B637" s="95"/>
    </row>
    <row r="638">
      <c r="A638" s="94"/>
      <c r="B638" s="95"/>
    </row>
    <row r="639">
      <c r="A639" s="94"/>
      <c r="B639" s="95"/>
    </row>
    <row r="640">
      <c r="A640" s="94"/>
      <c r="B640" s="95"/>
    </row>
    <row r="641">
      <c r="A641" s="94"/>
      <c r="B641" s="95"/>
    </row>
    <row r="642">
      <c r="A642" s="94"/>
      <c r="B642" s="95"/>
    </row>
    <row r="643">
      <c r="A643" s="94"/>
      <c r="B643" s="95"/>
    </row>
    <row r="644">
      <c r="A644" s="94"/>
      <c r="B644" s="95"/>
    </row>
    <row r="645">
      <c r="A645" s="94"/>
      <c r="B645" s="95"/>
    </row>
    <row r="646">
      <c r="A646" s="94"/>
      <c r="B646" s="95"/>
    </row>
    <row r="647">
      <c r="A647" s="94"/>
      <c r="B647" s="95"/>
    </row>
    <row r="648">
      <c r="A648" s="94"/>
      <c r="B648" s="95"/>
    </row>
    <row r="649">
      <c r="A649" s="94"/>
      <c r="B649" s="95"/>
    </row>
    <row r="650">
      <c r="A650" s="94"/>
      <c r="B650" s="95"/>
    </row>
    <row r="651">
      <c r="A651" s="94"/>
      <c r="B651" s="95"/>
    </row>
    <row r="652">
      <c r="A652" s="94"/>
      <c r="B652" s="95"/>
    </row>
    <row r="653">
      <c r="A653" s="94"/>
      <c r="B653" s="95"/>
    </row>
    <row r="654">
      <c r="A654" s="94"/>
      <c r="B654" s="95"/>
    </row>
    <row r="655">
      <c r="A655" s="94"/>
      <c r="B655" s="95"/>
    </row>
    <row r="656">
      <c r="A656" s="94"/>
      <c r="B656" s="95"/>
    </row>
    <row r="657">
      <c r="A657" s="94"/>
      <c r="B657" s="95"/>
    </row>
    <row r="658">
      <c r="A658" s="94"/>
      <c r="B658" s="95"/>
    </row>
    <row r="659">
      <c r="A659" s="94"/>
      <c r="B659" s="95"/>
    </row>
    <row r="660">
      <c r="A660" s="94"/>
      <c r="B660" s="95"/>
    </row>
    <row r="661">
      <c r="A661" s="94"/>
      <c r="B661" s="95"/>
    </row>
    <row r="662">
      <c r="A662" s="94"/>
      <c r="B662" s="95"/>
    </row>
    <row r="663">
      <c r="A663" s="94"/>
      <c r="B663" s="95"/>
    </row>
    <row r="664">
      <c r="A664" s="94"/>
      <c r="B664" s="95"/>
    </row>
    <row r="665">
      <c r="A665" s="94"/>
      <c r="B665" s="95"/>
    </row>
    <row r="666">
      <c r="A666" s="94"/>
      <c r="B666" s="95"/>
    </row>
    <row r="667">
      <c r="A667" s="94"/>
      <c r="B667" s="95"/>
    </row>
    <row r="668">
      <c r="A668" s="94"/>
      <c r="B668" s="95"/>
    </row>
    <row r="669">
      <c r="A669" s="94"/>
      <c r="B669" s="95"/>
    </row>
    <row r="670">
      <c r="A670" s="94"/>
      <c r="B670" s="95"/>
    </row>
    <row r="671">
      <c r="A671" s="94"/>
      <c r="B671" s="95"/>
    </row>
    <row r="672">
      <c r="A672" s="94"/>
      <c r="B672" s="95"/>
    </row>
    <row r="673">
      <c r="A673" s="94"/>
      <c r="B673" s="95"/>
    </row>
    <row r="674">
      <c r="A674" s="94"/>
      <c r="B674" s="95"/>
    </row>
    <row r="675">
      <c r="A675" s="94"/>
      <c r="B675" s="95"/>
    </row>
    <row r="676">
      <c r="A676" s="94"/>
      <c r="B676" s="95"/>
    </row>
    <row r="677">
      <c r="A677" s="94"/>
      <c r="B677" s="95"/>
    </row>
    <row r="678">
      <c r="A678" s="94"/>
      <c r="B678" s="95"/>
    </row>
    <row r="679">
      <c r="A679" s="94"/>
      <c r="B679" s="95"/>
    </row>
    <row r="680">
      <c r="A680" s="94"/>
      <c r="B680" s="95"/>
    </row>
    <row r="681">
      <c r="A681" s="94"/>
      <c r="B681" s="95"/>
    </row>
    <row r="682">
      <c r="A682" s="94"/>
      <c r="B682" s="95"/>
    </row>
    <row r="683">
      <c r="A683" s="94"/>
      <c r="B683" s="95"/>
    </row>
    <row r="684">
      <c r="A684" s="94"/>
      <c r="B684" s="95"/>
    </row>
    <row r="685">
      <c r="A685" s="94"/>
      <c r="B685" s="95"/>
    </row>
    <row r="686">
      <c r="A686" s="94"/>
      <c r="B686" s="95"/>
    </row>
    <row r="687">
      <c r="A687" s="94"/>
      <c r="B687" s="95"/>
    </row>
    <row r="688">
      <c r="A688" s="94"/>
      <c r="B688" s="95"/>
    </row>
    <row r="689">
      <c r="A689" s="94"/>
      <c r="B689" s="95"/>
    </row>
    <row r="690">
      <c r="A690" s="94"/>
      <c r="B690" s="95"/>
    </row>
    <row r="691">
      <c r="A691" s="94"/>
      <c r="B691" s="95"/>
    </row>
    <row r="692">
      <c r="A692" s="94"/>
      <c r="B692" s="95"/>
    </row>
    <row r="693">
      <c r="A693" s="94"/>
      <c r="B693" s="95"/>
    </row>
    <row r="694">
      <c r="A694" s="94"/>
      <c r="B694" s="95"/>
    </row>
    <row r="695">
      <c r="A695" s="94"/>
      <c r="B695" s="95"/>
    </row>
    <row r="696">
      <c r="A696" s="94"/>
      <c r="B696" s="95"/>
    </row>
    <row r="697">
      <c r="A697" s="94"/>
      <c r="B697" s="95"/>
    </row>
    <row r="698">
      <c r="A698" s="94"/>
      <c r="B698" s="95"/>
    </row>
    <row r="699">
      <c r="A699" s="94"/>
      <c r="B699" s="95"/>
    </row>
    <row r="700">
      <c r="A700" s="94"/>
      <c r="B700" s="95"/>
    </row>
    <row r="701">
      <c r="A701" s="94"/>
      <c r="B701" s="95"/>
    </row>
    <row r="702">
      <c r="A702" s="94"/>
      <c r="B702" s="95"/>
    </row>
    <row r="703">
      <c r="A703" s="94"/>
      <c r="B703" s="95"/>
    </row>
    <row r="704">
      <c r="A704" s="94"/>
      <c r="B704" s="95"/>
    </row>
    <row r="705">
      <c r="A705" s="94"/>
      <c r="B705" s="95"/>
    </row>
    <row r="706">
      <c r="A706" s="94"/>
      <c r="B706" s="95"/>
    </row>
    <row r="707">
      <c r="A707" s="94"/>
      <c r="B707" s="95"/>
    </row>
    <row r="708">
      <c r="A708" s="94"/>
      <c r="B708" s="95"/>
    </row>
    <row r="709">
      <c r="A709" s="94"/>
      <c r="B709" s="95"/>
    </row>
    <row r="710">
      <c r="A710" s="94"/>
      <c r="B710" s="95"/>
    </row>
    <row r="711">
      <c r="A711" s="94"/>
      <c r="B711" s="95"/>
    </row>
    <row r="712">
      <c r="A712" s="94"/>
      <c r="B712" s="95"/>
    </row>
    <row r="713">
      <c r="A713" s="94"/>
      <c r="B713" s="95"/>
    </row>
    <row r="714">
      <c r="A714" s="94"/>
      <c r="B714" s="95"/>
    </row>
    <row r="715">
      <c r="A715" s="94"/>
      <c r="B715" s="95"/>
    </row>
    <row r="716">
      <c r="A716" s="94"/>
      <c r="B716" s="95"/>
    </row>
    <row r="717">
      <c r="A717" s="94"/>
      <c r="B717" s="95"/>
    </row>
    <row r="718">
      <c r="A718" s="94"/>
      <c r="B718" s="95"/>
    </row>
    <row r="719">
      <c r="A719" s="94"/>
      <c r="B719" s="95"/>
    </row>
    <row r="720">
      <c r="A720" s="94"/>
      <c r="B720" s="95"/>
    </row>
    <row r="721">
      <c r="A721" s="94"/>
      <c r="B721" s="95"/>
    </row>
    <row r="722">
      <c r="A722" s="94"/>
      <c r="B722" s="95"/>
    </row>
    <row r="723">
      <c r="A723" s="94"/>
      <c r="B723" s="95"/>
    </row>
    <row r="724">
      <c r="A724" s="94"/>
      <c r="B724" s="95"/>
    </row>
    <row r="725">
      <c r="A725" s="94"/>
      <c r="B725" s="95"/>
    </row>
    <row r="726">
      <c r="A726" s="94"/>
      <c r="B726" s="95"/>
    </row>
    <row r="727">
      <c r="A727" s="94"/>
      <c r="B727" s="95"/>
    </row>
    <row r="728">
      <c r="A728" s="94"/>
      <c r="B728" s="95"/>
    </row>
    <row r="729">
      <c r="A729" s="94"/>
      <c r="B729" s="95"/>
    </row>
    <row r="730">
      <c r="A730" s="94"/>
      <c r="B730" s="95"/>
    </row>
    <row r="731">
      <c r="A731" s="94"/>
      <c r="B731" s="95"/>
    </row>
    <row r="732">
      <c r="A732" s="94"/>
      <c r="B732" s="95"/>
    </row>
    <row r="733">
      <c r="A733" s="94"/>
      <c r="B733" s="95"/>
    </row>
    <row r="734">
      <c r="A734" s="94"/>
      <c r="B734" s="95"/>
    </row>
    <row r="735">
      <c r="A735" s="94"/>
      <c r="B735" s="95"/>
    </row>
    <row r="736">
      <c r="A736" s="94"/>
      <c r="B736" s="95"/>
    </row>
    <row r="737">
      <c r="A737" s="94"/>
      <c r="B737" s="95"/>
    </row>
    <row r="738">
      <c r="A738" s="94"/>
      <c r="B738" s="95"/>
    </row>
    <row r="739">
      <c r="A739" s="94"/>
      <c r="B739" s="95"/>
    </row>
    <row r="740">
      <c r="A740" s="94"/>
      <c r="B740" s="95"/>
    </row>
    <row r="741">
      <c r="A741" s="94"/>
      <c r="B741" s="95"/>
    </row>
    <row r="742">
      <c r="A742" s="94"/>
      <c r="B742" s="95"/>
    </row>
    <row r="743">
      <c r="A743" s="94"/>
      <c r="B743" s="95"/>
    </row>
    <row r="744">
      <c r="A744" s="94"/>
      <c r="B744" s="95"/>
    </row>
    <row r="745">
      <c r="A745" s="94"/>
      <c r="B745" s="95"/>
    </row>
    <row r="746">
      <c r="A746" s="94"/>
      <c r="B746" s="95"/>
    </row>
    <row r="747">
      <c r="A747" s="94"/>
      <c r="B747" s="95"/>
    </row>
    <row r="748">
      <c r="A748" s="94"/>
      <c r="B748" s="95"/>
    </row>
    <row r="749">
      <c r="A749" s="94"/>
      <c r="B749" s="95"/>
    </row>
    <row r="750">
      <c r="A750" s="94"/>
      <c r="B750" s="95"/>
    </row>
    <row r="751">
      <c r="A751" s="94"/>
      <c r="B751" s="95"/>
    </row>
    <row r="752">
      <c r="A752" s="94"/>
      <c r="B752" s="95"/>
    </row>
    <row r="753">
      <c r="A753" s="94"/>
      <c r="B753" s="95"/>
    </row>
    <row r="754">
      <c r="A754" s="94"/>
      <c r="B754" s="95"/>
    </row>
    <row r="755">
      <c r="A755" s="94"/>
      <c r="B755" s="95"/>
    </row>
    <row r="756">
      <c r="A756" s="94"/>
      <c r="B756" s="95"/>
    </row>
    <row r="757">
      <c r="A757" s="94"/>
      <c r="B757" s="95"/>
    </row>
    <row r="758">
      <c r="A758" s="94"/>
      <c r="B758" s="95"/>
    </row>
    <row r="759">
      <c r="A759" s="94"/>
      <c r="B759" s="95"/>
    </row>
    <row r="760">
      <c r="A760" s="94"/>
      <c r="B760" s="95"/>
    </row>
    <row r="761">
      <c r="A761" s="94"/>
      <c r="B761" s="95"/>
    </row>
    <row r="762">
      <c r="A762" s="94"/>
      <c r="B762" s="95"/>
    </row>
    <row r="763">
      <c r="A763" s="94"/>
      <c r="B763" s="95"/>
    </row>
    <row r="764">
      <c r="A764" s="94"/>
      <c r="B764" s="95"/>
    </row>
    <row r="765">
      <c r="A765" s="94"/>
      <c r="B765" s="95"/>
    </row>
    <row r="766">
      <c r="A766" s="94"/>
      <c r="B766" s="95"/>
    </row>
    <row r="767">
      <c r="A767" s="94"/>
      <c r="B767" s="95"/>
    </row>
    <row r="768">
      <c r="A768" s="94"/>
      <c r="B768" s="95"/>
    </row>
    <row r="769">
      <c r="A769" s="94"/>
      <c r="B769" s="95"/>
    </row>
    <row r="770">
      <c r="A770" s="94"/>
      <c r="B770" s="95"/>
    </row>
    <row r="771">
      <c r="A771" s="94"/>
      <c r="B771" s="95"/>
    </row>
    <row r="772">
      <c r="A772" s="94"/>
      <c r="B772" s="95"/>
    </row>
    <row r="773">
      <c r="A773" s="94"/>
      <c r="B773" s="95"/>
    </row>
    <row r="774">
      <c r="A774" s="94"/>
      <c r="B774" s="95"/>
    </row>
    <row r="775">
      <c r="A775" s="94"/>
      <c r="B775" s="95"/>
    </row>
    <row r="776">
      <c r="A776" s="94"/>
      <c r="B776" s="95"/>
    </row>
    <row r="777">
      <c r="A777" s="94"/>
      <c r="B777" s="95"/>
    </row>
    <row r="778">
      <c r="A778" s="94"/>
      <c r="B778" s="95"/>
    </row>
    <row r="779">
      <c r="A779" s="94"/>
      <c r="B779" s="95"/>
    </row>
    <row r="780">
      <c r="A780" s="94"/>
      <c r="B780" s="95"/>
    </row>
    <row r="781">
      <c r="A781" s="94"/>
      <c r="B781" s="95"/>
    </row>
    <row r="782">
      <c r="A782" s="94"/>
      <c r="B782" s="95"/>
    </row>
    <row r="783">
      <c r="A783" s="94"/>
      <c r="B783" s="95"/>
    </row>
    <row r="784">
      <c r="A784" s="94"/>
      <c r="B784" s="95"/>
    </row>
    <row r="785">
      <c r="A785" s="94"/>
      <c r="B785" s="95"/>
    </row>
    <row r="786">
      <c r="A786" s="94"/>
      <c r="B786" s="95"/>
    </row>
    <row r="787">
      <c r="A787" s="94"/>
      <c r="B787" s="95"/>
    </row>
    <row r="788">
      <c r="A788" s="94"/>
      <c r="B788" s="95"/>
    </row>
    <row r="789">
      <c r="A789" s="94"/>
      <c r="B789" s="95"/>
    </row>
    <row r="790">
      <c r="A790" s="94"/>
      <c r="B790" s="95"/>
    </row>
    <row r="791">
      <c r="A791" s="94"/>
      <c r="B791" s="95"/>
    </row>
    <row r="792">
      <c r="A792" s="94"/>
      <c r="B792" s="95"/>
    </row>
    <row r="793">
      <c r="A793" s="94"/>
      <c r="B793" s="95"/>
    </row>
    <row r="794">
      <c r="A794" s="94"/>
      <c r="B794" s="95"/>
    </row>
    <row r="795">
      <c r="A795" s="94"/>
      <c r="B795" s="95"/>
    </row>
    <row r="796">
      <c r="A796" s="94"/>
      <c r="B796" s="95"/>
    </row>
    <row r="797">
      <c r="A797" s="94"/>
      <c r="B797" s="95"/>
    </row>
    <row r="798">
      <c r="A798" s="94"/>
      <c r="B798" s="95"/>
    </row>
    <row r="799">
      <c r="A799" s="94"/>
      <c r="B799" s="95"/>
    </row>
    <row r="800">
      <c r="A800" s="94"/>
      <c r="B800" s="95"/>
    </row>
    <row r="801">
      <c r="A801" s="94"/>
      <c r="B801" s="95"/>
    </row>
    <row r="802">
      <c r="A802" s="94"/>
      <c r="B802" s="95"/>
    </row>
    <row r="803">
      <c r="A803" s="94"/>
      <c r="B803" s="95"/>
    </row>
    <row r="804">
      <c r="A804" s="94"/>
      <c r="B804" s="95"/>
    </row>
    <row r="805">
      <c r="A805" s="94"/>
      <c r="B805" s="95"/>
    </row>
    <row r="806">
      <c r="A806" s="94"/>
      <c r="B806" s="95"/>
    </row>
    <row r="807">
      <c r="A807" s="94"/>
      <c r="B807" s="95"/>
    </row>
    <row r="808">
      <c r="A808" s="94"/>
      <c r="B808" s="95"/>
    </row>
    <row r="809">
      <c r="A809" s="94"/>
      <c r="B809" s="95"/>
    </row>
    <row r="810">
      <c r="A810" s="94"/>
      <c r="B810" s="95"/>
    </row>
    <row r="811">
      <c r="A811" s="94"/>
      <c r="B811" s="95"/>
    </row>
    <row r="812">
      <c r="A812" s="94"/>
      <c r="B812" s="95"/>
    </row>
    <row r="813">
      <c r="A813" s="94"/>
      <c r="B813" s="95"/>
    </row>
    <row r="814">
      <c r="A814" s="94"/>
      <c r="B814" s="95"/>
    </row>
    <row r="815">
      <c r="A815" s="94"/>
      <c r="B815" s="95"/>
    </row>
    <row r="816">
      <c r="A816" s="94"/>
      <c r="B816" s="95"/>
    </row>
    <row r="817">
      <c r="A817" s="94"/>
      <c r="B817" s="95"/>
    </row>
    <row r="818">
      <c r="A818" s="94"/>
      <c r="B818" s="95"/>
    </row>
    <row r="819">
      <c r="A819" s="94"/>
      <c r="B819" s="95"/>
    </row>
    <row r="820">
      <c r="A820" s="94"/>
      <c r="B820" s="95"/>
    </row>
    <row r="821">
      <c r="A821" s="94"/>
      <c r="B821" s="95"/>
    </row>
    <row r="822">
      <c r="A822" s="94"/>
      <c r="B822" s="95"/>
    </row>
    <row r="823">
      <c r="A823" s="94"/>
      <c r="B823" s="95"/>
    </row>
    <row r="824">
      <c r="A824" s="94"/>
      <c r="B824" s="95"/>
    </row>
    <row r="825">
      <c r="A825" s="94"/>
      <c r="B825" s="95"/>
    </row>
    <row r="826">
      <c r="A826" s="94"/>
      <c r="B826" s="95"/>
    </row>
    <row r="827">
      <c r="A827" s="94"/>
      <c r="B827" s="95"/>
    </row>
    <row r="828">
      <c r="A828" s="94"/>
      <c r="B828" s="95"/>
    </row>
    <row r="829">
      <c r="A829" s="94"/>
      <c r="B829" s="95"/>
    </row>
    <row r="830">
      <c r="A830" s="94"/>
      <c r="B830" s="95"/>
    </row>
    <row r="831">
      <c r="A831" s="94"/>
      <c r="B831" s="95"/>
    </row>
    <row r="832">
      <c r="A832" s="94"/>
      <c r="B832" s="95"/>
    </row>
    <row r="833">
      <c r="A833" s="94"/>
      <c r="B833" s="95"/>
    </row>
    <row r="834">
      <c r="A834" s="94"/>
      <c r="B834" s="95"/>
    </row>
    <row r="835">
      <c r="A835" s="94"/>
      <c r="B835" s="95"/>
    </row>
    <row r="836">
      <c r="A836" s="94"/>
      <c r="B836" s="95"/>
    </row>
    <row r="837">
      <c r="A837" s="94"/>
      <c r="B837" s="95"/>
    </row>
    <row r="838">
      <c r="A838" s="94"/>
      <c r="B838" s="95"/>
    </row>
    <row r="839">
      <c r="A839" s="94"/>
      <c r="B839" s="95"/>
    </row>
    <row r="840">
      <c r="A840" s="94"/>
      <c r="B840" s="95"/>
    </row>
    <row r="841">
      <c r="A841" s="94"/>
      <c r="B841" s="95"/>
    </row>
    <row r="842">
      <c r="A842" s="94"/>
      <c r="B842" s="95"/>
    </row>
    <row r="843">
      <c r="A843" s="94"/>
      <c r="B843" s="95"/>
    </row>
    <row r="844">
      <c r="A844" s="94"/>
      <c r="B844" s="95"/>
    </row>
    <row r="845">
      <c r="A845" s="94"/>
      <c r="B845" s="95"/>
    </row>
    <row r="846">
      <c r="A846" s="94"/>
      <c r="B846" s="95"/>
    </row>
    <row r="847">
      <c r="A847" s="94"/>
      <c r="B847" s="95"/>
    </row>
    <row r="848">
      <c r="A848" s="94"/>
      <c r="B848" s="95"/>
    </row>
    <row r="849">
      <c r="A849" s="94"/>
      <c r="B849" s="95"/>
    </row>
    <row r="850">
      <c r="A850" s="94"/>
      <c r="B850" s="95"/>
    </row>
    <row r="851">
      <c r="A851" s="94"/>
      <c r="B851" s="95"/>
    </row>
    <row r="852">
      <c r="A852" s="94"/>
      <c r="B852" s="95"/>
    </row>
    <row r="853">
      <c r="A853" s="94"/>
      <c r="B853" s="95"/>
    </row>
    <row r="854">
      <c r="A854" s="94"/>
      <c r="B854" s="95"/>
    </row>
    <row r="855">
      <c r="A855" s="94"/>
      <c r="B855" s="95"/>
    </row>
    <row r="856">
      <c r="A856" s="94"/>
      <c r="B856" s="95"/>
    </row>
    <row r="857">
      <c r="A857" s="94"/>
      <c r="B857" s="95"/>
    </row>
    <row r="858">
      <c r="A858" s="94"/>
      <c r="B858" s="95"/>
    </row>
    <row r="859">
      <c r="A859" s="94"/>
      <c r="B859" s="95"/>
    </row>
    <row r="860">
      <c r="A860" s="94"/>
      <c r="B860" s="95"/>
    </row>
    <row r="861">
      <c r="A861" s="94"/>
      <c r="B861" s="95"/>
    </row>
    <row r="862">
      <c r="A862" s="94"/>
      <c r="B862" s="95"/>
    </row>
    <row r="863">
      <c r="A863" s="94"/>
      <c r="B863" s="95"/>
    </row>
    <row r="864">
      <c r="A864" s="94"/>
      <c r="B864" s="95"/>
    </row>
    <row r="865">
      <c r="A865" s="94"/>
      <c r="B865" s="95"/>
    </row>
    <row r="866">
      <c r="A866" s="94"/>
      <c r="B866" s="95"/>
    </row>
    <row r="867">
      <c r="A867" s="94"/>
      <c r="B867" s="95"/>
    </row>
    <row r="868">
      <c r="A868" s="94"/>
      <c r="B868" s="95"/>
    </row>
    <row r="869">
      <c r="A869" s="94"/>
      <c r="B869" s="95"/>
    </row>
    <row r="870">
      <c r="A870" s="94"/>
      <c r="B870" s="95"/>
    </row>
    <row r="871">
      <c r="A871" s="94"/>
      <c r="B871" s="95"/>
    </row>
    <row r="872">
      <c r="A872" s="94"/>
      <c r="B872" s="95"/>
    </row>
    <row r="873">
      <c r="A873" s="94"/>
      <c r="B873" s="95"/>
    </row>
    <row r="874">
      <c r="A874" s="94"/>
      <c r="B874" s="95"/>
    </row>
    <row r="875">
      <c r="A875" s="94"/>
      <c r="B875" s="95"/>
    </row>
    <row r="876">
      <c r="A876" s="94"/>
      <c r="B876" s="95"/>
    </row>
    <row r="877">
      <c r="A877" s="94"/>
      <c r="B877" s="95"/>
    </row>
    <row r="878">
      <c r="A878" s="94"/>
      <c r="B878" s="95"/>
    </row>
    <row r="879">
      <c r="A879" s="94"/>
      <c r="B879" s="95"/>
    </row>
    <row r="880">
      <c r="A880" s="94"/>
      <c r="B880" s="95"/>
    </row>
    <row r="881">
      <c r="A881" s="94"/>
      <c r="B881" s="95"/>
    </row>
    <row r="882">
      <c r="A882" s="94"/>
      <c r="B882" s="95"/>
    </row>
    <row r="883">
      <c r="A883" s="94"/>
      <c r="B883" s="95"/>
    </row>
    <row r="884">
      <c r="A884" s="94"/>
      <c r="B884" s="95"/>
    </row>
    <row r="885">
      <c r="A885" s="94"/>
      <c r="B885" s="95"/>
    </row>
    <row r="886">
      <c r="A886" s="94"/>
      <c r="B886" s="95"/>
    </row>
    <row r="887">
      <c r="A887" s="94"/>
      <c r="B887" s="95"/>
    </row>
    <row r="888">
      <c r="A888" s="94"/>
      <c r="B888" s="95"/>
    </row>
    <row r="889">
      <c r="A889" s="94"/>
      <c r="B889" s="95"/>
    </row>
    <row r="890">
      <c r="A890" s="94"/>
      <c r="B890" s="95"/>
    </row>
    <row r="891">
      <c r="A891" s="94"/>
      <c r="B891" s="95"/>
    </row>
    <row r="892">
      <c r="A892" s="94"/>
      <c r="B892" s="95"/>
    </row>
    <row r="893">
      <c r="A893" s="94"/>
      <c r="B893" s="95"/>
    </row>
    <row r="894">
      <c r="A894" s="94"/>
      <c r="B894" s="95"/>
    </row>
    <row r="895">
      <c r="A895" s="94"/>
      <c r="B895" s="95"/>
    </row>
    <row r="896">
      <c r="A896" s="94"/>
      <c r="B896" s="95"/>
    </row>
    <row r="897">
      <c r="A897" s="94"/>
      <c r="B897" s="95"/>
    </row>
    <row r="898">
      <c r="A898" s="94"/>
      <c r="B898" s="95"/>
    </row>
    <row r="899">
      <c r="A899" s="94"/>
      <c r="B899" s="95"/>
    </row>
    <row r="900">
      <c r="A900" s="94"/>
      <c r="B900" s="95"/>
    </row>
    <row r="901">
      <c r="A901" s="94"/>
      <c r="B901" s="95"/>
    </row>
    <row r="902">
      <c r="A902" s="94"/>
      <c r="B902" s="95"/>
    </row>
    <row r="903">
      <c r="A903" s="94"/>
      <c r="B903" s="95"/>
    </row>
    <row r="904">
      <c r="A904" s="94"/>
      <c r="B904" s="95"/>
    </row>
    <row r="905">
      <c r="A905" s="94"/>
      <c r="B905" s="95"/>
    </row>
    <row r="906">
      <c r="A906" s="94"/>
      <c r="B906" s="95"/>
    </row>
    <row r="907">
      <c r="A907" s="94"/>
      <c r="B907" s="95"/>
    </row>
    <row r="908">
      <c r="A908" s="94"/>
      <c r="B908" s="95"/>
    </row>
    <row r="909">
      <c r="A909" s="94"/>
      <c r="B909" s="95"/>
    </row>
    <row r="910">
      <c r="A910" s="94"/>
      <c r="B910" s="95"/>
    </row>
    <row r="911">
      <c r="A911" s="94"/>
      <c r="B911" s="95"/>
    </row>
    <row r="912">
      <c r="A912" s="94"/>
      <c r="B912" s="95"/>
    </row>
    <row r="913">
      <c r="A913" s="94"/>
      <c r="B913" s="95"/>
    </row>
    <row r="914">
      <c r="A914" s="94"/>
      <c r="B914" s="95"/>
    </row>
    <row r="915">
      <c r="A915" s="94"/>
      <c r="B915" s="95"/>
    </row>
    <row r="916">
      <c r="A916" s="94"/>
      <c r="B916" s="95"/>
    </row>
    <row r="917">
      <c r="A917" s="94"/>
      <c r="B917" s="95"/>
    </row>
    <row r="918">
      <c r="A918" s="94"/>
      <c r="B918" s="95"/>
    </row>
    <row r="919">
      <c r="A919" s="94"/>
      <c r="B919" s="95"/>
    </row>
    <row r="920">
      <c r="A920" s="94"/>
      <c r="B920" s="95"/>
    </row>
    <row r="921">
      <c r="A921" s="94"/>
      <c r="B921" s="95"/>
    </row>
    <row r="922">
      <c r="A922" s="94"/>
      <c r="B922" s="95"/>
    </row>
    <row r="923">
      <c r="A923" s="94"/>
      <c r="B923" s="95"/>
    </row>
    <row r="924">
      <c r="A924" s="94"/>
      <c r="B924" s="95"/>
    </row>
    <row r="925">
      <c r="A925" s="94"/>
      <c r="B925" s="95"/>
    </row>
    <row r="926">
      <c r="A926" s="94"/>
      <c r="B926" s="95"/>
    </row>
    <row r="927">
      <c r="A927" s="94"/>
      <c r="B927" s="95"/>
    </row>
    <row r="928">
      <c r="A928" s="94"/>
      <c r="B928" s="95"/>
    </row>
    <row r="929">
      <c r="A929" s="94"/>
      <c r="B929" s="95"/>
    </row>
    <row r="930">
      <c r="A930" s="94"/>
      <c r="B930" s="95"/>
    </row>
    <row r="931">
      <c r="A931" s="94"/>
      <c r="B931" s="95"/>
    </row>
    <row r="932">
      <c r="A932" s="94"/>
      <c r="B932" s="95"/>
    </row>
    <row r="933">
      <c r="A933" s="94"/>
      <c r="B933" s="95"/>
    </row>
    <row r="934">
      <c r="A934" s="94"/>
      <c r="B934" s="95"/>
    </row>
    <row r="935">
      <c r="A935" s="94"/>
      <c r="B935" s="95"/>
    </row>
    <row r="936">
      <c r="A936" s="94"/>
      <c r="B936" s="95"/>
    </row>
    <row r="937">
      <c r="A937" s="94"/>
      <c r="B937" s="95"/>
    </row>
    <row r="938">
      <c r="A938" s="94"/>
      <c r="B938" s="95"/>
    </row>
    <row r="939">
      <c r="A939" s="94"/>
      <c r="B939" s="95"/>
    </row>
    <row r="940">
      <c r="A940" s="94"/>
      <c r="B940" s="95"/>
    </row>
    <row r="941">
      <c r="A941" s="94"/>
      <c r="B941" s="95"/>
    </row>
    <row r="942">
      <c r="A942" s="94"/>
      <c r="B942" s="95"/>
    </row>
    <row r="943">
      <c r="A943" s="94"/>
      <c r="B943" s="95"/>
    </row>
    <row r="944">
      <c r="A944" s="94"/>
      <c r="B944" s="95"/>
    </row>
    <row r="945">
      <c r="A945" s="94"/>
      <c r="B945" s="95"/>
    </row>
    <row r="946">
      <c r="A946" s="94"/>
      <c r="B946" s="95"/>
    </row>
    <row r="947">
      <c r="A947" s="94"/>
      <c r="B947" s="95"/>
    </row>
    <row r="948">
      <c r="A948" s="94"/>
      <c r="B948" s="95"/>
    </row>
    <row r="949">
      <c r="A949" s="94"/>
      <c r="B949" s="95"/>
    </row>
    <row r="950">
      <c r="A950" s="94"/>
      <c r="B950" s="95"/>
    </row>
    <row r="951">
      <c r="A951" s="94"/>
      <c r="B951" s="95"/>
    </row>
    <row r="952">
      <c r="A952" s="94"/>
      <c r="B952" s="95"/>
    </row>
    <row r="953">
      <c r="A953" s="94"/>
      <c r="B953" s="95"/>
    </row>
    <row r="954">
      <c r="A954" s="94"/>
      <c r="B954" s="95"/>
    </row>
    <row r="955">
      <c r="A955" s="94"/>
      <c r="B955" s="95"/>
    </row>
    <row r="956">
      <c r="A956" s="94"/>
      <c r="B956" s="95"/>
    </row>
    <row r="957">
      <c r="A957" s="94"/>
      <c r="B957" s="95"/>
    </row>
    <row r="958">
      <c r="A958" s="94"/>
      <c r="B958" s="95"/>
    </row>
    <row r="959">
      <c r="A959" s="94"/>
      <c r="B959" s="95"/>
    </row>
    <row r="960">
      <c r="A960" s="94"/>
      <c r="B960" s="95"/>
    </row>
    <row r="961">
      <c r="A961" s="94"/>
      <c r="B961" s="95"/>
    </row>
    <row r="962">
      <c r="A962" s="94"/>
      <c r="B962" s="95"/>
    </row>
    <row r="963">
      <c r="A963" s="94"/>
      <c r="B963" s="95"/>
    </row>
    <row r="964">
      <c r="A964" s="94"/>
      <c r="B964" s="95"/>
    </row>
    <row r="965">
      <c r="A965" s="94"/>
      <c r="B965" s="95"/>
    </row>
    <row r="966">
      <c r="A966" s="94"/>
      <c r="B966" s="95"/>
    </row>
    <row r="967">
      <c r="A967" s="94"/>
      <c r="B967" s="95"/>
    </row>
    <row r="968">
      <c r="A968" s="94"/>
      <c r="B968" s="95"/>
    </row>
    <row r="969">
      <c r="A969" s="94"/>
      <c r="B969" s="95"/>
    </row>
    <row r="970">
      <c r="A970" s="94"/>
      <c r="B970" s="95"/>
    </row>
    <row r="971">
      <c r="A971" s="94"/>
      <c r="B971" s="95"/>
    </row>
    <row r="972">
      <c r="A972" s="94"/>
      <c r="B972" s="95"/>
    </row>
    <row r="973">
      <c r="A973" s="94"/>
      <c r="B973" s="95"/>
    </row>
    <row r="974">
      <c r="A974" s="94"/>
      <c r="B974" s="95"/>
    </row>
    <row r="975">
      <c r="A975" s="94"/>
      <c r="B975" s="95"/>
    </row>
    <row r="976">
      <c r="A976" s="94"/>
      <c r="B976" s="95"/>
    </row>
    <row r="977">
      <c r="A977" s="94"/>
      <c r="B977" s="95"/>
    </row>
    <row r="978">
      <c r="A978" s="94"/>
      <c r="B978" s="95"/>
    </row>
    <row r="979">
      <c r="A979" s="94"/>
      <c r="B979" s="95"/>
    </row>
    <row r="980">
      <c r="A980" s="94"/>
      <c r="B980" s="95"/>
    </row>
    <row r="981">
      <c r="A981" s="94"/>
      <c r="B981" s="95"/>
    </row>
    <row r="982">
      <c r="A982" s="94"/>
      <c r="B982" s="95"/>
    </row>
    <row r="983">
      <c r="A983" s="94"/>
      <c r="B983" s="95"/>
    </row>
    <row r="984">
      <c r="A984" s="94"/>
      <c r="B984" s="95"/>
    </row>
    <row r="985">
      <c r="A985" s="94"/>
      <c r="B985" s="95"/>
    </row>
    <row r="986">
      <c r="A986" s="94"/>
      <c r="B986" s="95"/>
    </row>
    <row r="987">
      <c r="A987" s="94"/>
      <c r="B987" s="95"/>
    </row>
    <row r="988">
      <c r="A988" s="94"/>
      <c r="B988" s="95"/>
    </row>
    <row r="989">
      <c r="A989" s="94"/>
      <c r="B989" s="95"/>
    </row>
    <row r="990">
      <c r="A990" s="94"/>
      <c r="B990" s="95"/>
    </row>
    <row r="991">
      <c r="A991" s="94"/>
      <c r="B991" s="95"/>
    </row>
    <row r="992">
      <c r="A992" s="94"/>
      <c r="B992" s="95"/>
    </row>
    <row r="993">
      <c r="A993" s="94"/>
      <c r="B993" s="95"/>
    </row>
    <row r="994">
      <c r="A994" s="94"/>
      <c r="B994" s="95"/>
    </row>
    <row r="995">
      <c r="A995" s="94"/>
      <c r="B995" s="95"/>
    </row>
    <row r="996">
      <c r="A996" s="94"/>
      <c r="B996" s="95"/>
    </row>
    <row r="997">
      <c r="A997" s="94"/>
      <c r="B997" s="95"/>
    </row>
    <row r="998">
      <c r="A998" s="94"/>
      <c r="B998" s="95"/>
    </row>
    <row r="999">
      <c r="A999" s="94"/>
      <c r="B999" s="95"/>
    </row>
    <row r="1000">
      <c r="A1000" s="94"/>
      <c r="B1000" s="95"/>
    </row>
    <row r="1001">
      <c r="A1001" s="94"/>
      <c r="B1001" s="95"/>
    </row>
    <row r="1002">
      <c r="A1002" s="94"/>
      <c r="B1002" s="95"/>
    </row>
    <row r="1003">
      <c r="A1003" s="94"/>
      <c r="B1003" s="95"/>
    </row>
    <row r="1004">
      <c r="A1004" s="94"/>
      <c r="B1004" s="95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8.29"/>
    <col customWidth="1" min="2" max="2" width="19.86"/>
    <col customWidth="1" min="3" max="4" width="16.71"/>
    <col customWidth="1" min="5" max="5" width="18.71"/>
    <col customWidth="1" min="6" max="6" width="19.57"/>
  </cols>
  <sheetData>
    <row r="1">
      <c r="A1" s="1" t="s">
        <v>407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>
      <c r="A2" s="4" t="s">
        <v>8</v>
      </c>
      <c r="B2" s="5">
        <f>SUM(C2:F2)</f>
        <v>1289</v>
      </c>
      <c r="C2" s="6">
        <f t="shared" ref="C2:F2" si="1">SUM(C4,C7)</f>
        <v>348</v>
      </c>
      <c r="D2" s="6">
        <f t="shared" si="1"/>
        <v>497</v>
      </c>
      <c r="E2" s="6">
        <f t="shared" si="1"/>
        <v>257</v>
      </c>
      <c r="F2" s="6">
        <f t="shared" si="1"/>
        <v>187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8" t="s">
        <v>9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>
      <c r="A4" s="12" t="s">
        <v>10</v>
      </c>
      <c r="B4" s="13">
        <f>SUM(C4:F4)</f>
        <v>661</v>
      </c>
      <c r="C4" s="14">
        <v>289.0</v>
      </c>
      <c r="D4" s="14">
        <v>115.0</v>
      </c>
      <c r="E4" s="14">
        <v>164.0</v>
      </c>
      <c r="F4" s="14">
        <v>93.0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hidden="1">
      <c r="A5" s="12"/>
      <c r="B5" s="16">
        <f t="shared" ref="B5:F5" si="2">DIVIDE(B4,B2)</f>
        <v>0.5128006206</v>
      </c>
      <c r="C5" s="16">
        <f t="shared" si="2"/>
        <v>0.8304597701</v>
      </c>
      <c r="D5" s="16">
        <f t="shared" si="2"/>
        <v>0.23138833</v>
      </c>
      <c r="E5" s="16">
        <f t="shared" si="2"/>
        <v>0.6381322957</v>
      </c>
      <c r="F5" s="16">
        <f t="shared" si="2"/>
        <v>0.4973262032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>
      <c r="A6" s="12"/>
      <c r="B6" s="18">
        <f>IFERROR(__xludf.DUMMYFUNCTION("TO_PERCENT(B5)"),0.5128006206361521)</f>
        <v>0.5128006206</v>
      </c>
      <c r="C6" s="18">
        <f>IFERROR(__xludf.DUMMYFUNCTION("TO_PERCENT(C5)"),0.8304597701149425)</f>
        <v>0.8304597701</v>
      </c>
      <c r="D6" s="18">
        <f>IFERROR(__xludf.DUMMYFUNCTION("TO_PERCENT(D5)"),0.23138832997987926)</f>
        <v>0.23138833</v>
      </c>
      <c r="E6" s="18">
        <f>IFERROR(__xludf.DUMMYFUNCTION("TO_PERCENT(E5)"),0.6381322957198443)</f>
        <v>0.6381322957</v>
      </c>
      <c r="F6" s="18">
        <f>IFERROR(__xludf.DUMMYFUNCTION("TO_PERCENT(F5)"),0.49732620320855614)</f>
        <v>0.4973262032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>
      <c r="A7" s="12" t="s">
        <v>11</v>
      </c>
      <c r="B7" s="13">
        <f>SUM(C7:F7)</f>
        <v>628</v>
      </c>
      <c r="C7" s="14">
        <v>59.0</v>
      </c>
      <c r="D7" s="20">
        <v>382.0</v>
      </c>
      <c r="E7" s="14">
        <v>93.0</v>
      </c>
      <c r="F7" s="14">
        <v>94.0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idden="1">
      <c r="A8" s="12"/>
      <c r="B8" s="16">
        <f t="shared" ref="B8:F8" si="3">DIVIDE(B7,B2)</f>
        <v>0.4871993794</v>
      </c>
      <c r="C8" s="16">
        <f t="shared" si="3"/>
        <v>0.1695402299</v>
      </c>
      <c r="D8" s="16">
        <f t="shared" si="3"/>
        <v>0.76861167</v>
      </c>
      <c r="E8" s="16">
        <f t="shared" si="3"/>
        <v>0.3618677043</v>
      </c>
      <c r="F8" s="16">
        <f t="shared" si="3"/>
        <v>0.5026737968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>
      <c r="A9" s="12"/>
      <c r="B9" s="18">
        <f>IFERROR(__xludf.DUMMYFUNCTION("TO_PERCENT(B8)"),0.48719937936384794)</f>
        <v>0.4871993794</v>
      </c>
      <c r="C9" s="18">
        <f>IFERROR(__xludf.DUMMYFUNCTION("TO_PERCENT(C8)"),0.16954022988505746)</f>
        <v>0.1695402299</v>
      </c>
      <c r="D9" s="18">
        <f>IFERROR(__xludf.DUMMYFUNCTION("TO_PERCENT(D8)"),0.7686116700201208)</f>
        <v>0.76861167</v>
      </c>
      <c r="E9" s="18">
        <f>IFERROR(__xludf.DUMMYFUNCTION("TO_PERCENT(E8)"),0.36186770428015563)</f>
        <v>0.3618677043</v>
      </c>
      <c r="F9" s="18">
        <f>IFERROR(__xludf.DUMMYFUNCTION("TO_PERCENT(F8)"),0.5026737967914439)</f>
        <v>0.5026737968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>
      <c r="A10" s="21" t="s">
        <v>12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>
      <c r="A11" s="21">
        <v>4.0</v>
      </c>
      <c r="B11" s="25">
        <f t="shared" ref="B11:B17" si="4">SUM(C11:F11)</f>
        <v>6</v>
      </c>
      <c r="C11" s="26"/>
      <c r="D11" s="26">
        <v>1.0</v>
      </c>
      <c r="E11" s="26">
        <v>5.0</v>
      </c>
      <c r="F11" s="2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>
      <c r="A12" s="21">
        <v>5.0</v>
      </c>
      <c r="B12" s="25">
        <f t="shared" si="4"/>
        <v>17</v>
      </c>
      <c r="C12" s="26"/>
      <c r="D12" s="26">
        <v>3.0</v>
      </c>
      <c r="E12" s="26">
        <v>14.0</v>
      </c>
      <c r="F12" s="2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>
      <c r="A13" s="21">
        <v>6.0</v>
      </c>
      <c r="B13" s="25">
        <f t="shared" si="4"/>
        <v>65</v>
      </c>
      <c r="C13" s="26"/>
      <c r="D13" s="26">
        <v>40.0</v>
      </c>
      <c r="E13" s="26">
        <v>18.0</v>
      </c>
      <c r="F13" s="26">
        <v>7.0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>
      <c r="A14" s="21">
        <v>7.0</v>
      </c>
      <c r="B14" s="25">
        <f t="shared" si="4"/>
        <v>254</v>
      </c>
      <c r="C14" s="26">
        <v>7.0</v>
      </c>
      <c r="D14" s="29">
        <v>163.0</v>
      </c>
      <c r="E14" s="26">
        <v>60.0</v>
      </c>
      <c r="F14" s="26">
        <v>24.0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>
      <c r="A15" s="21">
        <v>8.0</v>
      </c>
      <c r="B15" s="25">
        <f t="shared" si="4"/>
        <v>428</v>
      </c>
      <c r="C15" s="26">
        <v>74.0</v>
      </c>
      <c r="D15" s="29">
        <v>157.0</v>
      </c>
      <c r="E15" s="29">
        <v>108.0</v>
      </c>
      <c r="F15" s="29">
        <v>89.0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>
      <c r="A16" s="21">
        <v>9.0</v>
      </c>
      <c r="B16" s="25">
        <f t="shared" si="4"/>
        <v>367</v>
      </c>
      <c r="C16" s="29">
        <v>174.0</v>
      </c>
      <c r="D16" s="26">
        <v>94.0</v>
      </c>
      <c r="E16" s="26">
        <v>49.0</v>
      </c>
      <c r="F16" s="26">
        <v>50.0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>
      <c r="A17" s="21">
        <v>10.0</v>
      </c>
      <c r="B17" s="25">
        <f t="shared" si="4"/>
        <v>152</v>
      </c>
      <c r="C17" s="26">
        <v>93.0</v>
      </c>
      <c r="D17" s="26">
        <v>39.0</v>
      </c>
      <c r="E17" s="26">
        <v>3.0</v>
      </c>
      <c r="F17" s="26">
        <v>17.0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>
      <c r="A18" s="31" t="s">
        <v>408</v>
      </c>
      <c r="B18" s="32"/>
      <c r="C18" s="36">
        <v>348.0</v>
      </c>
      <c r="D18" s="36">
        <v>497.0</v>
      </c>
      <c r="E18" s="36">
        <v>257.0</v>
      </c>
      <c r="F18" s="36">
        <v>187.0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>
      <c r="A19" s="43" t="s">
        <v>23</v>
      </c>
      <c r="B19" s="44"/>
      <c r="C19" s="45"/>
      <c r="D19" s="45"/>
      <c r="E19" s="45"/>
      <c r="F19" s="47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>
      <c r="A20" s="48" t="s">
        <v>24</v>
      </c>
      <c r="B20" s="49">
        <f t="shared" ref="B20:B21" si="5">SUM(C20:F20)</f>
        <v>948</v>
      </c>
      <c r="C20" s="47">
        <v>145.0</v>
      </c>
      <c r="D20" s="47">
        <v>434.0</v>
      </c>
      <c r="E20" s="47">
        <v>216.0</v>
      </c>
      <c r="F20" s="47">
        <v>153.0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>
      <c r="A21" s="48" t="s">
        <v>25</v>
      </c>
      <c r="B21" s="49">
        <f t="shared" si="5"/>
        <v>341</v>
      </c>
      <c r="C21" s="47">
        <v>203.0</v>
      </c>
      <c r="D21" s="47">
        <v>63.0</v>
      </c>
      <c r="E21" s="47">
        <v>41.0</v>
      </c>
      <c r="F21" s="47">
        <v>34.0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>
      <c r="A22" s="59" t="s">
        <v>30</v>
      </c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>
      <c r="A23" s="63" t="s">
        <v>31</v>
      </c>
      <c r="B23" s="64">
        <f t="shared" ref="B23:B28" si="6">SUM(C23:F23)</f>
        <v>248</v>
      </c>
      <c r="C23" s="65"/>
      <c r="D23" s="65">
        <v>1.0</v>
      </c>
      <c r="E23" s="29">
        <v>247.0</v>
      </c>
      <c r="F23" s="65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>
      <c r="A24" s="63" t="s">
        <v>32</v>
      </c>
      <c r="B24" s="64">
        <f t="shared" si="6"/>
        <v>792</v>
      </c>
      <c r="C24" s="29">
        <v>347.0</v>
      </c>
      <c r="D24" s="29">
        <v>445.0</v>
      </c>
      <c r="E24" s="65"/>
      <c r="F24" s="65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hidden="1">
      <c r="A25" s="68" t="s">
        <v>33</v>
      </c>
      <c r="B25" s="64">
        <f t="shared" si="6"/>
        <v>133</v>
      </c>
      <c r="C25" s="65">
        <v>1.0</v>
      </c>
      <c r="D25" s="65">
        <v>3.0</v>
      </c>
      <c r="E25" s="65">
        <v>10.0</v>
      </c>
      <c r="F25" s="29">
        <v>119.0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hidden="1">
      <c r="A26" s="68" t="s">
        <v>34</v>
      </c>
      <c r="B26" s="64">
        <f t="shared" si="6"/>
        <v>68</v>
      </c>
      <c r="C26" s="65"/>
      <c r="D26" s="65"/>
      <c r="E26" s="65"/>
      <c r="F26" s="29">
        <v>68.0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>
      <c r="A27" s="63" t="s">
        <v>35</v>
      </c>
      <c r="B27" s="64">
        <f t="shared" si="6"/>
        <v>201</v>
      </c>
      <c r="C27" s="65">
        <f t="shared" ref="C27:F27" si="7">SUM(C25:C26)</f>
        <v>1</v>
      </c>
      <c r="D27" s="65">
        <f t="shared" si="7"/>
        <v>3</v>
      </c>
      <c r="E27" s="65">
        <f t="shared" si="7"/>
        <v>10</v>
      </c>
      <c r="F27" s="29">
        <f t="shared" si="7"/>
        <v>187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>
      <c r="A28" s="63" t="s">
        <v>36</v>
      </c>
      <c r="B28" s="64">
        <f t="shared" si="6"/>
        <v>48</v>
      </c>
      <c r="C28" s="65"/>
      <c r="D28" s="65">
        <v>48.0</v>
      </c>
      <c r="E28" s="65"/>
      <c r="F28" s="65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>
      <c r="A29" s="71" t="s">
        <v>37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</row>
    <row r="30">
      <c r="A30" s="75" t="s">
        <v>38</v>
      </c>
      <c r="B30" s="76">
        <f t="shared" ref="B30:B33" si="8">AVERAGE(C30:F30)</f>
        <v>117.5556868</v>
      </c>
      <c r="C30" s="77">
        <v>108.030172413793</v>
      </c>
      <c r="D30" s="77">
        <v>123.452313883299</v>
      </c>
      <c r="E30" s="77">
        <v>134.416731517509</v>
      </c>
      <c r="F30" s="77">
        <v>104.323529411764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</row>
    <row r="31">
      <c r="A31" s="75" t="s">
        <v>39</v>
      </c>
      <c r="B31" s="76">
        <f t="shared" si="8"/>
        <v>120.225</v>
      </c>
      <c r="C31" s="77">
        <v>104.8</v>
      </c>
      <c r="D31" s="77">
        <v>129.0</v>
      </c>
      <c r="E31" s="77">
        <v>129.0</v>
      </c>
      <c r="F31" s="77">
        <v>118.1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</row>
    <row r="32">
      <c r="A32" s="75" t="s">
        <v>40</v>
      </c>
      <c r="B32" s="76">
        <f t="shared" si="8"/>
        <v>317.05</v>
      </c>
      <c r="C32" s="77">
        <v>310.1</v>
      </c>
      <c r="D32" s="77">
        <v>327.7</v>
      </c>
      <c r="E32" s="77">
        <v>325.2</v>
      </c>
      <c r="F32" s="77">
        <v>305.2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</row>
    <row r="33">
      <c r="A33" s="75" t="s">
        <v>41</v>
      </c>
      <c r="B33" s="76">
        <f t="shared" si="8"/>
        <v>2</v>
      </c>
      <c r="C33" s="77">
        <v>0.0</v>
      </c>
      <c r="D33" s="77">
        <v>0.0</v>
      </c>
      <c r="E33" s="77">
        <v>6.0</v>
      </c>
      <c r="F33" s="77">
        <v>2.0</v>
      </c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>
      <c r="A34" s="79" t="s">
        <v>42</v>
      </c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>
      <c r="A35" s="125" t="s">
        <v>409</v>
      </c>
      <c r="B35" s="109">
        <f t="shared" ref="B35:B61" si="9">SUM(C35:F35)</f>
        <v>496</v>
      </c>
      <c r="C35" s="110">
        <v>348.0</v>
      </c>
      <c r="D35" s="113">
        <v>30.0</v>
      </c>
      <c r="E35" s="66">
        <v>93.0</v>
      </c>
      <c r="F35" s="83">
        <v>25.0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>
      <c r="A36" s="82" t="s">
        <v>410</v>
      </c>
      <c r="B36" s="126">
        <f t="shared" si="9"/>
        <v>149</v>
      </c>
      <c r="C36" s="113"/>
      <c r="D36" s="110">
        <v>89.0</v>
      </c>
      <c r="E36" s="83">
        <v>3.0</v>
      </c>
      <c r="F36" s="66">
        <v>57.0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>
      <c r="A37" s="82" t="s">
        <v>411</v>
      </c>
      <c r="B37" s="126">
        <f t="shared" si="9"/>
        <v>140</v>
      </c>
      <c r="C37" s="115"/>
      <c r="D37" s="110">
        <v>86.0</v>
      </c>
      <c r="E37" s="82">
        <v>17.0</v>
      </c>
      <c r="F37" s="82">
        <v>37.0</v>
      </c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>
      <c r="A38" s="82" t="s">
        <v>412</v>
      </c>
      <c r="B38" s="126">
        <f t="shared" si="9"/>
        <v>78</v>
      </c>
      <c r="C38" s="113"/>
      <c r="D38" s="113">
        <v>59.0</v>
      </c>
      <c r="E38" s="82">
        <v>19.0</v>
      </c>
      <c r="F38" s="82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>
      <c r="A39" s="82" t="s">
        <v>413</v>
      </c>
      <c r="B39" s="109">
        <f t="shared" si="9"/>
        <v>62</v>
      </c>
      <c r="C39" s="113"/>
      <c r="D39" s="115"/>
      <c r="E39" s="83"/>
      <c r="F39" s="66">
        <v>62.0</v>
      </c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>
      <c r="A40" s="82" t="s">
        <v>414</v>
      </c>
      <c r="B40" s="109">
        <f t="shared" si="9"/>
        <v>46</v>
      </c>
      <c r="C40" s="113"/>
      <c r="D40" s="113">
        <v>31.0</v>
      </c>
      <c r="E40" s="83">
        <v>15.0</v>
      </c>
      <c r="F40" s="83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>
      <c r="A41" s="127" t="s">
        <v>415</v>
      </c>
      <c r="B41" s="126">
        <f t="shared" si="9"/>
        <v>38</v>
      </c>
      <c r="C41" s="113"/>
      <c r="D41" s="113">
        <v>21.0</v>
      </c>
      <c r="E41" s="82">
        <v>17.0</v>
      </c>
      <c r="F41" s="82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>
      <c r="A42" s="82" t="s">
        <v>416</v>
      </c>
      <c r="B42" s="126">
        <f t="shared" si="9"/>
        <v>34</v>
      </c>
      <c r="C42" s="116"/>
      <c r="D42" s="113">
        <v>23.0</v>
      </c>
      <c r="E42" s="82">
        <v>5.0</v>
      </c>
      <c r="F42" s="82">
        <v>6.0</v>
      </c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>
      <c r="A43" s="82" t="s">
        <v>417</v>
      </c>
      <c r="B43" s="126">
        <f t="shared" si="9"/>
        <v>31</v>
      </c>
      <c r="C43" s="115"/>
      <c r="D43" s="113">
        <v>30.0</v>
      </c>
      <c r="E43" s="82">
        <v>1.0</v>
      </c>
      <c r="F43" s="82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>
      <c r="A44" s="82" t="s">
        <v>418</v>
      </c>
      <c r="B44" s="126">
        <f t="shared" si="9"/>
        <v>24</v>
      </c>
      <c r="C44" s="113"/>
      <c r="D44" s="113">
        <v>10.0</v>
      </c>
      <c r="E44" s="83">
        <v>14.0</v>
      </c>
      <c r="F44" s="83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>
      <c r="A45" s="128" t="s">
        <v>419</v>
      </c>
      <c r="B45" s="126">
        <f t="shared" si="9"/>
        <v>22</v>
      </c>
      <c r="C45" s="115"/>
      <c r="D45" s="115"/>
      <c r="E45" s="83">
        <v>22.0</v>
      </c>
      <c r="F45" s="83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>
      <c r="A46" s="82" t="s">
        <v>420</v>
      </c>
      <c r="B46" s="126">
        <f t="shared" si="9"/>
        <v>19</v>
      </c>
      <c r="C46" s="113"/>
      <c r="D46" s="83">
        <v>19.0</v>
      </c>
      <c r="E46" s="83"/>
      <c r="F46" s="83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>
      <c r="A47" s="84" t="s">
        <v>421</v>
      </c>
      <c r="B47" s="126">
        <f t="shared" si="9"/>
        <v>16</v>
      </c>
      <c r="C47" s="115"/>
      <c r="D47" s="113">
        <v>13.0</v>
      </c>
      <c r="E47" s="83">
        <v>3.0</v>
      </c>
      <c r="F47" s="83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</row>
    <row r="48">
      <c r="A48" s="82" t="s">
        <v>422</v>
      </c>
      <c r="B48" s="109">
        <f t="shared" si="9"/>
        <v>15</v>
      </c>
      <c r="C48" s="113"/>
      <c r="D48" s="113">
        <v>4.0</v>
      </c>
      <c r="E48" s="83">
        <v>11.0</v>
      </c>
      <c r="F48" s="83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>
      <c r="A49" s="82" t="s">
        <v>423</v>
      </c>
      <c r="B49" s="126">
        <f t="shared" si="9"/>
        <v>15</v>
      </c>
      <c r="C49" s="113"/>
      <c r="D49" s="83">
        <v>1.0</v>
      </c>
      <c r="E49" s="82">
        <v>14.0</v>
      </c>
      <c r="F49" s="82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>
      <c r="A50" s="84" t="s">
        <v>424</v>
      </c>
      <c r="B50" s="126">
        <f t="shared" si="9"/>
        <v>12</v>
      </c>
      <c r="C50" s="115"/>
      <c r="D50" s="83">
        <v>12.0</v>
      </c>
      <c r="E50" s="84"/>
      <c r="F50" s="83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</row>
    <row r="51">
      <c r="A51" s="82" t="s">
        <v>425</v>
      </c>
      <c r="B51" s="109">
        <f t="shared" si="9"/>
        <v>11</v>
      </c>
      <c r="C51" s="113"/>
      <c r="D51" s="83">
        <v>11.0</v>
      </c>
      <c r="E51" s="82"/>
      <c r="F51" s="82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>
      <c r="A52" s="82" t="s">
        <v>426</v>
      </c>
      <c r="B52" s="126">
        <f t="shared" si="9"/>
        <v>11</v>
      </c>
      <c r="C52" s="116"/>
      <c r="D52" s="113">
        <v>11.0</v>
      </c>
      <c r="E52" s="81"/>
      <c r="F52" s="82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>
      <c r="A53" s="82" t="s">
        <v>427</v>
      </c>
      <c r="B53" s="126">
        <f t="shared" si="9"/>
        <v>11</v>
      </c>
      <c r="C53" s="116"/>
      <c r="D53" s="113">
        <v>9.0</v>
      </c>
      <c r="E53" s="82">
        <v>2.0</v>
      </c>
      <c r="F53" s="82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>
      <c r="A54" s="82" t="s">
        <v>428</v>
      </c>
      <c r="B54" s="109">
        <f t="shared" si="9"/>
        <v>10</v>
      </c>
      <c r="C54" s="113"/>
      <c r="D54" s="83">
        <v>10.0</v>
      </c>
      <c r="E54" s="82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>
      <c r="A55" s="82" t="s">
        <v>429</v>
      </c>
      <c r="B55" s="126">
        <f t="shared" si="9"/>
        <v>10</v>
      </c>
      <c r="C55" s="115"/>
      <c r="D55" s="83">
        <v>1.0</v>
      </c>
      <c r="E55" s="82">
        <v>9.0</v>
      </c>
      <c r="F55" s="82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  <row r="56">
      <c r="A56" s="127" t="s">
        <v>430</v>
      </c>
      <c r="B56" s="126">
        <f t="shared" si="9"/>
        <v>9</v>
      </c>
      <c r="C56" s="113"/>
      <c r="D56" s="83">
        <v>9.0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</row>
    <row r="57">
      <c r="A57" s="127" t="s">
        <v>431</v>
      </c>
      <c r="B57" s="126">
        <f t="shared" si="9"/>
        <v>7</v>
      </c>
      <c r="C57" s="113"/>
      <c r="D57" s="113">
        <v>6.0</v>
      </c>
      <c r="E57" s="82">
        <v>1.0</v>
      </c>
      <c r="F57" s="82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</row>
    <row r="58">
      <c r="A58" s="84" t="s">
        <v>432</v>
      </c>
      <c r="B58" s="109">
        <f t="shared" si="9"/>
        <v>6</v>
      </c>
      <c r="C58" s="113"/>
      <c r="D58" s="83">
        <v>6.0</v>
      </c>
      <c r="E58" s="82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</row>
    <row r="59">
      <c r="A59" s="84" t="s">
        <v>433</v>
      </c>
      <c r="B59" s="126">
        <f t="shared" si="9"/>
        <v>6</v>
      </c>
      <c r="C59" s="113"/>
      <c r="D59" s="83">
        <v>6.0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</row>
    <row r="60">
      <c r="A60" s="82" t="s">
        <v>434</v>
      </c>
      <c r="B60" s="126">
        <f t="shared" si="9"/>
        <v>6</v>
      </c>
      <c r="C60" s="116"/>
      <c r="D60" s="113"/>
      <c r="E60" s="82">
        <v>6.0</v>
      </c>
      <c r="F60" s="82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</row>
    <row r="61">
      <c r="A61" s="82" t="s">
        <v>435</v>
      </c>
      <c r="B61" s="126">
        <f t="shared" si="9"/>
        <v>5</v>
      </c>
      <c r="C61" s="113"/>
      <c r="D61" s="113"/>
      <c r="E61" s="83">
        <v>5.0</v>
      </c>
      <c r="F61" s="83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</row>
    <row r="62">
      <c r="A62" s="89"/>
      <c r="B62" s="90"/>
      <c r="C62" s="93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</row>
    <row r="63">
      <c r="A63" s="92"/>
      <c r="B63" s="90"/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</row>
    <row r="64">
      <c r="A64" s="92"/>
      <c r="B64" s="90"/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</row>
    <row r="65">
      <c r="A65" s="92"/>
      <c r="B65" s="90"/>
      <c r="C65" s="91"/>
      <c r="D65" s="93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</row>
    <row r="66">
      <c r="A66" s="92"/>
      <c r="B66" s="90"/>
      <c r="C66" s="91"/>
      <c r="D66" s="93"/>
      <c r="E66" s="93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</row>
    <row r="67">
      <c r="A67" s="92"/>
      <c r="B67" s="90"/>
      <c r="C67" s="91"/>
      <c r="D67" s="93"/>
      <c r="E67" s="93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</row>
    <row r="68">
      <c r="A68" s="92"/>
      <c r="B68" s="90"/>
      <c r="C68" s="93"/>
      <c r="D68" s="92"/>
      <c r="E68" s="92"/>
      <c r="F68" s="87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</row>
    <row r="69">
      <c r="A69" s="92"/>
      <c r="B69" s="90"/>
      <c r="C69" s="93"/>
      <c r="D69" s="92"/>
      <c r="E69" s="92"/>
      <c r="F69" s="87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</row>
    <row r="70">
      <c r="A70" s="92"/>
      <c r="B70" s="90"/>
      <c r="C70" s="91"/>
      <c r="D70" s="93"/>
      <c r="E70" s="92"/>
      <c r="F70" s="91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</row>
    <row r="71">
      <c r="A71" s="92"/>
      <c r="B71" s="90"/>
      <c r="C71" s="93"/>
      <c r="D71" s="92"/>
      <c r="E71" s="92"/>
      <c r="F71" s="87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</row>
    <row r="72">
      <c r="A72" s="92"/>
      <c r="B72" s="90"/>
      <c r="C72" s="93"/>
      <c r="D72" s="93"/>
      <c r="E72" s="92"/>
      <c r="F72" s="87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</row>
    <row r="73">
      <c r="A73" s="92"/>
      <c r="B73" s="90"/>
      <c r="C73" s="93"/>
      <c r="D73" s="92"/>
      <c r="E73" s="93"/>
      <c r="F73" s="91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</row>
    <row r="74">
      <c r="A74" s="92"/>
      <c r="B74" s="90"/>
      <c r="C74" s="93"/>
      <c r="D74" s="92"/>
      <c r="E74" s="92"/>
      <c r="F74" s="87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</row>
    <row r="75">
      <c r="A75" s="92"/>
      <c r="B75" s="90"/>
      <c r="C75" s="93"/>
      <c r="D75" s="92"/>
      <c r="E75" s="93"/>
      <c r="F75" s="87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</row>
    <row r="76">
      <c r="A76" s="92"/>
      <c r="B76" s="90"/>
      <c r="C76" s="91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</row>
    <row r="77">
      <c r="A77" s="92"/>
      <c r="B77" s="90"/>
      <c r="C77" s="93"/>
      <c r="D77" s="92"/>
      <c r="E77" s="92"/>
      <c r="F77" s="87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</row>
    <row r="78">
      <c r="A78" s="92"/>
      <c r="B78" s="90"/>
      <c r="C78" s="87"/>
      <c r="D78" s="93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>
      <c r="A79" s="94"/>
      <c r="B79" s="95"/>
    </row>
    <row r="80">
      <c r="A80" s="94"/>
      <c r="B80" s="95"/>
    </row>
    <row r="81">
      <c r="A81" s="94"/>
      <c r="B81" s="95"/>
    </row>
    <row r="82">
      <c r="A82" s="94"/>
      <c r="B82" s="95"/>
    </row>
    <row r="83">
      <c r="A83" s="94"/>
      <c r="B83" s="95"/>
    </row>
    <row r="84">
      <c r="A84" s="94"/>
      <c r="B84" s="95"/>
    </row>
    <row r="85">
      <c r="A85" s="94"/>
      <c r="B85" s="95"/>
    </row>
    <row r="86">
      <c r="A86" s="94"/>
      <c r="B86" s="95"/>
    </row>
    <row r="87">
      <c r="A87" s="94"/>
      <c r="B87" s="95"/>
    </row>
    <row r="88">
      <c r="A88" s="94"/>
      <c r="B88" s="95"/>
    </row>
    <row r="89">
      <c r="A89" s="94"/>
      <c r="B89" s="95"/>
    </row>
    <row r="90">
      <c r="A90" s="94"/>
      <c r="B90" s="95"/>
    </row>
    <row r="91">
      <c r="A91" s="94"/>
      <c r="B91" s="95"/>
    </row>
    <row r="92">
      <c r="A92" s="94"/>
      <c r="B92" s="95"/>
    </row>
    <row r="93">
      <c r="A93" s="94"/>
      <c r="B93" s="95"/>
    </row>
    <row r="94">
      <c r="A94" s="94"/>
      <c r="B94" s="95"/>
    </row>
    <row r="95">
      <c r="A95" s="94"/>
      <c r="B95" s="95"/>
    </row>
    <row r="96">
      <c r="A96" s="94"/>
      <c r="B96" s="95"/>
    </row>
    <row r="97">
      <c r="A97" s="94"/>
      <c r="B97" s="95"/>
    </row>
    <row r="98">
      <c r="A98" s="94"/>
      <c r="B98" s="95"/>
    </row>
    <row r="99">
      <c r="A99" s="94"/>
      <c r="B99" s="95"/>
    </row>
    <row r="100">
      <c r="A100" s="94"/>
      <c r="B100" s="95"/>
    </row>
    <row r="101">
      <c r="A101" s="94"/>
      <c r="B101" s="95"/>
    </row>
    <row r="102">
      <c r="A102" s="94"/>
      <c r="B102" s="95"/>
    </row>
    <row r="103">
      <c r="A103" s="94"/>
      <c r="B103" s="95"/>
    </row>
    <row r="104">
      <c r="A104" s="94"/>
      <c r="B104" s="95"/>
    </row>
    <row r="105">
      <c r="A105" s="94"/>
      <c r="B105" s="95"/>
    </row>
    <row r="106">
      <c r="A106" s="94"/>
      <c r="B106" s="95"/>
    </row>
    <row r="107">
      <c r="A107" s="94"/>
      <c r="B107" s="95"/>
    </row>
    <row r="108">
      <c r="A108" s="94"/>
      <c r="B108" s="95"/>
    </row>
    <row r="109">
      <c r="A109" s="94"/>
      <c r="B109" s="95"/>
    </row>
    <row r="110">
      <c r="A110" s="94"/>
      <c r="B110" s="95"/>
    </row>
    <row r="111">
      <c r="A111" s="94"/>
      <c r="B111" s="95"/>
    </row>
    <row r="112">
      <c r="A112" s="94"/>
      <c r="B112" s="95"/>
    </row>
    <row r="113">
      <c r="A113" s="94"/>
      <c r="B113" s="95"/>
    </row>
    <row r="114">
      <c r="A114" s="94"/>
      <c r="B114" s="95"/>
    </row>
    <row r="115">
      <c r="A115" s="94"/>
      <c r="B115" s="95"/>
    </row>
    <row r="116">
      <c r="A116" s="94"/>
      <c r="B116" s="95"/>
    </row>
    <row r="117">
      <c r="A117" s="94"/>
      <c r="B117" s="95"/>
    </row>
    <row r="118">
      <c r="A118" s="94"/>
      <c r="B118" s="95"/>
    </row>
    <row r="119">
      <c r="A119" s="94"/>
      <c r="B119" s="95"/>
    </row>
    <row r="120">
      <c r="A120" s="94"/>
      <c r="B120" s="95"/>
    </row>
    <row r="121">
      <c r="A121" s="94"/>
      <c r="B121" s="95"/>
    </row>
    <row r="122">
      <c r="A122" s="94"/>
      <c r="B122" s="95"/>
    </row>
    <row r="123">
      <c r="A123" s="94"/>
      <c r="B123" s="95"/>
    </row>
    <row r="124">
      <c r="A124" s="94"/>
      <c r="B124" s="95"/>
    </row>
    <row r="125">
      <c r="A125" s="94"/>
      <c r="B125" s="95"/>
    </row>
    <row r="126">
      <c r="A126" s="94"/>
      <c r="B126" s="95"/>
    </row>
    <row r="127">
      <c r="A127" s="94"/>
      <c r="B127" s="95"/>
    </row>
    <row r="128">
      <c r="A128" s="94"/>
      <c r="B128" s="95"/>
    </row>
    <row r="129">
      <c r="A129" s="94"/>
      <c r="B129" s="95"/>
    </row>
    <row r="130">
      <c r="A130" s="94"/>
      <c r="B130" s="95"/>
    </row>
    <row r="131">
      <c r="A131" s="94"/>
      <c r="B131" s="95"/>
    </row>
    <row r="132">
      <c r="A132" s="94"/>
      <c r="B132" s="95"/>
    </row>
    <row r="133">
      <c r="A133" s="94"/>
      <c r="B133" s="95"/>
    </row>
    <row r="134">
      <c r="A134" s="94"/>
      <c r="B134" s="95"/>
    </row>
    <row r="135">
      <c r="A135" s="94"/>
      <c r="B135" s="95"/>
    </row>
    <row r="136">
      <c r="A136" s="94"/>
      <c r="B136" s="95"/>
    </row>
    <row r="137">
      <c r="A137" s="94"/>
      <c r="B137" s="95"/>
    </row>
    <row r="138">
      <c r="A138" s="94"/>
      <c r="B138" s="95"/>
    </row>
    <row r="139">
      <c r="A139" s="94"/>
      <c r="B139" s="95"/>
    </row>
    <row r="140">
      <c r="A140" s="94"/>
      <c r="B140" s="95"/>
    </row>
    <row r="141">
      <c r="A141" s="94"/>
      <c r="B141" s="95"/>
    </row>
    <row r="142">
      <c r="A142" s="94"/>
      <c r="B142" s="95"/>
    </row>
    <row r="143">
      <c r="A143" s="94"/>
      <c r="B143" s="95"/>
    </row>
    <row r="144">
      <c r="A144" s="94"/>
      <c r="B144" s="95"/>
    </row>
    <row r="145">
      <c r="A145" s="94"/>
      <c r="B145" s="95"/>
    </row>
    <row r="146">
      <c r="A146" s="94"/>
      <c r="B146" s="95"/>
    </row>
    <row r="147">
      <c r="A147" s="94"/>
      <c r="B147" s="95"/>
    </row>
    <row r="148">
      <c r="A148" s="94"/>
      <c r="B148" s="95"/>
    </row>
    <row r="149">
      <c r="A149" s="94"/>
      <c r="B149" s="95"/>
    </row>
    <row r="150">
      <c r="A150" s="94"/>
      <c r="B150" s="95"/>
    </row>
    <row r="151">
      <c r="A151" s="94"/>
      <c r="B151" s="95"/>
    </row>
    <row r="152">
      <c r="A152" s="94"/>
      <c r="B152" s="95"/>
    </row>
    <row r="153">
      <c r="A153" s="94"/>
      <c r="B153" s="95"/>
    </row>
    <row r="154">
      <c r="A154" s="94"/>
      <c r="B154" s="95"/>
    </row>
    <row r="155">
      <c r="A155" s="94"/>
      <c r="B155" s="95"/>
    </row>
    <row r="156">
      <c r="A156" s="94"/>
      <c r="B156" s="95"/>
    </row>
    <row r="157">
      <c r="A157" s="94"/>
      <c r="B157" s="95"/>
    </row>
    <row r="158">
      <c r="A158" s="94"/>
      <c r="B158" s="95"/>
    </row>
    <row r="159">
      <c r="A159" s="94"/>
      <c r="B159" s="95"/>
    </row>
    <row r="160">
      <c r="A160" s="94"/>
      <c r="B160" s="95"/>
    </row>
    <row r="161">
      <c r="A161" s="94"/>
      <c r="B161" s="95"/>
    </row>
    <row r="162">
      <c r="A162" s="94"/>
      <c r="B162" s="95"/>
    </row>
    <row r="163">
      <c r="A163" s="94"/>
      <c r="B163" s="95"/>
    </row>
    <row r="164">
      <c r="A164" s="94"/>
      <c r="B164" s="95"/>
    </row>
    <row r="165">
      <c r="A165" s="94"/>
      <c r="B165" s="95"/>
    </row>
    <row r="166">
      <c r="A166" s="94"/>
      <c r="B166" s="95"/>
    </row>
    <row r="167">
      <c r="A167" s="94"/>
      <c r="B167" s="95"/>
    </row>
    <row r="168">
      <c r="A168" s="94"/>
      <c r="B168" s="95"/>
    </row>
    <row r="169">
      <c r="A169" s="94"/>
      <c r="B169" s="95"/>
    </row>
    <row r="170">
      <c r="A170" s="94"/>
      <c r="B170" s="95"/>
    </row>
    <row r="171">
      <c r="A171" s="94"/>
      <c r="B171" s="95"/>
    </row>
    <row r="172">
      <c r="A172" s="94"/>
      <c r="B172" s="95"/>
    </row>
    <row r="173">
      <c r="A173" s="94"/>
      <c r="B173" s="95"/>
    </row>
    <row r="174">
      <c r="A174" s="94"/>
      <c r="B174" s="95"/>
    </row>
    <row r="175">
      <c r="A175" s="94"/>
      <c r="B175" s="95"/>
    </row>
    <row r="176">
      <c r="A176" s="94"/>
      <c r="B176" s="95"/>
    </row>
    <row r="177">
      <c r="A177" s="94"/>
      <c r="B177" s="95"/>
    </row>
    <row r="178">
      <c r="A178" s="94"/>
      <c r="B178" s="95"/>
    </row>
    <row r="179">
      <c r="A179" s="94"/>
      <c r="B179" s="95"/>
    </row>
    <row r="180">
      <c r="A180" s="94"/>
      <c r="B180" s="95"/>
    </row>
    <row r="181">
      <c r="A181" s="94"/>
      <c r="B181" s="95"/>
    </row>
    <row r="182">
      <c r="A182" s="94"/>
      <c r="B182" s="95"/>
    </row>
    <row r="183">
      <c r="A183" s="94"/>
      <c r="B183" s="95"/>
    </row>
    <row r="184">
      <c r="A184" s="94"/>
      <c r="B184" s="95"/>
    </row>
    <row r="185">
      <c r="A185" s="94"/>
      <c r="B185" s="95"/>
    </row>
    <row r="186">
      <c r="A186" s="94"/>
      <c r="B186" s="95"/>
    </row>
    <row r="187">
      <c r="A187" s="94"/>
      <c r="B187" s="95"/>
    </row>
    <row r="188">
      <c r="A188" s="94"/>
      <c r="B188" s="95"/>
    </row>
    <row r="189">
      <c r="A189" s="94"/>
      <c r="B189" s="95"/>
    </row>
    <row r="190">
      <c r="A190" s="94"/>
      <c r="B190" s="95"/>
    </row>
    <row r="191">
      <c r="A191" s="94"/>
      <c r="B191" s="95"/>
    </row>
    <row r="192">
      <c r="A192" s="94"/>
      <c r="B192" s="95"/>
    </row>
    <row r="193">
      <c r="A193" s="94"/>
      <c r="B193" s="95"/>
    </row>
    <row r="194">
      <c r="A194" s="94"/>
      <c r="B194" s="95"/>
    </row>
    <row r="195">
      <c r="A195" s="94"/>
      <c r="B195" s="95"/>
    </row>
    <row r="196">
      <c r="A196" s="94"/>
      <c r="B196" s="95"/>
    </row>
    <row r="197">
      <c r="A197" s="94"/>
      <c r="B197" s="95"/>
    </row>
    <row r="198">
      <c r="A198" s="94"/>
      <c r="B198" s="95"/>
    </row>
    <row r="199">
      <c r="A199" s="94"/>
      <c r="B199" s="95"/>
    </row>
    <row r="200">
      <c r="A200" s="94"/>
      <c r="B200" s="95"/>
    </row>
    <row r="201">
      <c r="A201" s="94"/>
      <c r="B201" s="95"/>
    </row>
    <row r="202">
      <c r="A202" s="94"/>
      <c r="B202" s="95"/>
    </row>
    <row r="203">
      <c r="A203" s="94"/>
      <c r="B203" s="95"/>
    </row>
    <row r="204">
      <c r="A204" s="94"/>
      <c r="B204" s="95"/>
    </row>
    <row r="205">
      <c r="A205" s="94"/>
      <c r="B205" s="95"/>
    </row>
    <row r="206">
      <c r="A206" s="94"/>
      <c r="B206" s="95"/>
    </row>
    <row r="207">
      <c r="A207" s="94"/>
      <c r="B207" s="95"/>
    </row>
    <row r="208">
      <c r="A208" s="94"/>
      <c r="B208" s="95"/>
    </row>
    <row r="209">
      <c r="A209" s="94"/>
      <c r="B209" s="95"/>
    </row>
    <row r="210">
      <c r="A210" s="94"/>
      <c r="B210" s="95"/>
    </row>
    <row r="211">
      <c r="A211" s="94"/>
      <c r="B211" s="95"/>
    </row>
    <row r="212">
      <c r="A212" s="94"/>
      <c r="B212" s="95"/>
    </row>
    <row r="213">
      <c r="A213" s="94"/>
      <c r="B213" s="95"/>
    </row>
    <row r="214">
      <c r="A214" s="94"/>
      <c r="B214" s="95"/>
    </row>
    <row r="215">
      <c r="A215" s="94"/>
      <c r="B215" s="95"/>
    </row>
    <row r="216">
      <c r="A216" s="94"/>
      <c r="B216" s="95"/>
    </row>
    <row r="217">
      <c r="A217" s="94"/>
      <c r="B217" s="95"/>
    </row>
    <row r="218">
      <c r="A218" s="94"/>
      <c r="B218" s="95"/>
    </row>
    <row r="219">
      <c r="A219" s="94"/>
      <c r="B219" s="95"/>
    </row>
    <row r="220">
      <c r="A220" s="94"/>
      <c r="B220" s="95"/>
    </row>
    <row r="221">
      <c r="A221" s="94"/>
      <c r="B221" s="95"/>
    </row>
    <row r="222">
      <c r="A222" s="94"/>
      <c r="B222" s="95"/>
    </row>
    <row r="223">
      <c r="A223" s="94"/>
      <c r="B223" s="95"/>
    </row>
    <row r="224">
      <c r="A224" s="94"/>
      <c r="B224" s="95"/>
    </row>
    <row r="225">
      <c r="A225" s="94"/>
      <c r="B225" s="95"/>
    </row>
    <row r="226">
      <c r="A226" s="94"/>
      <c r="B226" s="95"/>
    </row>
    <row r="227">
      <c r="A227" s="94"/>
      <c r="B227" s="95"/>
    </row>
    <row r="228">
      <c r="A228" s="94"/>
      <c r="B228" s="95"/>
    </row>
    <row r="229">
      <c r="A229" s="94"/>
      <c r="B229" s="95"/>
    </row>
    <row r="230">
      <c r="A230" s="94"/>
      <c r="B230" s="95"/>
    </row>
    <row r="231">
      <c r="A231" s="94"/>
      <c r="B231" s="95"/>
    </row>
    <row r="232">
      <c r="A232" s="94"/>
      <c r="B232" s="95"/>
    </row>
    <row r="233">
      <c r="A233" s="94"/>
      <c r="B233" s="95"/>
    </row>
    <row r="234">
      <c r="A234" s="94"/>
      <c r="B234" s="95"/>
    </row>
    <row r="235">
      <c r="A235" s="94"/>
      <c r="B235" s="95"/>
    </row>
    <row r="236">
      <c r="A236" s="94"/>
      <c r="B236" s="95"/>
    </row>
    <row r="237">
      <c r="A237" s="94"/>
      <c r="B237" s="95"/>
    </row>
    <row r="238">
      <c r="A238" s="94"/>
      <c r="B238" s="95"/>
    </row>
    <row r="239">
      <c r="A239" s="94"/>
      <c r="B239" s="95"/>
    </row>
    <row r="240">
      <c r="A240" s="94"/>
      <c r="B240" s="95"/>
    </row>
    <row r="241">
      <c r="A241" s="94"/>
      <c r="B241" s="95"/>
    </row>
    <row r="242">
      <c r="A242" s="94"/>
      <c r="B242" s="95"/>
    </row>
    <row r="243">
      <c r="A243" s="94"/>
      <c r="B243" s="95"/>
    </row>
    <row r="244">
      <c r="A244" s="94"/>
      <c r="B244" s="95"/>
    </row>
    <row r="245">
      <c r="A245" s="94"/>
      <c r="B245" s="95"/>
    </row>
    <row r="246">
      <c r="A246" s="94"/>
      <c r="B246" s="95"/>
    </row>
    <row r="247">
      <c r="A247" s="94"/>
      <c r="B247" s="95"/>
    </row>
    <row r="248">
      <c r="A248" s="94"/>
      <c r="B248" s="95"/>
    </row>
    <row r="249">
      <c r="A249" s="94"/>
      <c r="B249" s="95"/>
    </row>
    <row r="250">
      <c r="A250" s="94"/>
      <c r="B250" s="95"/>
    </row>
    <row r="251">
      <c r="A251" s="94"/>
      <c r="B251" s="95"/>
    </row>
    <row r="252">
      <c r="A252" s="94"/>
      <c r="B252" s="95"/>
    </row>
    <row r="253">
      <c r="A253" s="94"/>
      <c r="B253" s="95"/>
    </row>
    <row r="254">
      <c r="A254" s="94"/>
      <c r="B254" s="95"/>
    </row>
    <row r="255">
      <c r="A255" s="94"/>
      <c r="B255" s="95"/>
    </row>
    <row r="256">
      <c r="A256" s="94"/>
      <c r="B256" s="95"/>
    </row>
    <row r="257">
      <c r="A257" s="94"/>
      <c r="B257" s="95"/>
    </row>
    <row r="258">
      <c r="A258" s="94"/>
      <c r="B258" s="95"/>
    </row>
    <row r="259">
      <c r="A259" s="94"/>
      <c r="B259" s="95"/>
    </row>
    <row r="260">
      <c r="A260" s="94"/>
      <c r="B260" s="95"/>
    </row>
    <row r="261">
      <c r="A261" s="94"/>
      <c r="B261" s="95"/>
    </row>
    <row r="262">
      <c r="A262" s="94"/>
      <c r="B262" s="95"/>
    </row>
    <row r="263">
      <c r="A263" s="94"/>
      <c r="B263" s="95"/>
    </row>
    <row r="264">
      <c r="A264" s="94"/>
      <c r="B264" s="95"/>
    </row>
    <row r="265">
      <c r="A265" s="94"/>
      <c r="B265" s="95"/>
    </row>
    <row r="266">
      <c r="A266" s="94"/>
      <c r="B266" s="95"/>
    </row>
    <row r="267">
      <c r="A267" s="94"/>
      <c r="B267" s="95"/>
    </row>
    <row r="268">
      <c r="A268" s="94"/>
      <c r="B268" s="95"/>
    </row>
    <row r="269">
      <c r="A269" s="94"/>
      <c r="B269" s="95"/>
    </row>
    <row r="270">
      <c r="A270" s="94"/>
      <c r="B270" s="95"/>
    </row>
    <row r="271">
      <c r="A271" s="94"/>
      <c r="B271" s="95"/>
    </row>
    <row r="272">
      <c r="A272" s="94"/>
      <c r="B272" s="95"/>
    </row>
    <row r="273">
      <c r="A273" s="94"/>
      <c r="B273" s="95"/>
    </row>
    <row r="274">
      <c r="A274" s="94"/>
      <c r="B274" s="95"/>
    </row>
    <row r="275">
      <c r="A275" s="94"/>
      <c r="B275" s="95"/>
    </row>
    <row r="276">
      <c r="A276" s="94"/>
      <c r="B276" s="95"/>
    </row>
    <row r="277">
      <c r="A277" s="94"/>
      <c r="B277" s="95"/>
    </row>
    <row r="278">
      <c r="A278" s="94"/>
      <c r="B278" s="95"/>
    </row>
    <row r="279">
      <c r="A279" s="94"/>
      <c r="B279" s="95"/>
    </row>
    <row r="280">
      <c r="A280" s="94"/>
      <c r="B280" s="95"/>
    </row>
    <row r="281">
      <c r="A281" s="94"/>
      <c r="B281" s="95"/>
    </row>
    <row r="282">
      <c r="A282" s="94"/>
      <c r="B282" s="95"/>
    </row>
    <row r="283">
      <c r="A283" s="94"/>
      <c r="B283" s="95"/>
    </row>
    <row r="284">
      <c r="A284" s="94"/>
      <c r="B284" s="95"/>
    </row>
    <row r="285">
      <c r="A285" s="94"/>
      <c r="B285" s="95"/>
    </row>
    <row r="286">
      <c r="A286" s="94"/>
      <c r="B286" s="95"/>
    </row>
    <row r="287">
      <c r="A287" s="94"/>
      <c r="B287" s="95"/>
    </row>
    <row r="288">
      <c r="A288" s="94"/>
      <c r="B288" s="95"/>
    </row>
    <row r="289">
      <c r="A289" s="94"/>
      <c r="B289" s="95"/>
    </row>
    <row r="290">
      <c r="A290" s="94"/>
      <c r="B290" s="95"/>
    </row>
    <row r="291">
      <c r="A291" s="94"/>
      <c r="B291" s="95"/>
    </row>
    <row r="292">
      <c r="A292" s="94"/>
      <c r="B292" s="95"/>
    </row>
    <row r="293">
      <c r="A293" s="94"/>
      <c r="B293" s="95"/>
    </row>
    <row r="294">
      <c r="A294" s="94"/>
      <c r="B294" s="95"/>
    </row>
    <row r="295">
      <c r="A295" s="94"/>
      <c r="B295" s="95"/>
    </row>
    <row r="296">
      <c r="A296" s="94"/>
      <c r="B296" s="95"/>
    </row>
    <row r="297">
      <c r="A297" s="94"/>
      <c r="B297" s="95"/>
    </row>
    <row r="298">
      <c r="A298" s="94"/>
      <c r="B298" s="95"/>
    </row>
    <row r="299">
      <c r="A299" s="94"/>
      <c r="B299" s="95"/>
    </row>
    <row r="300">
      <c r="A300" s="94"/>
      <c r="B300" s="95"/>
    </row>
    <row r="301">
      <c r="A301" s="94"/>
      <c r="B301" s="95"/>
    </row>
    <row r="302">
      <c r="A302" s="94"/>
      <c r="B302" s="95"/>
    </row>
    <row r="303">
      <c r="A303" s="94"/>
      <c r="B303" s="95"/>
    </row>
    <row r="304">
      <c r="A304" s="94"/>
      <c r="B304" s="95"/>
    </row>
    <row r="305">
      <c r="A305" s="94"/>
      <c r="B305" s="95"/>
    </row>
    <row r="306">
      <c r="A306" s="94"/>
      <c r="B306" s="95"/>
    </row>
    <row r="307">
      <c r="A307" s="94"/>
      <c r="B307" s="95"/>
    </row>
    <row r="308">
      <c r="A308" s="94"/>
      <c r="B308" s="95"/>
    </row>
    <row r="309">
      <c r="A309" s="94"/>
      <c r="B309" s="95"/>
    </row>
    <row r="310">
      <c r="A310" s="94"/>
      <c r="B310" s="95"/>
    </row>
    <row r="311">
      <c r="A311" s="94"/>
      <c r="B311" s="95"/>
    </row>
    <row r="312">
      <c r="A312" s="94"/>
      <c r="B312" s="95"/>
    </row>
    <row r="313">
      <c r="A313" s="94"/>
      <c r="B313" s="95"/>
    </row>
    <row r="314">
      <c r="A314" s="94"/>
      <c r="B314" s="95"/>
    </row>
    <row r="315">
      <c r="A315" s="94"/>
      <c r="B315" s="95"/>
    </row>
    <row r="316">
      <c r="A316" s="94"/>
      <c r="B316" s="95"/>
    </row>
    <row r="317">
      <c r="A317" s="94"/>
      <c r="B317" s="95"/>
    </row>
    <row r="318">
      <c r="A318" s="94"/>
      <c r="B318" s="95"/>
    </row>
    <row r="319">
      <c r="A319" s="94"/>
      <c r="B319" s="95"/>
    </row>
    <row r="320">
      <c r="A320" s="94"/>
      <c r="B320" s="95"/>
    </row>
    <row r="321">
      <c r="A321" s="94"/>
      <c r="B321" s="95"/>
    </row>
    <row r="322">
      <c r="A322" s="94"/>
      <c r="B322" s="95"/>
    </row>
    <row r="323">
      <c r="A323" s="94"/>
      <c r="B323" s="95"/>
    </row>
    <row r="324">
      <c r="A324" s="94"/>
      <c r="B324" s="95"/>
    </row>
    <row r="325">
      <c r="A325" s="94"/>
      <c r="B325" s="95"/>
    </row>
    <row r="326">
      <c r="A326" s="94"/>
      <c r="B326" s="95"/>
    </row>
    <row r="327">
      <c r="A327" s="94"/>
      <c r="B327" s="95"/>
    </row>
    <row r="328">
      <c r="A328" s="94"/>
      <c r="B328" s="95"/>
    </row>
    <row r="329">
      <c r="A329" s="94"/>
      <c r="B329" s="95"/>
    </row>
    <row r="330">
      <c r="A330" s="94"/>
      <c r="B330" s="95"/>
    </row>
    <row r="331">
      <c r="A331" s="94"/>
      <c r="B331" s="95"/>
    </row>
    <row r="332">
      <c r="A332" s="94"/>
      <c r="B332" s="95"/>
    </row>
    <row r="333">
      <c r="A333" s="94"/>
      <c r="B333" s="95"/>
    </row>
    <row r="334">
      <c r="A334" s="94"/>
      <c r="B334" s="95"/>
    </row>
    <row r="335">
      <c r="A335" s="94"/>
      <c r="B335" s="95"/>
    </row>
    <row r="336">
      <c r="A336" s="94"/>
      <c r="B336" s="95"/>
    </row>
    <row r="337">
      <c r="A337" s="94"/>
      <c r="B337" s="95"/>
    </row>
    <row r="338">
      <c r="A338" s="94"/>
      <c r="B338" s="95"/>
    </row>
    <row r="339">
      <c r="A339" s="94"/>
      <c r="B339" s="95"/>
    </row>
    <row r="340">
      <c r="A340" s="94"/>
      <c r="B340" s="95"/>
    </row>
    <row r="341">
      <c r="A341" s="94"/>
      <c r="B341" s="95"/>
    </row>
    <row r="342">
      <c r="A342" s="94"/>
      <c r="B342" s="95"/>
    </row>
    <row r="343">
      <c r="A343" s="94"/>
      <c r="B343" s="95"/>
    </row>
    <row r="344">
      <c r="A344" s="94"/>
      <c r="B344" s="95"/>
    </row>
    <row r="345">
      <c r="A345" s="94"/>
      <c r="B345" s="95"/>
    </row>
    <row r="346">
      <c r="A346" s="94"/>
      <c r="B346" s="95"/>
    </row>
    <row r="347">
      <c r="A347" s="94"/>
      <c r="B347" s="95"/>
    </row>
    <row r="348">
      <c r="A348" s="94"/>
      <c r="B348" s="95"/>
    </row>
    <row r="349">
      <c r="A349" s="94"/>
      <c r="B349" s="95"/>
    </row>
    <row r="350">
      <c r="A350" s="94"/>
      <c r="B350" s="95"/>
    </row>
    <row r="351">
      <c r="A351" s="94"/>
      <c r="B351" s="95"/>
    </row>
    <row r="352">
      <c r="A352" s="94"/>
      <c r="B352" s="95"/>
    </row>
    <row r="353">
      <c r="A353" s="94"/>
      <c r="B353" s="95"/>
    </row>
    <row r="354">
      <c r="A354" s="94"/>
      <c r="B354" s="95"/>
    </row>
    <row r="355">
      <c r="A355" s="94"/>
      <c r="B355" s="95"/>
    </row>
    <row r="356">
      <c r="A356" s="94"/>
      <c r="B356" s="95"/>
    </row>
    <row r="357">
      <c r="A357" s="94"/>
      <c r="B357" s="95"/>
    </row>
    <row r="358">
      <c r="A358" s="94"/>
      <c r="B358" s="95"/>
    </row>
    <row r="359">
      <c r="A359" s="94"/>
      <c r="B359" s="95"/>
    </row>
    <row r="360">
      <c r="A360" s="94"/>
      <c r="B360" s="95"/>
    </row>
    <row r="361">
      <c r="A361" s="94"/>
      <c r="B361" s="95"/>
    </row>
    <row r="362">
      <c r="A362" s="94"/>
      <c r="B362" s="95"/>
    </row>
    <row r="363">
      <c r="A363" s="94"/>
      <c r="B363" s="95"/>
    </row>
    <row r="364">
      <c r="A364" s="94"/>
      <c r="B364" s="95"/>
    </row>
    <row r="365">
      <c r="A365" s="94"/>
      <c r="B365" s="95"/>
    </row>
    <row r="366">
      <c r="A366" s="94"/>
      <c r="B366" s="95"/>
    </row>
    <row r="367">
      <c r="A367" s="94"/>
      <c r="B367" s="95"/>
    </row>
    <row r="368">
      <c r="A368" s="94"/>
      <c r="B368" s="95"/>
    </row>
    <row r="369">
      <c r="A369" s="94"/>
      <c r="B369" s="95"/>
    </row>
    <row r="370">
      <c r="A370" s="94"/>
      <c r="B370" s="95"/>
    </row>
    <row r="371">
      <c r="A371" s="94"/>
      <c r="B371" s="95"/>
    </row>
    <row r="372">
      <c r="A372" s="94"/>
      <c r="B372" s="95"/>
    </row>
    <row r="373">
      <c r="A373" s="94"/>
      <c r="B373" s="95"/>
    </row>
    <row r="374">
      <c r="A374" s="94"/>
      <c r="B374" s="95"/>
    </row>
    <row r="375">
      <c r="A375" s="94"/>
      <c r="B375" s="95"/>
    </row>
    <row r="376">
      <c r="A376" s="94"/>
      <c r="B376" s="95"/>
    </row>
    <row r="377">
      <c r="A377" s="94"/>
      <c r="B377" s="95"/>
    </row>
    <row r="378">
      <c r="A378" s="94"/>
      <c r="B378" s="95"/>
    </row>
    <row r="379">
      <c r="A379" s="94"/>
      <c r="B379" s="95"/>
    </row>
    <row r="380">
      <c r="A380" s="94"/>
      <c r="B380" s="95"/>
    </row>
    <row r="381">
      <c r="A381" s="94"/>
      <c r="B381" s="95"/>
    </row>
    <row r="382">
      <c r="A382" s="94"/>
      <c r="B382" s="95"/>
    </row>
    <row r="383">
      <c r="A383" s="94"/>
      <c r="B383" s="95"/>
    </row>
    <row r="384">
      <c r="A384" s="94"/>
      <c r="B384" s="95"/>
    </row>
    <row r="385">
      <c r="A385" s="94"/>
      <c r="B385" s="95"/>
    </row>
    <row r="386">
      <c r="A386" s="94"/>
      <c r="B386" s="95"/>
    </row>
    <row r="387">
      <c r="A387" s="94"/>
      <c r="B387" s="95"/>
    </row>
    <row r="388">
      <c r="A388" s="94"/>
      <c r="B388" s="95"/>
    </row>
    <row r="389">
      <c r="A389" s="94"/>
      <c r="B389" s="95"/>
    </row>
    <row r="390">
      <c r="A390" s="94"/>
      <c r="B390" s="95"/>
    </row>
    <row r="391">
      <c r="A391" s="94"/>
      <c r="B391" s="95"/>
    </row>
    <row r="392">
      <c r="A392" s="94"/>
      <c r="B392" s="95"/>
    </row>
    <row r="393">
      <c r="A393" s="94"/>
      <c r="B393" s="95"/>
    </row>
    <row r="394">
      <c r="A394" s="94"/>
      <c r="B394" s="95"/>
    </row>
    <row r="395">
      <c r="A395" s="94"/>
      <c r="B395" s="95"/>
    </row>
    <row r="396">
      <c r="A396" s="94"/>
      <c r="B396" s="95"/>
    </row>
    <row r="397">
      <c r="A397" s="94"/>
      <c r="B397" s="95"/>
    </row>
    <row r="398">
      <c r="A398" s="94"/>
      <c r="B398" s="95"/>
    </row>
    <row r="399">
      <c r="A399" s="94"/>
      <c r="B399" s="95"/>
    </row>
    <row r="400">
      <c r="A400" s="94"/>
      <c r="B400" s="95"/>
    </row>
    <row r="401">
      <c r="A401" s="94"/>
      <c r="B401" s="95"/>
    </row>
    <row r="402">
      <c r="A402" s="94"/>
      <c r="B402" s="95"/>
    </row>
    <row r="403">
      <c r="A403" s="94"/>
      <c r="B403" s="95"/>
    </row>
    <row r="404">
      <c r="A404" s="94"/>
      <c r="B404" s="95"/>
    </row>
    <row r="405">
      <c r="A405" s="94"/>
      <c r="B405" s="95"/>
    </row>
    <row r="406">
      <c r="A406" s="94"/>
      <c r="B406" s="95"/>
    </row>
    <row r="407">
      <c r="A407" s="94"/>
      <c r="B407" s="95"/>
    </row>
    <row r="408">
      <c r="A408" s="94"/>
      <c r="B408" s="95"/>
    </row>
    <row r="409">
      <c r="A409" s="94"/>
      <c r="B409" s="95"/>
    </row>
    <row r="410">
      <c r="A410" s="94"/>
      <c r="B410" s="95"/>
    </row>
    <row r="411">
      <c r="A411" s="94"/>
      <c r="B411" s="95"/>
    </row>
    <row r="412">
      <c r="A412" s="94"/>
      <c r="B412" s="95"/>
    </row>
    <row r="413">
      <c r="A413" s="94"/>
      <c r="B413" s="95"/>
    </row>
    <row r="414">
      <c r="A414" s="94"/>
      <c r="B414" s="95"/>
    </row>
    <row r="415">
      <c r="A415" s="94"/>
      <c r="B415" s="95"/>
    </row>
    <row r="416">
      <c r="A416" s="94"/>
      <c r="B416" s="95"/>
    </row>
    <row r="417">
      <c r="A417" s="94"/>
      <c r="B417" s="95"/>
    </row>
    <row r="418">
      <c r="A418" s="94"/>
      <c r="B418" s="95"/>
    </row>
    <row r="419">
      <c r="A419" s="94"/>
      <c r="B419" s="95"/>
    </row>
    <row r="420">
      <c r="A420" s="94"/>
      <c r="B420" s="95"/>
    </row>
    <row r="421">
      <c r="A421" s="94"/>
      <c r="B421" s="95"/>
    </row>
    <row r="422">
      <c r="A422" s="94"/>
      <c r="B422" s="95"/>
    </row>
    <row r="423">
      <c r="A423" s="94"/>
      <c r="B423" s="95"/>
    </row>
    <row r="424">
      <c r="A424" s="94"/>
      <c r="B424" s="95"/>
    </row>
    <row r="425">
      <c r="A425" s="94"/>
      <c r="B425" s="95"/>
    </row>
    <row r="426">
      <c r="A426" s="94"/>
      <c r="B426" s="95"/>
    </row>
    <row r="427">
      <c r="A427" s="94"/>
      <c r="B427" s="95"/>
    </row>
    <row r="428">
      <c r="A428" s="94"/>
      <c r="B428" s="95"/>
    </row>
    <row r="429">
      <c r="A429" s="94"/>
      <c r="B429" s="95"/>
    </row>
    <row r="430">
      <c r="A430" s="94"/>
      <c r="B430" s="95"/>
    </row>
    <row r="431">
      <c r="A431" s="94"/>
      <c r="B431" s="95"/>
    </row>
    <row r="432">
      <c r="A432" s="94"/>
      <c r="B432" s="95"/>
    </row>
    <row r="433">
      <c r="A433" s="94"/>
      <c r="B433" s="95"/>
    </row>
    <row r="434">
      <c r="A434" s="94"/>
      <c r="B434" s="95"/>
    </row>
    <row r="435">
      <c r="A435" s="94"/>
      <c r="B435" s="95"/>
    </row>
    <row r="436">
      <c r="A436" s="94"/>
      <c r="B436" s="95"/>
    </row>
    <row r="437">
      <c r="A437" s="94"/>
      <c r="B437" s="95"/>
    </row>
    <row r="438">
      <c r="A438" s="94"/>
      <c r="B438" s="95"/>
    </row>
    <row r="439">
      <c r="A439" s="94"/>
      <c r="B439" s="95"/>
    </row>
    <row r="440">
      <c r="A440" s="94"/>
      <c r="B440" s="95"/>
    </row>
    <row r="441">
      <c r="A441" s="94"/>
      <c r="B441" s="95"/>
    </row>
    <row r="442">
      <c r="A442" s="94"/>
      <c r="B442" s="95"/>
    </row>
    <row r="443">
      <c r="A443" s="94"/>
      <c r="B443" s="95"/>
    </row>
    <row r="444">
      <c r="A444" s="94"/>
      <c r="B444" s="95"/>
    </row>
    <row r="445">
      <c r="A445" s="94"/>
      <c r="B445" s="95"/>
    </row>
    <row r="446">
      <c r="A446" s="94"/>
      <c r="B446" s="95"/>
    </row>
    <row r="447">
      <c r="A447" s="94"/>
      <c r="B447" s="95"/>
    </row>
    <row r="448">
      <c r="A448" s="94"/>
      <c r="B448" s="95"/>
    </row>
    <row r="449">
      <c r="A449" s="94"/>
      <c r="B449" s="95"/>
    </row>
    <row r="450">
      <c r="A450" s="94"/>
      <c r="B450" s="95"/>
    </row>
    <row r="451">
      <c r="A451" s="94"/>
      <c r="B451" s="95"/>
    </row>
    <row r="452">
      <c r="A452" s="94"/>
      <c r="B452" s="95"/>
    </row>
    <row r="453">
      <c r="A453" s="94"/>
      <c r="B453" s="95"/>
    </row>
    <row r="454">
      <c r="A454" s="94"/>
      <c r="B454" s="95"/>
    </row>
    <row r="455">
      <c r="A455" s="94"/>
      <c r="B455" s="95"/>
    </row>
    <row r="456">
      <c r="A456" s="94"/>
      <c r="B456" s="95"/>
    </row>
    <row r="457">
      <c r="A457" s="94"/>
      <c r="B457" s="95"/>
    </row>
    <row r="458">
      <c r="A458" s="94"/>
      <c r="B458" s="95"/>
    </row>
    <row r="459">
      <c r="A459" s="94"/>
      <c r="B459" s="95"/>
    </row>
    <row r="460">
      <c r="A460" s="94"/>
      <c r="B460" s="95"/>
    </row>
    <row r="461">
      <c r="A461" s="94"/>
      <c r="B461" s="95"/>
    </row>
    <row r="462">
      <c r="A462" s="94"/>
      <c r="B462" s="95"/>
    </row>
    <row r="463">
      <c r="A463" s="94"/>
      <c r="B463" s="95"/>
    </row>
    <row r="464">
      <c r="A464" s="94"/>
      <c r="B464" s="95"/>
    </row>
    <row r="465">
      <c r="A465" s="94"/>
      <c r="B465" s="95"/>
    </row>
    <row r="466">
      <c r="A466" s="94"/>
      <c r="B466" s="95"/>
    </row>
    <row r="467">
      <c r="A467" s="94"/>
      <c r="B467" s="95"/>
    </row>
    <row r="468">
      <c r="A468" s="94"/>
      <c r="B468" s="95"/>
    </row>
    <row r="469">
      <c r="A469" s="94"/>
      <c r="B469" s="95"/>
    </row>
    <row r="470">
      <c r="A470" s="94"/>
      <c r="B470" s="95"/>
    </row>
    <row r="471">
      <c r="A471" s="94"/>
      <c r="B471" s="95"/>
    </row>
    <row r="472">
      <c r="A472" s="94"/>
      <c r="B472" s="95"/>
    </row>
    <row r="473">
      <c r="A473" s="94"/>
      <c r="B473" s="95"/>
    </row>
    <row r="474">
      <c r="A474" s="94"/>
      <c r="B474" s="95"/>
    </row>
    <row r="475">
      <c r="A475" s="94"/>
      <c r="B475" s="95"/>
    </row>
    <row r="476">
      <c r="A476" s="94"/>
      <c r="B476" s="95"/>
    </row>
    <row r="477">
      <c r="A477" s="94"/>
      <c r="B477" s="95"/>
    </row>
    <row r="478">
      <c r="A478" s="94"/>
      <c r="B478" s="95"/>
    </row>
    <row r="479">
      <c r="A479" s="94"/>
      <c r="B479" s="95"/>
    </row>
    <row r="480">
      <c r="A480" s="94"/>
      <c r="B480" s="95"/>
    </row>
    <row r="481">
      <c r="A481" s="94"/>
      <c r="B481" s="95"/>
    </row>
    <row r="482">
      <c r="A482" s="94"/>
      <c r="B482" s="95"/>
    </row>
    <row r="483">
      <c r="A483" s="94"/>
      <c r="B483" s="95"/>
    </row>
    <row r="484">
      <c r="A484" s="94"/>
      <c r="B484" s="95"/>
    </row>
    <row r="485">
      <c r="A485" s="94"/>
      <c r="B485" s="95"/>
    </row>
    <row r="486">
      <c r="A486" s="94"/>
      <c r="B486" s="95"/>
    </row>
    <row r="487">
      <c r="A487" s="94"/>
      <c r="B487" s="95"/>
    </row>
    <row r="488">
      <c r="A488" s="94"/>
      <c r="B488" s="95"/>
    </row>
    <row r="489">
      <c r="A489" s="94"/>
      <c r="B489" s="95"/>
    </row>
    <row r="490">
      <c r="A490" s="94"/>
      <c r="B490" s="95"/>
    </row>
    <row r="491">
      <c r="A491" s="94"/>
      <c r="B491" s="95"/>
    </row>
    <row r="492">
      <c r="A492" s="94"/>
      <c r="B492" s="95"/>
    </row>
    <row r="493">
      <c r="A493" s="94"/>
      <c r="B493" s="95"/>
    </row>
    <row r="494">
      <c r="A494" s="94"/>
      <c r="B494" s="95"/>
    </row>
    <row r="495">
      <c r="A495" s="94"/>
      <c r="B495" s="95"/>
    </row>
    <row r="496">
      <c r="A496" s="94"/>
      <c r="B496" s="95"/>
    </row>
    <row r="497">
      <c r="A497" s="94"/>
      <c r="B497" s="95"/>
    </row>
    <row r="498">
      <c r="A498" s="94"/>
      <c r="B498" s="95"/>
    </row>
    <row r="499">
      <c r="A499" s="94"/>
      <c r="B499" s="95"/>
    </row>
    <row r="500">
      <c r="A500" s="94"/>
      <c r="B500" s="95"/>
    </row>
    <row r="501">
      <c r="A501" s="94"/>
      <c r="B501" s="95"/>
    </row>
    <row r="502">
      <c r="A502" s="94"/>
      <c r="B502" s="95"/>
    </row>
    <row r="503">
      <c r="A503" s="94"/>
      <c r="B503" s="95"/>
    </row>
    <row r="504">
      <c r="A504" s="94"/>
      <c r="B504" s="95"/>
    </row>
    <row r="505">
      <c r="A505" s="94"/>
      <c r="B505" s="95"/>
    </row>
    <row r="506">
      <c r="A506" s="94"/>
      <c r="B506" s="95"/>
    </row>
    <row r="507">
      <c r="A507" s="94"/>
      <c r="B507" s="95"/>
    </row>
    <row r="508">
      <c r="A508" s="94"/>
      <c r="B508" s="95"/>
    </row>
    <row r="509">
      <c r="A509" s="94"/>
      <c r="B509" s="95"/>
    </row>
    <row r="510">
      <c r="A510" s="94"/>
      <c r="B510" s="95"/>
    </row>
    <row r="511">
      <c r="A511" s="94"/>
      <c r="B511" s="95"/>
    </row>
    <row r="512">
      <c r="A512" s="94"/>
      <c r="B512" s="95"/>
    </row>
    <row r="513">
      <c r="A513" s="94"/>
      <c r="B513" s="95"/>
    </row>
    <row r="514">
      <c r="A514" s="94"/>
      <c r="B514" s="95"/>
    </row>
    <row r="515">
      <c r="A515" s="94"/>
      <c r="B515" s="95"/>
    </row>
    <row r="516">
      <c r="A516" s="94"/>
      <c r="B516" s="95"/>
    </row>
    <row r="517">
      <c r="A517" s="94"/>
      <c r="B517" s="95"/>
    </row>
    <row r="518">
      <c r="A518" s="94"/>
      <c r="B518" s="95"/>
    </row>
    <row r="519">
      <c r="A519" s="94"/>
      <c r="B519" s="95"/>
    </row>
    <row r="520">
      <c r="A520" s="94"/>
      <c r="B520" s="95"/>
    </row>
    <row r="521">
      <c r="A521" s="94"/>
      <c r="B521" s="95"/>
    </row>
    <row r="522">
      <c r="A522" s="94"/>
      <c r="B522" s="95"/>
    </row>
    <row r="523">
      <c r="A523" s="94"/>
      <c r="B523" s="95"/>
    </row>
    <row r="524">
      <c r="A524" s="94"/>
      <c r="B524" s="95"/>
    </row>
    <row r="525">
      <c r="A525" s="94"/>
      <c r="B525" s="95"/>
    </row>
    <row r="526">
      <c r="A526" s="94"/>
      <c r="B526" s="95"/>
    </row>
    <row r="527">
      <c r="A527" s="94"/>
      <c r="B527" s="95"/>
    </row>
    <row r="528">
      <c r="A528" s="94"/>
      <c r="B528" s="95"/>
    </row>
    <row r="529">
      <c r="A529" s="94"/>
      <c r="B529" s="95"/>
    </row>
    <row r="530">
      <c r="A530" s="94"/>
      <c r="B530" s="95"/>
    </row>
    <row r="531">
      <c r="A531" s="94"/>
      <c r="B531" s="95"/>
    </row>
    <row r="532">
      <c r="A532" s="94"/>
      <c r="B532" s="95"/>
    </row>
    <row r="533">
      <c r="A533" s="94"/>
      <c r="B533" s="95"/>
    </row>
    <row r="534">
      <c r="A534" s="94"/>
      <c r="B534" s="95"/>
    </row>
    <row r="535">
      <c r="A535" s="94"/>
      <c r="B535" s="95"/>
    </row>
    <row r="536">
      <c r="A536" s="94"/>
      <c r="B536" s="95"/>
    </row>
    <row r="537">
      <c r="A537" s="94"/>
      <c r="B537" s="95"/>
    </row>
    <row r="538">
      <c r="A538" s="94"/>
      <c r="B538" s="95"/>
    </row>
    <row r="539">
      <c r="A539" s="94"/>
      <c r="B539" s="95"/>
    </row>
    <row r="540">
      <c r="A540" s="94"/>
      <c r="B540" s="95"/>
    </row>
    <row r="541">
      <c r="A541" s="94"/>
      <c r="B541" s="95"/>
    </row>
    <row r="542">
      <c r="A542" s="94"/>
      <c r="B542" s="95"/>
    </row>
    <row r="543">
      <c r="A543" s="94"/>
      <c r="B543" s="95"/>
    </row>
    <row r="544">
      <c r="A544" s="94"/>
      <c r="B544" s="95"/>
    </row>
    <row r="545">
      <c r="A545" s="94"/>
      <c r="B545" s="95"/>
    </row>
    <row r="546">
      <c r="A546" s="94"/>
      <c r="B546" s="95"/>
    </row>
    <row r="547">
      <c r="A547" s="94"/>
      <c r="B547" s="95"/>
    </row>
    <row r="548">
      <c r="A548" s="94"/>
      <c r="B548" s="95"/>
    </row>
    <row r="549">
      <c r="A549" s="94"/>
      <c r="B549" s="95"/>
    </row>
    <row r="550">
      <c r="A550" s="94"/>
      <c r="B550" s="95"/>
    </row>
    <row r="551">
      <c r="A551" s="94"/>
      <c r="B551" s="95"/>
    </row>
    <row r="552">
      <c r="A552" s="94"/>
      <c r="B552" s="95"/>
    </row>
    <row r="553">
      <c r="A553" s="94"/>
      <c r="B553" s="95"/>
    </row>
    <row r="554">
      <c r="A554" s="94"/>
      <c r="B554" s="95"/>
    </row>
    <row r="555">
      <c r="A555" s="94"/>
      <c r="B555" s="95"/>
    </row>
    <row r="556">
      <c r="A556" s="94"/>
      <c r="B556" s="95"/>
    </row>
    <row r="557">
      <c r="A557" s="94"/>
      <c r="B557" s="95"/>
    </row>
    <row r="558">
      <c r="A558" s="94"/>
      <c r="B558" s="95"/>
    </row>
    <row r="559">
      <c r="A559" s="94"/>
      <c r="B559" s="95"/>
    </row>
    <row r="560">
      <c r="A560" s="94"/>
      <c r="B560" s="95"/>
    </row>
    <row r="561">
      <c r="A561" s="94"/>
      <c r="B561" s="95"/>
    </row>
    <row r="562">
      <c r="A562" s="94"/>
      <c r="B562" s="95"/>
    </row>
    <row r="563">
      <c r="A563" s="94"/>
      <c r="B563" s="95"/>
    </row>
    <row r="564">
      <c r="A564" s="94"/>
      <c r="B564" s="95"/>
    </row>
    <row r="565">
      <c r="A565" s="94"/>
      <c r="B565" s="95"/>
    </row>
    <row r="566">
      <c r="A566" s="94"/>
      <c r="B566" s="95"/>
    </row>
    <row r="567">
      <c r="A567" s="94"/>
      <c r="B567" s="95"/>
    </row>
    <row r="568">
      <c r="A568" s="94"/>
      <c r="B568" s="95"/>
    </row>
    <row r="569">
      <c r="A569" s="94"/>
      <c r="B569" s="95"/>
    </row>
    <row r="570">
      <c r="A570" s="94"/>
      <c r="B570" s="95"/>
    </row>
    <row r="571">
      <c r="A571" s="94"/>
      <c r="B571" s="95"/>
    </row>
    <row r="572">
      <c r="A572" s="94"/>
      <c r="B572" s="95"/>
    </row>
    <row r="573">
      <c r="A573" s="94"/>
      <c r="B573" s="95"/>
    </row>
    <row r="574">
      <c r="A574" s="94"/>
      <c r="B574" s="95"/>
    </row>
    <row r="575">
      <c r="A575" s="94"/>
      <c r="B575" s="95"/>
    </row>
    <row r="576">
      <c r="A576" s="94"/>
      <c r="B576" s="95"/>
    </row>
    <row r="577">
      <c r="A577" s="94"/>
      <c r="B577" s="95"/>
    </row>
    <row r="578">
      <c r="A578" s="94"/>
      <c r="B578" s="95"/>
    </row>
    <row r="579">
      <c r="A579" s="94"/>
      <c r="B579" s="95"/>
    </row>
    <row r="580">
      <c r="A580" s="94"/>
      <c r="B580" s="95"/>
    </row>
    <row r="581">
      <c r="A581" s="94"/>
      <c r="B581" s="95"/>
    </row>
    <row r="582">
      <c r="A582" s="94"/>
      <c r="B582" s="95"/>
    </row>
    <row r="583">
      <c r="A583" s="94"/>
      <c r="B583" s="95"/>
    </row>
    <row r="584">
      <c r="A584" s="94"/>
      <c r="B584" s="95"/>
    </row>
    <row r="585">
      <c r="A585" s="94"/>
      <c r="B585" s="95"/>
    </row>
    <row r="586">
      <c r="A586" s="94"/>
      <c r="B586" s="95"/>
    </row>
    <row r="587">
      <c r="A587" s="94"/>
      <c r="B587" s="95"/>
    </row>
    <row r="588">
      <c r="A588" s="94"/>
      <c r="B588" s="95"/>
    </row>
    <row r="589">
      <c r="A589" s="94"/>
      <c r="B589" s="95"/>
    </row>
    <row r="590">
      <c r="A590" s="94"/>
      <c r="B590" s="95"/>
    </row>
    <row r="591">
      <c r="A591" s="94"/>
      <c r="B591" s="95"/>
    </row>
    <row r="592">
      <c r="A592" s="94"/>
      <c r="B592" s="95"/>
    </row>
    <row r="593">
      <c r="A593" s="94"/>
      <c r="B593" s="95"/>
    </row>
    <row r="594">
      <c r="A594" s="94"/>
      <c r="B594" s="95"/>
    </row>
    <row r="595">
      <c r="A595" s="94"/>
      <c r="B595" s="95"/>
    </row>
    <row r="596">
      <c r="A596" s="94"/>
      <c r="B596" s="95"/>
    </row>
    <row r="597">
      <c r="A597" s="94"/>
      <c r="B597" s="95"/>
    </row>
    <row r="598">
      <c r="A598" s="94"/>
      <c r="B598" s="95"/>
    </row>
    <row r="599">
      <c r="A599" s="94"/>
      <c r="B599" s="95"/>
    </row>
    <row r="600">
      <c r="A600" s="94"/>
      <c r="B600" s="95"/>
    </row>
    <row r="601">
      <c r="A601" s="94"/>
      <c r="B601" s="95"/>
    </row>
    <row r="602">
      <c r="A602" s="94"/>
      <c r="B602" s="95"/>
    </row>
    <row r="603">
      <c r="A603" s="94"/>
      <c r="B603" s="95"/>
    </row>
    <row r="604">
      <c r="A604" s="94"/>
      <c r="B604" s="95"/>
    </row>
    <row r="605">
      <c r="A605" s="94"/>
      <c r="B605" s="95"/>
    </row>
    <row r="606">
      <c r="A606" s="94"/>
      <c r="B606" s="95"/>
    </row>
    <row r="607">
      <c r="A607" s="94"/>
      <c r="B607" s="95"/>
    </row>
    <row r="608">
      <c r="A608" s="94"/>
      <c r="B608" s="95"/>
    </row>
    <row r="609">
      <c r="A609" s="94"/>
      <c r="B609" s="95"/>
    </row>
    <row r="610">
      <c r="A610" s="94"/>
      <c r="B610" s="95"/>
    </row>
    <row r="611">
      <c r="A611" s="94"/>
      <c r="B611" s="95"/>
    </row>
    <row r="612">
      <c r="A612" s="94"/>
      <c r="B612" s="95"/>
    </row>
    <row r="613">
      <c r="A613" s="94"/>
      <c r="B613" s="95"/>
    </row>
    <row r="614">
      <c r="A614" s="94"/>
      <c r="B614" s="95"/>
    </row>
    <row r="615">
      <c r="A615" s="94"/>
      <c r="B615" s="95"/>
    </row>
    <row r="616">
      <c r="A616" s="94"/>
      <c r="B616" s="95"/>
    </row>
    <row r="617">
      <c r="A617" s="94"/>
      <c r="B617" s="95"/>
    </row>
    <row r="618">
      <c r="A618" s="94"/>
      <c r="B618" s="95"/>
    </row>
    <row r="619">
      <c r="A619" s="94"/>
      <c r="B619" s="95"/>
    </row>
    <row r="620">
      <c r="A620" s="94"/>
      <c r="B620" s="95"/>
    </row>
    <row r="621">
      <c r="A621" s="94"/>
      <c r="B621" s="95"/>
    </row>
    <row r="622">
      <c r="A622" s="94"/>
      <c r="B622" s="95"/>
    </row>
    <row r="623">
      <c r="A623" s="94"/>
      <c r="B623" s="95"/>
    </row>
    <row r="624">
      <c r="A624" s="94"/>
      <c r="B624" s="95"/>
    </row>
    <row r="625">
      <c r="A625" s="94"/>
      <c r="B625" s="95"/>
    </row>
    <row r="626">
      <c r="A626" s="94"/>
      <c r="B626" s="95"/>
    </row>
    <row r="627">
      <c r="A627" s="94"/>
      <c r="B627" s="95"/>
    </row>
    <row r="628">
      <c r="A628" s="94"/>
      <c r="B628" s="95"/>
    </row>
    <row r="629">
      <c r="A629" s="94"/>
      <c r="B629" s="95"/>
    </row>
    <row r="630">
      <c r="A630" s="94"/>
      <c r="B630" s="95"/>
    </row>
    <row r="631">
      <c r="A631" s="94"/>
      <c r="B631" s="95"/>
    </row>
    <row r="632">
      <c r="A632" s="94"/>
      <c r="B632" s="95"/>
    </row>
    <row r="633">
      <c r="A633" s="94"/>
      <c r="B633" s="95"/>
    </row>
    <row r="634">
      <c r="A634" s="94"/>
      <c r="B634" s="95"/>
    </row>
    <row r="635">
      <c r="A635" s="94"/>
      <c r="B635" s="95"/>
    </row>
    <row r="636">
      <c r="A636" s="94"/>
      <c r="B636" s="95"/>
    </row>
    <row r="637">
      <c r="A637" s="94"/>
      <c r="B637" s="95"/>
    </row>
    <row r="638">
      <c r="A638" s="94"/>
      <c r="B638" s="95"/>
    </row>
    <row r="639">
      <c r="A639" s="94"/>
      <c r="B639" s="95"/>
    </row>
    <row r="640">
      <c r="A640" s="94"/>
      <c r="B640" s="95"/>
    </row>
    <row r="641">
      <c r="A641" s="94"/>
      <c r="B641" s="95"/>
    </row>
    <row r="642">
      <c r="A642" s="94"/>
      <c r="B642" s="95"/>
    </row>
    <row r="643">
      <c r="A643" s="94"/>
      <c r="B643" s="95"/>
    </row>
    <row r="644">
      <c r="A644" s="94"/>
      <c r="B644" s="95"/>
    </row>
    <row r="645">
      <c r="A645" s="94"/>
      <c r="B645" s="95"/>
    </row>
    <row r="646">
      <c r="A646" s="94"/>
      <c r="B646" s="95"/>
    </row>
    <row r="647">
      <c r="A647" s="94"/>
      <c r="B647" s="95"/>
    </row>
    <row r="648">
      <c r="A648" s="94"/>
      <c r="B648" s="95"/>
    </row>
    <row r="649">
      <c r="A649" s="94"/>
      <c r="B649" s="95"/>
    </row>
    <row r="650">
      <c r="A650" s="94"/>
      <c r="B650" s="95"/>
    </row>
    <row r="651">
      <c r="A651" s="94"/>
      <c r="B651" s="95"/>
    </row>
    <row r="652">
      <c r="A652" s="94"/>
      <c r="B652" s="95"/>
    </row>
    <row r="653">
      <c r="A653" s="94"/>
      <c r="B653" s="95"/>
    </row>
    <row r="654">
      <c r="A654" s="94"/>
      <c r="B654" s="95"/>
    </row>
    <row r="655">
      <c r="A655" s="94"/>
      <c r="B655" s="95"/>
    </row>
    <row r="656">
      <c r="A656" s="94"/>
      <c r="B656" s="95"/>
    </row>
    <row r="657">
      <c r="A657" s="94"/>
      <c r="B657" s="95"/>
    </row>
    <row r="658">
      <c r="A658" s="94"/>
      <c r="B658" s="95"/>
    </row>
    <row r="659">
      <c r="A659" s="94"/>
      <c r="B659" s="95"/>
    </row>
    <row r="660">
      <c r="A660" s="94"/>
      <c r="B660" s="95"/>
    </row>
    <row r="661">
      <c r="A661" s="94"/>
      <c r="B661" s="95"/>
    </row>
    <row r="662">
      <c r="A662" s="94"/>
      <c r="B662" s="95"/>
    </row>
    <row r="663">
      <c r="A663" s="94"/>
      <c r="B663" s="95"/>
    </row>
    <row r="664">
      <c r="A664" s="94"/>
      <c r="B664" s="95"/>
    </row>
    <row r="665">
      <c r="A665" s="94"/>
      <c r="B665" s="95"/>
    </row>
    <row r="666">
      <c r="A666" s="94"/>
      <c r="B666" s="95"/>
    </row>
    <row r="667">
      <c r="A667" s="94"/>
      <c r="B667" s="95"/>
    </row>
    <row r="668">
      <c r="A668" s="94"/>
      <c r="B668" s="95"/>
    </row>
    <row r="669">
      <c r="A669" s="94"/>
      <c r="B669" s="95"/>
    </row>
    <row r="670">
      <c r="A670" s="94"/>
      <c r="B670" s="95"/>
    </row>
    <row r="671">
      <c r="A671" s="94"/>
      <c r="B671" s="95"/>
    </row>
    <row r="672">
      <c r="A672" s="94"/>
      <c r="B672" s="95"/>
    </row>
    <row r="673">
      <c r="A673" s="94"/>
      <c r="B673" s="95"/>
    </row>
    <row r="674">
      <c r="A674" s="94"/>
      <c r="B674" s="95"/>
    </row>
    <row r="675">
      <c r="A675" s="94"/>
      <c r="B675" s="95"/>
    </row>
    <row r="676">
      <c r="A676" s="94"/>
      <c r="B676" s="95"/>
    </row>
    <row r="677">
      <c r="A677" s="94"/>
      <c r="B677" s="95"/>
    </row>
    <row r="678">
      <c r="A678" s="94"/>
      <c r="B678" s="95"/>
    </row>
    <row r="679">
      <c r="A679" s="94"/>
      <c r="B679" s="95"/>
    </row>
    <row r="680">
      <c r="A680" s="94"/>
      <c r="B680" s="95"/>
    </row>
    <row r="681">
      <c r="A681" s="94"/>
      <c r="B681" s="95"/>
    </row>
    <row r="682">
      <c r="A682" s="94"/>
      <c r="B682" s="95"/>
    </row>
    <row r="683">
      <c r="A683" s="94"/>
      <c r="B683" s="95"/>
    </row>
    <row r="684">
      <c r="A684" s="94"/>
      <c r="B684" s="95"/>
    </row>
    <row r="685">
      <c r="A685" s="94"/>
      <c r="B685" s="95"/>
    </row>
    <row r="686">
      <c r="A686" s="94"/>
      <c r="B686" s="95"/>
    </row>
    <row r="687">
      <c r="A687" s="94"/>
      <c r="B687" s="95"/>
    </row>
    <row r="688">
      <c r="A688" s="94"/>
      <c r="B688" s="95"/>
    </row>
    <row r="689">
      <c r="A689" s="94"/>
      <c r="B689" s="95"/>
    </row>
    <row r="690">
      <c r="A690" s="94"/>
      <c r="B690" s="95"/>
    </row>
    <row r="691">
      <c r="A691" s="94"/>
      <c r="B691" s="95"/>
    </row>
    <row r="692">
      <c r="A692" s="94"/>
      <c r="B692" s="95"/>
    </row>
    <row r="693">
      <c r="A693" s="94"/>
      <c r="B693" s="95"/>
    </row>
    <row r="694">
      <c r="A694" s="94"/>
      <c r="B694" s="95"/>
    </row>
    <row r="695">
      <c r="A695" s="94"/>
      <c r="B695" s="95"/>
    </row>
    <row r="696">
      <c r="A696" s="94"/>
      <c r="B696" s="95"/>
    </row>
    <row r="697">
      <c r="A697" s="94"/>
      <c r="B697" s="95"/>
    </row>
    <row r="698">
      <c r="A698" s="94"/>
      <c r="B698" s="95"/>
    </row>
    <row r="699">
      <c r="A699" s="94"/>
      <c r="B699" s="95"/>
    </row>
    <row r="700">
      <c r="A700" s="94"/>
      <c r="B700" s="95"/>
    </row>
    <row r="701">
      <c r="A701" s="94"/>
      <c r="B701" s="95"/>
    </row>
    <row r="702">
      <c r="A702" s="94"/>
      <c r="B702" s="95"/>
    </row>
    <row r="703">
      <c r="A703" s="94"/>
      <c r="B703" s="95"/>
    </row>
    <row r="704">
      <c r="A704" s="94"/>
      <c r="B704" s="95"/>
    </row>
    <row r="705">
      <c r="A705" s="94"/>
      <c r="B705" s="95"/>
    </row>
    <row r="706">
      <c r="A706" s="94"/>
      <c r="B706" s="95"/>
    </row>
    <row r="707">
      <c r="A707" s="94"/>
      <c r="B707" s="95"/>
    </row>
    <row r="708">
      <c r="A708" s="94"/>
      <c r="B708" s="95"/>
    </row>
    <row r="709">
      <c r="A709" s="94"/>
      <c r="B709" s="95"/>
    </row>
    <row r="710">
      <c r="A710" s="94"/>
      <c r="B710" s="95"/>
    </row>
    <row r="711">
      <c r="A711" s="94"/>
      <c r="B711" s="95"/>
    </row>
    <row r="712">
      <c r="A712" s="94"/>
      <c r="B712" s="95"/>
    </row>
    <row r="713">
      <c r="A713" s="94"/>
      <c r="B713" s="95"/>
    </row>
    <row r="714">
      <c r="A714" s="94"/>
      <c r="B714" s="95"/>
    </row>
    <row r="715">
      <c r="A715" s="94"/>
      <c r="B715" s="95"/>
    </row>
    <row r="716">
      <c r="A716" s="94"/>
      <c r="B716" s="95"/>
    </row>
    <row r="717">
      <c r="A717" s="94"/>
      <c r="B717" s="95"/>
    </row>
    <row r="718">
      <c r="A718" s="94"/>
      <c r="B718" s="95"/>
    </row>
    <row r="719">
      <c r="A719" s="94"/>
      <c r="B719" s="95"/>
    </row>
    <row r="720">
      <c r="A720" s="94"/>
      <c r="B720" s="95"/>
    </row>
    <row r="721">
      <c r="A721" s="94"/>
      <c r="B721" s="95"/>
    </row>
    <row r="722">
      <c r="A722" s="94"/>
      <c r="B722" s="95"/>
    </row>
    <row r="723">
      <c r="A723" s="94"/>
      <c r="B723" s="95"/>
    </row>
    <row r="724">
      <c r="A724" s="94"/>
      <c r="B724" s="95"/>
    </row>
    <row r="725">
      <c r="A725" s="94"/>
      <c r="B725" s="95"/>
    </row>
    <row r="726">
      <c r="A726" s="94"/>
      <c r="B726" s="95"/>
    </row>
    <row r="727">
      <c r="A727" s="94"/>
      <c r="B727" s="95"/>
    </row>
    <row r="728">
      <c r="A728" s="94"/>
      <c r="B728" s="95"/>
    </row>
    <row r="729">
      <c r="A729" s="94"/>
      <c r="B729" s="95"/>
    </row>
    <row r="730">
      <c r="A730" s="94"/>
      <c r="B730" s="95"/>
    </row>
    <row r="731">
      <c r="A731" s="94"/>
      <c r="B731" s="95"/>
    </row>
    <row r="732">
      <c r="A732" s="94"/>
      <c r="B732" s="95"/>
    </row>
    <row r="733">
      <c r="A733" s="94"/>
      <c r="B733" s="95"/>
    </row>
    <row r="734">
      <c r="A734" s="94"/>
      <c r="B734" s="95"/>
    </row>
    <row r="735">
      <c r="A735" s="94"/>
      <c r="B735" s="95"/>
    </row>
    <row r="736">
      <c r="A736" s="94"/>
      <c r="B736" s="95"/>
    </row>
    <row r="737">
      <c r="A737" s="94"/>
      <c r="B737" s="95"/>
    </row>
    <row r="738">
      <c r="A738" s="94"/>
      <c r="B738" s="95"/>
    </row>
    <row r="739">
      <c r="A739" s="94"/>
      <c r="B739" s="95"/>
    </row>
    <row r="740">
      <c r="A740" s="94"/>
      <c r="B740" s="95"/>
    </row>
    <row r="741">
      <c r="A741" s="94"/>
      <c r="B741" s="95"/>
    </row>
    <row r="742">
      <c r="A742" s="94"/>
      <c r="B742" s="95"/>
    </row>
    <row r="743">
      <c r="A743" s="94"/>
      <c r="B743" s="95"/>
    </row>
    <row r="744">
      <c r="A744" s="94"/>
      <c r="B744" s="95"/>
    </row>
    <row r="745">
      <c r="A745" s="94"/>
      <c r="B745" s="95"/>
    </row>
    <row r="746">
      <c r="A746" s="94"/>
      <c r="B746" s="95"/>
    </row>
    <row r="747">
      <c r="A747" s="94"/>
      <c r="B747" s="95"/>
    </row>
    <row r="748">
      <c r="A748" s="94"/>
      <c r="B748" s="95"/>
    </row>
    <row r="749">
      <c r="A749" s="94"/>
      <c r="B749" s="95"/>
    </row>
    <row r="750">
      <c r="A750" s="94"/>
      <c r="B750" s="95"/>
    </row>
    <row r="751">
      <c r="A751" s="94"/>
      <c r="B751" s="95"/>
    </row>
    <row r="752">
      <c r="A752" s="94"/>
      <c r="B752" s="95"/>
    </row>
    <row r="753">
      <c r="A753" s="94"/>
      <c r="B753" s="95"/>
    </row>
    <row r="754">
      <c r="A754" s="94"/>
      <c r="B754" s="95"/>
    </row>
    <row r="755">
      <c r="A755" s="94"/>
      <c r="B755" s="95"/>
    </row>
    <row r="756">
      <c r="A756" s="94"/>
      <c r="B756" s="95"/>
    </row>
    <row r="757">
      <c r="A757" s="94"/>
      <c r="B757" s="95"/>
    </row>
    <row r="758">
      <c r="A758" s="94"/>
      <c r="B758" s="95"/>
    </row>
    <row r="759">
      <c r="A759" s="94"/>
      <c r="B759" s="95"/>
    </row>
    <row r="760">
      <c r="A760" s="94"/>
      <c r="B760" s="95"/>
    </row>
    <row r="761">
      <c r="A761" s="94"/>
      <c r="B761" s="95"/>
    </row>
    <row r="762">
      <c r="A762" s="94"/>
      <c r="B762" s="95"/>
    </row>
    <row r="763">
      <c r="A763" s="94"/>
      <c r="B763" s="95"/>
    </row>
    <row r="764">
      <c r="A764" s="94"/>
      <c r="B764" s="95"/>
    </row>
    <row r="765">
      <c r="A765" s="94"/>
      <c r="B765" s="95"/>
    </row>
    <row r="766">
      <c r="A766" s="94"/>
      <c r="B766" s="95"/>
    </row>
    <row r="767">
      <c r="A767" s="94"/>
      <c r="B767" s="95"/>
    </row>
    <row r="768">
      <c r="A768" s="94"/>
      <c r="B768" s="95"/>
    </row>
    <row r="769">
      <c r="A769" s="94"/>
      <c r="B769" s="95"/>
    </row>
    <row r="770">
      <c r="A770" s="94"/>
      <c r="B770" s="95"/>
    </row>
    <row r="771">
      <c r="A771" s="94"/>
      <c r="B771" s="95"/>
    </row>
    <row r="772">
      <c r="A772" s="94"/>
      <c r="B772" s="95"/>
    </row>
    <row r="773">
      <c r="A773" s="94"/>
      <c r="B773" s="95"/>
    </row>
    <row r="774">
      <c r="A774" s="94"/>
      <c r="B774" s="95"/>
    </row>
    <row r="775">
      <c r="A775" s="94"/>
      <c r="B775" s="95"/>
    </row>
    <row r="776">
      <c r="A776" s="94"/>
      <c r="B776" s="95"/>
    </row>
    <row r="777">
      <c r="A777" s="94"/>
      <c r="B777" s="95"/>
    </row>
    <row r="778">
      <c r="A778" s="94"/>
      <c r="B778" s="95"/>
    </row>
    <row r="779">
      <c r="A779" s="94"/>
      <c r="B779" s="95"/>
    </row>
    <row r="780">
      <c r="A780" s="94"/>
      <c r="B780" s="95"/>
    </row>
    <row r="781">
      <c r="A781" s="94"/>
      <c r="B781" s="95"/>
    </row>
    <row r="782">
      <c r="A782" s="94"/>
      <c r="B782" s="95"/>
    </row>
    <row r="783">
      <c r="A783" s="94"/>
      <c r="B783" s="95"/>
    </row>
    <row r="784">
      <c r="A784" s="94"/>
      <c r="B784" s="95"/>
    </row>
    <row r="785">
      <c r="A785" s="94"/>
      <c r="B785" s="95"/>
    </row>
    <row r="786">
      <c r="A786" s="94"/>
      <c r="B786" s="95"/>
    </row>
    <row r="787">
      <c r="A787" s="94"/>
      <c r="B787" s="95"/>
    </row>
    <row r="788">
      <c r="A788" s="94"/>
      <c r="B788" s="95"/>
    </row>
    <row r="789">
      <c r="A789" s="94"/>
      <c r="B789" s="95"/>
    </row>
    <row r="790">
      <c r="A790" s="94"/>
      <c r="B790" s="95"/>
    </row>
    <row r="791">
      <c r="A791" s="94"/>
      <c r="B791" s="95"/>
    </row>
    <row r="792">
      <c r="A792" s="94"/>
      <c r="B792" s="95"/>
    </row>
    <row r="793">
      <c r="A793" s="94"/>
      <c r="B793" s="95"/>
    </row>
    <row r="794">
      <c r="A794" s="94"/>
      <c r="B794" s="95"/>
    </row>
    <row r="795">
      <c r="A795" s="94"/>
      <c r="B795" s="95"/>
    </row>
    <row r="796">
      <c r="A796" s="94"/>
      <c r="B796" s="95"/>
    </row>
    <row r="797">
      <c r="A797" s="94"/>
      <c r="B797" s="95"/>
    </row>
    <row r="798">
      <c r="A798" s="94"/>
      <c r="B798" s="95"/>
    </row>
    <row r="799">
      <c r="A799" s="94"/>
      <c r="B799" s="95"/>
    </row>
    <row r="800">
      <c r="A800" s="94"/>
      <c r="B800" s="95"/>
    </row>
    <row r="801">
      <c r="A801" s="94"/>
      <c r="B801" s="95"/>
    </row>
    <row r="802">
      <c r="A802" s="94"/>
      <c r="B802" s="95"/>
    </row>
    <row r="803">
      <c r="A803" s="94"/>
      <c r="B803" s="95"/>
    </row>
    <row r="804">
      <c r="A804" s="94"/>
      <c r="B804" s="95"/>
    </row>
    <row r="805">
      <c r="A805" s="94"/>
      <c r="B805" s="95"/>
    </row>
    <row r="806">
      <c r="A806" s="94"/>
      <c r="B806" s="95"/>
    </row>
    <row r="807">
      <c r="A807" s="94"/>
      <c r="B807" s="95"/>
    </row>
    <row r="808">
      <c r="A808" s="94"/>
      <c r="B808" s="95"/>
    </row>
    <row r="809">
      <c r="A809" s="94"/>
      <c r="B809" s="95"/>
    </row>
    <row r="810">
      <c r="A810" s="94"/>
      <c r="B810" s="95"/>
    </row>
    <row r="811">
      <c r="A811" s="94"/>
      <c r="B811" s="95"/>
    </row>
    <row r="812">
      <c r="A812" s="94"/>
      <c r="B812" s="95"/>
    </row>
    <row r="813">
      <c r="A813" s="94"/>
      <c r="B813" s="95"/>
    </row>
    <row r="814">
      <c r="A814" s="94"/>
      <c r="B814" s="95"/>
    </row>
    <row r="815">
      <c r="A815" s="94"/>
      <c r="B815" s="95"/>
    </row>
    <row r="816">
      <c r="A816" s="94"/>
      <c r="B816" s="95"/>
    </row>
    <row r="817">
      <c r="A817" s="94"/>
      <c r="B817" s="95"/>
    </row>
    <row r="818">
      <c r="A818" s="94"/>
      <c r="B818" s="95"/>
    </row>
    <row r="819">
      <c r="A819" s="94"/>
      <c r="B819" s="95"/>
    </row>
    <row r="820">
      <c r="A820" s="94"/>
      <c r="B820" s="95"/>
    </row>
    <row r="821">
      <c r="A821" s="94"/>
      <c r="B821" s="95"/>
    </row>
    <row r="822">
      <c r="A822" s="94"/>
      <c r="B822" s="95"/>
    </row>
    <row r="823">
      <c r="A823" s="94"/>
      <c r="B823" s="95"/>
    </row>
    <row r="824">
      <c r="A824" s="94"/>
      <c r="B824" s="95"/>
    </row>
    <row r="825">
      <c r="A825" s="94"/>
      <c r="B825" s="95"/>
    </row>
    <row r="826">
      <c r="A826" s="94"/>
      <c r="B826" s="95"/>
    </row>
    <row r="827">
      <c r="A827" s="94"/>
      <c r="B827" s="95"/>
    </row>
    <row r="828">
      <c r="A828" s="94"/>
      <c r="B828" s="95"/>
    </row>
    <row r="829">
      <c r="A829" s="94"/>
      <c r="B829" s="95"/>
    </row>
    <row r="830">
      <c r="A830" s="94"/>
      <c r="B830" s="95"/>
    </row>
    <row r="831">
      <c r="A831" s="94"/>
      <c r="B831" s="95"/>
    </row>
    <row r="832">
      <c r="A832" s="94"/>
      <c r="B832" s="95"/>
    </row>
    <row r="833">
      <c r="A833" s="94"/>
      <c r="B833" s="95"/>
    </row>
    <row r="834">
      <c r="A834" s="94"/>
      <c r="B834" s="95"/>
    </row>
    <row r="835">
      <c r="A835" s="94"/>
      <c r="B835" s="95"/>
    </row>
    <row r="836">
      <c r="A836" s="94"/>
      <c r="B836" s="95"/>
    </row>
    <row r="837">
      <c r="A837" s="94"/>
      <c r="B837" s="95"/>
    </row>
    <row r="838">
      <c r="A838" s="94"/>
      <c r="B838" s="95"/>
    </row>
    <row r="839">
      <c r="A839" s="94"/>
      <c r="B839" s="95"/>
    </row>
    <row r="840">
      <c r="A840" s="94"/>
      <c r="B840" s="95"/>
    </row>
    <row r="841">
      <c r="A841" s="94"/>
      <c r="B841" s="95"/>
    </row>
    <row r="842">
      <c r="A842" s="94"/>
      <c r="B842" s="95"/>
    </row>
    <row r="843">
      <c r="A843" s="94"/>
      <c r="B843" s="95"/>
    </row>
    <row r="844">
      <c r="A844" s="94"/>
      <c r="B844" s="95"/>
    </row>
    <row r="845">
      <c r="A845" s="94"/>
      <c r="B845" s="95"/>
    </row>
    <row r="846">
      <c r="A846" s="94"/>
      <c r="B846" s="95"/>
    </row>
    <row r="847">
      <c r="A847" s="94"/>
      <c r="B847" s="95"/>
    </row>
    <row r="848">
      <c r="A848" s="94"/>
      <c r="B848" s="95"/>
    </row>
    <row r="849">
      <c r="A849" s="94"/>
      <c r="B849" s="95"/>
    </row>
    <row r="850">
      <c r="A850" s="94"/>
      <c r="B850" s="95"/>
    </row>
    <row r="851">
      <c r="A851" s="94"/>
      <c r="B851" s="95"/>
    </row>
    <row r="852">
      <c r="A852" s="94"/>
      <c r="B852" s="95"/>
    </row>
    <row r="853">
      <c r="A853" s="94"/>
      <c r="B853" s="95"/>
    </row>
    <row r="854">
      <c r="A854" s="94"/>
      <c r="B854" s="95"/>
    </row>
    <row r="855">
      <c r="A855" s="94"/>
      <c r="B855" s="95"/>
    </row>
    <row r="856">
      <c r="A856" s="94"/>
      <c r="B856" s="95"/>
    </row>
    <row r="857">
      <c r="A857" s="94"/>
      <c r="B857" s="95"/>
    </row>
    <row r="858">
      <c r="A858" s="94"/>
      <c r="B858" s="95"/>
    </row>
    <row r="859">
      <c r="A859" s="94"/>
      <c r="B859" s="95"/>
    </row>
    <row r="860">
      <c r="A860" s="94"/>
      <c r="B860" s="95"/>
    </row>
    <row r="861">
      <c r="A861" s="94"/>
      <c r="B861" s="95"/>
    </row>
    <row r="862">
      <c r="A862" s="94"/>
      <c r="B862" s="95"/>
    </row>
    <row r="863">
      <c r="A863" s="94"/>
      <c r="B863" s="95"/>
    </row>
    <row r="864">
      <c r="A864" s="94"/>
      <c r="B864" s="95"/>
    </row>
    <row r="865">
      <c r="A865" s="94"/>
      <c r="B865" s="95"/>
    </row>
    <row r="866">
      <c r="A866" s="94"/>
      <c r="B866" s="95"/>
    </row>
    <row r="867">
      <c r="A867" s="94"/>
      <c r="B867" s="95"/>
    </row>
    <row r="868">
      <c r="A868" s="94"/>
      <c r="B868" s="95"/>
    </row>
    <row r="869">
      <c r="A869" s="94"/>
      <c r="B869" s="95"/>
    </row>
    <row r="870">
      <c r="A870" s="94"/>
      <c r="B870" s="95"/>
    </row>
    <row r="871">
      <c r="A871" s="94"/>
      <c r="B871" s="95"/>
    </row>
    <row r="872">
      <c r="A872" s="94"/>
      <c r="B872" s="95"/>
    </row>
    <row r="873">
      <c r="A873" s="94"/>
      <c r="B873" s="95"/>
    </row>
    <row r="874">
      <c r="A874" s="94"/>
      <c r="B874" s="95"/>
    </row>
    <row r="875">
      <c r="A875" s="94"/>
      <c r="B875" s="95"/>
    </row>
    <row r="876">
      <c r="A876" s="94"/>
      <c r="B876" s="95"/>
    </row>
    <row r="877">
      <c r="A877" s="94"/>
      <c r="B877" s="95"/>
    </row>
    <row r="878">
      <c r="A878" s="94"/>
      <c r="B878" s="95"/>
    </row>
    <row r="879">
      <c r="A879" s="94"/>
      <c r="B879" s="95"/>
    </row>
    <row r="880">
      <c r="A880" s="94"/>
      <c r="B880" s="95"/>
    </row>
    <row r="881">
      <c r="A881" s="94"/>
      <c r="B881" s="95"/>
    </row>
    <row r="882">
      <c r="A882" s="94"/>
      <c r="B882" s="95"/>
    </row>
    <row r="883">
      <c r="A883" s="94"/>
      <c r="B883" s="95"/>
    </row>
    <row r="884">
      <c r="A884" s="94"/>
      <c r="B884" s="95"/>
    </row>
    <row r="885">
      <c r="A885" s="94"/>
      <c r="B885" s="95"/>
    </row>
    <row r="886">
      <c r="A886" s="94"/>
      <c r="B886" s="95"/>
    </row>
    <row r="887">
      <c r="A887" s="94"/>
      <c r="B887" s="95"/>
    </row>
    <row r="888">
      <c r="A888" s="94"/>
      <c r="B888" s="95"/>
    </row>
    <row r="889">
      <c r="A889" s="94"/>
      <c r="B889" s="95"/>
    </row>
    <row r="890">
      <c r="A890" s="94"/>
      <c r="B890" s="95"/>
    </row>
    <row r="891">
      <c r="A891" s="94"/>
      <c r="B891" s="95"/>
    </row>
    <row r="892">
      <c r="A892" s="94"/>
      <c r="B892" s="95"/>
    </row>
    <row r="893">
      <c r="A893" s="94"/>
      <c r="B893" s="95"/>
    </row>
    <row r="894">
      <c r="A894" s="94"/>
      <c r="B894" s="95"/>
    </row>
    <row r="895">
      <c r="A895" s="94"/>
      <c r="B895" s="95"/>
    </row>
    <row r="896">
      <c r="A896" s="94"/>
      <c r="B896" s="95"/>
    </row>
    <row r="897">
      <c r="A897" s="94"/>
      <c r="B897" s="95"/>
    </row>
    <row r="898">
      <c r="A898" s="94"/>
      <c r="B898" s="95"/>
    </row>
    <row r="899">
      <c r="A899" s="94"/>
      <c r="B899" s="95"/>
    </row>
    <row r="900">
      <c r="A900" s="94"/>
      <c r="B900" s="95"/>
    </row>
    <row r="901">
      <c r="A901" s="94"/>
      <c r="B901" s="95"/>
    </row>
    <row r="902">
      <c r="A902" s="94"/>
      <c r="B902" s="95"/>
    </row>
    <row r="903">
      <c r="A903" s="94"/>
      <c r="B903" s="95"/>
    </row>
    <row r="904">
      <c r="A904" s="94"/>
      <c r="B904" s="95"/>
    </row>
    <row r="905">
      <c r="A905" s="94"/>
      <c r="B905" s="95"/>
    </row>
    <row r="906">
      <c r="A906" s="94"/>
      <c r="B906" s="95"/>
    </row>
    <row r="907">
      <c r="A907" s="94"/>
      <c r="B907" s="95"/>
    </row>
    <row r="908">
      <c r="A908" s="94"/>
      <c r="B908" s="95"/>
    </row>
    <row r="909">
      <c r="A909" s="94"/>
      <c r="B909" s="95"/>
    </row>
    <row r="910">
      <c r="A910" s="94"/>
      <c r="B910" s="95"/>
    </row>
    <row r="911">
      <c r="A911" s="94"/>
      <c r="B911" s="95"/>
    </row>
    <row r="912">
      <c r="A912" s="94"/>
      <c r="B912" s="95"/>
    </row>
    <row r="913">
      <c r="A913" s="94"/>
      <c r="B913" s="95"/>
    </row>
    <row r="914">
      <c r="A914" s="94"/>
      <c r="B914" s="95"/>
    </row>
    <row r="915">
      <c r="A915" s="94"/>
      <c r="B915" s="95"/>
    </row>
    <row r="916">
      <c r="A916" s="94"/>
      <c r="B916" s="95"/>
    </row>
    <row r="917">
      <c r="A917" s="94"/>
      <c r="B917" s="95"/>
    </row>
    <row r="918">
      <c r="A918" s="94"/>
      <c r="B918" s="95"/>
    </row>
    <row r="919">
      <c r="A919" s="94"/>
      <c r="B919" s="95"/>
    </row>
    <row r="920">
      <c r="A920" s="94"/>
      <c r="B920" s="95"/>
    </row>
    <row r="921">
      <c r="A921" s="94"/>
      <c r="B921" s="95"/>
    </row>
    <row r="922">
      <c r="A922" s="94"/>
      <c r="B922" s="95"/>
    </row>
    <row r="923">
      <c r="A923" s="94"/>
      <c r="B923" s="95"/>
    </row>
    <row r="924">
      <c r="A924" s="94"/>
      <c r="B924" s="95"/>
    </row>
    <row r="925">
      <c r="A925" s="94"/>
      <c r="B925" s="95"/>
    </row>
    <row r="926">
      <c r="A926" s="94"/>
      <c r="B926" s="95"/>
    </row>
    <row r="927">
      <c r="A927" s="94"/>
      <c r="B927" s="95"/>
    </row>
    <row r="928">
      <c r="A928" s="94"/>
      <c r="B928" s="95"/>
    </row>
    <row r="929">
      <c r="A929" s="94"/>
      <c r="B929" s="95"/>
    </row>
    <row r="930">
      <c r="A930" s="94"/>
      <c r="B930" s="95"/>
    </row>
    <row r="931">
      <c r="A931" s="94"/>
      <c r="B931" s="95"/>
    </row>
    <row r="932">
      <c r="A932" s="94"/>
      <c r="B932" s="95"/>
    </row>
    <row r="933">
      <c r="A933" s="94"/>
      <c r="B933" s="95"/>
    </row>
    <row r="934">
      <c r="A934" s="94"/>
      <c r="B934" s="95"/>
    </row>
    <row r="935">
      <c r="A935" s="94"/>
      <c r="B935" s="95"/>
    </row>
    <row r="936">
      <c r="A936" s="94"/>
      <c r="B936" s="95"/>
    </row>
    <row r="937">
      <c r="A937" s="94"/>
      <c r="B937" s="95"/>
    </row>
    <row r="938">
      <c r="A938" s="94"/>
      <c r="B938" s="95"/>
    </row>
    <row r="939">
      <c r="A939" s="94"/>
      <c r="B939" s="95"/>
    </row>
    <row r="940">
      <c r="A940" s="94"/>
      <c r="B940" s="95"/>
    </row>
    <row r="941">
      <c r="A941" s="94"/>
      <c r="B941" s="95"/>
    </row>
    <row r="942">
      <c r="A942" s="94"/>
      <c r="B942" s="95"/>
    </row>
    <row r="943">
      <c r="A943" s="94"/>
      <c r="B943" s="95"/>
    </row>
    <row r="944">
      <c r="A944" s="94"/>
      <c r="B944" s="95"/>
    </row>
    <row r="945">
      <c r="A945" s="94"/>
      <c r="B945" s="95"/>
    </row>
    <row r="946">
      <c r="A946" s="94"/>
      <c r="B946" s="95"/>
    </row>
    <row r="947">
      <c r="A947" s="94"/>
      <c r="B947" s="95"/>
    </row>
    <row r="948">
      <c r="A948" s="94"/>
      <c r="B948" s="95"/>
    </row>
    <row r="949">
      <c r="A949" s="94"/>
      <c r="B949" s="95"/>
    </row>
    <row r="950">
      <c r="A950" s="94"/>
      <c r="B950" s="95"/>
    </row>
    <row r="951">
      <c r="A951" s="94"/>
      <c r="B951" s="95"/>
    </row>
    <row r="952">
      <c r="A952" s="94"/>
      <c r="B952" s="95"/>
    </row>
    <row r="953">
      <c r="A953" s="94"/>
      <c r="B953" s="95"/>
    </row>
    <row r="954">
      <c r="A954" s="94"/>
      <c r="B954" s="95"/>
    </row>
    <row r="955">
      <c r="A955" s="94"/>
      <c r="B955" s="95"/>
    </row>
    <row r="956">
      <c r="A956" s="94"/>
      <c r="B956" s="95"/>
    </row>
    <row r="957">
      <c r="A957" s="94"/>
      <c r="B957" s="95"/>
    </row>
    <row r="958">
      <c r="A958" s="94"/>
      <c r="B958" s="95"/>
    </row>
    <row r="959">
      <c r="A959" s="94"/>
      <c r="B959" s="95"/>
    </row>
    <row r="960">
      <c r="A960" s="94"/>
      <c r="B960" s="95"/>
    </row>
    <row r="961">
      <c r="A961" s="94"/>
      <c r="B961" s="95"/>
    </row>
    <row r="962">
      <c r="A962" s="94"/>
      <c r="B962" s="95"/>
    </row>
    <row r="963">
      <c r="A963" s="94"/>
      <c r="B963" s="95"/>
    </row>
    <row r="964">
      <c r="A964" s="94"/>
      <c r="B964" s="95"/>
    </row>
    <row r="965">
      <c r="A965" s="94"/>
      <c r="B965" s="95"/>
    </row>
    <row r="966">
      <c r="A966" s="94"/>
      <c r="B966" s="95"/>
    </row>
    <row r="967">
      <c r="A967" s="94"/>
      <c r="B967" s="95"/>
    </row>
    <row r="968">
      <c r="A968" s="94"/>
      <c r="B968" s="95"/>
    </row>
    <row r="969">
      <c r="A969" s="94"/>
      <c r="B969" s="95"/>
    </row>
    <row r="970">
      <c r="A970" s="94"/>
      <c r="B970" s="95"/>
    </row>
    <row r="971">
      <c r="A971" s="94"/>
      <c r="B971" s="95"/>
    </row>
    <row r="972">
      <c r="A972" s="94"/>
      <c r="B972" s="95"/>
    </row>
    <row r="973">
      <c r="A973" s="94"/>
      <c r="B973" s="95"/>
    </row>
    <row r="974">
      <c r="A974" s="94"/>
      <c r="B974" s="95"/>
    </row>
    <row r="975">
      <c r="A975" s="94"/>
      <c r="B975" s="95"/>
    </row>
    <row r="976">
      <c r="A976" s="94"/>
      <c r="B976" s="95"/>
    </row>
    <row r="977">
      <c r="A977" s="94"/>
      <c r="B977" s="95"/>
    </row>
    <row r="978">
      <c r="A978" s="94"/>
      <c r="B978" s="95"/>
    </row>
    <row r="979">
      <c r="A979" s="94"/>
      <c r="B979" s="95"/>
    </row>
    <row r="980">
      <c r="A980" s="94"/>
      <c r="B980" s="95"/>
    </row>
    <row r="981">
      <c r="A981" s="94"/>
      <c r="B981" s="95"/>
    </row>
    <row r="982">
      <c r="A982" s="94"/>
      <c r="B982" s="95"/>
    </row>
    <row r="983">
      <c r="A983" s="94"/>
      <c r="B983" s="95"/>
    </row>
    <row r="984">
      <c r="A984" s="94"/>
      <c r="B984" s="95"/>
    </row>
    <row r="985">
      <c r="A985" s="94"/>
      <c r="B985" s="95"/>
    </row>
    <row r="986">
      <c r="A986" s="94"/>
      <c r="B986" s="95"/>
    </row>
    <row r="987">
      <c r="A987" s="94"/>
      <c r="B987" s="95"/>
    </row>
    <row r="988">
      <c r="A988" s="94"/>
      <c r="B988" s="95"/>
    </row>
    <row r="989">
      <c r="A989" s="94"/>
      <c r="B989" s="95"/>
    </row>
    <row r="990">
      <c r="A990" s="94"/>
      <c r="B990" s="95"/>
    </row>
    <row r="991">
      <c r="A991" s="94"/>
      <c r="B991" s="95"/>
    </row>
    <row r="992">
      <c r="A992" s="94"/>
      <c r="B992" s="95"/>
    </row>
    <row r="993">
      <c r="A993" s="94"/>
      <c r="B993" s="95"/>
    </row>
    <row r="994">
      <c r="A994" s="94"/>
      <c r="B994" s="95"/>
    </row>
    <row r="995">
      <c r="A995" s="94"/>
      <c r="B995" s="95"/>
    </row>
    <row r="996">
      <c r="A996" s="94"/>
      <c r="B996" s="95"/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43"/>
    <col customWidth="1" min="2" max="2" width="19.86"/>
    <col customWidth="1" min="3" max="4" width="16.71"/>
    <col customWidth="1" min="5" max="5" width="18.71"/>
    <col customWidth="1" min="6" max="6" width="19.57"/>
  </cols>
  <sheetData>
    <row r="1">
      <c r="A1" s="1" t="s">
        <v>436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8</v>
      </c>
      <c r="B2" s="5">
        <f>SUM(C2:F2)</f>
        <v>928</v>
      </c>
      <c r="C2" s="6">
        <f t="shared" ref="C2:F2" si="1">SUM(C4,C7)</f>
        <v>366</v>
      </c>
      <c r="D2" s="6">
        <f t="shared" si="1"/>
        <v>285</v>
      </c>
      <c r="E2" s="6">
        <f t="shared" si="1"/>
        <v>175</v>
      </c>
      <c r="F2" s="6">
        <f t="shared" si="1"/>
        <v>102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 t="s">
        <v>9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>
      <c r="A4" s="12" t="s">
        <v>10</v>
      </c>
      <c r="B4" s="13">
        <f>SUM(C4:F4)</f>
        <v>420</v>
      </c>
      <c r="C4" s="14">
        <v>175.0</v>
      </c>
      <c r="D4" s="14">
        <v>138.0</v>
      </c>
      <c r="E4" s="14">
        <v>16.0</v>
      </c>
      <c r="F4" s="14">
        <v>91.0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idden="1">
      <c r="A5" s="12"/>
      <c r="B5" s="16">
        <f t="shared" ref="B5:F5" si="2">DIVIDE(B4,B2)</f>
        <v>0.4525862069</v>
      </c>
      <c r="C5" s="16">
        <f t="shared" si="2"/>
        <v>0.4781420765</v>
      </c>
      <c r="D5" s="16">
        <f t="shared" si="2"/>
        <v>0.4842105263</v>
      </c>
      <c r="E5" s="16">
        <f t="shared" si="2"/>
        <v>0.09142857143</v>
      </c>
      <c r="F5" s="16">
        <f t="shared" si="2"/>
        <v>0.8921568627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>
      <c r="A6" s="12"/>
      <c r="B6" s="18">
        <f>IFERROR(__xludf.DUMMYFUNCTION("TO_PERCENT(B5)"),0.4525862068965517)</f>
        <v>0.4525862069</v>
      </c>
      <c r="C6" s="18">
        <f>IFERROR(__xludf.DUMMYFUNCTION("TO_PERCENT(C5)"),0.4781420765027322)</f>
        <v>0.4781420765</v>
      </c>
      <c r="D6" s="18">
        <f>IFERROR(__xludf.DUMMYFUNCTION("TO_PERCENT(D5)"),0.4842105263157895)</f>
        <v>0.4842105263</v>
      </c>
      <c r="E6" s="18">
        <f>IFERROR(__xludf.DUMMYFUNCTION("TO_PERCENT(E5)"),0.09142857142857143)</f>
        <v>0.09142857143</v>
      </c>
      <c r="F6" s="18">
        <f>IFERROR(__xludf.DUMMYFUNCTION("TO_PERCENT(F5)"),0.8921568627450981)</f>
        <v>0.8921568627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2" t="s">
        <v>11</v>
      </c>
      <c r="B7" s="13">
        <f>SUM(C7:F7)</f>
        <v>508</v>
      </c>
      <c r="C7" s="14">
        <v>191.0</v>
      </c>
      <c r="D7" s="20">
        <v>147.0</v>
      </c>
      <c r="E7" s="14">
        <v>159.0</v>
      </c>
      <c r="F7" s="14">
        <v>11.0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idden="1">
      <c r="A8" s="12"/>
      <c r="B8" s="16">
        <f t="shared" ref="B8:F8" si="3">DIVIDE(B7,B2)</f>
        <v>0.5474137931</v>
      </c>
      <c r="C8" s="16">
        <f t="shared" si="3"/>
        <v>0.5218579235</v>
      </c>
      <c r="D8" s="16">
        <f t="shared" si="3"/>
        <v>0.5157894737</v>
      </c>
      <c r="E8" s="16">
        <f t="shared" si="3"/>
        <v>0.9085714286</v>
      </c>
      <c r="F8" s="16">
        <f t="shared" si="3"/>
        <v>0.1078431373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>
      <c r="A9" s="12"/>
      <c r="B9" s="18">
        <f>IFERROR(__xludf.DUMMYFUNCTION("TO_PERCENT(B8)"),0.5474137931034483)</f>
        <v>0.5474137931</v>
      </c>
      <c r="C9" s="18">
        <f>IFERROR(__xludf.DUMMYFUNCTION("TO_PERCENT(C8)"),0.5218579234972678)</f>
        <v>0.5218579235</v>
      </c>
      <c r="D9" s="18">
        <f>IFERROR(__xludf.DUMMYFUNCTION("TO_PERCENT(D8)"),0.5157894736842106)</f>
        <v>0.5157894737</v>
      </c>
      <c r="E9" s="18">
        <f>IFERROR(__xludf.DUMMYFUNCTION("TO_PERCENT(E8)"),0.9085714285714286)</f>
        <v>0.9085714286</v>
      </c>
      <c r="F9" s="18">
        <f>IFERROR(__xludf.DUMMYFUNCTION("TO_PERCENT(F8)"),0.10784313725490197)</f>
        <v>0.1078431373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>
      <c r="A10" s="21" t="s">
        <v>12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>
      <c r="A11" s="21">
        <v>4.0</v>
      </c>
      <c r="B11" s="25">
        <f t="shared" ref="B11:B17" si="4">SUM(C11:F11)</f>
        <v>6</v>
      </c>
      <c r="C11" s="26"/>
      <c r="D11" s="26">
        <v>6.0</v>
      </c>
      <c r="E11" s="26"/>
      <c r="F11" s="2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>
      <c r="A12" s="21">
        <v>5.0</v>
      </c>
      <c r="B12" s="25">
        <f t="shared" si="4"/>
        <v>77</v>
      </c>
      <c r="C12" s="26">
        <v>6.0</v>
      </c>
      <c r="D12" s="26">
        <v>68.0</v>
      </c>
      <c r="E12" s="26">
        <v>3.0</v>
      </c>
      <c r="F12" s="2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>
      <c r="A13" s="21">
        <v>6.0</v>
      </c>
      <c r="B13" s="25">
        <f t="shared" si="4"/>
        <v>228</v>
      </c>
      <c r="C13" s="26">
        <v>73.0</v>
      </c>
      <c r="D13" s="26">
        <v>88.0</v>
      </c>
      <c r="E13" s="26">
        <v>66.0</v>
      </c>
      <c r="F13" s="26">
        <v>1.0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>
      <c r="A14" s="21">
        <v>7.0</v>
      </c>
      <c r="B14" s="25">
        <f t="shared" si="4"/>
        <v>407</v>
      </c>
      <c r="C14" s="29">
        <v>206.0</v>
      </c>
      <c r="D14" s="29">
        <v>92.0</v>
      </c>
      <c r="E14" s="29">
        <v>72.0</v>
      </c>
      <c r="F14" s="26">
        <v>37.0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>
      <c r="A15" s="21">
        <v>8.0</v>
      </c>
      <c r="B15" s="25">
        <f t="shared" si="4"/>
        <v>151</v>
      </c>
      <c r="C15" s="26">
        <v>59.0</v>
      </c>
      <c r="D15" s="26">
        <v>28.0</v>
      </c>
      <c r="E15" s="26">
        <v>21.0</v>
      </c>
      <c r="F15" s="29">
        <v>43.0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>
      <c r="A16" s="21">
        <v>9.0</v>
      </c>
      <c r="B16" s="25">
        <f t="shared" si="4"/>
        <v>56</v>
      </c>
      <c r="C16" s="26">
        <v>20.0</v>
      </c>
      <c r="D16" s="26">
        <v>3.0</v>
      </c>
      <c r="E16" s="26">
        <v>12.0</v>
      </c>
      <c r="F16" s="26">
        <v>21.0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1">
        <v>10.0</v>
      </c>
      <c r="B17" s="25">
        <f t="shared" si="4"/>
        <v>3</v>
      </c>
      <c r="C17" s="26">
        <v>2.0</v>
      </c>
      <c r="D17" s="26"/>
      <c r="E17" s="26">
        <v>1.0</v>
      </c>
      <c r="F17" s="26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>
      <c r="A18" s="31" t="s">
        <v>13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>
      <c r="A19" s="35" t="s">
        <v>14</v>
      </c>
      <c r="B19" s="32">
        <f t="shared" ref="B19:B27" si="5">SUM(C19:F19)</f>
        <v>278</v>
      </c>
      <c r="C19" s="36">
        <v>78.0</v>
      </c>
      <c r="D19" s="36">
        <v>79.0</v>
      </c>
      <c r="E19" s="29">
        <v>63.0</v>
      </c>
      <c r="F19" s="29">
        <v>58.0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>
      <c r="A20" s="35" t="s">
        <v>15</v>
      </c>
      <c r="B20" s="32">
        <f t="shared" si="5"/>
        <v>283</v>
      </c>
      <c r="C20" s="36">
        <v>95.0</v>
      </c>
      <c r="D20" s="29">
        <v>122.0</v>
      </c>
      <c r="E20" s="36">
        <v>41.0</v>
      </c>
      <c r="F20" s="36">
        <v>25.0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>
      <c r="A21" s="35" t="s">
        <v>16</v>
      </c>
      <c r="B21" s="32">
        <f t="shared" si="5"/>
        <v>202</v>
      </c>
      <c r="C21" s="29">
        <v>115.0</v>
      </c>
      <c r="D21" s="36">
        <v>32.0</v>
      </c>
      <c r="E21" s="36">
        <v>41.0</v>
      </c>
      <c r="F21" s="36">
        <v>14.0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>
      <c r="A22" s="38" t="s">
        <v>17</v>
      </c>
      <c r="B22" s="32">
        <f t="shared" si="5"/>
        <v>108</v>
      </c>
      <c r="C22" s="36">
        <v>59.0</v>
      </c>
      <c r="D22" s="36">
        <v>44.0</v>
      </c>
      <c r="E22" s="36">
        <v>3.0</v>
      </c>
      <c r="F22" s="40">
        <v>2.0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>
      <c r="A23" s="41" t="s">
        <v>18</v>
      </c>
      <c r="B23" s="32">
        <f t="shared" si="5"/>
        <v>40</v>
      </c>
      <c r="C23" s="36">
        <v>5.0</v>
      </c>
      <c r="D23" s="36">
        <v>5.0</v>
      </c>
      <c r="E23" s="36">
        <v>27.0</v>
      </c>
      <c r="F23" s="36">
        <v>3.0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>
      <c r="A24" s="41" t="s">
        <v>19</v>
      </c>
      <c r="B24" s="32">
        <f t="shared" si="5"/>
        <v>8</v>
      </c>
      <c r="C24" s="36">
        <v>8.0</v>
      </c>
      <c r="D24" s="36"/>
      <c r="E24" s="36"/>
      <c r="F24" s="36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>
      <c r="A25" s="38" t="s">
        <v>20</v>
      </c>
      <c r="B25" s="32">
        <f t="shared" si="5"/>
        <v>7</v>
      </c>
      <c r="C25" s="36">
        <v>5.0</v>
      </c>
      <c r="D25" s="36">
        <v>2.0</v>
      </c>
      <c r="E25" s="36"/>
      <c r="F25" s="36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>
      <c r="A26" s="41" t="s">
        <v>21</v>
      </c>
      <c r="B26" s="32">
        <f t="shared" si="5"/>
        <v>1</v>
      </c>
      <c r="C26" s="36"/>
      <c r="D26" s="36">
        <v>1.0</v>
      </c>
      <c r="E26" s="36"/>
      <c r="F26" s="36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>
      <c r="A27" s="41" t="s">
        <v>22</v>
      </c>
      <c r="B27" s="32">
        <f t="shared" si="5"/>
        <v>1</v>
      </c>
      <c r="C27" s="36">
        <v>1.0</v>
      </c>
      <c r="D27" s="36"/>
      <c r="E27" s="36"/>
      <c r="F27" s="36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>
      <c r="A28" s="43" t="s">
        <v>23</v>
      </c>
      <c r="B28" s="44"/>
      <c r="C28" s="45"/>
      <c r="D28" s="45"/>
      <c r="E28" s="45"/>
      <c r="F28" s="47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>
      <c r="A29" s="48" t="s">
        <v>24</v>
      </c>
      <c r="B29" s="49">
        <f t="shared" ref="B29:B30" si="6">SUM(C29:F29)</f>
        <v>699</v>
      </c>
      <c r="C29" s="47">
        <v>224.0</v>
      </c>
      <c r="D29" s="47">
        <v>254.0</v>
      </c>
      <c r="E29" s="47">
        <v>157.0</v>
      </c>
      <c r="F29" s="47">
        <v>64.0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>
      <c r="A30" s="48" t="s">
        <v>25</v>
      </c>
      <c r="B30" s="49">
        <f t="shared" si="6"/>
        <v>229</v>
      </c>
      <c r="C30" s="47">
        <v>142.0</v>
      </c>
      <c r="D30" s="47">
        <v>31.0</v>
      </c>
      <c r="E30" s="47">
        <v>18.0</v>
      </c>
      <c r="F30" s="47">
        <v>38.0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>
      <c r="A31" s="51" t="s">
        <v>26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>
      <c r="A32" s="55" t="s">
        <v>27</v>
      </c>
      <c r="B32" s="56">
        <f t="shared" ref="B32:B34" si="7">SUM(C32:F32)</f>
        <v>15</v>
      </c>
      <c r="C32" s="57">
        <v>13.0</v>
      </c>
      <c r="D32" s="57">
        <v>2.0</v>
      </c>
      <c r="E32" s="57"/>
      <c r="F32" s="57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>
      <c r="A33" s="55" t="s">
        <v>28</v>
      </c>
      <c r="B33" s="56">
        <f t="shared" si="7"/>
        <v>588</v>
      </c>
      <c r="C33" s="57">
        <v>252.0</v>
      </c>
      <c r="D33" s="57">
        <v>155.0</v>
      </c>
      <c r="E33" s="57">
        <v>107.0</v>
      </c>
      <c r="F33" s="57">
        <v>74.0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>
      <c r="A34" s="55" t="s">
        <v>29</v>
      </c>
      <c r="B34" s="56">
        <f t="shared" si="7"/>
        <v>325</v>
      </c>
      <c r="C34" s="57">
        <v>101.0</v>
      </c>
      <c r="D34" s="57">
        <v>128.0</v>
      </c>
      <c r="E34" s="57">
        <v>68.0</v>
      </c>
      <c r="F34" s="57">
        <v>28.0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>
      <c r="A35" s="59" t="s">
        <v>30</v>
      </c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>
      <c r="A36" s="63" t="s">
        <v>31</v>
      </c>
      <c r="B36" s="64">
        <f t="shared" ref="B36:B41" si="8">SUM(C36:F36)</f>
        <v>310</v>
      </c>
      <c r="C36" s="65">
        <v>40.0</v>
      </c>
      <c r="D36" s="29">
        <v>268.0</v>
      </c>
      <c r="E36" s="65">
        <v>2.0</v>
      </c>
      <c r="F36" s="65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>
      <c r="A37" s="63" t="s">
        <v>32</v>
      </c>
      <c r="B37" s="64">
        <f t="shared" si="8"/>
        <v>326</v>
      </c>
      <c r="C37" s="29">
        <v>314.0</v>
      </c>
      <c r="D37" s="65">
        <v>7.0</v>
      </c>
      <c r="E37" s="65">
        <v>5.0</v>
      </c>
      <c r="F37" s="65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>
      <c r="A38" s="68" t="s">
        <v>33</v>
      </c>
      <c r="B38" s="64">
        <f t="shared" si="8"/>
        <v>201</v>
      </c>
      <c r="C38" s="65">
        <v>12.0</v>
      </c>
      <c r="D38" s="65">
        <v>7.0</v>
      </c>
      <c r="E38" s="65">
        <v>116.0</v>
      </c>
      <c r="F38" s="65">
        <v>66.0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>
      <c r="A39" s="68" t="s">
        <v>34</v>
      </c>
      <c r="B39" s="64">
        <f t="shared" si="8"/>
        <v>36</v>
      </c>
      <c r="C39" s="65"/>
      <c r="D39" s="65"/>
      <c r="E39" s="65"/>
      <c r="F39" s="65">
        <v>36.0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>
      <c r="A40" s="63" t="s">
        <v>35</v>
      </c>
      <c r="B40" s="64">
        <f t="shared" si="8"/>
        <v>237</v>
      </c>
      <c r="C40" s="65">
        <f t="shared" ref="C40:F40" si="9">SUM(C38:C39)</f>
        <v>12</v>
      </c>
      <c r="D40" s="65">
        <f t="shared" si="9"/>
        <v>7</v>
      </c>
      <c r="E40" s="29">
        <f t="shared" si="9"/>
        <v>116</v>
      </c>
      <c r="F40" s="29">
        <f t="shared" si="9"/>
        <v>102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>
      <c r="A41" s="63" t="s">
        <v>36</v>
      </c>
      <c r="B41" s="64">
        <f t="shared" si="8"/>
        <v>55</v>
      </c>
      <c r="C41" s="65"/>
      <c r="D41" s="65">
        <v>3.0</v>
      </c>
      <c r="E41" s="29">
        <v>52.0</v>
      </c>
      <c r="F41" s="65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>
      <c r="A42" s="71" t="s">
        <v>37</v>
      </c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>
      <c r="A43" s="75" t="s">
        <v>38</v>
      </c>
      <c r="B43" s="76">
        <f t="shared" ref="B43:B46" si="10">AVERAGE(C43:F43)</f>
        <v>132.8128419</v>
      </c>
      <c r="C43" s="77">
        <v>144.40737704918</v>
      </c>
      <c r="D43" s="77">
        <v>141.510175438596</v>
      </c>
      <c r="E43" s="77">
        <v>115.510285714285</v>
      </c>
      <c r="F43" s="77">
        <v>129.823529411764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>
      <c r="A44" s="75" t="s">
        <v>39</v>
      </c>
      <c r="B44" s="76">
        <f t="shared" si="10"/>
        <v>128.75</v>
      </c>
      <c r="C44" s="77">
        <v>129.0</v>
      </c>
      <c r="D44" s="77">
        <v>129.0</v>
      </c>
      <c r="E44" s="77">
        <v>128.0</v>
      </c>
      <c r="F44" s="77">
        <v>129.0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>
      <c r="A45" s="75" t="s">
        <v>40</v>
      </c>
      <c r="B45" s="76">
        <f t="shared" si="10"/>
        <v>326.925</v>
      </c>
      <c r="C45" s="77">
        <v>332.5</v>
      </c>
      <c r="D45" s="77">
        <v>333.3</v>
      </c>
      <c r="E45" s="77">
        <v>335.2</v>
      </c>
      <c r="F45" s="77">
        <v>306.7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>
      <c r="A46" s="75" t="s">
        <v>41</v>
      </c>
      <c r="B46" s="76">
        <f t="shared" si="10"/>
        <v>10.575</v>
      </c>
      <c r="C46" s="77">
        <v>0.0</v>
      </c>
      <c r="D46" s="77">
        <v>9.0</v>
      </c>
      <c r="E46" s="77">
        <v>2.3</v>
      </c>
      <c r="F46" s="77">
        <v>31.0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>
      <c r="A47" s="79" t="s">
        <v>42</v>
      </c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>
      <c r="A48" s="108" t="s">
        <v>410</v>
      </c>
      <c r="B48" s="109">
        <f t="shared" ref="B48:B64" si="11">SUM(C48:F48)</f>
        <v>179</v>
      </c>
      <c r="C48" s="113">
        <v>12.0</v>
      </c>
      <c r="D48" s="113">
        <v>8.0</v>
      </c>
      <c r="E48" s="66">
        <v>159.0</v>
      </c>
      <c r="F48" s="83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>
      <c r="A49" s="112" t="s">
        <v>409</v>
      </c>
      <c r="B49" s="109">
        <f t="shared" si="11"/>
        <v>139</v>
      </c>
      <c r="C49" s="110">
        <v>121.0</v>
      </c>
      <c r="D49" s="113">
        <v>5.0</v>
      </c>
      <c r="E49" s="83">
        <v>9.0</v>
      </c>
      <c r="F49" s="83">
        <v>4.0</v>
      </c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>
      <c r="A50" s="108" t="s">
        <v>411</v>
      </c>
      <c r="B50" s="109">
        <f t="shared" si="11"/>
        <v>130</v>
      </c>
      <c r="C50" s="115"/>
      <c r="D50" s="110">
        <v>68.0</v>
      </c>
      <c r="E50" s="82">
        <v>1.0</v>
      </c>
      <c r="F50" s="29">
        <v>61.0</v>
      </c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>
      <c r="A51" s="108" t="s">
        <v>414</v>
      </c>
      <c r="B51" s="109">
        <f t="shared" si="11"/>
        <v>85</v>
      </c>
      <c r="C51" s="113">
        <v>8.0</v>
      </c>
      <c r="D51" s="110">
        <v>77.0</v>
      </c>
      <c r="E51" s="83"/>
      <c r="F51" s="83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>
      <c r="A52" s="108" t="s">
        <v>419</v>
      </c>
      <c r="B52" s="109">
        <f t="shared" si="11"/>
        <v>77</v>
      </c>
      <c r="C52" s="113">
        <v>1.0</v>
      </c>
      <c r="D52" s="110">
        <v>76.0</v>
      </c>
      <c r="E52" s="83"/>
      <c r="F52" s="83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>
      <c r="A53" s="108" t="s">
        <v>412</v>
      </c>
      <c r="B53" s="109">
        <f t="shared" si="11"/>
        <v>72</v>
      </c>
      <c r="C53" s="110">
        <v>66.0</v>
      </c>
      <c r="D53" s="113">
        <v>5.0</v>
      </c>
      <c r="E53" s="82"/>
      <c r="F53" s="82">
        <v>1.0</v>
      </c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>
      <c r="A54" s="108" t="s">
        <v>422</v>
      </c>
      <c r="B54" s="109">
        <f t="shared" si="11"/>
        <v>69</v>
      </c>
      <c r="C54" s="110">
        <v>62.0</v>
      </c>
      <c r="D54" s="113">
        <v>7.0</v>
      </c>
      <c r="E54" s="83"/>
      <c r="F54" s="83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>
      <c r="A55" s="108" t="s">
        <v>413</v>
      </c>
      <c r="B55" s="109">
        <f t="shared" si="11"/>
        <v>36</v>
      </c>
      <c r="C55" s="113"/>
      <c r="D55" s="115"/>
      <c r="E55" s="83"/>
      <c r="F55" s="83">
        <v>36.0</v>
      </c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>
      <c r="A56" s="108" t="s">
        <v>416</v>
      </c>
      <c r="B56" s="109">
        <f t="shared" si="11"/>
        <v>19</v>
      </c>
      <c r="C56" s="113">
        <v>1.0</v>
      </c>
      <c r="D56" s="113">
        <v>18.0</v>
      </c>
      <c r="E56" s="81"/>
      <c r="F56" s="82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>
      <c r="A57" s="108" t="s">
        <v>437</v>
      </c>
      <c r="B57" s="109">
        <f t="shared" si="11"/>
        <v>12</v>
      </c>
      <c r="C57" s="115"/>
      <c r="D57" s="83">
        <v>12.0</v>
      </c>
      <c r="E57" s="84"/>
      <c r="F57" s="83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>
      <c r="A58" s="108" t="s">
        <v>428</v>
      </c>
      <c r="B58" s="109">
        <f t="shared" si="11"/>
        <v>10</v>
      </c>
      <c r="C58" s="113">
        <v>10.0</v>
      </c>
      <c r="D58" s="84"/>
      <c r="E58" s="82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>
      <c r="A59" s="108" t="s">
        <v>420</v>
      </c>
      <c r="B59" s="109">
        <f t="shared" si="11"/>
        <v>9</v>
      </c>
      <c r="C59" s="113">
        <v>9.0</v>
      </c>
      <c r="D59" s="84"/>
      <c r="E59" s="83"/>
      <c r="F59" s="83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>
      <c r="A60" s="108" t="s">
        <v>418</v>
      </c>
      <c r="B60" s="109">
        <f t="shared" si="11"/>
        <v>8</v>
      </c>
      <c r="C60" s="113">
        <v>3.0</v>
      </c>
      <c r="D60" s="113">
        <v>5.0</v>
      </c>
      <c r="E60" s="83"/>
      <c r="F60" s="83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>
      <c r="A61" s="108" t="s">
        <v>427</v>
      </c>
      <c r="B61" s="109">
        <f t="shared" si="11"/>
        <v>8</v>
      </c>
      <c r="C61" s="113">
        <v>8.0</v>
      </c>
      <c r="D61" s="116"/>
      <c r="E61" s="82"/>
      <c r="F61" s="82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>
      <c r="A62" s="108" t="s">
        <v>438</v>
      </c>
      <c r="B62" s="109">
        <f t="shared" si="11"/>
        <v>6</v>
      </c>
      <c r="C62" s="113"/>
      <c r="D62" s="83">
        <v>2.0</v>
      </c>
      <c r="E62" s="82">
        <v>4.0</v>
      </c>
      <c r="F62" s="82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>
      <c r="A63" s="108" t="s">
        <v>425</v>
      </c>
      <c r="B63" s="109">
        <f t="shared" si="11"/>
        <v>5</v>
      </c>
      <c r="C63" s="113">
        <v>5.0</v>
      </c>
      <c r="D63" s="84"/>
      <c r="E63" s="82"/>
      <c r="F63" s="82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>
      <c r="A64" s="108" t="s">
        <v>439</v>
      </c>
      <c r="B64" s="109">
        <f t="shared" si="11"/>
        <v>5</v>
      </c>
      <c r="C64" s="113">
        <v>1.0</v>
      </c>
      <c r="D64" s="113">
        <v>2.0</v>
      </c>
      <c r="E64" s="83">
        <v>2.0</v>
      </c>
      <c r="F64" s="83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>
      <c r="A65" s="89"/>
      <c r="B65" s="90"/>
      <c r="C65" s="93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>
      <c r="A66" s="92"/>
      <c r="B66" s="90"/>
      <c r="C66" s="91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>
      <c r="A67" s="92"/>
      <c r="B67" s="90"/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>
      <c r="A68" s="92"/>
      <c r="B68" s="90"/>
      <c r="C68" s="93"/>
      <c r="D68" s="93"/>
      <c r="E68" s="92"/>
      <c r="F68" s="87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>
      <c r="A69" s="92"/>
      <c r="B69" s="90"/>
      <c r="C69" s="91"/>
      <c r="D69" s="92"/>
      <c r="E69" s="92"/>
      <c r="F69" s="91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>
      <c r="A70" s="92"/>
      <c r="B70" s="90"/>
      <c r="C70" s="93"/>
      <c r="D70" s="92"/>
      <c r="E70" s="92"/>
      <c r="F70" s="87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>
      <c r="A71" s="92"/>
      <c r="B71" s="90"/>
      <c r="C71" s="91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>
      <c r="A72" s="92"/>
      <c r="B72" s="90"/>
      <c r="C72" s="91"/>
      <c r="D72" s="93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>
      <c r="A73" s="92"/>
      <c r="B73" s="90"/>
      <c r="C73" s="91"/>
      <c r="D73" s="93"/>
      <c r="E73" s="93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>
      <c r="A74" s="92"/>
      <c r="B74" s="90"/>
      <c r="C74" s="91"/>
      <c r="D74" s="93"/>
      <c r="E74" s="93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>
      <c r="A75" s="92"/>
      <c r="B75" s="90"/>
      <c r="C75" s="93"/>
      <c r="D75" s="92"/>
      <c r="E75" s="92"/>
      <c r="F75" s="87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>
      <c r="A76" s="92"/>
      <c r="B76" s="90"/>
      <c r="C76" s="93"/>
      <c r="D76" s="92"/>
      <c r="E76" s="92"/>
      <c r="F76" s="87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>
      <c r="A77" s="92"/>
      <c r="B77" s="90"/>
      <c r="C77" s="91"/>
      <c r="D77" s="93"/>
      <c r="E77" s="92"/>
      <c r="F77" s="91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>
      <c r="A78" s="92"/>
      <c r="B78" s="90"/>
      <c r="C78" s="93"/>
      <c r="D78" s="92"/>
      <c r="E78" s="92"/>
      <c r="F78" s="87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>
      <c r="A79" s="92"/>
      <c r="B79" s="90"/>
      <c r="C79" s="93"/>
      <c r="D79" s="93"/>
      <c r="E79" s="92"/>
      <c r="F79" s="87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>
      <c r="A80" s="92"/>
      <c r="B80" s="90"/>
      <c r="C80" s="93"/>
      <c r="D80" s="92"/>
      <c r="E80" s="93"/>
      <c r="F80" s="91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>
      <c r="A81" s="92"/>
      <c r="B81" s="90"/>
      <c r="C81" s="93"/>
      <c r="D81" s="92"/>
      <c r="E81" s="92"/>
      <c r="F81" s="87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>
      <c r="A82" s="92"/>
      <c r="B82" s="90"/>
      <c r="C82" s="93"/>
      <c r="D82" s="92"/>
      <c r="E82" s="93"/>
      <c r="F82" s="87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>
      <c r="A83" s="92"/>
      <c r="B83" s="90"/>
      <c r="C83" s="91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>
      <c r="A84" s="92"/>
      <c r="B84" s="90"/>
      <c r="C84" s="93"/>
      <c r="D84" s="92"/>
      <c r="E84" s="92"/>
      <c r="F84" s="87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>
      <c r="A85" s="92"/>
      <c r="B85" s="90"/>
      <c r="C85" s="87"/>
      <c r="D85" s="93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>
      <c r="A86" s="94"/>
      <c r="B86" s="95"/>
    </row>
    <row r="87">
      <c r="A87" s="94"/>
      <c r="B87" s="95"/>
    </row>
    <row r="88">
      <c r="A88" s="94"/>
      <c r="B88" s="95"/>
    </row>
    <row r="89">
      <c r="A89" s="94"/>
      <c r="B89" s="95"/>
    </row>
    <row r="90">
      <c r="A90" s="94"/>
      <c r="B90" s="95"/>
    </row>
    <row r="91">
      <c r="A91" s="94"/>
      <c r="B91" s="95"/>
    </row>
    <row r="92">
      <c r="A92" s="94"/>
      <c r="B92" s="95"/>
    </row>
    <row r="93">
      <c r="A93" s="94"/>
      <c r="B93" s="95"/>
    </row>
    <row r="94">
      <c r="A94" s="94"/>
      <c r="B94" s="95"/>
    </row>
    <row r="95">
      <c r="A95" s="94"/>
      <c r="B95" s="95"/>
    </row>
    <row r="96">
      <c r="A96" s="94"/>
      <c r="B96" s="95"/>
    </row>
    <row r="97">
      <c r="A97" s="94"/>
      <c r="B97" s="95"/>
    </row>
    <row r="98">
      <c r="A98" s="94"/>
      <c r="B98" s="95"/>
    </row>
    <row r="99">
      <c r="A99" s="94"/>
      <c r="B99" s="95"/>
    </row>
    <row r="100">
      <c r="A100" s="94"/>
      <c r="B100" s="95"/>
    </row>
    <row r="101">
      <c r="A101" s="94"/>
      <c r="B101" s="95"/>
    </row>
    <row r="102">
      <c r="A102" s="94"/>
      <c r="B102" s="95"/>
    </row>
    <row r="103">
      <c r="A103" s="94"/>
      <c r="B103" s="95"/>
    </row>
    <row r="104">
      <c r="A104" s="94"/>
      <c r="B104" s="95"/>
    </row>
    <row r="105">
      <c r="A105" s="94"/>
      <c r="B105" s="95"/>
    </row>
    <row r="106">
      <c r="A106" s="94"/>
      <c r="B106" s="95"/>
    </row>
    <row r="107">
      <c r="A107" s="94"/>
      <c r="B107" s="95"/>
    </row>
    <row r="108">
      <c r="A108" s="94"/>
      <c r="B108" s="95"/>
    </row>
    <row r="109">
      <c r="A109" s="94"/>
      <c r="B109" s="95"/>
    </row>
    <row r="110">
      <c r="A110" s="94"/>
      <c r="B110" s="95"/>
    </row>
    <row r="111">
      <c r="A111" s="94"/>
      <c r="B111" s="95"/>
    </row>
    <row r="112">
      <c r="A112" s="94"/>
      <c r="B112" s="95"/>
    </row>
    <row r="113">
      <c r="A113" s="94"/>
      <c r="B113" s="95"/>
    </row>
    <row r="114">
      <c r="A114" s="94"/>
      <c r="B114" s="95"/>
    </row>
    <row r="115">
      <c r="A115" s="94"/>
      <c r="B115" s="95"/>
    </row>
    <row r="116">
      <c r="A116" s="94"/>
      <c r="B116" s="95"/>
    </row>
    <row r="117">
      <c r="A117" s="94"/>
      <c r="B117" s="95"/>
    </row>
    <row r="118">
      <c r="A118" s="94"/>
      <c r="B118" s="95"/>
    </row>
    <row r="119">
      <c r="A119" s="94"/>
      <c r="B119" s="95"/>
    </row>
    <row r="120">
      <c r="A120" s="94"/>
      <c r="B120" s="95"/>
    </row>
    <row r="121">
      <c r="A121" s="94"/>
      <c r="B121" s="95"/>
    </row>
    <row r="122">
      <c r="A122" s="94"/>
      <c r="B122" s="95"/>
    </row>
    <row r="123">
      <c r="A123" s="94"/>
      <c r="B123" s="95"/>
    </row>
    <row r="124">
      <c r="A124" s="94"/>
      <c r="B124" s="95"/>
    </row>
    <row r="125">
      <c r="A125" s="94"/>
      <c r="B125" s="95"/>
    </row>
    <row r="126">
      <c r="A126" s="94"/>
      <c r="B126" s="95"/>
    </row>
    <row r="127">
      <c r="A127" s="94"/>
      <c r="B127" s="95"/>
    </row>
    <row r="128">
      <c r="A128" s="94"/>
      <c r="B128" s="95"/>
    </row>
    <row r="129">
      <c r="A129" s="94"/>
      <c r="B129" s="95"/>
    </row>
    <row r="130">
      <c r="A130" s="94"/>
      <c r="B130" s="95"/>
    </row>
    <row r="131">
      <c r="A131" s="94"/>
      <c r="B131" s="95"/>
    </row>
    <row r="132">
      <c r="A132" s="94"/>
      <c r="B132" s="95"/>
    </row>
    <row r="133">
      <c r="A133" s="94"/>
      <c r="B133" s="95"/>
    </row>
    <row r="134">
      <c r="A134" s="94"/>
      <c r="B134" s="95"/>
    </row>
    <row r="135">
      <c r="A135" s="94"/>
      <c r="B135" s="95"/>
    </row>
    <row r="136">
      <c r="A136" s="94"/>
      <c r="B136" s="95"/>
    </row>
    <row r="137">
      <c r="A137" s="94"/>
      <c r="B137" s="95"/>
    </row>
    <row r="138">
      <c r="A138" s="94"/>
      <c r="B138" s="95"/>
    </row>
    <row r="139">
      <c r="A139" s="94"/>
      <c r="B139" s="95"/>
    </row>
    <row r="140">
      <c r="A140" s="94"/>
      <c r="B140" s="95"/>
    </row>
    <row r="141">
      <c r="A141" s="94"/>
      <c r="B141" s="95"/>
    </row>
    <row r="142">
      <c r="A142" s="94"/>
      <c r="B142" s="95"/>
    </row>
    <row r="143">
      <c r="A143" s="94"/>
      <c r="B143" s="95"/>
    </row>
    <row r="144">
      <c r="A144" s="94"/>
      <c r="B144" s="95"/>
    </row>
    <row r="145">
      <c r="A145" s="94"/>
      <c r="B145" s="95"/>
    </row>
    <row r="146">
      <c r="A146" s="94"/>
      <c r="B146" s="95"/>
    </row>
    <row r="147">
      <c r="A147" s="94"/>
      <c r="B147" s="95"/>
    </row>
    <row r="148">
      <c r="A148" s="94"/>
      <c r="B148" s="95"/>
    </row>
    <row r="149">
      <c r="A149" s="94"/>
      <c r="B149" s="95"/>
    </row>
    <row r="150">
      <c r="A150" s="94"/>
      <c r="B150" s="95"/>
    </row>
    <row r="151">
      <c r="A151" s="94"/>
      <c r="B151" s="95"/>
    </row>
    <row r="152">
      <c r="A152" s="94"/>
      <c r="B152" s="95"/>
    </row>
    <row r="153">
      <c r="A153" s="94"/>
      <c r="B153" s="95"/>
    </row>
    <row r="154">
      <c r="A154" s="94"/>
      <c r="B154" s="95"/>
    </row>
    <row r="155">
      <c r="A155" s="94"/>
      <c r="B155" s="95"/>
    </row>
    <row r="156">
      <c r="A156" s="94"/>
      <c r="B156" s="95"/>
    </row>
    <row r="157">
      <c r="A157" s="94"/>
      <c r="B157" s="95"/>
    </row>
    <row r="158">
      <c r="A158" s="94"/>
      <c r="B158" s="95"/>
    </row>
    <row r="159">
      <c r="A159" s="94"/>
      <c r="B159" s="95"/>
    </row>
    <row r="160">
      <c r="A160" s="94"/>
      <c r="B160" s="95"/>
    </row>
    <row r="161">
      <c r="A161" s="94"/>
      <c r="B161" s="95"/>
    </row>
    <row r="162">
      <c r="A162" s="94"/>
      <c r="B162" s="95"/>
    </row>
    <row r="163">
      <c r="A163" s="94"/>
      <c r="B163" s="95"/>
    </row>
    <row r="164">
      <c r="A164" s="94"/>
      <c r="B164" s="95"/>
    </row>
    <row r="165">
      <c r="A165" s="94"/>
      <c r="B165" s="95"/>
    </row>
    <row r="166">
      <c r="A166" s="94"/>
      <c r="B166" s="95"/>
    </row>
    <row r="167">
      <c r="A167" s="94"/>
      <c r="B167" s="95"/>
    </row>
    <row r="168">
      <c r="A168" s="94"/>
      <c r="B168" s="95"/>
    </row>
    <row r="169">
      <c r="A169" s="94"/>
      <c r="B169" s="95"/>
    </row>
    <row r="170">
      <c r="A170" s="94"/>
      <c r="B170" s="95"/>
    </row>
    <row r="171">
      <c r="A171" s="94"/>
      <c r="B171" s="95"/>
    </row>
    <row r="172">
      <c r="A172" s="94"/>
      <c r="B172" s="95"/>
    </row>
    <row r="173">
      <c r="A173" s="94"/>
      <c r="B173" s="95"/>
    </row>
    <row r="174">
      <c r="A174" s="94"/>
      <c r="B174" s="95"/>
    </row>
    <row r="175">
      <c r="A175" s="94"/>
      <c r="B175" s="95"/>
    </row>
    <row r="176">
      <c r="A176" s="94"/>
      <c r="B176" s="95"/>
    </row>
    <row r="177">
      <c r="A177" s="94"/>
      <c r="B177" s="95"/>
    </row>
    <row r="178">
      <c r="A178" s="94"/>
      <c r="B178" s="95"/>
    </row>
    <row r="179">
      <c r="A179" s="94"/>
      <c r="B179" s="95"/>
    </row>
    <row r="180">
      <c r="A180" s="94"/>
      <c r="B180" s="95"/>
    </row>
    <row r="181">
      <c r="A181" s="94"/>
      <c r="B181" s="95"/>
    </row>
    <row r="182">
      <c r="A182" s="94"/>
      <c r="B182" s="95"/>
    </row>
    <row r="183">
      <c r="A183" s="94"/>
      <c r="B183" s="95"/>
    </row>
    <row r="184">
      <c r="A184" s="94"/>
      <c r="B184" s="95"/>
    </row>
    <row r="185">
      <c r="A185" s="94"/>
      <c r="B185" s="95"/>
    </row>
    <row r="186">
      <c r="A186" s="94"/>
      <c r="B186" s="95"/>
    </row>
    <row r="187">
      <c r="A187" s="94"/>
      <c r="B187" s="95"/>
    </row>
    <row r="188">
      <c r="A188" s="94"/>
      <c r="B188" s="95"/>
    </row>
    <row r="189">
      <c r="A189" s="94"/>
      <c r="B189" s="95"/>
    </row>
    <row r="190">
      <c r="A190" s="94"/>
      <c r="B190" s="95"/>
    </row>
    <row r="191">
      <c r="A191" s="94"/>
      <c r="B191" s="95"/>
    </row>
    <row r="192">
      <c r="A192" s="94"/>
      <c r="B192" s="95"/>
    </row>
    <row r="193">
      <c r="A193" s="94"/>
      <c r="B193" s="95"/>
    </row>
    <row r="194">
      <c r="A194" s="94"/>
      <c r="B194" s="95"/>
    </row>
    <row r="195">
      <c r="A195" s="94"/>
      <c r="B195" s="95"/>
    </row>
    <row r="196">
      <c r="A196" s="94"/>
      <c r="B196" s="95"/>
    </row>
    <row r="197">
      <c r="A197" s="94"/>
      <c r="B197" s="95"/>
    </row>
    <row r="198">
      <c r="A198" s="94"/>
      <c r="B198" s="95"/>
    </row>
    <row r="199">
      <c r="A199" s="94"/>
      <c r="B199" s="95"/>
    </row>
    <row r="200">
      <c r="A200" s="94"/>
      <c r="B200" s="95"/>
    </row>
    <row r="201">
      <c r="A201" s="94"/>
      <c r="B201" s="95"/>
    </row>
    <row r="202">
      <c r="A202" s="94"/>
      <c r="B202" s="95"/>
    </row>
    <row r="203">
      <c r="A203" s="94"/>
      <c r="B203" s="95"/>
    </row>
    <row r="204">
      <c r="A204" s="94"/>
      <c r="B204" s="95"/>
    </row>
    <row r="205">
      <c r="A205" s="94"/>
      <c r="B205" s="95"/>
    </row>
    <row r="206">
      <c r="A206" s="94"/>
      <c r="B206" s="95"/>
    </row>
    <row r="207">
      <c r="A207" s="94"/>
      <c r="B207" s="95"/>
    </row>
    <row r="208">
      <c r="A208" s="94"/>
      <c r="B208" s="95"/>
    </row>
    <row r="209">
      <c r="A209" s="94"/>
      <c r="B209" s="95"/>
    </row>
    <row r="210">
      <c r="A210" s="94"/>
      <c r="B210" s="95"/>
    </row>
    <row r="211">
      <c r="A211" s="94"/>
      <c r="B211" s="95"/>
    </row>
    <row r="212">
      <c r="A212" s="94"/>
      <c r="B212" s="95"/>
    </row>
    <row r="213">
      <c r="A213" s="94"/>
      <c r="B213" s="95"/>
    </row>
    <row r="214">
      <c r="A214" s="94"/>
      <c r="B214" s="95"/>
    </row>
    <row r="215">
      <c r="A215" s="94"/>
      <c r="B215" s="95"/>
    </row>
    <row r="216">
      <c r="A216" s="94"/>
      <c r="B216" s="95"/>
    </row>
    <row r="217">
      <c r="A217" s="94"/>
      <c r="B217" s="95"/>
    </row>
    <row r="218">
      <c r="A218" s="94"/>
      <c r="B218" s="95"/>
    </row>
    <row r="219">
      <c r="A219" s="94"/>
      <c r="B219" s="95"/>
    </row>
    <row r="220">
      <c r="A220" s="94"/>
      <c r="B220" s="95"/>
    </row>
    <row r="221">
      <c r="A221" s="94"/>
      <c r="B221" s="95"/>
    </row>
    <row r="222">
      <c r="A222" s="94"/>
      <c r="B222" s="95"/>
    </row>
    <row r="223">
      <c r="A223" s="94"/>
      <c r="B223" s="95"/>
    </row>
    <row r="224">
      <c r="A224" s="94"/>
      <c r="B224" s="95"/>
    </row>
    <row r="225">
      <c r="A225" s="94"/>
      <c r="B225" s="95"/>
    </row>
    <row r="226">
      <c r="A226" s="94"/>
      <c r="B226" s="95"/>
    </row>
    <row r="227">
      <c r="A227" s="94"/>
      <c r="B227" s="95"/>
    </row>
    <row r="228">
      <c r="A228" s="94"/>
      <c r="B228" s="95"/>
    </row>
    <row r="229">
      <c r="A229" s="94"/>
      <c r="B229" s="95"/>
    </row>
    <row r="230">
      <c r="A230" s="94"/>
      <c r="B230" s="95"/>
    </row>
    <row r="231">
      <c r="A231" s="94"/>
      <c r="B231" s="95"/>
    </row>
    <row r="232">
      <c r="A232" s="94"/>
      <c r="B232" s="95"/>
    </row>
    <row r="233">
      <c r="A233" s="94"/>
      <c r="B233" s="95"/>
    </row>
    <row r="234">
      <c r="A234" s="94"/>
      <c r="B234" s="95"/>
    </row>
    <row r="235">
      <c r="A235" s="94"/>
      <c r="B235" s="95"/>
    </row>
    <row r="236">
      <c r="A236" s="94"/>
      <c r="B236" s="95"/>
    </row>
    <row r="237">
      <c r="A237" s="94"/>
      <c r="B237" s="95"/>
    </row>
    <row r="238">
      <c r="A238" s="94"/>
      <c r="B238" s="95"/>
    </row>
    <row r="239">
      <c r="A239" s="94"/>
      <c r="B239" s="95"/>
    </row>
    <row r="240">
      <c r="A240" s="94"/>
      <c r="B240" s="95"/>
    </row>
    <row r="241">
      <c r="A241" s="94"/>
      <c r="B241" s="95"/>
    </row>
    <row r="242">
      <c r="A242" s="94"/>
      <c r="B242" s="95"/>
    </row>
    <row r="243">
      <c r="A243" s="94"/>
      <c r="B243" s="95"/>
    </row>
    <row r="244">
      <c r="A244" s="94"/>
      <c r="B244" s="95"/>
    </row>
    <row r="245">
      <c r="A245" s="94"/>
      <c r="B245" s="95"/>
    </row>
    <row r="246">
      <c r="A246" s="94"/>
      <c r="B246" s="95"/>
    </row>
    <row r="247">
      <c r="A247" s="94"/>
      <c r="B247" s="95"/>
    </row>
    <row r="248">
      <c r="A248" s="94"/>
      <c r="B248" s="95"/>
    </row>
    <row r="249">
      <c r="A249" s="94"/>
      <c r="B249" s="95"/>
    </row>
    <row r="250">
      <c r="A250" s="94"/>
      <c r="B250" s="95"/>
    </row>
    <row r="251">
      <c r="A251" s="94"/>
      <c r="B251" s="95"/>
    </row>
    <row r="252">
      <c r="A252" s="94"/>
      <c r="B252" s="95"/>
    </row>
    <row r="253">
      <c r="A253" s="94"/>
      <c r="B253" s="95"/>
    </row>
    <row r="254">
      <c r="A254" s="94"/>
      <c r="B254" s="95"/>
    </row>
    <row r="255">
      <c r="A255" s="94"/>
      <c r="B255" s="95"/>
    </row>
    <row r="256">
      <c r="A256" s="94"/>
      <c r="B256" s="95"/>
    </row>
    <row r="257">
      <c r="A257" s="94"/>
      <c r="B257" s="95"/>
    </row>
    <row r="258">
      <c r="A258" s="94"/>
      <c r="B258" s="95"/>
    </row>
    <row r="259">
      <c r="A259" s="94"/>
      <c r="B259" s="95"/>
    </row>
    <row r="260">
      <c r="A260" s="94"/>
      <c r="B260" s="95"/>
    </row>
    <row r="261">
      <c r="A261" s="94"/>
      <c r="B261" s="95"/>
    </row>
    <row r="262">
      <c r="A262" s="94"/>
      <c r="B262" s="95"/>
    </row>
    <row r="263">
      <c r="A263" s="94"/>
      <c r="B263" s="95"/>
    </row>
    <row r="264">
      <c r="A264" s="94"/>
      <c r="B264" s="95"/>
    </row>
    <row r="265">
      <c r="A265" s="94"/>
      <c r="B265" s="95"/>
    </row>
    <row r="266">
      <c r="A266" s="94"/>
      <c r="B266" s="95"/>
    </row>
    <row r="267">
      <c r="A267" s="94"/>
      <c r="B267" s="95"/>
    </row>
    <row r="268">
      <c r="A268" s="94"/>
      <c r="B268" s="95"/>
    </row>
    <row r="269">
      <c r="A269" s="94"/>
      <c r="B269" s="95"/>
    </row>
    <row r="270">
      <c r="A270" s="94"/>
      <c r="B270" s="95"/>
    </row>
    <row r="271">
      <c r="A271" s="94"/>
      <c r="B271" s="95"/>
    </row>
    <row r="272">
      <c r="A272" s="94"/>
      <c r="B272" s="95"/>
    </row>
    <row r="273">
      <c r="A273" s="94"/>
      <c r="B273" s="95"/>
    </row>
    <row r="274">
      <c r="A274" s="94"/>
      <c r="B274" s="95"/>
    </row>
    <row r="275">
      <c r="A275" s="94"/>
      <c r="B275" s="95"/>
    </row>
    <row r="276">
      <c r="A276" s="94"/>
      <c r="B276" s="95"/>
    </row>
    <row r="277">
      <c r="A277" s="94"/>
      <c r="B277" s="95"/>
    </row>
    <row r="278">
      <c r="A278" s="94"/>
      <c r="B278" s="95"/>
    </row>
    <row r="279">
      <c r="A279" s="94"/>
      <c r="B279" s="95"/>
    </row>
    <row r="280">
      <c r="A280" s="94"/>
      <c r="B280" s="95"/>
    </row>
    <row r="281">
      <c r="A281" s="94"/>
      <c r="B281" s="95"/>
    </row>
    <row r="282">
      <c r="A282" s="94"/>
      <c r="B282" s="95"/>
    </row>
    <row r="283">
      <c r="A283" s="94"/>
      <c r="B283" s="95"/>
    </row>
    <row r="284">
      <c r="A284" s="94"/>
      <c r="B284" s="95"/>
    </row>
    <row r="285">
      <c r="A285" s="94"/>
      <c r="B285" s="95"/>
    </row>
    <row r="286">
      <c r="A286" s="94"/>
      <c r="B286" s="95"/>
    </row>
    <row r="287">
      <c r="A287" s="94"/>
      <c r="B287" s="95"/>
    </row>
    <row r="288">
      <c r="A288" s="94"/>
      <c r="B288" s="95"/>
    </row>
    <row r="289">
      <c r="A289" s="94"/>
      <c r="B289" s="95"/>
    </row>
    <row r="290">
      <c r="A290" s="94"/>
      <c r="B290" s="95"/>
    </row>
    <row r="291">
      <c r="A291" s="94"/>
      <c r="B291" s="95"/>
    </row>
    <row r="292">
      <c r="A292" s="94"/>
      <c r="B292" s="95"/>
    </row>
    <row r="293">
      <c r="A293" s="94"/>
      <c r="B293" s="95"/>
    </row>
    <row r="294">
      <c r="A294" s="94"/>
      <c r="B294" s="95"/>
    </row>
    <row r="295">
      <c r="A295" s="94"/>
      <c r="B295" s="95"/>
    </row>
    <row r="296">
      <c r="A296" s="94"/>
      <c r="B296" s="95"/>
    </row>
    <row r="297">
      <c r="A297" s="94"/>
      <c r="B297" s="95"/>
    </row>
    <row r="298">
      <c r="A298" s="94"/>
      <c r="B298" s="95"/>
    </row>
    <row r="299">
      <c r="A299" s="94"/>
      <c r="B299" s="95"/>
    </row>
    <row r="300">
      <c r="A300" s="94"/>
      <c r="B300" s="95"/>
    </row>
    <row r="301">
      <c r="A301" s="94"/>
      <c r="B301" s="95"/>
    </row>
    <row r="302">
      <c r="A302" s="94"/>
      <c r="B302" s="95"/>
    </row>
    <row r="303">
      <c r="A303" s="94"/>
      <c r="B303" s="95"/>
    </row>
    <row r="304">
      <c r="A304" s="94"/>
      <c r="B304" s="95"/>
    </row>
    <row r="305">
      <c r="A305" s="94"/>
      <c r="B305" s="95"/>
    </row>
    <row r="306">
      <c r="A306" s="94"/>
      <c r="B306" s="95"/>
    </row>
    <row r="307">
      <c r="A307" s="94"/>
      <c r="B307" s="95"/>
    </row>
    <row r="308">
      <c r="A308" s="94"/>
      <c r="B308" s="95"/>
    </row>
    <row r="309">
      <c r="A309" s="94"/>
      <c r="B309" s="95"/>
    </row>
    <row r="310">
      <c r="A310" s="94"/>
      <c r="B310" s="95"/>
    </row>
    <row r="311">
      <c r="A311" s="94"/>
      <c r="B311" s="95"/>
    </row>
    <row r="312">
      <c r="A312" s="94"/>
      <c r="B312" s="95"/>
    </row>
    <row r="313">
      <c r="A313" s="94"/>
      <c r="B313" s="95"/>
    </row>
    <row r="314">
      <c r="A314" s="94"/>
      <c r="B314" s="95"/>
    </row>
    <row r="315">
      <c r="A315" s="94"/>
      <c r="B315" s="95"/>
    </row>
    <row r="316">
      <c r="A316" s="94"/>
      <c r="B316" s="95"/>
    </row>
    <row r="317">
      <c r="A317" s="94"/>
      <c r="B317" s="95"/>
    </row>
    <row r="318">
      <c r="A318" s="94"/>
      <c r="B318" s="95"/>
    </row>
    <row r="319">
      <c r="A319" s="94"/>
      <c r="B319" s="95"/>
    </row>
    <row r="320">
      <c r="A320" s="94"/>
      <c r="B320" s="95"/>
    </row>
    <row r="321">
      <c r="A321" s="94"/>
      <c r="B321" s="95"/>
    </row>
    <row r="322">
      <c r="A322" s="94"/>
      <c r="B322" s="95"/>
    </row>
    <row r="323">
      <c r="A323" s="94"/>
      <c r="B323" s="95"/>
    </row>
    <row r="324">
      <c r="A324" s="94"/>
      <c r="B324" s="95"/>
    </row>
    <row r="325">
      <c r="A325" s="94"/>
      <c r="B325" s="95"/>
    </row>
    <row r="326">
      <c r="A326" s="94"/>
      <c r="B326" s="95"/>
    </row>
    <row r="327">
      <c r="A327" s="94"/>
      <c r="B327" s="95"/>
    </row>
    <row r="328">
      <c r="A328" s="94"/>
      <c r="B328" s="95"/>
    </row>
    <row r="329">
      <c r="A329" s="94"/>
      <c r="B329" s="95"/>
    </row>
    <row r="330">
      <c r="A330" s="94"/>
      <c r="B330" s="95"/>
    </row>
    <row r="331">
      <c r="A331" s="94"/>
      <c r="B331" s="95"/>
    </row>
    <row r="332">
      <c r="A332" s="94"/>
      <c r="B332" s="95"/>
    </row>
    <row r="333">
      <c r="A333" s="94"/>
      <c r="B333" s="95"/>
    </row>
    <row r="334">
      <c r="A334" s="94"/>
      <c r="B334" s="95"/>
    </row>
    <row r="335">
      <c r="A335" s="94"/>
      <c r="B335" s="95"/>
    </row>
    <row r="336">
      <c r="A336" s="94"/>
      <c r="B336" s="95"/>
    </row>
    <row r="337">
      <c r="A337" s="94"/>
      <c r="B337" s="95"/>
    </row>
    <row r="338">
      <c r="A338" s="94"/>
      <c r="B338" s="95"/>
    </row>
    <row r="339">
      <c r="A339" s="94"/>
      <c r="B339" s="95"/>
    </row>
    <row r="340">
      <c r="A340" s="94"/>
      <c r="B340" s="95"/>
    </row>
    <row r="341">
      <c r="A341" s="94"/>
      <c r="B341" s="95"/>
    </row>
    <row r="342">
      <c r="A342" s="94"/>
      <c r="B342" s="95"/>
    </row>
    <row r="343">
      <c r="A343" s="94"/>
      <c r="B343" s="95"/>
    </row>
    <row r="344">
      <c r="A344" s="94"/>
      <c r="B344" s="95"/>
    </row>
    <row r="345">
      <c r="A345" s="94"/>
      <c r="B345" s="95"/>
    </row>
    <row r="346">
      <c r="A346" s="94"/>
      <c r="B346" s="95"/>
    </row>
    <row r="347">
      <c r="A347" s="94"/>
      <c r="B347" s="95"/>
    </row>
    <row r="348">
      <c r="A348" s="94"/>
      <c r="B348" s="95"/>
    </row>
    <row r="349">
      <c r="A349" s="94"/>
      <c r="B349" s="95"/>
    </row>
    <row r="350">
      <c r="A350" s="94"/>
      <c r="B350" s="95"/>
    </row>
    <row r="351">
      <c r="A351" s="94"/>
      <c r="B351" s="95"/>
    </row>
    <row r="352">
      <c r="A352" s="94"/>
      <c r="B352" s="95"/>
    </row>
    <row r="353">
      <c r="A353" s="94"/>
      <c r="B353" s="95"/>
    </row>
    <row r="354">
      <c r="A354" s="94"/>
      <c r="B354" s="95"/>
    </row>
    <row r="355">
      <c r="A355" s="94"/>
      <c r="B355" s="95"/>
    </row>
    <row r="356">
      <c r="A356" s="94"/>
      <c r="B356" s="95"/>
    </row>
    <row r="357">
      <c r="A357" s="94"/>
      <c r="B357" s="95"/>
    </row>
    <row r="358">
      <c r="A358" s="94"/>
      <c r="B358" s="95"/>
    </row>
    <row r="359">
      <c r="A359" s="94"/>
      <c r="B359" s="95"/>
    </row>
    <row r="360">
      <c r="A360" s="94"/>
      <c r="B360" s="95"/>
    </row>
    <row r="361">
      <c r="A361" s="94"/>
      <c r="B361" s="95"/>
    </row>
    <row r="362">
      <c r="A362" s="94"/>
      <c r="B362" s="95"/>
    </row>
    <row r="363">
      <c r="A363" s="94"/>
      <c r="B363" s="95"/>
    </row>
    <row r="364">
      <c r="A364" s="94"/>
      <c r="B364" s="95"/>
    </row>
    <row r="365">
      <c r="A365" s="94"/>
      <c r="B365" s="95"/>
    </row>
    <row r="366">
      <c r="A366" s="94"/>
      <c r="B366" s="95"/>
    </row>
    <row r="367">
      <c r="A367" s="94"/>
      <c r="B367" s="95"/>
    </row>
    <row r="368">
      <c r="A368" s="94"/>
      <c r="B368" s="95"/>
    </row>
    <row r="369">
      <c r="A369" s="94"/>
      <c r="B369" s="95"/>
    </row>
    <row r="370">
      <c r="A370" s="94"/>
      <c r="B370" s="95"/>
    </row>
    <row r="371">
      <c r="A371" s="94"/>
      <c r="B371" s="95"/>
    </row>
    <row r="372">
      <c r="A372" s="94"/>
      <c r="B372" s="95"/>
    </row>
    <row r="373">
      <c r="A373" s="94"/>
      <c r="B373" s="95"/>
    </row>
    <row r="374">
      <c r="A374" s="94"/>
      <c r="B374" s="95"/>
    </row>
    <row r="375">
      <c r="A375" s="94"/>
      <c r="B375" s="95"/>
    </row>
    <row r="376">
      <c r="A376" s="94"/>
      <c r="B376" s="95"/>
    </row>
    <row r="377">
      <c r="A377" s="94"/>
      <c r="B377" s="95"/>
    </row>
    <row r="378">
      <c r="A378" s="94"/>
      <c r="B378" s="95"/>
    </row>
    <row r="379">
      <c r="A379" s="94"/>
      <c r="B379" s="95"/>
    </row>
    <row r="380">
      <c r="A380" s="94"/>
      <c r="B380" s="95"/>
    </row>
    <row r="381">
      <c r="A381" s="94"/>
      <c r="B381" s="95"/>
    </row>
    <row r="382">
      <c r="A382" s="94"/>
      <c r="B382" s="95"/>
    </row>
    <row r="383">
      <c r="A383" s="94"/>
      <c r="B383" s="95"/>
    </row>
    <row r="384">
      <c r="A384" s="94"/>
      <c r="B384" s="95"/>
    </row>
    <row r="385">
      <c r="A385" s="94"/>
      <c r="B385" s="95"/>
    </row>
    <row r="386">
      <c r="A386" s="94"/>
      <c r="B386" s="95"/>
    </row>
    <row r="387">
      <c r="A387" s="94"/>
      <c r="B387" s="95"/>
    </row>
    <row r="388">
      <c r="A388" s="94"/>
      <c r="B388" s="95"/>
    </row>
    <row r="389">
      <c r="A389" s="94"/>
      <c r="B389" s="95"/>
    </row>
    <row r="390">
      <c r="A390" s="94"/>
      <c r="B390" s="95"/>
    </row>
    <row r="391">
      <c r="A391" s="94"/>
      <c r="B391" s="95"/>
    </row>
    <row r="392">
      <c r="A392" s="94"/>
      <c r="B392" s="95"/>
    </row>
    <row r="393">
      <c r="A393" s="94"/>
      <c r="B393" s="95"/>
    </row>
    <row r="394">
      <c r="A394" s="94"/>
      <c r="B394" s="95"/>
    </row>
    <row r="395">
      <c r="A395" s="94"/>
      <c r="B395" s="95"/>
    </row>
    <row r="396">
      <c r="A396" s="94"/>
      <c r="B396" s="95"/>
    </row>
    <row r="397">
      <c r="A397" s="94"/>
      <c r="B397" s="95"/>
    </row>
    <row r="398">
      <c r="A398" s="94"/>
      <c r="B398" s="95"/>
    </row>
    <row r="399">
      <c r="A399" s="94"/>
      <c r="B399" s="95"/>
    </row>
    <row r="400">
      <c r="A400" s="94"/>
      <c r="B400" s="95"/>
    </row>
    <row r="401">
      <c r="A401" s="94"/>
      <c r="B401" s="95"/>
    </row>
    <row r="402">
      <c r="A402" s="94"/>
      <c r="B402" s="95"/>
    </row>
    <row r="403">
      <c r="A403" s="94"/>
      <c r="B403" s="95"/>
    </row>
    <row r="404">
      <c r="A404" s="94"/>
      <c r="B404" s="95"/>
    </row>
    <row r="405">
      <c r="A405" s="94"/>
      <c r="B405" s="95"/>
    </row>
    <row r="406">
      <c r="A406" s="94"/>
      <c r="B406" s="95"/>
    </row>
    <row r="407">
      <c r="A407" s="94"/>
      <c r="B407" s="95"/>
    </row>
    <row r="408">
      <c r="A408" s="94"/>
      <c r="B408" s="95"/>
    </row>
    <row r="409">
      <c r="A409" s="94"/>
      <c r="B409" s="95"/>
    </row>
    <row r="410">
      <c r="A410" s="94"/>
      <c r="B410" s="95"/>
    </row>
    <row r="411">
      <c r="A411" s="94"/>
      <c r="B411" s="95"/>
    </row>
    <row r="412">
      <c r="A412" s="94"/>
      <c r="B412" s="95"/>
    </row>
    <row r="413">
      <c r="A413" s="94"/>
      <c r="B413" s="95"/>
    </row>
    <row r="414">
      <c r="A414" s="94"/>
      <c r="B414" s="95"/>
    </row>
    <row r="415">
      <c r="A415" s="94"/>
      <c r="B415" s="95"/>
    </row>
    <row r="416">
      <c r="A416" s="94"/>
      <c r="B416" s="95"/>
    </row>
    <row r="417">
      <c r="A417" s="94"/>
      <c r="B417" s="95"/>
    </row>
    <row r="418">
      <c r="A418" s="94"/>
      <c r="B418" s="95"/>
    </row>
    <row r="419">
      <c r="A419" s="94"/>
      <c r="B419" s="95"/>
    </row>
    <row r="420">
      <c r="A420" s="94"/>
      <c r="B420" s="95"/>
    </row>
    <row r="421">
      <c r="A421" s="94"/>
      <c r="B421" s="95"/>
    </row>
    <row r="422">
      <c r="A422" s="94"/>
      <c r="B422" s="95"/>
    </row>
    <row r="423">
      <c r="A423" s="94"/>
      <c r="B423" s="95"/>
    </row>
    <row r="424">
      <c r="A424" s="94"/>
      <c r="B424" s="95"/>
    </row>
    <row r="425">
      <c r="A425" s="94"/>
      <c r="B425" s="95"/>
    </row>
    <row r="426">
      <c r="A426" s="94"/>
      <c r="B426" s="95"/>
    </row>
    <row r="427">
      <c r="A427" s="94"/>
      <c r="B427" s="95"/>
    </row>
    <row r="428">
      <c r="A428" s="94"/>
      <c r="B428" s="95"/>
    </row>
    <row r="429">
      <c r="A429" s="94"/>
      <c r="B429" s="95"/>
    </row>
    <row r="430">
      <c r="A430" s="94"/>
      <c r="B430" s="95"/>
    </row>
    <row r="431">
      <c r="A431" s="94"/>
      <c r="B431" s="95"/>
    </row>
    <row r="432">
      <c r="A432" s="94"/>
      <c r="B432" s="95"/>
    </row>
    <row r="433">
      <c r="A433" s="94"/>
      <c r="B433" s="95"/>
    </row>
    <row r="434">
      <c r="A434" s="94"/>
      <c r="B434" s="95"/>
    </row>
    <row r="435">
      <c r="A435" s="94"/>
      <c r="B435" s="95"/>
    </row>
    <row r="436">
      <c r="A436" s="94"/>
      <c r="B436" s="95"/>
    </row>
    <row r="437">
      <c r="A437" s="94"/>
      <c r="B437" s="95"/>
    </row>
    <row r="438">
      <c r="A438" s="94"/>
      <c r="B438" s="95"/>
    </row>
    <row r="439">
      <c r="A439" s="94"/>
      <c r="B439" s="95"/>
    </row>
    <row r="440">
      <c r="A440" s="94"/>
      <c r="B440" s="95"/>
    </row>
    <row r="441">
      <c r="A441" s="94"/>
      <c r="B441" s="95"/>
    </row>
    <row r="442">
      <c r="A442" s="94"/>
      <c r="B442" s="95"/>
    </row>
    <row r="443">
      <c r="A443" s="94"/>
      <c r="B443" s="95"/>
    </row>
    <row r="444">
      <c r="A444" s="94"/>
      <c r="B444" s="95"/>
    </row>
    <row r="445">
      <c r="A445" s="94"/>
      <c r="B445" s="95"/>
    </row>
    <row r="446">
      <c r="A446" s="94"/>
      <c r="B446" s="95"/>
    </row>
    <row r="447">
      <c r="A447" s="94"/>
      <c r="B447" s="95"/>
    </row>
    <row r="448">
      <c r="A448" s="94"/>
      <c r="B448" s="95"/>
    </row>
    <row r="449">
      <c r="A449" s="94"/>
      <c r="B449" s="95"/>
    </row>
    <row r="450">
      <c r="A450" s="94"/>
      <c r="B450" s="95"/>
    </row>
    <row r="451">
      <c r="A451" s="94"/>
      <c r="B451" s="95"/>
    </row>
    <row r="452">
      <c r="A452" s="94"/>
      <c r="B452" s="95"/>
    </row>
    <row r="453">
      <c r="A453" s="94"/>
      <c r="B453" s="95"/>
    </row>
    <row r="454">
      <c r="A454" s="94"/>
      <c r="B454" s="95"/>
    </row>
    <row r="455">
      <c r="A455" s="94"/>
      <c r="B455" s="95"/>
    </row>
    <row r="456">
      <c r="A456" s="94"/>
      <c r="B456" s="95"/>
    </row>
    <row r="457">
      <c r="A457" s="94"/>
      <c r="B457" s="95"/>
    </row>
    <row r="458">
      <c r="A458" s="94"/>
      <c r="B458" s="95"/>
    </row>
    <row r="459">
      <c r="A459" s="94"/>
      <c r="B459" s="95"/>
    </row>
    <row r="460">
      <c r="A460" s="94"/>
      <c r="B460" s="95"/>
    </row>
    <row r="461">
      <c r="A461" s="94"/>
      <c r="B461" s="95"/>
    </row>
    <row r="462">
      <c r="A462" s="94"/>
      <c r="B462" s="95"/>
    </row>
    <row r="463">
      <c r="A463" s="94"/>
      <c r="B463" s="95"/>
    </row>
    <row r="464">
      <c r="A464" s="94"/>
      <c r="B464" s="95"/>
    </row>
    <row r="465">
      <c r="A465" s="94"/>
      <c r="B465" s="95"/>
    </row>
    <row r="466">
      <c r="A466" s="94"/>
      <c r="B466" s="95"/>
    </row>
    <row r="467">
      <c r="A467" s="94"/>
      <c r="B467" s="95"/>
    </row>
    <row r="468">
      <c r="A468" s="94"/>
      <c r="B468" s="95"/>
    </row>
    <row r="469">
      <c r="A469" s="94"/>
      <c r="B469" s="95"/>
    </row>
    <row r="470">
      <c r="A470" s="94"/>
      <c r="B470" s="95"/>
    </row>
    <row r="471">
      <c r="A471" s="94"/>
      <c r="B471" s="95"/>
    </row>
    <row r="472">
      <c r="A472" s="94"/>
      <c r="B472" s="95"/>
    </row>
    <row r="473">
      <c r="A473" s="94"/>
      <c r="B473" s="95"/>
    </row>
    <row r="474">
      <c r="A474" s="94"/>
      <c r="B474" s="95"/>
    </row>
    <row r="475">
      <c r="A475" s="94"/>
      <c r="B475" s="95"/>
    </row>
    <row r="476">
      <c r="A476" s="94"/>
      <c r="B476" s="95"/>
    </row>
    <row r="477">
      <c r="A477" s="94"/>
      <c r="B477" s="95"/>
    </row>
    <row r="478">
      <c r="A478" s="94"/>
      <c r="B478" s="95"/>
    </row>
    <row r="479">
      <c r="A479" s="94"/>
      <c r="B479" s="95"/>
    </row>
    <row r="480">
      <c r="A480" s="94"/>
      <c r="B480" s="95"/>
    </row>
    <row r="481">
      <c r="A481" s="94"/>
      <c r="B481" s="95"/>
    </row>
    <row r="482">
      <c r="A482" s="94"/>
      <c r="B482" s="95"/>
    </row>
    <row r="483">
      <c r="A483" s="94"/>
      <c r="B483" s="95"/>
    </row>
    <row r="484">
      <c r="A484" s="94"/>
      <c r="B484" s="95"/>
    </row>
    <row r="485">
      <c r="A485" s="94"/>
      <c r="B485" s="95"/>
    </row>
    <row r="486">
      <c r="A486" s="94"/>
      <c r="B486" s="95"/>
    </row>
    <row r="487">
      <c r="A487" s="94"/>
      <c r="B487" s="95"/>
    </row>
    <row r="488">
      <c r="A488" s="94"/>
      <c r="B488" s="95"/>
    </row>
    <row r="489">
      <c r="A489" s="94"/>
      <c r="B489" s="95"/>
    </row>
    <row r="490">
      <c r="A490" s="94"/>
      <c r="B490" s="95"/>
    </row>
    <row r="491">
      <c r="A491" s="94"/>
      <c r="B491" s="95"/>
    </row>
    <row r="492">
      <c r="A492" s="94"/>
      <c r="B492" s="95"/>
    </row>
    <row r="493">
      <c r="A493" s="94"/>
      <c r="B493" s="95"/>
    </row>
    <row r="494">
      <c r="A494" s="94"/>
      <c r="B494" s="95"/>
    </row>
    <row r="495">
      <c r="A495" s="94"/>
      <c r="B495" s="95"/>
    </row>
    <row r="496">
      <c r="A496" s="94"/>
      <c r="B496" s="95"/>
    </row>
    <row r="497">
      <c r="A497" s="94"/>
      <c r="B497" s="95"/>
    </row>
    <row r="498">
      <c r="A498" s="94"/>
      <c r="B498" s="95"/>
    </row>
    <row r="499">
      <c r="A499" s="94"/>
      <c r="B499" s="95"/>
    </row>
    <row r="500">
      <c r="A500" s="94"/>
      <c r="B500" s="95"/>
    </row>
    <row r="501">
      <c r="A501" s="94"/>
      <c r="B501" s="95"/>
    </row>
    <row r="502">
      <c r="A502" s="94"/>
      <c r="B502" s="95"/>
    </row>
    <row r="503">
      <c r="A503" s="94"/>
      <c r="B503" s="95"/>
    </row>
    <row r="504">
      <c r="A504" s="94"/>
      <c r="B504" s="95"/>
    </row>
    <row r="505">
      <c r="A505" s="94"/>
      <c r="B505" s="95"/>
    </row>
    <row r="506">
      <c r="A506" s="94"/>
      <c r="B506" s="95"/>
    </row>
    <row r="507">
      <c r="A507" s="94"/>
      <c r="B507" s="95"/>
    </row>
    <row r="508">
      <c r="A508" s="94"/>
      <c r="B508" s="95"/>
    </row>
    <row r="509">
      <c r="A509" s="94"/>
      <c r="B509" s="95"/>
    </row>
    <row r="510">
      <c r="A510" s="94"/>
      <c r="B510" s="95"/>
    </row>
    <row r="511">
      <c r="A511" s="94"/>
      <c r="B511" s="95"/>
    </row>
    <row r="512">
      <c r="A512" s="94"/>
      <c r="B512" s="95"/>
    </row>
    <row r="513">
      <c r="A513" s="94"/>
      <c r="B513" s="95"/>
    </row>
    <row r="514">
      <c r="A514" s="94"/>
      <c r="B514" s="95"/>
    </row>
    <row r="515">
      <c r="A515" s="94"/>
      <c r="B515" s="95"/>
    </row>
    <row r="516">
      <c r="A516" s="94"/>
      <c r="B516" s="95"/>
    </row>
    <row r="517">
      <c r="A517" s="94"/>
      <c r="B517" s="95"/>
    </row>
    <row r="518">
      <c r="A518" s="94"/>
      <c r="B518" s="95"/>
    </row>
    <row r="519">
      <c r="A519" s="94"/>
      <c r="B519" s="95"/>
    </row>
    <row r="520">
      <c r="A520" s="94"/>
      <c r="B520" s="95"/>
    </row>
    <row r="521">
      <c r="A521" s="94"/>
      <c r="B521" s="95"/>
    </row>
    <row r="522">
      <c r="A522" s="94"/>
      <c r="B522" s="95"/>
    </row>
    <row r="523">
      <c r="A523" s="94"/>
      <c r="B523" s="95"/>
    </row>
    <row r="524">
      <c r="A524" s="94"/>
      <c r="B524" s="95"/>
    </row>
    <row r="525">
      <c r="A525" s="94"/>
      <c r="B525" s="95"/>
    </row>
    <row r="526">
      <c r="A526" s="94"/>
      <c r="B526" s="95"/>
    </row>
    <row r="527">
      <c r="A527" s="94"/>
      <c r="B527" s="95"/>
    </row>
    <row r="528">
      <c r="A528" s="94"/>
      <c r="B528" s="95"/>
    </row>
    <row r="529">
      <c r="A529" s="94"/>
      <c r="B529" s="95"/>
    </row>
    <row r="530">
      <c r="A530" s="94"/>
      <c r="B530" s="95"/>
    </row>
    <row r="531">
      <c r="A531" s="94"/>
      <c r="B531" s="95"/>
    </row>
    <row r="532">
      <c r="A532" s="94"/>
      <c r="B532" s="95"/>
    </row>
    <row r="533">
      <c r="A533" s="94"/>
      <c r="B533" s="95"/>
    </row>
    <row r="534">
      <c r="A534" s="94"/>
      <c r="B534" s="95"/>
    </row>
    <row r="535">
      <c r="A535" s="94"/>
      <c r="B535" s="95"/>
    </row>
    <row r="536">
      <c r="A536" s="94"/>
      <c r="B536" s="95"/>
    </row>
    <row r="537">
      <c r="A537" s="94"/>
      <c r="B537" s="95"/>
    </row>
    <row r="538">
      <c r="A538" s="94"/>
      <c r="B538" s="95"/>
    </row>
    <row r="539">
      <c r="A539" s="94"/>
      <c r="B539" s="95"/>
    </row>
    <row r="540">
      <c r="A540" s="94"/>
      <c r="B540" s="95"/>
    </row>
    <row r="541">
      <c r="A541" s="94"/>
      <c r="B541" s="95"/>
    </row>
    <row r="542">
      <c r="A542" s="94"/>
      <c r="B542" s="95"/>
    </row>
    <row r="543">
      <c r="A543" s="94"/>
      <c r="B543" s="95"/>
    </row>
    <row r="544">
      <c r="A544" s="94"/>
      <c r="B544" s="95"/>
    </row>
    <row r="545">
      <c r="A545" s="94"/>
      <c r="B545" s="95"/>
    </row>
    <row r="546">
      <c r="A546" s="94"/>
      <c r="B546" s="95"/>
    </row>
    <row r="547">
      <c r="A547" s="94"/>
      <c r="B547" s="95"/>
    </row>
    <row r="548">
      <c r="A548" s="94"/>
      <c r="B548" s="95"/>
    </row>
    <row r="549">
      <c r="A549" s="94"/>
      <c r="B549" s="95"/>
    </row>
    <row r="550">
      <c r="A550" s="94"/>
      <c r="B550" s="95"/>
    </row>
    <row r="551">
      <c r="A551" s="94"/>
      <c r="B551" s="95"/>
    </row>
    <row r="552">
      <c r="A552" s="94"/>
      <c r="B552" s="95"/>
    </row>
    <row r="553">
      <c r="A553" s="94"/>
      <c r="B553" s="95"/>
    </row>
    <row r="554">
      <c r="A554" s="94"/>
      <c r="B554" s="95"/>
    </row>
    <row r="555">
      <c r="A555" s="94"/>
      <c r="B555" s="95"/>
    </row>
    <row r="556">
      <c r="A556" s="94"/>
      <c r="B556" s="95"/>
    </row>
    <row r="557">
      <c r="A557" s="94"/>
      <c r="B557" s="95"/>
    </row>
    <row r="558">
      <c r="A558" s="94"/>
      <c r="B558" s="95"/>
    </row>
    <row r="559">
      <c r="A559" s="94"/>
      <c r="B559" s="95"/>
    </row>
    <row r="560">
      <c r="A560" s="94"/>
      <c r="B560" s="95"/>
    </row>
    <row r="561">
      <c r="A561" s="94"/>
      <c r="B561" s="95"/>
    </row>
    <row r="562">
      <c r="A562" s="94"/>
      <c r="B562" s="95"/>
    </row>
    <row r="563">
      <c r="A563" s="94"/>
      <c r="B563" s="95"/>
    </row>
    <row r="564">
      <c r="A564" s="94"/>
      <c r="B564" s="95"/>
    </row>
    <row r="565">
      <c r="A565" s="94"/>
      <c r="B565" s="95"/>
    </row>
    <row r="566">
      <c r="A566" s="94"/>
      <c r="B566" s="95"/>
    </row>
    <row r="567">
      <c r="A567" s="94"/>
      <c r="B567" s="95"/>
    </row>
    <row r="568">
      <c r="A568" s="94"/>
      <c r="B568" s="95"/>
    </row>
    <row r="569">
      <c r="A569" s="94"/>
      <c r="B569" s="95"/>
    </row>
    <row r="570">
      <c r="A570" s="94"/>
      <c r="B570" s="95"/>
    </row>
    <row r="571">
      <c r="A571" s="94"/>
      <c r="B571" s="95"/>
    </row>
    <row r="572">
      <c r="A572" s="94"/>
      <c r="B572" s="95"/>
    </row>
    <row r="573">
      <c r="A573" s="94"/>
      <c r="B573" s="95"/>
    </row>
    <row r="574">
      <c r="A574" s="94"/>
      <c r="B574" s="95"/>
    </row>
    <row r="575">
      <c r="A575" s="94"/>
      <c r="B575" s="95"/>
    </row>
    <row r="576">
      <c r="A576" s="94"/>
      <c r="B576" s="95"/>
    </row>
    <row r="577">
      <c r="A577" s="94"/>
      <c r="B577" s="95"/>
    </row>
    <row r="578">
      <c r="A578" s="94"/>
      <c r="B578" s="95"/>
    </row>
    <row r="579">
      <c r="A579" s="94"/>
      <c r="B579" s="95"/>
    </row>
    <row r="580">
      <c r="A580" s="94"/>
      <c r="B580" s="95"/>
    </row>
    <row r="581">
      <c r="A581" s="94"/>
      <c r="B581" s="95"/>
    </row>
    <row r="582">
      <c r="A582" s="94"/>
      <c r="B582" s="95"/>
    </row>
    <row r="583">
      <c r="A583" s="94"/>
      <c r="B583" s="95"/>
    </row>
    <row r="584">
      <c r="A584" s="94"/>
      <c r="B584" s="95"/>
    </row>
    <row r="585">
      <c r="A585" s="94"/>
      <c r="B585" s="95"/>
    </row>
    <row r="586">
      <c r="A586" s="94"/>
      <c r="B586" s="95"/>
    </row>
    <row r="587">
      <c r="A587" s="94"/>
      <c r="B587" s="95"/>
    </row>
    <row r="588">
      <c r="A588" s="94"/>
      <c r="B588" s="95"/>
    </row>
    <row r="589">
      <c r="A589" s="94"/>
      <c r="B589" s="95"/>
    </row>
    <row r="590">
      <c r="A590" s="94"/>
      <c r="B590" s="95"/>
    </row>
    <row r="591">
      <c r="A591" s="94"/>
      <c r="B591" s="95"/>
    </row>
    <row r="592">
      <c r="A592" s="94"/>
      <c r="B592" s="95"/>
    </row>
    <row r="593">
      <c r="A593" s="94"/>
      <c r="B593" s="95"/>
    </row>
    <row r="594">
      <c r="A594" s="94"/>
      <c r="B594" s="95"/>
    </row>
    <row r="595">
      <c r="A595" s="94"/>
      <c r="B595" s="95"/>
    </row>
    <row r="596">
      <c r="A596" s="94"/>
      <c r="B596" s="95"/>
    </row>
    <row r="597">
      <c r="A597" s="94"/>
      <c r="B597" s="95"/>
    </row>
    <row r="598">
      <c r="A598" s="94"/>
      <c r="B598" s="95"/>
    </row>
    <row r="599">
      <c r="A599" s="94"/>
      <c r="B599" s="95"/>
    </row>
    <row r="600">
      <c r="A600" s="94"/>
      <c r="B600" s="95"/>
    </row>
    <row r="601">
      <c r="A601" s="94"/>
      <c r="B601" s="95"/>
    </row>
    <row r="602">
      <c r="A602" s="94"/>
      <c r="B602" s="95"/>
    </row>
    <row r="603">
      <c r="A603" s="94"/>
      <c r="B603" s="95"/>
    </row>
    <row r="604">
      <c r="A604" s="94"/>
      <c r="B604" s="95"/>
    </row>
    <row r="605">
      <c r="A605" s="94"/>
      <c r="B605" s="95"/>
    </row>
    <row r="606">
      <c r="A606" s="94"/>
      <c r="B606" s="95"/>
    </row>
    <row r="607">
      <c r="A607" s="94"/>
      <c r="B607" s="95"/>
    </row>
    <row r="608">
      <c r="A608" s="94"/>
      <c r="B608" s="95"/>
    </row>
    <row r="609">
      <c r="A609" s="94"/>
      <c r="B609" s="95"/>
    </row>
    <row r="610">
      <c r="A610" s="94"/>
      <c r="B610" s="95"/>
    </row>
    <row r="611">
      <c r="A611" s="94"/>
      <c r="B611" s="95"/>
    </row>
    <row r="612">
      <c r="A612" s="94"/>
      <c r="B612" s="95"/>
    </row>
    <row r="613">
      <c r="A613" s="94"/>
      <c r="B613" s="95"/>
    </row>
    <row r="614">
      <c r="A614" s="94"/>
      <c r="B614" s="95"/>
    </row>
    <row r="615">
      <c r="A615" s="94"/>
      <c r="B615" s="95"/>
    </row>
    <row r="616">
      <c r="A616" s="94"/>
      <c r="B616" s="95"/>
    </row>
    <row r="617">
      <c r="A617" s="94"/>
      <c r="B617" s="95"/>
    </row>
    <row r="618">
      <c r="A618" s="94"/>
      <c r="B618" s="95"/>
    </row>
    <row r="619">
      <c r="A619" s="94"/>
      <c r="B619" s="95"/>
    </row>
    <row r="620">
      <c r="A620" s="94"/>
      <c r="B620" s="95"/>
    </row>
    <row r="621">
      <c r="A621" s="94"/>
      <c r="B621" s="95"/>
    </row>
    <row r="622">
      <c r="A622" s="94"/>
      <c r="B622" s="95"/>
    </row>
    <row r="623">
      <c r="A623" s="94"/>
      <c r="B623" s="95"/>
    </row>
    <row r="624">
      <c r="A624" s="94"/>
      <c r="B624" s="95"/>
    </row>
    <row r="625">
      <c r="A625" s="94"/>
      <c r="B625" s="95"/>
    </row>
    <row r="626">
      <c r="A626" s="94"/>
      <c r="B626" s="95"/>
    </row>
    <row r="627">
      <c r="A627" s="94"/>
      <c r="B627" s="95"/>
    </row>
    <row r="628">
      <c r="A628" s="94"/>
      <c r="B628" s="95"/>
    </row>
    <row r="629">
      <c r="A629" s="94"/>
      <c r="B629" s="95"/>
    </row>
    <row r="630">
      <c r="A630" s="94"/>
      <c r="B630" s="95"/>
    </row>
    <row r="631">
      <c r="A631" s="94"/>
      <c r="B631" s="95"/>
    </row>
    <row r="632">
      <c r="A632" s="94"/>
      <c r="B632" s="95"/>
    </row>
    <row r="633">
      <c r="A633" s="94"/>
      <c r="B633" s="95"/>
    </row>
    <row r="634">
      <c r="A634" s="94"/>
      <c r="B634" s="95"/>
    </row>
    <row r="635">
      <c r="A635" s="94"/>
      <c r="B635" s="95"/>
    </row>
    <row r="636">
      <c r="A636" s="94"/>
      <c r="B636" s="95"/>
    </row>
    <row r="637">
      <c r="A637" s="94"/>
      <c r="B637" s="95"/>
    </row>
    <row r="638">
      <c r="A638" s="94"/>
      <c r="B638" s="95"/>
    </row>
    <row r="639">
      <c r="A639" s="94"/>
      <c r="B639" s="95"/>
    </row>
    <row r="640">
      <c r="A640" s="94"/>
      <c r="B640" s="95"/>
    </row>
    <row r="641">
      <c r="A641" s="94"/>
      <c r="B641" s="95"/>
    </row>
    <row r="642">
      <c r="A642" s="94"/>
      <c r="B642" s="95"/>
    </row>
    <row r="643">
      <c r="A643" s="94"/>
      <c r="B643" s="95"/>
    </row>
    <row r="644">
      <c r="A644" s="94"/>
      <c r="B644" s="95"/>
    </row>
    <row r="645">
      <c r="A645" s="94"/>
      <c r="B645" s="95"/>
    </row>
    <row r="646">
      <c r="A646" s="94"/>
      <c r="B646" s="95"/>
    </row>
    <row r="647">
      <c r="A647" s="94"/>
      <c r="B647" s="95"/>
    </row>
    <row r="648">
      <c r="A648" s="94"/>
      <c r="B648" s="95"/>
    </row>
    <row r="649">
      <c r="A649" s="94"/>
      <c r="B649" s="95"/>
    </row>
    <row r="650">
      <c r="A650" s="94"/>
      <c r="B650" s="95"/>
    </row>
    <row r="651">
      <c r="A651" s="94"/>
      <c r="B651" s="95"/>
    </row>
    <row r="652">
      <c r="A652" s="94"/>
      <c r="B652" s="95"/>
    </row>
    <row r="653">
      <c r="A653" s="94"/>
      <c r="B653" s="95"/>
    </row>
    <row r="654">
      <c r="A654" s="94"/>
      <c r="B654" s="95"/>
    </row>
    <row r="655">
      <c r="A655" s="94"/>
      <c r="B655" s="95"/>
    </row>
    <row r="656">
      <c r="A656" s="94"/>
      <c r="B656" s="95"/>
    </row>
    <row r="657">
      <c r="A657" s="94"/>
      <c r="B657" s="95"/>
    </row>
    <row r="658">
      <c r="A658" s="94"/>
      <c r="B658" s="95"/>
    </row>
    <row r="659">
      <c r="A659" s="94"/>
      <c r="B659" s="95"/>
    </row>
    <row r="660">
      <c r="A660" s="94"/>
      <c r="B660" s="95"/>
    </row>
    <row r="661">
      <c r="A661" s="94"/>
      <c r="B661" s="95"/>
    </row>
    <row r="662">
      <c r="A662" s="94"/>
      <c r="B662" s="95"/>
    </row>
    <row r="663">
      <c r="A663" s="94"/>
      <c r="B663" s="95"/>
    </row>
    <row r="664">
      <c r="A664" s="94"/>
      <c r="B664" s="95"/>
    </row>
    <row r="665">
      <c r="A665" s="94"/>
      <c r="B665" s="95"/>
    </row>
    <row r="666">
      <c r="A666" s="94"/>
      <c r="B666" s="95"/>
    </row>
    <row r="667">
      <c r="A667" s="94"/>
      <c r="B667" s="95"/>
    </row>
    <row r="668">
      <c r="A668" s="94"/>
      <c r="B668" s="95"/>
    </row>
    <row r="669">
      <c r="A669" s="94"/>
      <c r="B669" s="95"/>
    </row>
    <row r="670">
      <c r="A670" s="94"/>
      <c r="B670" s="95"/>
    </row>
    <row r="671">
      <c r="A671" s="94"/>
      <c r="B671" s="95"/>
    </row>
    <row r="672">
      <c r="A672" s="94"/>
      <c r="B672" s="95"/>
    </row>
    <row r="673">
      <c r="A673" s="94"/>
      <c r="B673" s="95"/>
    </row>
    <row r="674">
      <c r="A674" s="94"/>
      <c r="B674" s="95"/>
    </row>
    <row r="675">
      <c r="A675" s="94"/>
      <c r="B675" s="95"/>
    </row>
    <row r="676">
      <c r="A676" s="94"/>
      <c r="B676" s="95"/>
    </row>
    <row r="677">
      <c r="A677" s="94"/>
      <c r="B677" s="95"/>
    </row>
    <row r="678">
      <c r="A678" s="94"/>
      <c r="B678" s="95"/>
    </row>
    <row r="679">
      <c r="A679" s="94"/>
      <c r="B679" s="95"/>
    </row>
    <row r="680">
      <c r="A680" s="94"/>
      <c r="B680" s="95"/>
    </row>
    <row r="681">
      <c r="A681" s="94"/>
      <c r="B681" s="95"/>
    </row>
    <row r="682">
      <c r="A682" s="94"/>
      <c r="B682" s="95"/>
    </row>
    <row r="683">
      <c r="A683" s="94"/>
      <c r="B683" s="95"/>
    </row>
    <row r="684">
      <c r="A684" s="94"/>
      <c r="B684" s="95"/>
    </row>
    <row r="685">
      <c r="A685" s="94"/>
      <c r="B685" s="95"/>
    </row>
    <row r="686">
      <c r="A686" s="94"/>
      <c r="B686" s="95"/>
    </row>
    <row r="687">
      <c r="A687" s="94"/>
      <c r="B687" s="95"/>
    </row>
    <row r="688">
      <c r="A688" s="94"/>
      <c r="B688" s="95"/>
    </row>
    <row r="689">
      <c r="A689" s="94"/>
      <c r="B689" s="95"/>
    </row>
    <row r="690">
      <c r="A690" s="94"/>
      <c r="B690" s="95"/>
    </row>
    <row r="691">
      <c r="A691" s="94"/>
      <c r="B691" s="95"/>
    </row>
    <row r="692">
      <c r="A692" s="94"/>
      <c r="B692" s="95"/>
    </row>
    <row r="693">
      <c r="A693" s="94"/>
      <c r="B693" s="95"/>
    </row>
    <row r="694">
      <c r="A694" s="94"/>
      <c r="B694" s="95"/>
    </row>
    <row r="695">
      <c r="A695" s="94"/>
      <c r="B695" s="95"/>
    </row>
    <row r="696">
      <c r="A696" s="94"/>
      <c r="B696" s="95"/>
    </row>
    <row r="697">
      <c r="A697" s="94"/>
      <c r="B697" s="95"/>
    </row>
    <row r="698">
      <c r="A698" s="94"/>
      <c r="B698" s="95"/>
    </row>
    <row r="699">
      <c r="A699" s="94"/>
      <c r="B699" s="95"/>
    </row>
    <row r="700">
      <c r="A700" s="94"/>
      <c r="B700" s="95"/>
    </row>
    <row r="701">
      <c r="A701" s="94"/>
      <c r="B701" s="95"/>
    </row>
    <row r="702">
      <c r="A702" s="94"/>
      <c r="B702" s="95"/>
    </row>
    <row r="703">
      <c r="A703" s="94"/>
      <c r="B703" s="95"/>
    </row>
    <row r="704">
      <c r="A704" s="94"/>
      <c r="B704" s="95"/>
    </row>
    <row r="705">
      <c r="A705" s="94"/>
      <c r="B705" s="95"/>
    </row>
    <row r="706">
      <c r="A706" s="94"/>
      <c r="B706" s="95"/>
    </row>
    <row r="707">
      <c r="A707" s="94"/>
      <c r="B707" s="95"/>
    </row>
    <row r="708">
      <c r="A708" s="94"/>
      <c r="B708" s="95"/>
    </row>
    <row r="709">
      <c r="A709" s="94"/>
      <c r="B709" s="95"/>
    </row>
    <row r="710">
      <c r="A710" s="94"/>
      <c r="B710" s="95"/>
    </row>
    <row r="711">
      <c r="A711" s="94"/>
      <c r="B711" s="95"/>
    </row>
    <row r="712">
      <c r="A712" s="94"/>
      <c r="B712" s="95"/>
    </row>
    <row r="713">
      <c r="A713" s="94"/>
      <c r="B713" s="95"/>
    </row>
    <row r="714">
      <c r="A714" s="94"/>
      <c r="B714" s="95"/>
    </row>
    <row r="715">
      <c r="A715" s="94"/>
      <c r="B715" s="95"/>
    </row>
    <row r="716">
      <c r="A716" s="94"/>
      <c r="B716" s="95"/>
    </row>
    <row r="717">
      <c r="A717" s="94"/>
      <c r="B717" s="95"/>
    </row>
    <row r="718">
      <c r="A718" s="94"/>
      <c r="B718" s="95"/>
    </row>
    <row r="719">
      <c r="A719" s="94"/>
      <c r="B719" s="95"/>
    </row>
    <row r="720">
      <c r="A720" s="94"/>
      <c r="B720" s="95"/>
    </row>
    <row r="721">
      <c r="A721" s="94"/>
      <c r="B721" s="95"/>
    </row>
    <row r="722">
      <c r="A722" s="94"/>
      <c r="B722" s="95"/>
    </row>
    <row r="723">
      <c r="A723" s="94"/>
      <c r="B723" s="95"/>
    </row>
    <row r="724">
      <c r="A724" s="94"/>
      <c r="B724" s="95"/>
    </row>
    <row r="725">
      <c r="A725" s="94"/>
      <c r="B725" s="95"/>
    </row>
    <row r="726">
      <c r="A726" s="94"/>
      <c r="B726" s="95"/>
    </row>
    <row r="727">
      <c r="A727" s="94"/>
      <c r="B727" s="95"/>
    </row>
    <row r="728">
      <c r="A728" s="94"/>
      <c r="B728" s="95"/>
    </row>
    <row r="729">
      <c r="A729" s="94"/>
      <c r="B729" s="95"/>
    </row>
    <row r="730">
      <c r="A730" s="94"/>
      <c r="B730" s="95"/>
    </row>
    <row r="731">
      <c r="A731" s="94"/>
      <c r="B731" s="95"/>
    </row>
    <row r="732">
      <c r="A732" s="94"/>
      <c r="B732" s="95"/>
    </row>
    <row r="733">
      <c r="A733" s="94"/>
      <c r="B733" s="95"/>
    </row>
    <row r="734">
      <c r="A734" s="94"/>
      <c r="B734" s="95"/>
    </row>
    <row r="735">
      <c r="A735" s="94"/>
      <c r="B735" s="95"/>
    </row>
    <row r="736">
      <c r="A736" s="94"/>
      <c r="B736" s="95"/>
    </row>
    <row r="737">
      <c r="A737" s="94"/>
      <c r="B737" s="95"/>
    </row>
    <row r="738">
      <c r="A738" s="94"/>
      <c r="B738" s="95"/>
    </row>
    <row r="739">
      <c r="A739" s="94"/>
      <c r="B739" s="95"/>
    </row>
    <row r="740">
      <c r="A740" s="94"/>
      <c r="B740" s="95"/>
    </row>
    <row r="741">
      <c r="A741" s="94"/>
      <c r="B741" s="95"/>
    </row>
    <row r="742">
      <c r="A742" s="94"/>
      <c r="B742" s="95"/>
    </row>
    <row r="743">
      <c r="A743" s="94"/>
      <c r="B743" s="95"/>
    </row>
    <row r="744">
      <c r="A744" s="94"/>
      <c r="B744" s="95"/>
    </row>
    <row r="745">
      <c r="A745" s="94"/>
      <c r="B745" s="95"/>
    </row>
    <row r="746">
      <c r="A746" s="94"/>
      <c r="B746" s="95"/>
    </row>
    <row r="747">
      <c r="A747" s="94"/>
      <c r="B747" s="95"/>
    </row>
    <row r="748">
      <c r="A748" s="94"/>
      <c r="B748" s="95"/>
    </row>
    <row r="749">
      <c r="A749" s="94"/>
      <c r="B749" s="95"/>
    </row>
    <row r="750">
      <c r="A750" s="94"/>
      <c r="B750" s="95"/>
    </row>
    <row r="751">
      <c r="A751" s="94"/>
      <c r="B751" s="95"/>
    </row>
    <row r="752">
      <c r="A752" s="94"/>
      <c r="B752" s="95"/>
    </row>
    <row r="753">
      <c r="A753" s="94"/>
      <c r="B753" s="95"/>
    </row>
    <row r="754">
      <c r="A754" s="94"/>
      <c r="B754" s="95"/>
    </row>
    <row r="755">
      <c r="A755" s="94"/>
      <c r="B755" s="95"/>
    </row>
    <row r="756">
      <c r="A756" s="94"/>
      <c r="B756" s="95"/>
    </row>
    <row r="757">
      <c r="A757" s="94"/>
      <c r="B757" s="95"/>
    </row>
    <row r="758">
      <c r="A758" s="94"/>
      <c r="B758" s="95"/>
    </row>
    <row r="759">
      <c r="A759" s="94"/>
      <c r="B759" s="95"/>
    </row>
    <row r="760">
      <c r="A760" s="94"/>
      <c r="B760" s="95"/>
    </row>
    <row r="761">
      <c r="A761" s="94"/>
      <c r="B761" s="95"/>
    </row>
    <row r="762">
      <c r="A762" s="94"/>
      <c r="B762" s="95"/>
    </row>
    <row r="763">
      <c r="A763" s="94"/>
      <c r="B763" s="95"/>
    </row>
    <row r="764">
      <c r="A764" s="94"/>
      <c r="B764" s="95"/>
    </row>
    <row r="765">
      <c r="A765" s="94"/>
      <c r="B765" s="95"/>
    </row>
    <row r="766">
      <c r="A766" s="94"/>
      <c r="B766" s="95"/>
    </row>
    <row r="767">
      <c r="A767" s="94"/>
      <c r="B767" s="95"/>
    </row>
    <row r="768">
      <c r="A768" s="94"/>
      <c r="B768" s="95"/>
    </row>
    <row r="769">
      <c r="A769" s="94"/>
      <c r="B769" s="95"/>
    </row>
    <row r="770">
      <c r="A770" s="94"/>
      <c r="B770" s="95"/>
    </row>
    <row r="771">
      <c r="A771" s="94"/>
      <c r="B771" s="95"/>
    </row>
    <row r="772">
      <c r="A772" s="94"/>
      <c r="B772" s="95"/>
    </row>
    <row r="773">
      <c r="A773" s="94"/>
      <c r="B773" s="95"/>
    </row>
    <row r="774">
      <c r="A774" s="94"/>
      <c r="B774" s="95"/>
    </row>
    <row r="775">
      <c r="A775" s="94"/>
      <c r="B775" s="95"/>
    </row>
    <row r="776">
      <c r="A776" s="94"/>
      <c r="B776" s="95"/>
    </row>
    <row r="777">
      <c r="A777" s="94"/>
      <c r="B777" s="95"/>
    </row>
    <row r="778">
      <c r="A778" s="94"/>
      <c r="B778" s="95"/>
    </row>
    <row r="779">
      <c r="A779" s="94"/>
      <c r="B779" s="95"/>
    </row>
    <row r="780">
      <c r="A780" s="94"/>
      <c r="B780" s="95"/>
    </row>
    <row r="781">
      <c r="A781" s="94"/>
      <c r="B781" s="95"/>
    </row>
    <row r="782">
      <c r="A782" s="94"/>
      <c r="B782" s="95"/>
    </row>
    <row r="783">
      <c r="A783" s="94"/>
      <c r="B783" s="95"/>
    </row>
    <row r="784">
      <c r="A784" s="94"/>
      <c r="B784" s="95"/>
    </row>
    <row r="785">
      <c r="A785" s="94"/>
      <c r="B785" s="95"/>
    </row>
    <row r="786">
      <c r="A786" s="94"/>
      <c r="B786" s="95"/>
    </row>
    <row r="787">
      <c r="A787" s="94"/>
      <c r="B787" s="95"/>
    </row>
    <row r="788">
      <c r="A788" s="94"/>
      <c r="B788" s="95"/>
    </row>
    <row r="789">
      <c r="A789" s="94"/>
      <c r="B789" s="95"/>
    </row>
    <row r="790">
      <c r="A790" s="94"/>
      <c r="B790" s="95"/>
    </row>
    <row r="791">
      <c r="A791" s="94"/>
      <c r="B791" s="95"/>
    </row>
    <row r="792">
      <c r="A792" s="94"/>
      <c r="B792" s="95"/>
    </row>
    <row r="793">
      <c r="A793" s="94"/>
      <c r="B793" s="95"/>
    </row>
    <row r="794">
      <c r="A794" s="94"/>
      <c r="B794" s="95"/>
    </row>
    <row r="795">
      <c r="A795" s="94"/>
      <c r="B795" s="95"/>
    </row>
    <row r="796">
      <c r="A796" s="94"/>
      <c r="B796" s="95"/>
    </row>
    <row r="797">
      <c r="A797" s="94"/>
      <c r="B797" s="95"/>
    </row>
    <row r="798">
      <c r="A798" s="94"/>
      <c r="B798" s="95"/>
    </row>
    <row r="799">
      <c r="A799" s="94"/>
      <c r="B799" s="95"/>
    </row>
    <row r="800">
      <c r="A800" s="94"/>
      <c r="B800" s="95"/>
    </row>
    <row r="801">
      <c r="A801" s="94"/>
      <c r="B801" s="95"/>
    </row>
    <row r="802">
      <c r="A802" s="94"/>
      <c r="B802" s="95"/>
    </row>
    <row r="803">
      <c r="A803" s="94"/>
      <c r="B803" s="95"/>
    </row>
    <row r="804">
      <c r="A804" s="94"/>
      <c r="B804" s="95"/>
    </row>
    <row r="805">
      <c r="A805" s="94"/>
      <c r="B805" s="95"/>
    </row>
    <row r="806">
      <c r="A806" s="94"/>
      <c r="B806" s="95"/>
    </row>
    <row r="807">
      <c r="A807" s="94"/>
      <c r="B807" s="95"/>
    </row>
    <row r="808">
      <c r="A808" s="94"/>
      <c r="B808" s="95"/>
    </row>
    <row r="809">
      <c r="A809" s="94"/>
      <c r="B809" s="95"/>
    </row>
    <row r="810">
      <c r="A810" s="94"/>
      <c r="B810" s="95"/>
    </row>
    <row r="811">
      <c r="A811" s="94"/>
      <c r="B811" s="95"/>
    </row>
    <row r="812">
      <c r="A812" s="94"/>
      <c r="B812" s="95"/>
    </row>
    <row r="813">
      <c r="A813" s="94"/>
      <c r="B813" s="95"/>
    </row>
    <row r="814">
      <c r="A814" s="94"/>
      <c r="B814" s="95"/>
    </row>
    <row r="815">
      <c r="A815" s="94"/>
      <c r="B815" s="95"/>
    </row>
    <row r="816">
      <c r="A816" s="94"/>
      <c r="B816" s="95"/>
    </row>
    <row r="817">
      <c r="A817" s="94"/>
      <c r="B817" s="95"/>
    </row>
    <row r="818">
      <c r="A818" s="94"/>
      <c r="B818" s="95"/>
    </row>
    <row r="819">
      <c r="A819" s="94"/>
      <c r="B819" s="95"/>
    </row>
    <row r="820">
      <c r="A820" s="94"/>
      <c r="B820" s="95"/>
    </row>
    <row r="821">
      <c r="A821" s="94"/>
      <c r="B821" s="95"/>
    </row>
    <row r="822">
      <c r="A822" s="94"/>
      <c r="B822" s="95"/>
    </row>
    <row r="823">
      <c r="A823" s="94"/>
      <c r="B823" s="95"/>
    </row>
    <row r="824">
      <c r="A824" s="94"/>
      <c r="B824" s="95"/>
    </row>
    <row r="825">
      <c r="A825" s="94"/>
      <c r="B825" s="95"/>
    </row>
    <row r="826">
      <c r="A826" s="94"/>
      <c r="B826" s="95"/>
    </row>
    <row r="827">
      <c r="A827" s="94"/>
      <c r="B827" s="95"/>
    </row>
    <row r="828">
      <c r="A828" s="94"/>
      <c r="B828" s="95"/>
    </row>
    <row r="829">
      <c r="A829" s="94"/>
      <c r="B829" s="95"/>
    </row>
    <row r="830">
      <c r="A830" s="94"/>
      <c r="B830" s="95"/>
    </row>
    <row r="831">
      <c r="A831" s="94"/>
      <c r="B831" s="95"/>
    </row>
    <row r="832">
      <c r="A832" s="94"/>
      <c r="B832" s="95"/>
    </row>
    <row r="833">
      <c r="A833" s="94"/>
      <c r="B833" s="95"/>
    </row>
    <row r="834">
      <c r="A834" s="94"/>
      <c r="B834" s="95"/>
    </row>
    <row r="835">
      <c r="A835" s="94"/>
      <c r="B835" s="95"/>
    </row>
    <row r="836">
      <c r="A836" s="94"/>
      <c r="B836" s="95"/>
    </row>
    <row r="837">
      <c r="A837" s="94"/>
      <c r="B837" s="95"/>
    </row>
    <row r="838">
      <c r="A838" s="94"/>
      <c r="B838" s="95"/>
    </row>
    <row r="839">
      <c r="A839" s="94"/>
      <c r="B839" s="95"/>
    </row>
    <row r="840">
      <c r="A840" s="94"/>
      <c r="B840" s="95"/>
    </row>
    <row r="841">
      <c r="A841" s="94"/>
      <c r="B841" s="95"/>
    </row>
    <row r="842">
      <c r="A842" s="94"/>
      <c r="B842" s="95"/>
    </row>
    <row r="843">
      <c r="A843" s="94"/>
      <c r="B843" s="95"/>
    </row>
    <row r="844">
      <c r="A844" s="94"/>
      <c r="B844" s="95"/>
    </row>
    <row r="845">
      <c r="A845" s="94"/>
      <c r="B845" s="95"/>
    </row>
    <row r="846">
      <c r="A846" s="94"/>
      <c r="B846" s="95"/>
    </row>
    <row r="847">
      <c r="A847" s="94"/>
      <c r="B847" s="95"/>
    </row>
    <row r="848">
      <c r="A848" s="94"/>
      <c r="B848" s="95"/>
    </row>
    <row r="849">
      <c r="A849" s="94"/>
      <c r="B849" s="95"/>
    </row>
    <row r="850">
      <c r="A850" s="94"/>
      <c r="B850" s="95"/>
    </row>
    <row r="851">
      <c r="A851" s="94"/>
      <c r="B851" s="95"/>
    </row>
    <row r="852">
      <c r="A852" s="94"/>
      <c r="B852" s="95"/>
    </row>
    <row r="853">
      <c r="A853" s="94"/>
      <c r="B853" s="95"/>
    </row>
    <row r="854">
      <c r="A854" s="94"/>
      <c r="B854" s="95"/>
    </row>
    <row r="855">
      <c r="A855" s="94"/>
      <c r="B855" s="95"/>
    </row>
    <row r="856">
      <c r="A856" s="94"/>
      <c r="B856" s="95"/>
    </row>
    <row r="857">
      <c r="A857" s="94"/>
      <c r="B857" s="95"/>
    </row>
    <row r="858">
      <c r="A858" s="94"/>
      <c r="B858" s="95"/>
    </row>
    <row r="859">
      <c r="A859" s="94"/>
      <c r="B859" s="95"/>
    </row>
    <row r="860">
      <c r="A860" s="94"/>
      <c r="B860" s="95"/>
    </row>
    <row r="861">
      <c r="A861" s="94"/>
      <c r="B861" s="95"/>
    </row>
    <row r="862">
      <c r="A862" s="94"/>
      <c r="B862" s="95"/>
    </row>
    <row r="863">
      <c r="A863" s="94"/>
      <c r="B863" s="95"/>
    </row>
    <row r="864">
      <c r="A864" s="94"/>
      <c r="B864" s="95"/>
    </row>
    <row r="865">
      <c r="A865" s="94"/>
      <c r="B865" s="95"/>
    </row>
    <row r="866">
      <c r="A866" s="94"/>
      <c r="B866" s="95"/>
    </row>
    <row r="867">
      <c r="A867" s="94"/>
      <c r="B867" s="95"/>
    </row>
    <row r="868">
      <c r="A868" s="94"/>
      <c r="B868" s="95"/>
    </row>
    <row r="869">
      <c r="A869" s="94"/>
      <c r="B869" s="95"/>
    </row>
    <row r="870">
      <c r="A870" s="94"/>
      <c r="B870" s="95"/>
    </row>
    <row r="871">
      <c r="A871" s="94"/>
      <c r="B871" s="95"/>
    </row>
    <row r="872">
      <c r="A872" s="94"/>
      <c r="B872" s="95"/>
    </row>
    <row r="873">
      <c r="A873" s="94"/>
      <c r="B873" s="95"/>
    </row>
    <row r="874">
      <c r="A874" s="94"/>
      <c r="B874" s="95"/>
    </row>
    <row r="875">
      <c r="A875" s="94"/>
      <c r="B875" s="95"/>
    </row>
    <row r="876">
      <c r="A876" s="94"/>
      <c r="B876" s="95"/>
    </row>
    <row r="877">
      <c r="A877" s="94"/>
      <c r="B877" s="95"/>
    </row>
    <row r="878">
      <c r="A878" s="94"/>
      <c r="B878" s="95"/>
    </row>
    <row r="879">
      <c r="A879" s="94"/>
      <c r="B879" s="95"/>
    </row>
    <row r="880">
      <c r="A880" s="94"/>
      <c r="B880" s="95"/>
    </row>
    <row r="881">
      <c r="A881" s="94"/>
      <c r="B881" s="95"/>
    </row>
    <row r="882">
      <c r="A882" s="94"/>
      <c r="B882" s="95"/>
    </row>
    <row r="883">
      <c r="A883" s="94"/>
      <c r="B883" s="95"/>
    </row>
    <row r="884">
      <c r="A884" s="94"/>
      <c r="B884" s="95"/>
    </row>
    <row r="885">
      <c r="A885" s="94"/>
      <c r="B885" s="95"/>
    </row>
    <row r="886">
      <c r="A886" s="94"/>
      <c r="B886" s="95"/>
    </row>
    <row r="887">
      <c r="A887" s="94"/>
      <c r="B887" s="95"/>
    </row>
    <row r="888">
      <c r="A888" s="94"/>
      <c r="B888" s="95"/>
    </row>
    <row r="889">
      <c r="A889" s="94"/>
      <c r="B889" s="95"/>
    </row>
    <row r="890">
      <c r="A890" s="94"/>
      <c r="B890" s="95"/>
    </row>
    <row r="891">
      <c r="A891" s="94"/>
      <c r="B891" s="95"/>
    </row>
    <row r="892">
      <c r="A892" s="94"/>
      <c r="B892" s="95"/>
    </row>
    <row r="893">
      <c r="A893" s="94"/>
      <c r="B893" s="95"/>
    </row>
    <row r="894">
      <c r="A894" s="94"/>
      <c r="B894" s="95"/>
    </row>
    <row r="895">
      <c r="A895" s="94"/>
      <c r="B895" s="95"/>
    </row>
    <row r="896">
      <c r="A896" s="94"/>
      <c r="B896" s="95"/>
    </row>
    <row r="897">
      <c r="A897" s="94"/>
      <c r="B897" s="95"/>
    </row>
    <row r="898">
      <c r="A898" s="94"/>
      <c r="B898" s="95"/>
    </row>
    <row r="899">
      <c r="A899" s="94"/>
      <c r="B899" s="95"/>
    </row>
    <row r="900">
      <c r="A900" s="94"/>
      <c r="B900" s="95"/>
    </row>
    <row r="901">
      <c r="A901" s="94"/>
      <c r="B901" s="95"/>
    </row>
    <row r="902">
      <c r="A902" s="94"/>
      <c r="B902" s="95"/>
    </row>
    <row r="903">
      <c r="A903" s="94"/>
      <c r="B903" s="95"/>
    </row>
    <row r="904">
      <c r="A904" s="94"/>
      <c r="B904" s="95"/>
    </row>
    <row r="905">
      <c r="A905" s="94"/>
      <c r="B905" s="95"/>
    </row>
    <row r="906">
      <c r="A906" s="94"/>
      <c r="B906" s="95"/>
    </row>
    <row r="907">
      <c r="A907" s="94"/>
      <c r="B907" s="95"/>
    </row>
    <row r="908">
      <c r="A908" s="94"/>
      <c r="B908" s="95"/>
    </row>
    <row r="909">
      <c r="A909" s="94"/>
      <c r="B909" s="95"/>
    </row>
    <row r="910">
      <c r="A910" s="94"/>
      <c r="B910" s="95"/>
    </row>
    <row r="911">
      <c r="A911" s="94"/>
      <c r="B911" s="95"/>
    </row>
    <row r="912">
      <c r="A912" s="94"/>
      <c r="B912" s="95"/>
    </row>
    <row r="913">
      <c r="A913" s="94"/>
      <c r="B913" s="95"/>
    </row>
    <row r="914">
      <c r="A914" s="94"/>
      <c r="B914" s="95"/>
    </row>
    <row r="915">
      <c r="A915" s="94"/>
      <c r="B915" s="95"/>
    </row>
    <row r="916">
      <c r="A916" s="94"/>
      <c r="B916" s="95"/>
    </row>
    <row r="917">
      <c r="A917" s="94"/>
      <c r="B917" s="95"/>
    </row>
    <row r="918">
      <c r="A918" s="94"/>
      <c r="B918" s="95"/>
    </row>
    <row r="919">
      <c r="A919" s="94"/>
      <c r="B919" s="95"/>
    </row>
    <row r="920">
      <c r="A920" s="94"/>
      <c r="B920" s="95"/>
    </row>
    <row r="921">
      <c r="A921" s="94"/>
      <c r="B921" s="95"/>
    </row>
    <row r="922">
      <c r="A922" s="94"/>
      <c r="B922" s="95"/>
    </row>
    <row r="923">
      <c r="A923" s="94"/>
      <c r="B923" s="95"/>
    </row>
    <row r="924">
      <c r="A924" s="94"/>
      <c r="B924" s="95"/>
    </row>
    <row r="925">
      <c r="A925" s="94"/>
      <c r="B925" s="95"/>
    </row>
    <row r="926">
      <c r="A926" s="94"/>
      <c r="B926" s="95"/>
    </row>
    <row r="927">
      <c r="A927" s="94"/>
      <c r="B927" s="95"/>
    </row>
    <row r="928">
      <c r="A928" s="94"/>
      <c r="B928" s="95"/>
    </row>
    <row r="929">
      <c r="A929" s="94"/>
      <c r="B929" s="95"/>
    </row>
    <row r="930">
      <c r="A930" s="94"/>
      <c r="B930" s="95"/>
    </row>
    <row r="931">
      <c r="A931" s="94"/>
      <c r="B931" s="95"/>
    </row>
    <row r="932">
      <c r="A932" s="94"/>
      <c r="B932" s="95"/>
    </row>
    <row r="933">
      <c r="A933" s="94"/>
      <c r="B933" s="95"/>
    </row>
    <row r="934">
      <c r="A934" s="94"/>
      <c r="B934" s="95"/>
    </row>
    <row r="935">
      <c r="A935" s="94"/>
      <c r="B935" s="95"/>
    </row>
    <row r="936">
      <c r="A936" s="94"/>
      <c r="B936" s="95"/>
    </row>
    <row r="937">
      <c r="A937" s="94"/>
      <c r="B937" s="95"/>
    </row>
    <row r="938">
      <c r="A938" s="94"/>
      <c r="B938" s="95"/>
    </row>
    <row r="939">
      <c r="A939" s="94"/>
      <c r="B939" s="95"/>
    </row>
    <row r="940">
      <c r="A940" s="94"/>
      <c r="B940" s="95"/>
    </row>
    <row r="941">
      <c r="A941" s="94"/>
      <c r="B941" s="95"/>
    </row>
    <row r="942">
      <c r="A942" s="94"/>
      <c r="B942" s="95"/>
    </row>
    <row r="943">
      <c r="A943" s="94"/>
      <c r="B943" s="95"/>
    </row>
    <row r="944">
      <c r="A944" s="94"/>
      <c r="B944" s="95"/>
    </row>
    <row r="945">
      <c r="A945" s="94"/>
      <c r="B945" s="95"/>
    </row>
    <row r="946">
      <c r="A946" s="94"/>
      <c r="B946" s="95"/>
    </row>
    <row r="947">
      <c r="A947" s="94"/>
      <c r="B947" s="95"/>
    </row>
    <row r="948">
      <c r="A948" s="94"/>
      <c r="B948" s="95"/>
    </row>
    <row r="949">
      <c r="A949" s="94"/>
      <c r="B949" s="95"/>
    </row>
    <row r="950">
      <c r="A950" s="94"/>
      <c r="B950" s="95"/>
    </row>
    <row r="951">
      <c r="A951" s="94"/>
      <c r="B951" s="95"/>
    </row>
    <row r="952">
      <c r="A952" s="94"/>
      <c r="B952" s="95"/>
    </row>
    <row r="953">
      <c r="A953" s="94"/>
      <c r="B953" s="95"/>
    </row>
    <row r="954">
      <c r="A954" s="94"/>
      <c r="B954" s="95"/>
    </row>
    <row r="955">
      <c r="A955" s="94"/>
      <c r="B955" s="95"/>
    </row>
    <row r="956">
      <c r="A956" s="94"/>
      <c r="B956" s="95"/>
    </row>
    <row r="957">
      <c r="A957" s="94"/>
      <c r="B957" s="95"/>
    </row>
    <row r="958">
      <c r="A958" s="94"/>
      <c r="B958" s="95"/>
    </row>
    <row r="959">
      <c r="A959" s="94"/>
      <c r="B959" s="95"/>
    </row>
    <row r="960">
      <c r="A960" s="94"/>
      <c r="B960" s="95"/>
    </row>
    <row r="961">
      <c r="A961" s="94"/>
      <c r="B961" s="95"/>
    </row>
    <row r="962">
      <c r="A962" s="94"/>
      <c r="B962" s="95"/>
    </row>
    <row r="963">
      <c r="A963" s="94"/>
      <c r="B963" s="95"/>
    </row>
    <row r="964">
      <c r="A964" s="94"/>
      <c r="B964" s="95"/>
    </row>
    <row r="965">
      <c r="A965" s="94"/>
      <c r="B965" s="95"/>
    </row>
    <row r="966">
      <c r="A966" s="94"/>
      <c r="B966" s="95"/>
    </row>
    <row r="967">
      <c r="A967" s="94"/>
      <c r="B967" s="95"/>
    </row>
    <row r="968">
      <c r="A968" s="94"/>
      <c r="B968" s="95"/>
    </row>
    <row r="969">
      <c r="A969" s="94"/>
      <c r="B969" s="95"/>
    </row>
    <row r="970">
      <c r="A970" s="94"/>
      <c r="B970" s="95"/>
    </row>
    <row r="971">
      <c r="A971" s="94"/>
      <c r="B971" s="95"/>
    </row>
    <row r="972">
      <c r="A972" s="94"/>
      <c r="B972" s="95"/>
    </row>
    <row r="973">
      <c r="A973" s="94"/>
      <c r="B973" s="95"/>
    </row>
    <row r="974">
      <c r="A974" s="94"/>
      <c r="B974" s="95"/>
    </row>
    <row r="975">
      <c r="A975" s="94"/>
      <c r="B975" s="95"/>
    </row>
    <row r="976">
      <c r="A976" s="94"/>
      <c r="B976" s="95"/>
    </row>
    <row r="977">
      <c r="A977" s="94"/>
      <c r="B977" s="95"/>
    </row>
    <row r="978">
      <c r="A978" s="94"/>
      <c r="B978" s="95"/>
    </row>
    <row r="979">
      <c r="A979" s="94"/>
      <c r="B979" s="95"/>
    </row>
    <row r="980">
      <c r="A980" s="94"/>
      <c r="B980" s="95"/>
    </row>
    <row r="981">
      <c r="A981" s="94"/>
      <c r="B981" s="95"/>
    </row>
    <row r="982">
      <c r="A982" s="94"/>
      <c r="B982" s="95"/>
    </row>
    <row r="983">
      <c r="A983" s="94"/>
      <c r="B983" s="95"/>
    </row>
    <row r="984">
      <c r="A984" s="94"/>
      <c r="B984" s="95"/>
    </row>
    <row r="985">
      <c r="A985" s="94"/>
      <c r="B985" s="95"/>
    </row>
    <row r="986">
      <c r="A986" s="94"/>
      <c r="B986" s="95"/>
    </row>
    <row r="987">
      <c r="A987" s="94"/>
      <c r="B987" s="95"/>
    </row>
    <row r="988">
      <c r="A988" s="94"/>
      <c r="B988" s="95"/>
    </row>
    <row r="989">
      <c r="A989" s="94"/>
      <c r="B989" s="95"/>
    </row>
    <row r="990">
      <c r="A990" s="94"/>
      <c r="B990" s="95"/>
    </row>
    <row r="991">
      <c r="A991" s="94"/>
      <c r="B991" s="95"/>
    </row>
    <row r="992">
      <c r="A992" s="94"/>
      <c r="B992" s="95"/>
    </row>
    <row r="993">
      <c r="A993" s="94"/>
      <c r="B993" s="95"/>
    </row>
    <row r="994">
      <c r="A994" s="94"/>
      <c r="B994" s="95"/>
    </row>
    <row r="995">
      <c r="A995" s="94"/>
      <c r="B995" s="95"/>
    </row>
    <row r="996">
      <c r="A996" s="94"/>
      <c r="B996" s="95"/>
    </row>
    <row r="997">
      <c r="A997" s="94"/>
      <c r="B997" s="95"/>
    </row>
    <row r="998">
      <c r="A998" s="94"/>
      <c r="B998" s="95"/>
    </row>
    <row r="999">
      <c r="A999" s="94"/>
      <c r="B999" s="95"/>
    </row>
    <row r="1000">
      <c r="A1000" s="94"/>
      <c r="B1000" s="95"/>
    </row>
    <row r="1001">
      <c r="A1001" s="94"/>
      <c r="B1001" s="95"/>
    </row>
    <row r="1002">
      <c r="A1002" s="94"/>
      <c r="B1002" s="95"/>
    </row>
    <row r="1003">
      <c r="A1003" s="94"/>
      <c r="B1003" s="95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24.29"/>
    <col customWidth="1" min="2" max="2" width="19.86"/>
    <col customWidth="1" min="3" max="3" width="32.43"/>
    <col customWidth="1" min="4" max="4" width="16.71"/>
    <col customWidth="1" min="5" max="5" width="26.43"/>
    <col customWidth="1" min="6" max="6" width="32.57"/>
    <col customWidth="1" min="7" max="7" width="4.43"/>
    <col customWidth="1" min="8" max="8" width="32.0"/>
    <col customWidth="1" min="9" max="9" width="26.43"/>
    <col customWidth="1" min="10" max="10" width="26.86"/>
    <col customWidth="1" min="11" max="11" width="24.86"/>
    <col customWidth="1" min="12" max="12" width="30.0"/>
  </cols>
  <sheetData>
    <row r="1">
      <c r="A1" s="1"/>
      <c r="B1" s="1" t="s">
        <v>440</v>
      </c>
      <c r="G1" s="129"/>
      <c r="H1" s="1" t="s">
        <v>441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1" t="s">
        <v>442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29"/>
      <c r="H2" s="1" t="s">
        <v>1</v>
      </c>
      <c r="I2" s="1" t="s">
        <v>2</v>
      </c>
      <c r="J2" s="1" t="s">
        <v>3</v>
      </c>
      <c r="K2" s="1" t="s">
        <v>4</v>
      </c>
      <c r="L2" s="1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130"/>
      <c r="B3" s="130"/>
      <c r="C3" s="131" t="s">
        <v>443</v>
      </c>
      <c r="D3" s="132" t="s">
        <v>444</v>
      </c>
      <c r="E3" s="132" t="s">
        <v>445</v>
      </c>
      <c r="F3" s="132" t="s">
        <v>446</v>
      </c>
      <c r="G3" s="133"/>
      <c r="H3" s="130"/>
      <c r="I3" s="131" t="s">
        <v>443</v>
      </c>
      <c r="J3" s="132" t="s">
        <v>444</v>
      </c>
      <c r="K3" s="132" t="s">
        <v>447</v>
      </c>
      <c r="L3" s="132" t="s">
        <v>448</v>
      </c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</row>
    <row r="4">
      <c r="A4" s="4" t="s">
        <v>8</v>
      </c>
      <c r="B4" s="5">
        <f>SUM(C4:F4)</f>
        <v>971</v>
      </c>
      <c r="C4" s="6">
        <f t="shared" ref="C4:F4" si="1">SUM(C6,C9)</f>
        <v>381</v>
      </c>
      <c r="D4" s="6">
        <f t="shared" si="1"/>
        <v>288</v>
      </c>
      <c r="E4" s="6">
        <f t="shared" si="1"/>
        <v>195</v>
      </c>
      <c r="F4" s="6">
        <f t="shared" si="1"/>
        <v>107</v>
      </c>
      <c r="G4" s="135"/>
      <c r="H4" s="5">
        <f>SUM(I4:L4)</f>
        <v>910</v>
      </c>
      <c r="I4" s="6">
        <f t="shared" ref="I4:L4" si="2">SUM(I6,I9)</f>
        <v>358</v>
      </c>
      <c r="J4" s="6">
        <f t="shared" si="2"/>
        <v>266</v>
      </c>
      <c r="K4" s="6">
        <f t="shared" si="2"/>
        <v>187</v>
      </c>
      <c r="L4" s="6">
        <f t="shared" si="2"/>
        <v>99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>
      <c r="A5" s="8" t="s">
        <v>9</v>
      </c>
      <c r="B5" s="9"/>
      <c r="C5" s="10"/>
      <c r="D5" s="10"/>
      <c r="E5" s="10"/>
      <c r="F5" s="10"/>
      <c r="G5" s="135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>
      <c r="A6" s="12" t="s">
        <v>10</v>
      </c>
      <c r="B6" s="13">
        <f>SUM(C6:F6)</f>
        <v>437</v>
      </c>
      <c r="C6" s="14">
        <v>183.0</v>
      </c>
      <c r="D6" s="14">
        <v>136.0</v>
      </c>
      <c r="E6" s="29">
        <v>19.0</v>
      </c>
      <c r="F6" s="29">
        <v>99.0</v>
      </c>
      <c r="G6" s="135"/>
      <c r="H6" s="13">
        <f>SUM(I6:L6)</f>
        <v>412</v>
      </c>
      <c r="I6" s="14">
        <v>175.0</v>
      </c>
      <c r="J6" s="14">
        <v>128.0</v>
      </c>
      <c r="K6" s="29">
        <v>18.0</v>
      </c>
      <c r="L6" s="29">
        <v>91.0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hidden="1">
      <c r="A7" s="12"/>
      <c r="B7" s="16">
        <f t="shared" ref="B7:F7" si="3">DIVIDE(B6,B4)</f>
        <v>0.4500514933</v>
      </c>
      <c r="C7" s="16">
        <f t="shared" si="3"/>
        <v>0.4803149606</v>
      </c>
      <c r="D7" s="16">
        <f t="shared" si="3"/>
        <v>0.4722222222</v>
      </c>
      <c r="E7" s="136">
        <f t="shared" si="3"/>
        <v>0.09743589744</v>
      </c>
      <c r="F7" s="136">
        <f t="shared" si="3"/>
        <v>0.9252336449</v>
      </c>
      <c r="G7" s="135"/>
      <c r="H7" s="16">
        <f t="shared" ref="H7:L7" si="4">DIVIDE(H6,H4)</f>
        <v>0.4527472527</v>
      </c>
      <c r="I7" s="16">
        <f t="shared" si="4"/>
        <v>0.4888268156</v>
      </c>
      <c r="J7" s="16">
        <f t="shared" si="4"/>
        <v>0.4812030075</v>
      </c>
      <c r="K7" s="136">
        <f t="shared" si="4"/>
        <v>0.09625668449</v>
      </c>
      <c r="L7" s="136">
        <f t="shared" si="4"/>
        <v>0.9191919192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>
      <c r="A8" s="12"/>
      <c r="B8" s="18">
        <f>IFERROR(__xludf.DUMMYFUNCTION("TO_PERCENT(B7)"),0.45005149330587024)</f>
        <v>0.4500514933</v>
      </c>
      <c r="C8" s="18">
        <f>IFERROR(__xludf.DUMMYFUNCTION("TO_PERCENT(C7)"),0.48031496062992124)</f>
        <v>0.4803149606</v>
      </c>
      <c r="D8" s="18">
        <f>IFERROR(__xludf.DUMMYFUNCTION("TO_PERCENT(D7)"),0.4722222222222222)</f>
        <v>0.4722222222</v>
      </c>
      <c r="E8" s="137">
        <f>IFERROR(__xludf.DUMMYFUNCTION("TO_PERCENT(E7)"),0.09743589743589744)</f>
        <v>0.09743589744</v>
      </c>
      <c r="F8" s="137">
        <f>IFERROR(__xludf.DUMMYFUNCTION("TO_PERCENT(F7)"),0.9252336448598131)</f>
        <v>0.9252336449</v>
      </c>
      <c r="G8" s="135"/>
      <c r="H8" s="18">
        <f>IFERROR(__xludf.DUMMYFUNCTION("TO_PERCENT(H7)"),0.45274725274725275)</f>
        <v>0.4527472527</v>
      </c>
      <c r="I8" s="18">
        <f>IFERROR(__xludf.DUMMYFUNCTION("TO_PERCENT(I7)"),0.4888268156424581)</f>
        <v>0.4888268156</v>
      </c>
      <c r="J8" s="18">
        <f>IFERROR(__xludf.DUMMYFUNCTION("TO_PERCENT(J7)"),0.48120300751879697)</f>
        <v>0.4812030075</v>
      </c>
      <c r="K8" s="137">
        <f>IFERROR(__xludf.DUMMYFUNCTION("TO_PERCENT(K7)"),0.0962566844919786)</f>
        <v>0.09625668449</v>
      </c>
      <c r="L8" s="137">
        <f>IFERROR(__xludf.DUMMYFUNCTION("TO_PERCENT(L7)"),0.9191919191919192)</f>
        <v>0.9191919192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>
      <c r="A9" s="12" t="s">
        <v>11</v>
      </c>
      <c r="B9" s="13">
        <f>SUM(C9:F9)</f>
        <v>534</v>
      </c>
      <c r="C9" s="14">
        <v>198.0</v>
      </c>
      <c r="D9" s="20">
        <v>152.0</v>
      </c>
      <c r="E9" s="29">
        <v>176.0</v>
      </c>
      <c r="F9" s="29">
        <v>8.0</v>
      </c>
      <c r="G9" s="135"/>
      <c r="H9" s="13">
        <f>SUM(I9:L9)</f>
        <v>498</v>
      </c>
      <c r="I9" s="14">
        <v>183.0</v>
      </c>
      <c r="J9" s="20">
        <v>138.0</v>
      </c>
      <c r="K9" s="29">
        <v>169.0</v>
      </c>
      <c r="L9" s="29">
        <v>8.0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hidden="1">
      <c r="A10" s="12"/>
      <c r="B10" s="16">
        <f t="shared" ref="B10:F10" si="5">DIVIDE(B9,B4)</f>
        <v>0.5499485067</v>
      </c>
      <c r="C10" s="16">
        <f t="shared" si="5"/>
        <v>0.5196850394</v>
      </c>
      <c r="D10" s="16">
        <f t="shared" si="5"/>
        <v>0.5277777778</v>
      </c>
      <c r="E10" s="136">
        <f t="shared" si="5"/>
        <v>0.9025641026</v>
      </c>
      <c r="F10" s="136">
        <f t="shared" si="5"/>
        <v>0.07476635514</v>
      </c>
      <c r="G10" s="135"/>
      <c r="H10" s="16">
        <f t="shared" ref="H10:L10" si="6">DIVIDE(H9,H4)</f>
        <v>0.5472527473</v>
      </c>
      <c r="I10" s="16">
        <f t="shared" si="6"/>
        <v>0.5111731844</v>
      </c>
      <c r="J10" s="16">
        <f t="shared" si="6"/>
        <v>0.5187969925</v>
      </c>
      <c r="K10" s="136">
        <f t="shared" si="6"/>
        <v>0.9037433155</v>
      </c>
      <c r="L10" s="136">
        <f t="shared" si="6"/>
        <v>0.08080808081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>
      <c r="A11" s="12"/>
      <c r="B11" s="18">
        <f>IFERROR(__xludf.DUMMYFUNCTION("TO_PERCENT(B10)"),0.5499485066941298)</f>
        <v>0.5499485067</v>
      </c>
      <c r="C11" s="18">
        <f>IFERROR(__xludf.DUMMYFUNCTION("TO_PERCENT(C10)"),0.5196850393700787)</f>
        <v>0.5196850394</v>
      </c>
      <c r="D11" s="18">
        <f>IFERROR(__xludf.DUMMYFUNCTION("TO_PERCENT(D10)"),0.5277777777777778)</f>
        <v>0.5277777778</v>
      </c>
      <c r="E11" s="137">
        <f>IFERROR(__xludf.DUMMYFUNCTION("TO_PERCENT(E10)"),0.9025641025641026)</f>
        <v>0.9025641026</v>
      </c>
      <c r="F11" s="137">
        <f>IFERROR(__xludf.DUMMYFUNCTION("TO_PERCENT(F10)"),0.07476635514018691)</f>
        <v>0.07476635514</v>
      </c>
      <c r="G11" s="135"/>
      <c r="H11" s="18">
        <f>IFERROR(__xludf.DUMMYFUNCTION("TO_PERCENT(H10)"),0.5472527472527473)</f>
        <v>0.5472527473</v>
      </c>
      <c r="I11" s="18">
        <f>IFERROR(__xludf.DUMMYFUNCTION("TO_PERCENT(I10)"),0.5111731843575419)</f>
        <v>0.5111731844</v>
      </c>
      <c r="J11" s="18">
        <f>IFERROR(__xludf.DUMMYFUNCTION("TO_PERCENT(J10)"),0.518796992481203)</f>
        <v>0.5187969925</v>
      </c>
      <c r="K11" s="137">
        <f>IFERROR(__xludf.DUMMYFUNCTION("TO_PERCENT(K10)"),0.9037433155080213)</f>
        <v>0.9037433155</v>
      </c>
      <c r="L11" s="137">
        <f>IFERROR(__xludf.DUMMYFUNCTION("TO_PERCENT(L10)"),0.08080808080808081)</f>
        <v>0.08080808081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>
      <c r="A12" s="21" t="s">
        <v>12</v>
      </c>
      <c r="B12" s="22"/>
      <c r="C12" s="23"/>
      <c r="D12" s="23"/>
      <c r="E12" s="23"/>
      <c r="F12" s="23"/>
      <c r="G12" s="135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>
      <c r="A13" s="21">
        <v>4.0</v>
      </c>
      <c r="B13" s="25">
        <f t="shared" ref="B13:B19" si="7">SUM(C13:F13)</f>
        <v>7</v>
      </c>
      <c r="C13" s="26"/>
      <c r="D13" s="26">
        <v>7.0</v>
      </c>
      <c r="E13" s="26"/>
      <c r="F13" s="26"/>
      <c r="G13" s="135"/>
      <c r="H13" s="25">
        <f t="shared" ref="H13:H19" si="8">SUM(I13:L13)</f>
        <v>6</v>
      </c>
      <c r="I13" s="26"/>
      <c r="J13" s="26">
        <v>6.0</v>
      </c>
      <c r="K13" s="26"/>
      <c r="L13" s="26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>
      <c r="A14" s="21">
        <v>5.0</v>
      </c>
      <c r="B14" s="25">
        <f t="shared" si="7"/>
        <v>80</v>
      </c>
      <c r="C14" s="26">
        <v>8.0</v>
      </c>
      <c r="D14" s="26">
        <v>68.0</v>
      </c>
      <c r="E14" s="26">
        <v>3.0</v>
      </c>
      <c r="F14" s="26">
        <v>1.0</v>
      </c>
      <c r="G14" s="135"/>
      <c r="H14" s="25">
        <f t="shared" si="8"/>
        <v>75</v>
      </c>
      <c r="I14" s="26">
        <v>6.0</v>
      </c>
      <c r="J14" s="26">
        <v>66.0</v>
      </c>
      <c r="K14" s="26">
        <v>3.0</v>
      </c>
      <c r="L14" s="26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>
      <c r="A15" s="21">
        <v>6.0</v>
      </c>
      <c r="B15" s="25">
        <f t="shared" si="7"/>
        <v>237</v>
      </c>
      <c r="C15" s="26">
        <v>79.0</v>
      </c>
      <c r="D15" s="26">
        <v>87.0</v>
      </c>
      <c r="E15" s="26">
        <v>65.0</v>
      </c>
      <c r="F15" s="26">
        <v>6.0</v>
      </c>
      <c r="G15" s="135"/>
      <c r="H15" s="25">
        <f t="shared" si="8"/>
        <v>221</v>
      </c>
      <c r="I15" s="26">
        <v>72.0</v>
      </c>
      <c r="J15" s="29">
        <v>85.0</v>
      </c>
      <c r="K15" s="26">
        <v>64.0</v>
      </c>
      <c r="L15" s="26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>
      <c r="A16" s="21">
        <v>7.0</v>
      </c>
      <c r="B16" s="25">
        <f t="shared" si="7"/>
        <v>430</v>
      </c>
      <c r="C16" s="29">
        <v>205.0</v>
      </c>
      <c r="D16" s="29">
        <v>99.0</v>
      </c>
      <c r="E16" s="29">
        <v>90.0</v>
      </c>
      <c r="F16" s="26">
        <v>36.0</v>
      </c>
      <c r="G16" s="135"/>
      <c r="H16" s="25">
        <f t="shared" si="8"/>
        <v>405</v>
      </c>
      <c r="I16" s="29">
        <v>196.0</v>
      </c>
      <c r="J16" s="29">
        <v>87.0</v>
      </c>
      <c r="K16" s="29">
        <v>86.0</v>
      </c>
      <c r="L16" s="26">
        <v>36.0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>
      <c r="A17" s="21">
        <v>8.0</v>
      </c>
      <c r="B17" s="25">
        <f t="shared" si="7"/>
        <v>158</v>
      </c>
      <c r="C17" s="26">
        <v>65.0</v>
      </c>
      <c r="D17" s="26">
        <v>26.0</v>
      </c>
      <c r="E17" s="26">
        <v>24.0</v>
      </c>
      <c r="F17" s="29">
        <v>43.0</v>
      </c>
      <c r="G17" s="135"/>
      <c r="H17" s="25">
        <f t="shared" si="8"/>
        <v>146</v>
      </c>
      <c r="I17" s="26">
        <v>60.0</v>
      </c>
      <c r="J17" s="26">
        <v>21.0</v>
      </c>
      <c r="K17" s="26">
        <v>23.0</v>
      </c>
      <c r="L17" s="29">
        <v>42.0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>
      <c r="A18" s="21">
        <v>9.0</v>
      </c>
      <c r="B18" s="25">
        <f t="shared" si="7"/>
        <v>56</v>
      </c>
      <c r="C18" s="26">
        <v>22.0</v>
      </c>
      <c r="D18" s="26">
        <v>1.0</v>
      </c>
      <c r="E18" s="26">
        <v>12.0</v>
      </c>
      <c r="F18" s="26">
        <v>21.0</v>
      </c>
      <c r="G18" s="135"/>
      <c r="H18" s="25">
        <f t="shared" si="8"/>
        <v>55</v>
      </c>
      <c r="I18" s="26">
        <v>22.0</v>
      </c>
      <c r="J18" s="26">
        <v>1.0</v>
      </c>
      <c r="K18" s="26">
        <v>11.0</v>
      </c>
      <c r="L18" s="26">
        <v>21.0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>
      <c r="A19" s="21">
        <v>10.0</v>
      </c>
      <c r="B19" s="25">
        <f t="shared" si="7"/>
        <v>3</v>
      </c>
      <c r="C19" s="26">
        <v>2.0</v>
      </c>
      <c r="D19" s="26"/>
      <c r="E19" s="26">
        <v>1.0</v>
      </c>
      <c r="F19" s="26"/>
      <c r="G19" s="135"/>
      <c r="H19" s="25">
        <f t="shared" si="8"/>
        <v>3</v>
      </c>
      <c r="I19" s="26">
        <v>2.0</v>
      </c>
      <c r="J19" s="26"/>
      <c r="K19" s="26">
        <v>1.0</v>
      </c>
      <c r="L19" s="26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>
      <c r="A20" s="31" t="s">
        <v>13</v>
      </c>
      <c r="B20" s="32"/>
      <c r="C20" s="33"/>
      <c r="D20" s="33"/>
      <c r="E20" s="33"/>
      <c r="F20" s="33"/>
      <c r="G20" s="135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>
      <c r="A21" s="35" t="s">
        <v>14</v>
      </c>
      <c r="B21" s="32">
        <f t="shared" ref="B21:B29" si="9">SUM(C21:F21)</f>
        <v>287</v>
      </c>
      <c r="C21" s="36">
        <v>85.0</v>
      </c>
      <c r="D21" s="36">
        <v>80.0</v>
      </c>
      <c r="E21" s="29">
        <v>65.0</v>
      </c>
      <c r="F21" s="29">
        <v>57.0</v>
      </c>
      <c r="G21" s="135"/>
      <c r="H21" s="32">
        <f t="shared" ref="H21:H29" si="10">SUM(I21:L21)</f>
        <v>274</v>
      </c>
      <c r="I21" s="36">
        <v>82.0</v>
      </c>
      <c r="J21" s="36">
        <v>73.0</v>
      </c>
      <c r="K21" s="29">
        <v>63.0</v>
      </c>
      <c r="L21" s="29">
        <v>56.0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>
      <c r="A22" s="35" t="s">
        <v>15</v>
      </c>
      <c r="B22" s="32">
        <f t="shared" si="9"/>
        <v>303</v>
      </c>
      <c r="C22" s="29">
        <v>103.0</v>
      </c>
      <c r="D22" s="29">
        <v>119.0</v>
      </c>
      <c r="E22" s="36">
        <v>51.0</v>
      </c>
      <c r="F22" s="36">
        <v>30.0</v>
      </c>
      <c r="G22" s="135"/>
      <c r="H22" s="32">
        <f t="shared" si="10"/>
        <v>277</v>
      </c>
      <c r="I22" s="36">
        <v>90.0</v>
      </c>
      <c r="J22" s="29">
        <v>113.0</v>
      </c>
      <c r="K22" s="36">
        <v>50.0</v>
      </c>
      <c r="L22" s="36">
        <v>24.0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>
      <c r="A23" s="35" t="s">
        <v>16</v>
      </c>
      <c r="B23" s="32">
        <f t="shared" si="9"/>
        <v>208</v>
      </c>
      <c r="C23" s="29">
        <v>112.0</v>
      </c>
      <c r="D23" s="36">
        <v>42.0</v>
      </c>
      <c r="E23" s="36">
        <v>41.0</v>
      </c>
      <c r="F23" s="36">
        <v>13.0</v>
      </c>
      <c r="G23" s="135"/>
      <c r="H23" s="32">
        <f t="shared" si="10"/>
        <v>198</v>
      </c>
      <c r="I23" s="29">
        <v>108.0</v>
      </c>
      <c r="J23" s="36">
        <v>36.0</v>
      </c>
      <c r="K23" s="36">
        <v>41.0</v>
      </c>
      <c r="L23" s="36">
        <v>13.0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>
      <c r="A24" s="38" t="s">
        <v>17</v>
      </c>
      <c r="B24" s="32">
        <f t="shared" si="9"/>
        <v>114</v>
      </c>
      <c r="C24" s="36">
        <v>63.0</v>
      </c>
      <c r="D24" s="36">
        <v>45.0</v>
      </c>
      <c r="E24" s="36">
        <v>4.0</v>
      </c>
      <c r="F24" s="40">
        <v>2.0</v>
      </c>
      <c r="G24" s="138"/>
      <c r="H24" s="32">
        <f t="shared" si="10"/>
        <v>108</v>
      </c>
      <c r="I24" s="36">
        <v>60.0</v>
      </c>
      <c r="J24" s="36">
        <v>42.0</v>
      </c>
      <c r="K24" s="36">
        <v>4.0</v>
      </c>
      <c r="L24" s="40">
        <v>2.0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>
      <c r="A25" s="41" t="s">
        <v>18</v>
      </c>
      <c r="B25" s="32">
        <f t="shared" si="9"/>
        <v>40</v>
      </c>
      <c r="C25" s="36">
        <v>3.0</v>
      </c>
      <c r="D25" s="36"/>
      <c r="E25" s="36">
        <v>32.0</v>
      </c>
      <c r="F25" s="36">
        <v>5.0</v>
      </c>
      <c r="G25" s="135"/>
      <c r="H25" s="32">
        <f t="shared" si="10"/>
        <v>34</v>
      </c>
      <c r="I25" s="36">
        <v>3.0</v>
      </c>
      <c r="J25" s="36"/>
      <c r="K25" s="36">
        <v>27.0</v>
      </c>
      <c r="L25" s="36">
        <v>4.0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>
      <c r="A26" s="41" t="s">
        <v>19</v>
      </c>
      <c r="B26" s="32">
        <f t="shared" si="9"/>
        <v>10</v>
      </c>
      <c r="C26" s="36">
        <v>9.0</v>
      </c>
      <c r="D26" s="36"/>
      <c r="E26" s="36">
        <v>1.0</v>
      </c>
      <c r="F26" s="36"/>
      <c r="G26" s="135"/>
      <c r="H26" s="32">
        <f t="shared" si="10"/>
        <v>10</v>
      </c>
      <c r="I26" s="36">
        <v>9.0</v>
      </c>
      <c r="J26" s="36"/>
      <c r="K26" s="36">
        <v>1.0</v>
      </c>
      <c r="L26" s="36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>
      <c r="A27" s="38" t="s">
        <v>20</v>
      </c>
      <c r="B27" s="32">
        <f t="shared" si="9"/>
        <v>7</v>
      </c>
      <c r="C27" s="36">
        <v>5.0</v>
      </c>
      <c r="D27" s="36">
        <v>1.0</v>
      </c>
      <c r="E27" s="36">
        <v>1.0</v>
      </c>
      <c r="F27" s="36"/>
      <c r="G27" s="138"/>
      <c r="H27" s="32">
        <f t="shared" si="10"/>
        <v>7</v>
      </c>
      <c r="I27" s="36">
        <v>5.0</v>
      </c>
      <c r="J27" s="36">
        <v>1.0</v>
      </c>
      <c r="K27" s="36">
        <v>1.0</v>
      </c>
      <c r="L27" s="36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>
      <c r="A28" s="41" t="s">
        <v>21</v>
      </c>
      <c r="B28" s="32">
        <f t="shared" si="9"/>
        <v>1</v>
      </c>
      <c r="C28" s="36"/>
      <c r="D28" s="36">
        <v>1.0</v>
      </c>
      <c r="E28" s="36"/>
      <c r="F28" s="36"/>
      <c r="G28" s="135"/>
      <c r="H28" s="32">
        <f t="shared" si="10"/>
        <v>1</v>
      </c>
      <c r="I28" s="36"/>
      <c r="J28" s="29">
        <v>1.0</v>
      </c>
      <c r="K28" s="36"/>
      <c r="L28" s="36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>
      <c r="A29" s="41" t="s">
        <v>22</v>
      </c>
      <c r="B29" s="32">
        <f t="shared" si="9"/>
        <v>1</v>
      </c>
      <c r="C29" s="36">
        <v>1.0</v>
      </c>
      <c r="D29" s="36"/>
      <c r="E29" s="36"/>
      <c r="F29" s="36"/>
      <c r="G29" s="135"/>
      <c r="H29" s="32">
        <f t="shared" si="10"/>
        <v>1</v>
      </c>
      <c r="I29" s="29">
        <v>1.0</v>
      </c>
      <c r="J29" s="36"/>
      <c r="K29" s="36"/>
      <c r="L29" s="36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>
      <c r="A30" s="43" t="s">
        <v>23</v>
      </c>
      <c r="B30" s="44"/>
      <c r="C30" s="45"/>
      <c r="D30" s="45"/>
      <c r="E30" s="45"/>
      <c r="F30" s="45"/>
      <c r="G30" s="135"/>
      <c r="H30" s="4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>
      <c r="A31" s="48" t="s">
        <v>24</v>
      </c>
      <c r="B31" s="49">
        <f t="shared" ref="B31:B32" si="11">SUM(C31:F31)</f>
        <v>732</v>
      </c>
      <c r="C31" s="47">
        <v>240.0</v>
      </c>
      <c r="D31" s="47">
        <v>255.0</v>
      </c>
      <c r="E31" s="47">
        <v>168.0</v>
      </c>
      <c r="F31" s="47">
        <v>69.0</v>
      </c>
      <c r="G31" s="135"/>
      <c r="H31" s="49">
        <f t="shared" ref="H31:H32" si="12">SUM(I31:L31)</f>
        <v>680</v>
      </c>
      <c r="I31" s="47">
        <v>223.0</v>
      </c>
      <c r="J31" s="47">
        <v>235.0</v>
      </c>
      <c r="K31" s="47">
        <v>160.0</v>
      </c>
      <c r="L31" s="47">
        <v>62.0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>
      <c r="A32" s="48" t="s">
        <v>25</v>
      </c>
      <c r="B32" s="49">
        <f t="shared" si="11"/>
        <v>239</v>
      </c>
      <c r="C32" s="47">
        <v>141.0</v>
      </c>
      <c r="D32" s="47">
        <v>33.0</v>
      </c>
      <c r="E32" s="47">
        <v>27.0</v>
      </c>
      <c r="F32" s="47">
        <v>38.0</v>
      </c>
      <c r="G32" s="135"/>
      <c r="H32" s="49">
        <f t="shared" si="12"/>
        <v>230</v>
      </c>
      <c r="I32" s="47">
        <v>135.0</v>
      </c>
      <c r="J32" s="47">
        <v>31.0</v>
      </c>
      <c r="K32" s="47">
        <v>27.0</v>
      </c>
      <c r="L32" s="47">
        <v>37.0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>
      <c r="A33" s="51" t="s">
        <v>26</v>
      </c>
      <c r="B33" s="52"/>
      <c r="C33" s="53"/>
      <c r="D33" s="53"/>
      <c r="E33" s="53"/>
      <c r="F33" s="53"/>
      <c r="G33" s="135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>
      <c r="A34" s="55" t="s">
        <v>27</v>
      </c>
      <c r="B34" s="56">
        <f t="shared" ref="B34:B36" si="13">SUM(C34:F34)</f>
        <v>17</v>
      </c>
      <c r="C34" s="57">
        <v>14.0</v>
      </c>
      <c r="D34" s="57">
        <v>1.0</v>
      </c>
      <c r="E34" s="57">
        <v>2.0</v>
      </c>
      <c r="F34" s="57"/>
      <c r="G34" s="135"/>
      <c r="H34" s="56">
        <f t="shared" ref="H34:H36" si="14">SUM(I34:L34)</f>
        <v>17</v>
      </c>
      <c r="I34" s="57">
        <v>14.0</v>
      </c>
      <c r="J34" s="57">
        <v>1.0</v>
      </c>
      <c r="K34" s="57">
        <v>2.0</v>
      </c>
      <c r="L34" s="57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>
      <c r="A35" s="55" t="s">
        <v>28</v>
      </c>
      <c r="B35" s="56">
        <f t="shared" si="13"/>
        <v>609</v>
      </c>
      <c r="C35" s="57">
        <v>260.0</v>
      </c>
      <c r="D35" s="57">
        <v>167.0</v>
      </c>
      <c r="E35" s="57">
        <v>110.0</v>
      </c>
      <c r="F35" s="57">
        <v>72.0</v>
      </c>
      <c r="G35" s="135"/>
      <c r="H35" s="56">
        <f t="shared" si="14"/>
        <v>580</v>
      </c>
      <c r="I35" s="57">
        <v>250.0</v>
      </c>
      <c r="J35" s="57">
        <v>151.0</v>
      </c>
      <c r="K35" s="57">
        <v>108.0</v>
      </c>
      <c r="L35" s="57">
        <v>71.0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>
      <c r="A36" s="55" t="s">
        <v>29</v>
      </c>
      <c r="B36" s="56">
        <f t="shared" si="13"/>
        <v>345</v>
      </c>
      <c r="C36" s="57">
        <v>107.0</v>
      </c>
      <c r="D36" s="57">
        <v>120.0</v>
      </c>
      <c r="E36" s="57">
        <v>83.0</v>
      </c>
      <c r="F36" s="57">
        <v>35.0</v>
      </c>
      <c r="G36" s="135"/>
      <c r="H36" s="56">
        <f t="shared" si="14"/>
        <v>313</v>
      </c>
      <c r="I36" s="57">
        <v>94.0</v>
      </c>
      <c r="J36" s="57">
        <v>114.0</v>
      </c>
      <c r="K36" s="57">
        <v>77.0</v>
      </c>
      <c r="L36" s="57">
        <v>28.0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>
      <c r="A37" s="59" t="s">
        <v>30</v>
      </c>
      <c r="B37" s="60"/>
      <c r="C37" s="61"/>
      <c r="D37" s="61"/>
      <c r="E37" s="61"/>
      <c r="F37" s="61"/>
      <c r="G37" s="135"/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>
      <c r="A38" s="63" t="s">
        <v>31</v>
      </c>
      <c r="B38" s="64">
        <f t="shared" ref="B38:B39" si="15">SUM(C38:F38)</f>
        <v>331</v>
      </c>
      <c r="C38" s="65">
        <v>43.0</v>
      </c>
      <c r="D38" s="29">
        <v>284.0</v>
      </c>
      <c r="E38" s="65">
        <v>4.0</v>
      </c>
      <c r="F38" s="65"/>
      <c r="G38" s="135"/>
      <c r="H38" s="64">
        <f t="shared" ref="H38:H39" si="16">SUM(I38:L38)</f>
        <v>304</v>
      </c>
      <c r="I38" s="65">
        <v>42.0</v>
      </c>
      <c r="J38" s="29">
        <v>262.0</v>
      </c>
      <c r="K38" s="65"/>
      <c r="L38" s="65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</row>
    <row r="39">
      <c r="A39" s="63" t="s">
        <v>32</v>
      </c>
      <c r="B39" s="64">
        <f t="shared" si="15"/>
        <v>344</v>
      </c>
      <c r="C39" s="29">
        <v>336.0</v>
      </c>
      <c r="D39" s="65">
        <v>2.0</v>
      </c>
      <c r="E39" s="65">
        <v>6.0</v>
      </c>
      <c r="F39" s="65"/>
      <c r="G39" s="135"/>
      <c r="H39" s="64">
        <f t="shared" si="16"/>
        <v>322</v>
      </c>
      <c r="I39" s="29">
        <v>315.0</v>
      </c>
      <c r="J39" s="65">
        <v>2.0</v>
      </c>
      <c r="K39" s="65">
        <v>5.0</v>
      </c>
      <c r="L39" s="65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>
      <c r="A40" s="63" t="s">
        <v>449</v>
      </c>
      <c r="B40" s="64">
        <f t="shared" ref="B40:F40" si="17">SUM(B41:B42)</f>
        <v>240</v>
      </c>
      <c r="C40" s="64">
        <f t="shared" si="17"/>
        <v>1</v>
      </c>
      <c r="D40" s="64">
        <f t="shared" si="17"/>
        <v>2</v>
      </c>
      <c r="E40" s="136">
        <f t="shared" si="17"/>
        <v>130</v>
      </c>
      <c r="F40" s="136">
        <f t="shared" si="17"/>
        <v>107</v>
      </c>
      <c r="G40" s="135"/>
      <c r="H40" s="64">
        <f t="shared" ref="H40:L40" si="18">SUM(H41:H42)</f>
        <v>230</v>
      </c>
      <c r="I40" s="64">
        <f t="shared" si="18"/>
        <v>1</v>
      </c>
      <c r="J40" s="64">
        <f t="shared" si="18"/>
        <v>2</v>
      </c>
      <c r="K40" s="136">
        <f t="shared" si="18"/>
        <v>128</v>
      </c>
      <c r="L40" s="136">
        <f t="shared" si="18"/>
        <v>99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>
      <c r="A41" s="68" t="s">
        <v>33</v>
      </c>
      <c r="B41" s="64">
        <f t="shared" ref="B41:B43" si="19">SUM(C41:F41)</f>
        <v>204</v>
      </c>
      <c r="C41" s="65">
        <v>1.0</v>
      </c>
      <c r="D41" s="65">
        <v>2.0</v>
      </c>
      <c r="E41" s="29">
        <v>130.0</v>
      </c>
      <c r="F41" s="29">
        <v>71.0</v>
      </c>
      <c r="G41" s="135"/>
      <c r="H41" s="64">
        <f t="shared" ref="H41:H43" si="20">SUM(I41:L41)</f>
        <v>194</v>
      </c>
      <c r="I41" s="65">
        <v>1.0</v>
      </c>
      <c r="J41" s="65">
        <v>2.0</v>
      </c>
      <c r="K41" s="139">
        <v>128.0</v>
      </c>
      <c r="L41" s="65">
        <v>63.0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>
      <c r="A42" s="68" t="s">
        <v>34</v>
      </c>
      <c r="B42" s="64">
        <f t="shared" si="19"/>
        <v>36</v>
      </c>
      <c r="C42" s="65"/>
      <c r="D42" s="65"/>
      <c r="E42" s="65"/>
      <c r="F42" s="65">
        <v>36.0</v>
      </c>
      <c r="G42" s="135"/>
      <c r="H42" s="64">
        <f t="shared" si="20"/>
        <v>36</v>
      </c>
      <c r="I42" s="65"/>
      <c r="J42" s="65"/>
      <c r="K42" s="65"/>
      <c r="L42" s="139">
        <v>36.0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  <row r="43">
      <c r="A43" s="63" t="s">
        <v>36</v>
      </c>
      <c r="B43" s="64">
        <f t="shared" si="19"/>
        <v>56</v>
      </c>
      <c r="C43" s="65">
        <v>1.0</v>
      </c>
      <c r="D43" s="65"/>
      <c r="E43" s="65">
        <v>55.0</v>
      </c>
      <c r="F43" s="65"/>
      <c r="G43" s="135"/>
      <c r="H43" s="64">
        <f t="shared" si="20"/>
        <v>54</v>
      </c>
      <c r="I43" s="65"/>
      <c r="J43" s="65"/>
      <c r="K43" s="65">
        <v>54.0</v>
      </c>
      <c r="L43" s="65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</row>
    <row r="44">
      <c r="A44" s="71" t="s">
        <v>37</v>
      </c>
      <c r="B44" s="72"/>
      <c r="C44" s="73"/>
      <c r="D44" s="73"/>
      <c r="E44" s="73"/>
      <c r="F44" s="73"/>
      <c r="G44" s="135"/>
      <c r="H44" s="72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</row>
    <row r="45">
      <c r="A45" s="75" t="s">
        <v>38</v>
      </c>
      <c r="B45" s="76">
        <f t="shared" ref="B45:B48" si="21">AVERAGE(C45:F45)</f>
        <v>133.9969423</v>
      </c>
      <c r="C45" s="77">
        <v>138.952230971128</v>
      </c>
      <c r="D45" s="77">
        <v>145.046527777777</v>
      </c>
      <c r="E45" s="77">
        <v>124.923589743589</v>
      </c>
      <c r="F45" s="77">
        <v>127.065420560747</v>
      </c>
      <c r="G45" s="135"/>
      <c r="H45" s="76">
        <f t="shared" ref="H45:H48" si="22">AVERAGE(I45:L45)</f>
        <v>135.3187291</v>
      </c>
      <c r="I45" s="77">
        <v>139.415083798882</v>
      </c>
      <c r="J45" s="77">
        <v>145.760902255639</v>
      </c>
      <c r="K45" s="77">
        <v>125.735294117647</v>
      </c>
      <c r="L45" s="77">
        <v>130.363636363636</v>
      </c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>
      <c r="A46" s="75" t="s">
        <v>39</v>
      </c>
      <c r="B46" s="76">
        <f t="shared" si="21"/>
        <v>128.775</v>
      </c>
      <c r="C46" s="77">
        <v>129.0</v>
      </c>
      <c r="D46" s="77">
        <v>129.0</v>
      </c>
      <c r="E46" s="77">
        <v>128.1</v>
      </c>
      <c r="F46" s="77">
        <v>129.0</v>
      </c>
      <c r="G46" s="135"/>
      <c r="H46" s="76">
        <f t="shared" si="22"/>
        <v>128.775</v>
      </c>
      <c r="I46" s="77">
        <v>129.0</v>
      </c>
      <c r="J46" s="77">
        <v>129.0</v>
      </c>
      <c r="K46" s="77">
        <v>128.1</v>
      </c>
      <c r="L46" s="77">
        <v>129.0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>
      <c r="A47" s="75" t="s">
        <v>40</v>
      </c>
      <c r="B47" s="76">
        <f t="shared" si="21"/>
        <v>327.1</v>
      </c>
      <c r="C47" s="77">
        <v>332.5</v>
      </c>
      <c r="D47" s="77">
        <v>333.3</v>
      </c>
      <c r="E47" s="77">
        <v>335.2</v>
      </c>
      <c r="F47" s="77">
        <v>307.4</v>
      </c>
      <c r="G47" s="135"/>
      <c r="H47" s="76">
        <f t="shared" si="22"/>
        <v>327.1</v>
      </c>
      <c r="I47" s="77">
        <v>332.5</v>
      </c>
      <c r="J47" s="77">
        <v>333.3</v>
      </c>
      <c r="K47" s="77">
        <v>335.2</v>
      </c>
      <c r="L47" s="77">
        <v>307.4</v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</row>
    <row r="48">
      <c r="A48" s="75" t="s">
        <v>41</v>
      </c>
      <c r="B48" s="76">
        <f t="shared" si="21"/>
        <v>10.575</v>
      </c>
      <c r="C48" s="77">
        <v>0.0</v>
      </c>
      <c r="D48" s="77">
        <v>9.0</v>
      </c>
      <c r="E48" s="77">
        <v>2.3</v>
      </c>
      <c r="F48" s="77">
        <v>31.0</v>
      </c>
      <c r="G48" s="135"/>
      <c r="H48" s="76">
        <f t="shared" si="22"/>
        <v>8.325</v>
      </c>
      <c r="I48" s="77">
        <v>0.0</v>
      </c>
      <c r="J48" s="77">
        <v>0.0</v>
      </c>
      <c r="K48" s="77">
        <v>2.3</v>
      </c>
      <c r="L48" s="77">
        <v>31.0</v>
      </c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</row>
    <row r="49">
      <c r="A49" s="79" t="s">
        <v>42</v>
      </c>
      <c r="B49" s="80"/>
      <c r="C49" s="81"/>
      <c r="D49" s="81"/>
      <c r="E49" s="81"/>
      <c r="F49" s="81"/>
      <c r="G49" s="140"/>
      <c r="H49" s="80"/>
      <c r="I49" s="81"/>
      <c r="J49" s="81"/>
      <c r="K49" s="81"/>
      <c r="L49" s="81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>
      <c r="A50" s="82" t="s">
        <v>411</v>
      </c>
      <c r="B50" s="109">
        <f t="shared" ref="B50:B88" si="23">SUM(C50:F50)</f>
        <v>189</v>
      </c>
      <c r="C50" s="113">
        <v>64.0</v>
      </c>
      <c r="D50" s="113">
        <v>58.0</v>
      </c>
      <c r="E50" s="82">
        <v>4.0</v>
      </c>
      <c r="F50" s="29">
        <v>63.0</v>
      </c>
      <c r="G50" s="135"/>
      <c r="H50" s="109">
        <f t="shared" ref="H50:H64" si="24">SUM(I50:L50)</f>
        <v>189</v>
      </c>
      <c r="I50" s="113">
        <v>64.0</v>
      </c>
      <c r="J50" s="113">
        <v>58.0</v>
      </c>
      <c r="K50" s="82">
        <v>4.0</v>
      </c>
      <c r="L50" s="29">
        <v>63.0</v>
      </c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>
      <c r="A51" s="82" t="s">
        <v>410</v>
      </c>
      <c r="B51" s="109">
        <f t="shared" si="23"/>
        <v>179</v>
      </c>
      <c r="C51" s="113">
        <v>12.0</v>
      </c>
      <c r="D51" s="113">
        <v>12.0</v>
      </c>
      <c r="E51" s="66">
        <v>155.0</v>
      </c>
      <c r="F51" s="83"/>
      <c r="G51" s="135"/>
      <c r="H51" s="109">
        <f t="shared" si="24"/>
        <v>179</v>
      </c>
      <c r="I51" s="113">
        <v>12.0</v>
      </c>
      <c r="J51" s="113">
        <v>12.0</v>
      </c>
      <c r="K51" s="66">
        <v>155.0</v>
      </c>
      <c r="L51" s="83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>
      <c r="A52" s="125" t="s">
        <v>409</v>
      </c>
      <c r="B52" s="109">
        <f t="shared" si="23"/>
        <v>142</v>
      </c>
      <c r="C52" s="110">
        <v>113.0</v>
      </c>
      <c r="D52" s="113">
        <v>2.0</v>
      </c>
      <c r="E52" s="83">
        <v>26.0</v>
      </c>
      <c r="F52" s="83">
        <v>1.0</v>
      </c>
      <c r="G52" s="135"/>
      <c r="H52" s="109">
        <f t="shared" si="24"/>
        <v>142</v>
      </c>
      <c r="I52" s="110">
        <v>113.0</v>
      </c>
      <c r="J52" s="113">
        <v>2.0</v>
      </c>
      <c r="K52" s="83">
        <v>26.0</v>
      </c>
      <c r="L52" s="83">
        <v>1.0</v>
      </c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>
      <c r="A53" s="82" t="s">
        <v>414</v>
      </c>
      <c r="B53" s="109">
        <f t="shared" si="23"/>
        <v>85</v>
      </c>
      <c r="C53" s="113">
        <v>8.0</v>
      </c>
      <c r="D53" s="110">
        <v>76.0</v>
      </c>
      <c r="E53" s="83">
        <v>1.0</v>
      </c>
      <c r="F53" s="83"/>
      <c r="G53" s="135"/>
      <c r="H53" s="109">
        <f t="shared" si="24"/>
        <v>85</v>
      </c>
      <c r="I53" s="113">
        <v>8.0</v>
      </c>
      <c r="J53" s="110">
        <v>76.0</v>
      </c>
      <c r="K53" s="83">
        <v>1.0</v>
      </c>
      <c r="L53" s="83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>
      <c r="A54" s="82" t="s">
        <v>419</v>
      </c>
      <c r="B54" s="109">
        <f t="shared" si="23"/>
        <v>77</v>
      </c>
      <c r="C54" s="113">
        <v>1.0</v>
      </c>
      <c r="D54" s="110">
        <v>76.0</v>
      </c>
      <c r="E54" s="83"/>
      <c r="F54" s="83"/>
      <c r="G54" s="140"/>
      <c r="H54" s="109">
        <f t="shared" si="24"/>
        <v>77</v>
      </c>
      <c r="I54" s="113">
        <v>1.0</v>
      </c>
      <c r="J54" s="110">
        <v>76.0</v>
      </c>
      <c r="K54" s="83"/>
      <c r="L54" s="83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>
      <c r="A55" s="82" t="s">
        <v>412</v>
      </c>
      <c r="B55" s="109">
        <f t="shared" si="23"/>
        <v>72</v>
      </c>
      <c r="C55" s="113">
        <v>72.0</v>
      </c>
      <c r="D55" s="113"/>
      <c r="E55" s="82"/>
      <c r="F55" s="82"/>
      <c r="G55" s="140"/>
      <c r="H55" s="109">
        <f t="shared" si="24"/>
        <v>72</v>
      </c>
      <c r="I55" s="113">
        <v>72.0</v>
      </c>
      <c r="J55" s="113"/>
      <c r="K55" s="82"/>
      <c r="L55" s="82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>
      <c r="A56" s="82" t="s">
        <v>422</v>
      </c>
      <c r="B56" s="109">
        <f t="shared" si="23"/>
        <v>69</v>
      </c>
      <c r="C56" s="113">
        <v>56.0</v>
      </c>
      <c r="D56" s="113">
        <v>13.0</v>
      </c>
      <c r="E56" s="83"/>
      <c r="F56" s="83"/>
      <c r="G56" s="140"/>
      <c r="H56" s="109">
        <f t="shared" si="24"/>
        <v>69</v>
      </c>
      <c r="I56" s="113">
        <v>56.0</v>
      </c>
      <c r="J56" s="113">
        <v>13.0</v>
      </c>
      <c r="K56" s="83"/>
      <c r="L56" s="83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>
      <c r="A57" s="82" t="s">
        <v>413</v>
      </c>
      <c r="B57" s="109">
        <f t="shared" si="23"/>
        <v>36</v>
      </c>
      <c r="C57" s="115"/>
      <c r="D57" s="113"/>
      <c r="E57" s="83"/>
      <c r="F57" s="83">
        <v>36.0</v>
      </c>
      <c r="G57" s="140"/>
      <c r="H57" s="109">
        <f t="shared" si="24"/>
        <v>36</v>
      </c>
      <c r="I57" s="115"/>
      <c r="J57" s="113"/>
      <c r="K57" s="83"/>
      <c r="L57" s="83">
        <v>36.0</v>
      </c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>
      <c r="A58" s="82" t="s">
        <v>416</v>
      </c>
      <c r="B58" s="109">
        <f t="shared" si="23"/>
        <v>19</v>
      </c>
      <c r="C58" s="113">
        <v>1.0</v>
      </c>
      <c r="D58" s="113">
        <v>14.0</v>
      </c>
      <c r="E58" s="81"/>
      <c r="F58" s="82">
        <v>4.0</v>
      </c>
      <c r="G58" s="140"/>
      <c r="H58" s="109">
        <f t="shared" si="24"/>
        <v>19</v>
      </c>
      <c r="I58" s="113">
        <v>1.0</v>
      </c>
      <c r="J58" s="113">
        <v>14.0</v>
      </c>
      <c r="K58" s="81"/>
      <c r="L58" s="82">
        <v>4.0</v>
      </c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</row>
    <row r="59">
      <c r="A59" s="82" t="s">
        <v>437</v>
      </c>
      <c r="B59" s="109">
        <f t="shared" si="23"/>
        <v>12</v>
      </c>
      <c r="C59" s="113"/>
      <c r="D59" s="83">
        <v>12.0</v>
      </c>
      <c r="E59" s="84"/>
      <c r="F59" s="84"/>
      <c r="G59" s="140"/>
      <c r="H59" s="109">
        <f t="shared" si="24"/>
        <v>12</v>
      </c>
      <c r="I59" s="113"/>
      <c r="J59" s="83">
        <v>12.0</v>
      </c>
      <c r="K59" s="84"/>
      <c r="L59" s="84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</row>
    <row r="60">
      <c r="A60" s="82" t="s">
        <v>428</v>
      </c>
      <c r="B60" s="109">
        <f t="shared" si="23"/>
        <v>11</v>
      </c>
      <c r="C60" s="113">
        <v>11.0</v>
      </c>
      <c r="D60" s="84"/>
      <c r="E60" s="82"/>
      <c r="F60" s="81"/>
      <c r="G60" s="140"/>
      <c r="H60" s="109">
        <f t="shared" si="24"/>
        <v>11</v>
      </c>
      <c r="I60" s="113">
        <v>11.0</v>
      </c>
      <c r="J60" s="84"/>
      <c r="K60" s="82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</row>
    <row r="61">
      <c r="A61" s="82" t="s">
        <v>420</v>
      </c>
      <c r="B61" s="109">
        <f t="shared" si="23"/>
        <v>9</v>
      </c>
      <c r="C61" s="113">
        <v>9.0</v>
      </c>
      <c r="D61" s="83"/>
      <c r="E61" s="83"/>
      <c r="F61" s="83"/>
      <c r="G61" s="135"/>
      <c r="H61" s="109">
        <f t="shared" si="24"/>
        <v>9</v>
      </c>
      <c r="I61" s="113">
        <v>9.0</v>
      </c>
      <c r="J61" s="83"/>
      <c r="K61" s="83"/>
      <c r="L61" s="83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</row>
    <row r="62">
      <c r="A62" s="82" t="s">
        <v>418</v>
      </c>
      <c r="B62" s="109">
        <f t="shared" si="23"/>
        <v>8</v>
      </c>
      <c r="C62" s="113">
        <v>3.0</v>
      </c>
      <c r="D62" s="113">
        <v>5.0</v>
      </c>
      <c r="E62" s="83"/>
      <c r="F62" s="83"/>
      <c r="G62" s="135"/>
      <c r="H62" s="109">
        <f t="shared" si="24"/>
        <v>8</v>
      </c>
      <c r="I62" s="113">
        <v>3.0</v>
      </c>
      <c r="J62" s="113">
        <v>5.0</v>
      </c>
      <c r="K62" s="83"/>
      <c r="L62" s="83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</row>
    <row r="63">
      <c r="A63" s="82" t="s">
        <v>427</v>
      </c>
      <c r="B63" s="109">
        <f t="shared" si="23"/>
        <v>8</v>
      </c>
      <c r="C63" s="113">
        <v>8.0</v>
      </c>
      <c r="D63" s="113"/>
      <c r="E63" s="82"/>
      <c r="F63" s="81"/>
      <c r="G63" s="135"/>
      <c r="H63" s="109">
        <f t="shared" si="24"/>
        <v>8</v>
      </c>
      <c r="I63" s="113">
        <v>8.0</v>
      </c>
      <c r="J63" s="113"/>
      <c r="K63" s="82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</row>
    <row r="64">
      <c r="A64" s="82" t="s">
        <v>438</v>
      </c>
      <c r="B64" s="109">
        <f t="shared" si="23"/>
        <v>6</v>
      </c>
      <c r="C64" s="113"/>
      <c r="D64" s="83"/>
      <c r="E64" s="82">
        <v>6.0</v>
      </c>
      <c r="F64" s="82"/>
      <c r="G64" s="135"/>
      <c r="H64" s="109">
        <f t="shared" si="24"/>
        <v>6</v>
      </c>
      <c r="I64" s="113"/>
      <c r="J64" s="83"/>
      <c r="K64" s="82">
        <v>6.0</v>
      </c>
      <c r="L64" s="82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</row>
    <row r="65">
      <c r="A65" s="141" t="s">
        <v>425</v>
      </c>
      <c r="B65" s="142">
        <f t="shared" si="23"/>
        <v>5</v>
      </c>
      <c r="C65" s="143">
        <v>5.0</v>
      </c>
      <c r="D65" s="144"/>
      <c r="E65" s="141"/>
      <c r="F65" s="141"/>
      <c r="G65" s="13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</row>
    <row r="66">
      <c r="A66" s="141" t="s">
        <v>439</v>
      </c>
      <c r="B66" s="142">
        <f t="shared" si="23"/>
        <v>5</v>
      </c>
      <c r="C66" s="143">
        <v>3.0</v>
      </c>
      <c r="D66" s="143"/>
      <c r="E66" s="146">
        <v>2.0</v>
      </c>
      <c r="F66" s="146"/>
      <c r="G66" s="13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</row>
    <row r="67">
      <c r="A67" s="144" t="s">
        <v>435</v>
      </c>
      <c r="B67" s="142">
        <f t="shared" si="23"/>
        <v>4</v>
      </c>
      <c r="C67" s="143"/>
      <c r="D67" s="143">
        <v>4.0</v>
      </c>
      <c r="E67" s="143"/>
      <c r="F67" s="144"/>
      <c r="G67" s="147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</row>
    <row r="68">
      <c r="A68" s="144" t="s">
        <v>417</v>
      </c>
      <c r="B68" s="142">
        <f t="shared" si="23"/>
        <v>4</v>
      </c>
      <c r="C68" s="143">
        <v>4.0</v>
      </c>
      <c r="D68" s="143"/>
      <c r="E68" s="144"/>
      <c r="F68" s="143"/>
      <c r="G68" s="147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</row>
    <row r="69">
      <c r="A69" s="144" t="s">
        <v>434</v>
      </c>
      <c r="B69" s="142">
        <f t="shared" si="23"/>
        <v>3</v>
      </c>
      <c r="C69" s="143">
        <v>1.0</v>
      </c>
      <c r="D69" s="146">
        <v>2.0</v>
      </c>
      <c r="E69" s="143"/>
      <c r="F69" s="143"/>
      <c r="G69" s="140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</row>
    <row r="70">
      <c r="A70" s="144" t="s">
        <v>450</v>
      </c>
      <c r="B70" s="142">
        <f t="shared" si="23"/>
        <v>3</v>
      </c>
      <c r="C70" s="143">
        <v>2.0</v>
      </c>
      <c r="D70" s="144"/>
      <c r="E70" s="143"/>
      <c r="F70" s="146">
        <v>1.0</v>
      </c>
      <c r="G70" s="140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</row>
    <row r="71">
      <c r="A71" s="144" t="s">
        <v>415</v>
      </c>
      <c r="B71" s="142">
        <f t="shared" si="23"/>
        <v>3</v>
      </c>
      <c r="C71" s="143"/>
      <c r="D71" s="146">
        <v>3.0</v>
      </c>
      <c r="E71" s="144"/>
      <c r="F71" s="144"/>
      <c r="G71" s="140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</row>
    <row r="72">
      <c r="A72" s="144" t="s">
        <v>421</v>
      </c>
      <c r="B72" s="142">
        <f t="shared" si="23"/>
        <v>2</v>
      </c>
      <c r="C72" s="143"/>
      <c r="D72" s="143">
        <v>1.0</v>
      </c>
      <c r="E72" s="146">
        <v>1.0</v>
      </c>
      <c r="F72" s="144"/>
      <c r="G72" s="13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</row>
    <row r="73">
      <c r="A73" s="144" t="s">
        <v>433</v>
      </c>
      <c r="B73" s="142">
        <f t="shared" si="23"/>
        <v>2</v>
      </c>
      <c r="C73" s="143">
        <v>2.0</v>
      </c>
      <c r="D73" s="144"/>
      <c r="E73" s="144"/>
      <c r="F73" s="144"/>
      <c r="G73" s="140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</row>
    <row r="74">
      <c r="A74" s="144" t="s">
        <v>451</v>
      </c>
      <c r="B74" s="142">
        <f t="shared" si="23"/>
        <v>2</v>
      </c>
      <c r="C74" s="148"/>
      <c r="D74" s="143">
        <v>2.0</v>
      </c>
      <c r="E74" s="144"/>
      <c r="F74" s="144"/>
      <c r="G74" s="140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</row>
    <row r="75">
      <c r="A75" s="141" t="s">
        <v>423</v>
      </c>
      <c r="B75" s="142">
        <f t="shared" si="23"/>
        <v>2</v>
      </c>
      <c r="C75" s="143">
        <v>1.0</v>
      </c>
      <c r="D75" s="146">
        <v>1.0</v>
      </c>
      <c r="E75" s="141"/>
      <c r="F75" s="141"/>
      <c r="G75" s="149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</row>
    <row r="76">
      <c r="A76" s="144" t="s">
        <v>452</v>
      </c>
      <c r="B76" s="142">
        <f t="shared" si="23"/>
        <v>2</v>
      </c>
      <c r="C76" s="148"/>
      <c r="D76" s="143">
        <v>2.0</v>
      </c>
      <c r="E76" s="144"/>
      <c r="F76" s="144"/>
      <c r="G76" s="150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</row>
    <row r="77">
      <c r="A77" s="144" t="s">
        <v>432</v>
      </c>
      <c r="B77" s="142">
        <f t="shared" si="23"/>
        <v>1</v>
      </c>
      <c r="C77" s="143">
        <v>1.0</v>
      </c>
      <c r="D77" s="144"/>
      <c r="E77" s="144"/>
      <c r="F77" s="144"/>
      <c r="G77" s="151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</row>
    <row r="78">
      <c r="A78" s="144" t="s">
        <v>453</v>
      </c>
      <c r="B78" s="142">
        <f t="shared" si="23"/>
        <v>1</v>
      </c>
      <c r="C78" s="143">
        <v>1.0</v>
      </c>
      <c r="D78" s="144"/>
      <c r="E78" s="144"/>
      <c r="F78" s="144"/>
      <c r="G78" s="151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</row>
    <row r="79">
      <c r="A79" s="144" t="s">
        <v>454</v>
      </c>
      <c r="B79" s="142">
        <f t="shared" si="23"/>
        <v>1</v>
      </c>
      <c r="C79" s="148"/>
      <c r="D79" s="146">
        <v>1.0</v>
      </c>
      <c r="E79" s="144"/>
      <c r="F79" s="143"/>
      <c r="G79" s="150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</row>
    <row r="80">
      <c r="A80" s="144" t="s">
        <v>424</v>
      </c>
      <c r="B80" s="142">
        <f t="shared" si="23"/>
        <v>1</v>
      </c>
      <c r="C80" s="143">
        <v>1.0</v>
      </c>
      <c r="D80" s="144"/>
      <c r="E80" s="144"/>
      <c r="F80" s="144"/>
      <c r="G80" s="150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</row>
    <row r="81">
      <c r="A81" s="144" t="s">
        <v>455</v>
      </c>
      <c r="B81" s="142">
        <f t="shared" si="23"/>
        <v>1</v>
      </c>
      <c r="C81" s="148"/>
      <c r="D81" s="143">
        <v>1.0</v>
      </c>
      <c r="E81" s="143"/>
      <c r="F81" s="144"/>
      <c r="G81" s="149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</row>
    <row r="82">
      <c r="A82" s="144" t="s">
        <v>456</v>
      </c>
      <c r="B82" s="142">
        <f t="shared" si="23"/>
        <v>1</v>
      </c>
      <c r="C82" s="143"/>
      <c r="D82" s="144"/>
      <c r="E82" s="144"/>
      <c r="F82" s="146">
        <v>1.0</v>
      </c>
      <c r="G82" s="147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</row>
    <row r="83">
      <c r="A83" s="144" t="s">
        <v>457</v>
      </c>
      <c r="B83" s="142">
        <f t="shared" si="23"/>
        <v>1</v>
      </c>
      <c r="C83" s="143"/>
      <c r="D83" s="146">
        <v>1.0</v>
      </c>
      <c r="E83" s="144"/>
      <c r="F83" s="144"/>
      <c r="G83" s="147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</row>
    <row r="84">
      <c r="A84" s="141" t="s">
        <v>429</v>
      </c>
      <c r="B84" s="142">
        <f t="shared" si="23"/>
        <v>1</v>
      </c>
      <c r="C84" s="143"/>
      <c r="D84" s="146">
        <v>1.0</v>
      </c>
      <c r="E84" s="141"/>
      <c r="F84" s="141"/>
      <c r="G84" s="147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</row>
    <row r="85">
      <c r="A85" s="144" t="s">
        <v>458</v>
      </c>
      <c r="B85" s="142">
        <f t="shared" si="23"/>
        <v>1</v>
      </c>
      <c r="C85" s="143"/>
      <c r="D85" s="144"/>
      <c r="E85" s="144"/>
      <c r="F85" s="146">
        <v>1.0</v>
      </c>
      <c r="G85" s="140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</row>
    <row r="86">
      <c r="A86" s="144" t="s">
        <v>459</v>
      </c>
      <c r="B86" s="142">
        <f t="shared" si="23"/>
        <v>1</v>
      </c>
      <c r="C86" s="143">
        <v>1.0</v>
      </c>
      <c r="D86" s="144"/>
      <c r="E86" s="144"/>
      <c r="F86" s="144"/>
      <c r="G86" s="140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</row>
    <row r="87">
      <c r="A87" s="144" t="s">
        <v>460</v>
      </c>
      <c r="B87" s="142">
        <f t="shared" si="23"/>
        <v>1</v>
      </c>
      <c r="C87" s="143">
        <v>1.0</v>
      </c>
      <c r="D87" s="144"/>
      <c r="E87" s="144"/>
      <c r="F87" s="144"/>
      <c r="G87" s="140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</row>
    <row r="88">
      <c r="A88" s="144" t="s">
        <v>461</v>
      </c>
      <c r="B88" s="142">
        <f t="shared" si="23"/>
        <v>1</v>
      </c>
      <c r="C88" s="144"/>
      <c r="D88" s="143">
        <v>1.0</v>
      </c>
      <c r="E88" s="144"/>
      <c r="F88" s="144"/>
      <c r="G88" s="140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</row>
    <row r="89">
      <c r="A89" s="152"/>
      <c r="B89" s="142"/>
      <c r="C89" s="143"/>
      <c r="D89" s="144"/>
      <c r="E89" s="141"/>
      <c r="F89" s="141"/>
      <c r="G89" s="13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</row>
    <row r="90">
      <c r="A90" s="94"/>
      <c r="B90" s="95"/>
      <c r="G90" s="135"/>
    </row>
    <row r="91">
      <c r="A91" s="94"/>
      <c r="B91" s="95"/>
      <c r="G91" s="135"/>
    </row>
    <row r="92">
      <c r="A92" s="94"/>
      <c r="B92" s="95"/>
      <c r="G92" s="135"/>
    </row>
    <row r="93">
      <c r="A93" s="94"/>
      <c r="B93" s="95"/>
      <c r="G93" s="135"/>
    </row>
    <row r="94">
      <c r="A94" s="94"/>
      <c r="B94" s="95"/>
      <c r="G94" s="135"/>
    </row>
    <row r="95">
      <c r="A95" s="94"/>
      <c r="B95" s="95"/>
      <c r="G95" s="135"/>
    </row>
    <row r="96">
      <c r="A96" s="94"/>
      <c r="B96" s="95"/>
      <c r="G96" s="135"/>
    </row>
    <row r="97">
      <c r="A97" s="94"/>
      <c r="B97" s="95"/>
      <c r="G97" s="135"/>
    </row>
    <row r="98">
      <c r="A98" s="94"/>
      <c r="B98" s="95"/>
      <c r="G98" s="135"/>
    </row>
    <row r="99">
      <c r="A99" s="94"/>
      <c r="B99" s="95"/>
      <c r="G99" s="135"/>
    </row>
    <row r="100">
      <c r="A100" s="94"/>
      <c r="B100" s="95"/>
      <c r="G100" s="135"/>
    </row>
    <row r="101">
      <c r="A101" s="94"/>
      <c r="B101" s="95"/>
      <c r="G101" s="135"/>
    </row>
    <row r="102">
      <c r="A102" s="94"/>
      <c r="B102" s="95"/>
      <c r="G102" s="135"/>
    </row>
    <row r="103">
      <c r="A103" s="94"/>
      <c r="B103" s="95"/>
      <c r="G103" s="135"/>
    </row>
    <row r="104">
      <c r="A104" s="94"/>
      <c r="B104" s="95"/>
      <c r="G104" s="135"/>
    </row>
    <row r="105">
      <c r="A105" s="94"/>
      <c r="B105" s="95"/>
      <c r="G105" s="135"/>
    </row>
    <row r="106">
      <c r="A106" s="94"/>
      <c r="B106" s="95"/>
      <c r="G106" s="135"/>
    </row>
    <row r="107">
      <c r="A107" s="94"/>
      <c r="B107" s="95"/>
      <c r="G107" s="135"/>
    </row>
    <row r="108">
      <c r="A108" s="94"/>
      <c r="B108" s="95"/>
      <c r="G108" s="135"/>
    </row>
    <row r="109">
      <c r="A109" s="94"/>
      <c r="B109" s="95"/>
      <c r="G109" s="135"/>
    </row>
    <row r="110">
      <c r="A110" s="94"/>
      <c r="B110" s="95"/>
      <c r="G110" s="135"/>
    </row>
    <row r="111">
      <c r="A111" s="94"/>
      <c r="B111" s="95"/>
      <c r="G111" s="135"/>
    </row>
    <row r="112">
      <c r="A112" s="94"/>
      <c r="B112" s="95"/>
      <c r="G112" s="135"/>
    </row>
    <row r="113">
      <c r="A113" s="94"/>
      <c r="B113" s="95"/>
      <c r="G113" s="135"/>
    </row>
    <row r="114">
      <c r="A114" s="94"/>
      <c r="B114" s="95"/>
      <c r="G114" s="135"/>
    </row>
    <row r="115">
      <c r="A115" s="94"/>
      <c r="B115" s="95"/>
      <c r="G115" s="135"/>
    </row>
    <row r="116">
      <c r="A116" s="94"/>
      <c r="B116" s="95"/>
      <c r="G116" s="135"/>
    </row>
    <row r="117">
      <c r="A117" s="94"/>
      <c r="B117" s="95"/>
      <c r="G117" s="135"/>
    </row>
    <row r="118">
      <c r="A118" s="94"/>
      <c r="B118" s="95"/>
      <c r="G118" s="135"/>
    </row>
    <row r="119">
      <c r="A119" s="94"/>
      <c r="B119" s="95"/>
      <c r="G119" s="135"/>
    </row>
    <row r="120">
      <c r="A120" s="94"/>
      <c r="B120" s="95"/>
      <c r="G120" s="135"/>
    </row>
    <row r="121">
      <c r="A121" s="94"/>
      <c r="B121" s="95"/>
      <c r="G121" s="135"/>
    </row>
    <row r="122">
      <c r="A122" s="94"/>
      <c r="B122" s="95"/>
      <c r="G122" s="135"/>
    </row>
    <row r="123">
      <c r="A123" s="94"/>
      <c r="B123" s="95"/>
      <c r="G123" s="135"/>
    </row>
    <row r="124">
      <c r="A124" s="94"/>
      <c r="B124" s="95"/>
      <c r="G124" s="135"/>
    </row>
    <row r="125">
      <c r="A125" s="94"/>
      <c r="B125" s="95"/>
      <c r="G125" s="135"/>
    </row>
    <row r="126">
      <c r="A126" s="94"/>
      <c r="B126" s="95"/>
      <c r="G126" s="135"/>
    </row>
    <row r="127">
      <c r="A127" s="94"/>
      <c r="B127" s="95"/>
      <c r="G127" s="135"/>
    </row>
    <row r="128">
      <c r="A128" s="94"/>
      <c r="B128" s="95"/>
      <c r="G128" s="135"/>
    </row>
    <row r="129">
      <c r="A129" s="94"/>
      <c r="B129" s="95"/>
      <c r="G129" s="135"/>
    </row>
    <row r="130">
      <c r="A130" s="94"/>
      <c r="B130" s="95"/>
      <c r="G130" s="135"/>
    </row>
    <row r="131">
      <c r="A131" s="94"/>
      <c r="B131" s="95"/>
      <c r="G131" s="135"/>
    </row>
    <row r="132">
      <c r="A132" s="94"/>
      <c r="B132" s="95"/>
      <c r="G132" s="135"/>
    </row>
    <row r="133">
      <c r="A133" s="94"/>
      <c r="B133" s="95"/>
      <c r="G133" s="135"/>
    </row>
    <row r="134">
      <c r="A134" s="94"/>
      <c r="B134" s="95"/>
      <c r="G134" s="135"/>
    </row>
    <row r="135">
      <c r="A135" s="94"/>
      <c r="B135" s="95"/>
      <c r="G135" s="135"/>
    </row>
    <row r="136">
      <c r="A136" s="94"/>
      <c r="B136" s="95"/>
      <c r="G136" s="135"/>
    </row>
    <row r="137">
      <c r="A137" s="94"/>
      <c r="B137" s="95"/>
      <c r="G137" s="135"/>
    </row>
    <row r="138">
      <c r="A138" s="94"/>
      <c r="B138" s="95"/>
      <c r="G138" s="135"/>
    </row>
    <row r="139">
      <c r="A139" s="94"/>
      <c r="B139" s="95"/>
      <c r="G139" s="135"/>
    </row>
    <row r="140">
      <c r="A140" s="94"/>
      <c r="B140" s="95"/>
      <c r="G140" s="135"/>
    </row>
    <row r="141">
      <c r="A141" s="94"/>
      <c r="B141" s="95"/>
      <c r="G141" s="135"/>
    </row>
    <row r="142">
      <c r="A142" s="94"/>
      <c r="B142" s="95"/>
      <c r="G142" s="135"/>
    </row>
    <row r="143">
      <c r="A143" s="94"/>
      <c r="B143" s="95"/>
      <c r="G143" s="135"/>
    </row>
    <row r="144">
      <c r="A144" s="94"/>
      <c r="B144" s="95"/>
      <c r="G144" s="135"/>
    </row>
    <row r="145">
      <c r="A145" s="94"/>
      <c r="B145" s="95"/>
      <c r="G145" s="135"/>
    </row>
    <row r="146">
      <c r="A146" s="94"/>
      <c r="B146" s="95"/>
      <c r="G146" s="135"/>
    </row>
    <row r="147">
      <c r="A147" s="94"/>
      <c r="B147" s="95"/>
      <c r="G147" s="135"/>
    </row>
    <row r="148">
      <c r="A148" s="94"/>
      <c r="B148" s="95"/>
      <c r="G148" s="135"/>
    </row>
    <row r="149">
      <c r="A149" s="94"/>
      <c r="B149" s="95"/>
      <c r="G149" s="135"/>
    </row>
    <row r="150">
      <c r="A150" s="94"/>
      <c r="B150" s="95"/>
      <c r="G150" s="135"/>
    </row>
    <row r="151">
      <c r="A151" s="94"/>
      <c r="B151" s="95"/>
      <c r="G151" s="135"/>
    </row>
    <row r="152">
      <c r="A152" s="94"/>
      <c r="B152" s="95"/>
      <c r="G152" s="135"/>
    </row>
    <row r="153">
      <c r="A153" s="94"/>
      <c r="B153" s="95"/>
      <c r="G153" s="135"/>
    </row>
    <row r="154">
      <c r="A154" s="94"/>
      <c r="B154" s="95"/>
      <c r="G154" s="135"/>
    </row>
    <row r="155">
      <c r="A155" s="94"/>
      <c r="B155" s="95"/>
      <c r="G155" s="135"/>
    </row>
    <row r="156">
      <c r="A156" s="94"/>
      <c r="B156" s="95"/>
      <c r="G156" s="135"/>
    </row>
    <row r="157">
      <c r="A157" s="94"/>
      <c r="B157" s="95"/>
      <c r="G157" s="135"/>
    </row>
    <row r="158">
      <c r="A158" s="94"/>
      <c r="B158" s="95"/>
      <c r="G158" s="135"/>
    </row>
    <row r="159">
      <c r="A159" s="94"/>
      <c r="B159" s="95"/>
      <c r="G159" s="135"/>
    </row>
    <row r="160">
      <c r="A160" s="94"/>
      <c r="B160" s="95"/>
      <c r="G160" s="135"/>
    </row>
    <row r="161">
      <c r="A161" s="94"/>
      <c r="B161" s="95"/>
      <c r="G161" s="135"/>
    </row>
    <row r="162">
      <c r="A162" s="94"/>
      <c r="B162" s="95"/>
      <c r="G162" s="135"/>
    </row>
    <row r="163">
      <c r="A163" s="94"/>
      <c r="B163" s="95"/>
      <c r="G163" s="135"/>
    </row>
    <row r="164">
      <c r="A164" s="94"/>
      <c r="B164" s="95"/>
      <c r="G164" s="135"/>
    </row>
    <row r="165">
      <c r="A165" s="94"/>
      <c r="B165" s="95"/>
      <c r="G165" s="135"/>
    </row>
    <row r="166">
      <c r="A166" s="94"/>
      <c r="B166" s="95"/>
      <c r="G166" s="135"/>
    </row>
    <row r="167">
      <c r="A167" s="94"/>
      <c r="B167" s="95"/>
      <c r="G167" s="135"/>
    </row>
    <row r="168">
      <c r="A168" s="94"/>
      <c r="B168" s="95"/>
      <c r="G168" s="135"/>
    </row>
    <row r="169">
      <c r="A169" s="94"/>
      <c r="B169" s="95"/>
      <c r="G169" s="135"/>
    </row>
    <row r="170">
      <c r="A170" s="94"/>
      <c r="B170" s="95"/>
      <c r="G170" s="135"/>
    </row>
    <row r="171">
      <c r="A171" s="94"/>
      <c r="B171" s="95"/>
      <c r="G171" s="135"/>
    </row>
    <row r="172">
      <c r="A172" s="94"/>
      <c r="B172" s="95"/>
      <c r="G172" s="135"/>
    </row>
    <row r="173">
      <c r="A173" s="94"/>
      <c r="B173" s="95"/>
      <c r="G173" s="135"/>
    </row>
    <row r="174">
      <c r="A174" s="94"/>
      <c r="B174" s="95"/>
      <c r="G174" s="135"/>
    </row>
    <row r="175">
      <c r="A175" s="94"/>
      <c r="B175" s="95"/>
      <c r="G175" s="135"/>
    </row>
    <row r="176">
      <c r="A176" s="94"/>
      <c r="B176" s="95"/>
      <c r="G176" s="135"/>
    </row>
    <row r="177">
      <c r="A177" s="94"/>
      <c r="B177" s="95"/>
      <c r="G177" s="135"/>
    </row>
    <row r="178">
      <c r="A178" s="94"/>
      <c r="B178" s="95"/>
      <c r="G178" s="135"/>
    </row>
    <row r="179">
      <c r="A179" s="94"/>
      <c r="B179" s="95"/>
      <c r="G179" s="135"/>
    </row>
    <row r="180">
      <c r="A180" s="94"/>
      <c r="B180" s="95"/>
      <c r="G180" s="135"/>
    </row>
    <row r="181">
      <c r="A181" s="94"/>
      <c r="B181" s="95"/>
      <c r="G181" s="135"/>
    </row>
    <row r="182">
      <c r="A182" s="94"/>
      <c r="B182" s="95"/>
      <c r="G182" s="135"/>
    </row>
    <row r="183">
      <c r="A183" s="94"/>
      <c r="B183" s="95"/>
      <c r="G183" s="135"/>
    </row>
    <row r="184">
      <c r="A184" s="94"/>
      <c r="B184" s="95"/>
      <c r="G184" s="135"/>
    </row>
    <row r="185">
      <c r="A185" s="94"/>
      <c r="B185" s="95"/>
      <c r="G185" s="135"/>
    </row>
    <row r="186">
      <c r="A186" s="94"/>
      <c r="B186" s="95"/>
      <c r="G186" s="135"/>
    </row>
    <row r="187">
      <c r="A187" s="94"/>
      <c r="B187" s="95"/>
      <c r="G187" s="135"/>
    </row>
    <row r="188">
      <c r="A188" s="94"/>
      <c r="B188" s="95"/>
      <c r="G188" s="135"/>
    </row>
    <row r="189">
      <c r="A189" s="94"/>
      <c r="B189" s="95"/>
      <c r="G189" s="135"/>
    </row>
    <row r="190">
      <c r="A190" s="94"/>
      <c r="B190" s="95"/>
      <c r="G190" s="135"/>
    </row>
    <row r="191">
      <c r="A191" s="94"/>
      <c r="B191" s="95"/>
      <c r="G191" s="135"/>
    </row>
    <row r="192">
      <c r="A192" s="94"/>
      <c r="B192" s="95"/>
      <c r="G192" s="135"/>
    </row>
    <row r="193">
      <c r="A193" s="94"/>
      <c r="B193" s="95"/>
      <c r="G193" s="135"/>
    </row>
    <row r="194">
      <c r="A194" s="94"/>
      <c r="B194" s="95"/>
      <c r="G194" s="135"/>
    </row>
    <row r="195">
      <c r="A195" s="94"/>
      <c r="B195" s="95"/>
      <c r="G195" s="135"/>
    </row>
    <row r="196">
      <c r="A196" s="94"/>
      <c r="B196" s="95"/>
      <c r="G196" s="135"/>
    </row>
    <row r="197">
      <c r="A197" s="94"/>
      <c r="B197" s="95"/>
      <c r="G197" s="135"/>
    </row>
    <row r="198">
      <c r="A198" s="94"/>
      <c r="B198" s="95"/>
      <c r="G198" s="135"/>
    </row>
    <row r="199">
      <c r="A199" s="94"/>
      <c r="B199" s="95"/>
      <c r="G199" s="135"/>
    </row>
    <row r="200">
      <c r="A200" s="94"/>
      <c r="B200" s="95"/>
      <c r="G200" s="135"/>
    </row>
    <row r="201">
      <c r="A201" s="94"/>
      <c r="B201" s="95"/>
      <c r="G201" s="135"/>
    </row>
    <row r="202">
      <c r="A202" s="94"/>
      <c r="B202" s="95"/>
      <c r="G202" s="135"/>
    </row>
    <row r="203">
      <c r="A203" s="94"/>
      <c r="B203" s="95"/>
      <c r="G203" s="135"/>
    </row>
    <row r="204">
      <c r="A204" s="94"/>
      <c r="B204" s="95"/>
      <c r="G204" s="135"/>
    </row>
    <row r="205">
      <c r="A205" s="94"/>
      <c r="B205" s="95"/>
      <c r="G205" s="135"/>
    </row>
    <row r="206">
      <c r="A206" s="94"/>
      <c r="B206" s="95"/>
      <c r="G206" s="135"/>
    </row>
    <row r="207">
      <c r="A207" s="94"/>
      <c r="B207" s="95"/>
      <c r="G207" s="135"/>
    </row>
    <row r="208">
      <c r="A208" s="94"/>
      <c r="B208" s="95"/>
      <c r="G208" s="135"/>
    </row>
    <row r="209">
      <c r="A209" s="94"/>
      <c r="B209" s="95"/>
      <c r="G209" s="135"/>
    </row>
    <row r="210">
      <c r="A210" s="94"/>
      <c r="B210" s="95"/>
      <c r="G210" s="135"/>
    </row>
    <row r="211">
      <c r="A211" s="94"/>
      <c r="B211" s="95"/>
      <c r="G211" s="135"/>
    </row>
    <row r="212">
      <c r="A212" s="94"/>
      <c r="B212" s="95"/>
      <c r="G212" s="135"/>
    </row>
    <row r="213">
      <c r="A213" s="94"/>
      <c r="B213" s="95"/>
      <c r="G213" s="135"/>
    </row>
    <row r="214">
      <c r="A214" s="94"/>
      <c r="B214" s="95"/>
      <c r="G214" s="135"/>
    </row>
    <row r="215">
      <c r="A215" s="94"/>
      <c r="B215" s="95"/>
      <c r="G215" s="135"/>
    </row>
    <row r="216">
      <c r="A216" s="94"/>
      <c r="B216" s="95"/>
      <c r="G216" s="135"/>
    </row>
    <row r="217">
      <c r="A217" s="94"/>
      <c r="B217" s="95"/>
      <c r="G217" s="135"/>
    </row>
    <row r="218">
      <c r="A218" s="94"/>
      <c r="B218" s="95"/>
      <c r="G218" s="135"/>
    </row>
    <row r="219">
      <c r="A219" s="94"/>
      <c r="B219" s="95"/>
      <c r="G219" s="135"/>
    </row>
    <row r="220">
      <c r="A220" s="94"/>
      <c r="B220" s="95"/>
      <c r="G220" s="135"/>
    </row>
    <row r="221">
      <c r="A221" s="94"/>
      <c r="B221" s="95"/>
      <c r="G221" s="135"/>
    </row>
    <row r="222">
      <c r="A222" s="94"/>
      <c r="B222" s="95"/>
      <c r="G222" s="135"/>
    </row>
    <row r="223">
      <c r="A223" s="94"/>
      <c r="B223" s="95"/>
      <c r="G223" s="135"/>
    </row>
    <row r="224">
      <c r="A224" s="94"/>
      <c r="B224" s="95"/>
      <c r="G224" s="135"/>
    </row>
    <row r="225">
      <c r="A225" s="94"/>
      <c r="B225" s="95"/>
      <c r="G225" s="135"/>
    </row>
    <row r="226">
      <c r="A226" s="94"/>
      <c r="B226" s="95"/>
      <c r="G226" s="135"/>
    </row>
    <row r="227">
      <c r="A227" s="94"/>
      <c r="B227" s="95"/>
      <c r="G227" s="135"/>
    </row>
    <row r="228">
      <c r="A228" s="94"/>
      <c r="B228" s="95"/>
      <c r="G228" s="135"/>
    </row>
    <row r="229">
      <c r="A229" s="94"/>
      <c r="B229" s="95"/>
      <c r="G229" s="135"/>
    </row>
    <row r="230">
      <c r="A230" s="94"/>
      <c r="B230" s="95"/>
      <c r="G230" s="135"/>
    </row>
    <row r="231">
      <c r="A231" s="94"/>
      <c r="B231" s="95"/>
      <c r="G231" s="135"/>
    </row>
    <row r="232">
      <c r="A232" s="94"/>
      <c r="B232" s="95"/>
      <c r="G232" s="135"/>
    </row>
    <row r="233">
      <c r="A233" s="94"/>
      <c r="B233" s="95"/>
      <c r="G233" s="135"/>
    </row>
    <row r="234">
      <c r="A234" s="94"/>
      <c r="B234" s="95"/>
      <c r="G234" s="135"/>
    </row>
    <row r="235">
      <c r="A235" s="94"/>
      <c r="B235" s="95"/>
      <c r="G235" s="135"/>
    </row>
    <row r="236">
      <c r="A236" s="94"/>
      <c r="B236" s="95"/>
      <c r="G236" s="135"/>
    </row>
    <row r="237">
      <c r="A237" s="94"/>
      <c r="B237" s="95"/>
      <c r="G237" s="135"/>
    </row>
    <row r="238">
      <c r="A238" s="94"/>
      <c r="B238" s="95"/>
      <c r="G238" s="135"/>
    </row>
    <row r="239">
      <c r="A239" s="94"/>
      <c r="B239" s="95"/>
      <c r="G239" s="135"/>
    </row>
    <row r="240">
      <c r="A240" s="94"/>
      <c r="B240" s="95"/>
      <c r="G240" s="135"/>
    </row>
    <row r="241">
      <c r="A241" s="94"/>
      <c r="B241" s="95"/>
      <c r="G241" s="135"/>
    </row>
    <row r="242">
      <c r="A242" s="94"/>
      <c r="B242" s="95"/>
      <c r="G242" s="135"/>
    </row>
    <row r="243">
      <c r="A243" s="94"/>
      <c r="B243" s="95"/>
      <c r="G243" s="135"/>
    </row>
    <row r="244">
      <c r="A244" s="94"/>
      <c r="B244" s="95"/>
      <c r="G244" s="135"/>
    </row>
    <row r="245">
      <c r="A245" s="94"/>
      <c r="B245" s="95"/>
      <c r="G245" s="135"/>
    </row>
    <row r="246">
      <c r="A246" s="94"/>
      <c r="B246" s="95"/>
      <c r="G246" s="135"/>
    </row>
    <row r="247">
      <c r="A247" s="94"/>
      <c r="B247" s="95"/>
      <c r="G247" s="135"/>
    </row>
    <row r="248">
      <c r="A248" s="94"/>
      <c r="B248" s="95"/>
      <c r="G248" s="135"/>
    </row>
    <row r="249">
      <c r="A249" s="94"/>
      <c r="B249" s="95"/>
      <c r="G249" s="135"/>
    </row>
    <row r="250">
      <c r="A250" s="94"/>
      <c r="B250" s="95"/>
      <c r="G250" s="135"/>
    </row>
    <row r="251">
      <c r="A251" s="94"/>
      <c r="B251" s="95"/>
      <c r="G251" s="135"/>
    </row>
    <row r="252">
      <c r="A252" s="94"/>
      <c r="B252" s="95"/>
      <c r="G252" s="135"/>
    </row>
    <row r="253">
      <c r="A253" s="94"/>
      <c r="B253" s="95"/>
      <c r="G253" s="135"/>
    </row>
    <row r="254">
      <c r="A254" s="94"/>
      <c r="B254" s="95"/>
      <c r="G254" s="135"/>
    </row>
    <row r="255">
      <c r="A255" s="94"/>
      <c r="B255" s="95"/>
      <c r="G255" s="135"/>
    </row>
    <row r="256">
      <c r="A256" s="94"/>
      <c r="B256" s="95"/>
      <c r="G256" s="135"/>
    </row>
    <row r="257">
      <c r="A257" s="94"/>
      <c r="B257" s="95"/>
      <c r="G257" s="135"/>
    </row>
    <row r="258">
      <c r="A258" s="94"/>
      <c r="B258" s="95"/>
      <c r="G258" s="135"/>
    </row>
    <row r="259">
      <c r="A259" s="94"/>
      <c r="B259" s="95"/>
      <c r="G259" s="135"/>
    </row>
    <row r="260">
      <c r="A260" s="94"/>
      <c r="B260" s="95"/>
      <c r="G260" s="135"/>
    </row>
    <row r="261">
      <c r="A261" s="94"/>
      <c r="B261" s="95"/>
      <c r="G261" s="135"/>
    </row>
    <row r="262">
      <c r="A262" s="94"/>
      <c r="B262" s="95"/>
      <c r="G262" s="135"/>
    </row>
    <row r="263">
      <c r="A263" s="94"/>
      <c r="B263" s="95"/>
      <c r="G263" s="135"/>
    </row>
    <row r="264">
      <c r="A264" s="94"/>
      <c r="B264" s="95"/>
      <c r="G264" s="135"/>
    </row>
    <row r="265">
      <c r="A265" s="94"/>
      <c r="B265" s="95"/>
      <c r="G265" s="135"/>
    </row>
    <row r="266">
      <c r="A266" s="94"/>
      <c r="B266" s="95"/>
      <c r="G266" s="135"/>
    </row>
    <row r="267">
      <c r="A267" s="94"/>
      <c r="B267" s="95"/>
      <c r="G267" s="135"/>
    </row>
    <row r="268">
      <c r="A268" s="94"/>
      <c r="B268" s="95"/>
      <c r="G268" s="135"/>
    </row>
    <row r="269">
      <c r="A269" s="94"/>
      <c r="B269" s="95"/>
      <c r="G269" s="135"/>
    </row>
    <row r="270">
      <c r="A270" s="94"/>
      <c r="B270" s="95"/>
      <c r="G270" s="135"/>
    </row>
    <row r="271">
      <c r="A271" s="94"/>
      <c r="B271" s="95"/>
      <c r="G271" s="135"/>
    </row>
    <row r="272">
      <c r="A272" s="94"/>
      <c r="B272" s="95"/>
      <c r="G272" s="135"/>
    </row>
    <row r="273">
      <c r="A273" s="94"/>
      <c r="B273" s="95"/>
      <c r="G273" s="135"/>
    </row>
    <row r="274">
      <c r="A274" s="94"/>
      <c r="B274" s="95"/>
      <c r="G274" s="135"/>
    </row>
    <row r="275">
      <c r="A275" s="94"/>
      <c r="B275" s="95"/>
      <c r="G275" s="135"/>
    </row>
    <row r="276">
      <c r="A276" s="94"/>
      <c r="B276" s="95"/>
      <c r="G276" s="135"/>
    </row>
    <row r="277">
      <c r="A277" s="94"/>
      <c r="B277" s="95"/>
      <c r="G277" s="135"/>
    </row>
    <row r="278">
      <c r="A278" s="94"/>
      <c r="B278" s="95"/>
      <c r="G278" s="135"/>
    </row>
    <row r="279">
      <c r="A279" s="94"/>
      <c r="B279" s="95"/>
      <c r="G279" s="135"/>
    </row>
    <row r="280">
      <c r="A280" s="94"/>
      <c r="B280" s="95"/>
      <c r="G280" s="135"/>
    </row>
    <row r="281">
      <c r="A281" s="94"/>
      <c r="B281" s="95"/>
      <c r="G281" s="135"/>
    </row>
    <row r="282">
      <c r="A282" s="94"/>
      <c r="B282" s="95"/>
      <c r="G282" s="135"/>
    </row>
    <row r="283">
      <c r="A283" s="94"/>
      <c r="B283" s="95"/>
      <c r="G283" s="135"/>
    </row>
    <row r="284">
      <c r="A284" s="94"/>
      <c r="B284" s="95"/>
      <c r="G284" s="135"/>
    </row>
    <row r="285">
      <c r="A285" s="94"/>
      <c r="B285" s="95"/>
      <c r="G285" s="135"/>
    </row>
    <row r="286">
      <c r="A286" s="94"/>
      <c r="B286" s="95"/>
      <c r="G286" s="135"/>
    </row>
    <row r="287">
      <c r="A287" s="94"/>
      <c r="B287" s="95"/>
      <c r="G287" s="135"/>
    </row>
    <row r="288">
      <c r="A288" s="94"/>
      <c r="B288" s="95"/>
      <c r="G288" s="135"/>
    </row>
    <row r="289">
      <c r="A289" s="94"/>
      <c r="B289" s="95"/>
      <c r="G289" s="135"/>
    </row>
    <row r="290">
      <c r="A290" s="94"/>
      <c r="B290" s="95"/>
      <c r="G290" s="135"/>
    </row>
    <row r="291">
      <c r="A291" s="94"/>
      <c r="B291" s="95"/>
      <c r="G291" s="135"/>
    </row>
    <row r="292">
      <c r="A292" s="94"/>
      <c r="B292" s="95"/>
      <c r="G292" s="135"/>
    </row>
    <row r="293">
      <c r="A293" s="94"/>
      <c r="B293" s="95"/>
      <c r="G293" s="135"/>
    </row>
    <row r="294">
      <c r="A294" s="94"/>
      <c r="B294" s="95"/>
      <c r="G294" s="135"/>
    </row>
    <row r="295">
      <c r="A295" s="94"/>
      <c r="B295" s="95"/>
      <c r="G295" s="135"/>
    </row>
    <row r="296">
      <c r="A296" s="94"/>
      <c r="B296" s="95"/>
      <c r="G296" s="135"/>
    </row>
    <row r="297">
      <c r="A297" s="94"/>
      <c r="B297" s="95"/>
      <c r="G297" s="135"/>
    </row>
    <row r="298">
      <c r="A298" s="94"/>
      <c r="B298" s="95"/>
      <c r="G298" s="135"/>
    </row>
    <row r="299">
      <c r="A299" s="94"/>
      <c r="B299" s="95"/>
      <c r="G299" s="135"/>
    </row>
    <row r="300">
      <c r="A300" s="94"/>
      <c r="B300" s="95"/>
      <c r="G300" s="135"/>
    </row>
    <row r="301">
      <c r="A301" s="94"/>
      <c r="B301" s="95"/>
      <c r="G301" s="135"/>
    </row>
    <row r="302">
      <c r="A302" s="94"/>
      <c r="B302" s="95"/>
      <c r="G302" s="135"/>
    </row>
    <row r="303">
      <c r="A303" s="94"/>
      <c r="B303" s="95"/>
      <c r="G303" s="135"/>
    </row>
    <row r="304">
      <c r="A304" s="94"/>
      <c r="B304" s="95"/>
      <c r="G304" s="135"/>
    </row>
    <row r="305">
      <c r="A305" s="94"/>
      <c r="B305" s="95"/>
      <c r="G305" s="135"/>
    </row>
    <row r="306">
      <c r="A306" s="94"/>
      <c r="B306" s="95"/>
      <c r="G306" s="135"/>
    </row>
    <row r="307">
      <c r="A307" s="94"/>
      <c r="B307" s="95"/>
      <c r="G307" s="135"/>
    </row>
    <row r="308">
      <c r="A308" s="94"/>
      <c r="B308" s="95"/>
      <c r="G308" s="135"/>
    </row>
    <row r="309">
      <c r="A309" s="94"/>
      <c r="B309" s="95"/>
      <c r="G309" s="135"/>
    </row>
    <row r="310">
      <c r="A310" s="94"/>
      <c r="B310" s="95"/>
      <c r="G310" s="135"/>
    </row>
    <row r="311">
      <c r="A311" s="94"/>
      <c r="B311" s="95"/>
      <c r="G311" s="135"/>
    </row>
    <row r="312">
      <c r="A312" s="94"/>
      <c r="B312" s="95"/>
      <c r="G312" s="135"/>
    </row>
    <row r="313">
      <c r="A313" s="94"/>
      <c r="B313" s="95"/>
      <c r="G313" s="135"/>
    </row>
    <row r="314">
      <c r="A314" s="94"/>
      <c r="B314" s="95"/>
      <c r="G314" s="135"/>
    </row>
    <row r="315">
      <c r="A315" s="94"/>
      <c r="B315" s="95"/>
      <c r="G315" s="135"/>
    </row>
    <row r="316">
      <c r="A316" s="94"/>
      <c r="B316" s="95"/>
      <c r="G316" s="135"/>
    </row>
    <row r="317">
      <c r="A317" s="94"/>
      <c r="B317" s="95"/>
      <c r="G317" s="135"/>
    </row>
    <row r="318">
      <c r="A318" s="94"/>
      <c r="B318" s="95"/>
      <c r="G318" s="135"/>
    </row>
    <row r="319">
      <c r="A319" s="94"/>
      <c r="B319" s="95"/>
      <c r="G319" s="135"/>
    </row>
    <row r="320">
      <c r="A320" s="94"/>
      <c r="B320" s="95"/>
      <c r="G320" s="135"/>
    </row>
    <row r="321">
      <c r="A321" s="94"/>
      <c r="B321" s="95"/>
      <c r="G321" s="135"/>
    </row>
    <row r="322">
      <c r="A322" s="94"/>
      <c r="B322" s="95"/>
      <c r="G322" s="135"/>
    </row>
    <row r="323">
      <c r="A323" s="94"/>
      <c r="B323" s="95"/>
      <c r="G323" s="135"/>
    </row>
    <row r="324">
      <c r="A324" s="94"/>
      <c r="B324" s="95"/>
      <c r="G324" s="135"/>
    </row>
    <row r="325">
      <c r="A325" s="94"/>
      <c r="B325" s="95"/>
      <c r="G325" s="135"/>
    </row>
    <row r="326">
      <c r="A326" s="94"/>
      <c r="B326" s="95"/>
      <c r="G326" s="135"/>
    </row>
    <row r="327">
      <c r="A327" s="94"/>
      <c r="B327" s="95"/>
      <c r="G327" s="135"/>
    </row>
    <row r="328">
      <c r="A328" s="94"/>
      <c r="B328" s="95"/>
      <c r="G328" s="135"/>
    </row>
    <row r="329">
      <c r="A329" s="94"/>
      <c r="B329" s="95"/>
      <c r="G329" s="135"/>
    </row>
    <row r="330">
      <c r="A330" s="94"/>
      <c r="B330" s="95"/>
      <c r="G330" s="135"/>
    </row>
    <row r="331">
      <c r="A331" s="94"/>
      <c r="B331" s="95"/>
      <c r="G331" s="135"/>
    </row>
    <row r="332">
      <c r="A332" s="94"/>
      <c r="B332" s="95"/>
      <c r="G332" s="135"/>
    </row>
    <row r="333">
      <c r="A333" s="94"/>
      <c r="B333" s="95"/>
      <c r="G333" s="135"/>
    </row>
    <row r="334">
      <c r="A334" s="94"/>
      <c r="B334" s="95"/>
      <c r="G334" s="135"/>
    </row>
    <row r="335">
      <c r="A335" s="94"/>
      <c r="B335" s="95"/>
      <c r="G335" s="135"/>
    </row>
    <row r="336">
      <c r="A336" s="94"/>
      <c r="B336" s="95"/>
      <c r="G336" s="135"/>
    </row>
    <row r="337">
      <c r="A337" s="94"/>
      <c r="B337" s="95"/>
      <c r="G337" s="135"/>
    </row>
    <row r="338">
      <c r="A338" s="94"/>
      <c r="B338" s="95"/>
      <c r="G338" s="135"/>
    </row>
    <row r="339">
      <c r="A339" s="94"/>
      <c r="B339" s="95"/>
      <c r="G339" s="135"/>
    </row>
    <row r="340">
      <c r="A340" s="94"/>
      <c r="B340" s="95"/>
      <c r="G340" s="135"/>
    </row>
    <row r="341">
      <c r="A341" s="94"/>
      <c r="B341" s="95"/>
      <c r="G341" s="135"/>
    </row>
    <row r="342">
      <c r="A342" s="94"/>
      <c r="B342" s="95"/>
      <c r="G342" s="135"/>
    </row>
    <row r="343">
      <c r="A343" s="94"/>
      <c r="B343" s="95"/>
      <c r="G343" s="135"/>
    </row>
    <row r="344">
      <c r="A344" s="94"/>
      <c r="B344" s="95"/>
      <c r="G344" s="135"/>
    </row>
    <row r="345">
      <c r="A345" s="94"/>
      <c r="B345" s="95"/>
      <c r="G345" s="135"/>
    </row>
    <row r="346">
      <c r="A346" s="94"/>
      <c r="B346" s="95"/>
      <c r="G346" s="135"/>
    </row>
    <row r="347">
      <c r="A347" s="94"/>
      <c r="B347" s="95"/>
      <c r="G347" s="135"/>
    </row>
    <row r="348">
      <c r="A348" s="94"/>
      <c r="B348" s="95"/>
      <c r="G348" s="135"/>
    </row>
    <row r="349">
      <c r="A349" s="94"/>
      <c r="B349" s="95"/>
      <c r="G349" s="135"/>
    </row>
    <row r="350">
      <c r="A350" s="94"/>
      <c r="B350" s="95"/>
      <c r="G350" s="135"/>
    </row>
    <row r="351">
      <c r="A351" s="94"/>
      <c r="B351" s="95"/>
      <c r="G351" s="135"/>
    </row>
    <row r="352">
      <c r="A352" s="94"/>
      <c r="B352" s="95"/>
      <c r="G352" s="135"/>
    </row>
    <row r="353">
      <c r="A353" s="94"/>
      <c r="B353" s="95"/>
      <c r="G353" s="135"/>
    </row>
    <row r="354">
      <c r="A354" s="94"/>
      <c r="B354" s="95"/>
      <c r="G354" s="135"/>
    </row>
    <row r="355">
      <c r="A355" s="94"/>
      <c r="B355" s="95"/>
      <c r="G355" s="135"/>
    </row>
    <row r="356">
      <c r="A356" s="94"/>
      <c r="B356" s="95"/>
      <c r="G356" s="135"/>
    </row>
    <row r="357">
      <c r="A357" s="94"/>
      <c r="B357" s="95"/>
      <c r="G357" s="135"/>
    </row>
    <row r="358">
      <c r="A358" s="94"/>
      <c r="B358" s="95"/>
      <c r="G358" s="135"/>
    </row>
    <row r="359">
      <c r="A359" s="94"/>
      <c r="B359" s="95"/>
      <c r="G359" s="135"/>
    </row>
    <row r="360">
      <c r="A360" s="94"/>
      <c r="B360" s="95"/>
      <c r="G360" s="135"/>
    </row>
    <row r="361">
      <c r="A361" s="94"/>
      <c r="B361" s="95"/>
      <c r="G361" s="135"/>
    </row>
    <row r="362">
      <c r="A362" s="94"/>
      <c r="B362" s="95"/>
      <c r="G362" s="135"/>
    </row>
    <row r="363">
      <c r="A363" s="94"/>
      <c r="B363" s="95"/>
      <c r="G363" s="135"/>
    </row>
    <row r="364">
      <c r="A364" s="94"/>
      <c r="B364" s="95"/>
      <c r="G364" s="135"/>
    </row>
    <row r="365">
      <c r="A365" s="94"/>
      <c r="B365" s="95"/>
      <c r="G365" s="135"/>
    </row>
    <row r="366">
      <c r="A366" s="94"/>
      <c r="B366" s="95"/>
      <c r="G366" s="135"/>
    </row>
    <row r="367">
      <c r="A367" s="94"/>
      <c r="B367" s="95"/>
      <c r="G367" s="135"/>
    </row>
    <row r="368">
      <c r="A368" s="94"/>
      <c r="B368" s="95"/>
      <c r="G368" s="135"/>
    </row>
    <row r="369">
      <c r="A369" s="94"/>
      <c r="B369" s="95"/>
      <c r="G369" s="135"/>
    </row>
    <row r="370">
      <c r="A370" s="94"/>
      <c r="B370" s="95"/>
      <c r="G370" s="135"/>
    </row>
    <row r="371">
      <c r="A371" s="94"/>
      <c r="B371" s="95"/>
      <c r="G371" s="135"/>
    </row>
    <row r="372">
      <c r="A372" s="94"/>
      <c r="B372" s="95"/>
      <c r="G372" s="135"/>
    </row>
    <row r="373">
      <c r="A373" s="94"/>
      <c r="B373" s="95"/>
      <c r="G373" s="135"/>
    </row>
    <row r="374">
      <c r="A374" s="94"/>
      <c r="B374" s="95"/>
      <c r="G374" s="135"/>
    </row>
    <row r="375">
      <c r="A375" s="94"/>
      <c r="B375" s="95"/>
      <c r="G375" s="135"/>
    </row>
    <row r="376">
      <c r="A376" s="94"/>
      <c r="B376" s="95"/>
      <c r="G376" s="135"/>
    </row>
    <row r="377">
      <c r="A377" s="94"/>
      <c r="B377" s="95"/>
      <c r="G377" s="135"/>
    </row>
    <row r="378">
      <c r="A378" s="94"/>
      <c r="B378" s="95"/>
      <c r="G378" s="135"/>
    </row>
    <row r="379">
      <c r="A379" s="94"/>
      <c r="B379" s="95"/>
      <c r="G379" s="135"/>
    </row>
    <row r="380">
      <c r="A380" s="94"/>
      <c r="B380" s="95"/>
      <c r="G380" s="135"/>
    </row>
    <row r="381">
      <c r="A381" s="94"/>
      <c r="B381" s="95"/>
      <c r="G381" s="135"/>
    </row>
    <row r="382">
      <c r="A382" s="94"/>
      <c r="B382" s="95"/>
      <c r="G382" s="135"/>
    </row>
    <row r="383">
      <c r="A383" s="94"/>
      <c r="B383" s="95"/>
      <c r="G383" s="135"/>
    </row>
    <row r="384">
      <c r="A384" s="94"/>
      <c r="B384" s="95"/>
      <c r="G384" s="135"/>
    </row>
    <row r="385">
      <c r="A385" s="94"/>
      <c r="B385" s="95"/>
      <c r="G385" s="135"/>
    </row>
    <row r="386">
      <c r="A386" s="94"/>
      <c r="B386" s="95"/>
      <c r="G386" s="135"/>
    </row>
    <row r="387">
      <c r="A387" s="94"/>
      <c r="B387" s="95"/>
      <c r="G387" s="135"/>
    </row>
    <row r="388">
      <c r="A388" s="94"/>
      <c r="B388" s="95"/>
      <c r="G388" s="135"/>
    </row>
    <row r="389">
      <c r="A389" s="94"/>
      <c r="B389" s="95"/>
      <c r="G389" s="135"/>
    </row>
    <row r="390">
      <c r="A390" s="94"/>
      <c r="B390" s="95"/>
      <c r="G390" s="135"/>
    </row>
    <row r="391">
      <c r="A391" s="94"/>
      <c r="B391" s="95"/>
      <c r="G391" s="135"/>
    </row>
    <row r="392">
      <c r="A392" s="94"/>
      <c r="B392" s="95"/>
      <c r="G392" s="135"/>
    </row>
    <row r="393">
      <c r="A393" s="94"/>
      <c r="B393" s="95"/>
      <c r="G393" s="135"/>
    </row>
    <row r="394">
      <c r="A394" s="94"/>
      <c r="B394" s="95"/>
      <c r="G394" s="135"/>
    </row>
    <row r="395">
      <c r="A395" s="94"/>
      <c r="B395" s="95"/>
      <c r="G395" s="135"/>
    </row>
    <row r="396">
      <c r="A396" s="94"/>
      <c r="B396" s="95"/>
      <c r="G396" s="135"/>
    </row>
    <row r="397">
      <c r="A397" s="94"/>
      <c r="B397" s="95"/>
      <c r="G397" s="135"/>
    </row>
    <row r="398">
      <c r="A398" s="94"/>
      <c r="B398" s="95"/>
      <c r="G398" s="135"/>
    </row>
    <row r="399">
      <c r="A399" s="94"/>
      <c r="B399" s="95"/>
      <c r="G399" s="135"/>
    </row>
    <row r="400">
      <c r="A400" s="94"/>
      <c r="B400" s="95"/>
      <c r="G400" s="135"/>
    </row>
    <row r="401">
      <c r="A401" s="94"/>
      <c r="B401" s="95"/>
      <c r="G401" s="135"/>
    </row>
    <row r="402">
      <c r="A402" s="94"/>
      <c r="B402" s="95"/>
      <c r="G402" s="135"/>
    </row>
    <row r="403">
      <c r="A403" s="94"/>
      <c r="B403" s="95"/>
      <c r="G403" s="135"/>
    </row>
    <row r="404">
      <c r="A404" s="94"/>
      <c r="B404" s="95"/>
      <c r="G404" s="135"/>
    </row>
    <row r="405">
      <c r="A405" s="94"/>
      <c r="B405" s="95"/>
      <c r="G405" s="135"/>
    </row>
    <row r="406">
      <c r="A406" s="94"/>
      <c r="B406" s="95"/>
      <c r="G406" s="135"/>
    </row>
    <row r="407">
      <c r="A407" s="94"/>
      <c r="B407" s="95"/>
      <c r="G407" s="135"/>
    </row>
    <row r="408">
      <c r="A408" s="94"/>
      <c r="B408" s="95"/>
      <c r="G408" s="135"/>
    </row>
    <row r="409">
      <c r="A409" s="94"/>
      <c r="B409" s="95"/>
      <c r="G409" s="135"/>
    </row>
    <row r="410">
      <c r="A410" s="94"/>
      <c r="B410" s="95"/>
      <c r="G410" s="135"/>
    </row>
    <row r="411">
      <c r="A411" s="94"/>
      <c r="B411" s="95"/>
      <c r="G411" s="135"/>
    </row>
    <row r="412">
      <c r="A412" s="94"/>
      <c r="B412" s="95"/>
      <c r="G412" s="135"/>
    </row>
    <row r="413">
      <c r="A413" s="94"/>
      <c r="B413" s="95"/>
      <c r="G413" s="135"/>
    </row>
    <row r="414">
      <c r="A414" s="94"/>
      <c r="B414" s="95"/>
      <c r="G414" s="135"/>
    </row>
    <row r="415">
      <c r="A415" s="94"/>
      <c r="B415" s="95"/>
      <c r="G415" s="135"/>
    </row>
    <row r="416">
      <c r="A416" s="94"/>
      <c r="B416" s="95"/>
      <c r="G416" s="135"/>
    </row>
    <row r="417">
      <c r="A417" s="94"/>
      <c r="B417" s="95"/>
      <c r="G417" s="135"/>
    </row>
    <row r="418">
      <c r="A418" s="94"/>
      <c r="B418" s="95"/>
      <c r="G418" s="135"/>
    </row>
    <row r="419">
      <c r="A419" s="94"/>
      <c r="B419" s="95"/>
      <c r="G419" s="135"/>
    </row>
    <row r="420">
      <c r="A420" s="94"/>
      <c r="B420" s="95"/>
      <c r="G420" s="135"/>
    </row>
    <row r="421">
      <c r="A421" s="94"/>
      <c r="B421" s="95"/>
      <c r="G421" s="135"/>
    </row>
    <row r="422">
      <c r="A422" s="94"/>
      <c r="B422" s="95"/>
      <c r="G422" s="135"/>
    </row>
    <row r="423">
      <c r="A423" s="94"/>
      <c r="B423" s="95"/>
      <c r="G423" s="135"/>
    </row>
    <row r="424">
      <c r="A424" s="94"/>
      <c r="B424" s="95"/>
      <c r="G424" s="135"/>
    </row>
    <row r="425">
      <c r="A425" s="94"/>
      <c r="B425" s="95"/>
      <c r="G425" s="135"/>
    </row>
    <row r="426">
      <c r="A426" s="94"/>
      <c r="B426" s="95"/>
      <c r="G426" s="135"/>
    </row>
    <row r="427">
      <c r="A427" s="94"/>
      <c r="B427" s="95"/>
      <c r="G427" s="135"/>
    </row>
    <row r="428">
      <c r="A428" s="94"/>
      <c r="B428" s="95"/>
      <c r="G428" s="135"/>
    </row>
    <row r="429">
      <c r="A429" s="94"/>
      <c r="B429" s="95"/>
      <c r="G429" s="135"/>
    </row>
    <row r="430">
      <c r="A430" s="94"/>
      <c r="B430" s="95"/>
      <c r="G430" s="135"/>
    </row>
    <row r="431">
      <c r="A431" s="94"/>
      <c r="B431" s="95"/>
      <c r="G431" s="135"/>
    </row>
    <row r="432">
      <c r="A432" s="94"/>
      <c r="B432" s="95"/>
      <c r="G432" s="135"/>
    </row>
    <row r="433">
      <c r="A433" s="94"/>
      <c r="B433" s="95"/>
      <c r="G433" s="135"/>
    </row>
    <row r="434">
      <c r="A434" s="94"/>
      <c r="B434" s="95"/>
      <c r="G434" s="135"/>
    </row>
    <row r="435">
      <c r="A435" s="94"/>
      <c r="B435" s="95"/>
      <c r="G435" s="135"/>
    </row>
    <row r="436">
      <c r="A436" s="94"/>
      <c r="B436" s="95"/>
      <c r="G436" s="135"/>
    </row>
    <row r="437">
      <c r="A437" s="94"/>
      <c r="B437" s="95"/>
      <c r="G437" s="135"/>
    </row>
    <row r="438">
      <c r="A438" s="94"/>
      <c r="B438" s="95"/>
      <c r="G438" s="135"/>
    </row>
    <row r="439">
      <c r="A439" s="94"/>
      <c r="B439" s="95"/>
      <c r="G439" s="135"/>
    </row>
    <row r="440">
      <c r="A440" s="94"/>
      <c r="B440" s="95"/>
      <c r="G440" s="135"/>
    </row>
    <row r="441">
      <c r="A441" s="94"/>
      <c r="B441" s="95"/>
      <c r="G441" s="135"/>
    </row>
    <row r="442">
      <c r="A442" s="94"/>
      <c r="B442" s="95"/>
      <c r="G442" s="135"/>
    </row>
    <row r="443">
      <c r="A443" s="94"/>
      <c r="B443" s="95"/>
      <c r="G443" s="135"/>
    </row>
    <row r="444">
      <c r="A444" s="94"/>
      <c r="B444" s="95"/>
      <c r="G444" s="135"/>
    </row>
    <row r="445">
      <c r="A445" s="94"/>
      <c r="B445" s="95"/>
      <c r="G445" s="135"/>
    </row>
    <row r="446">
      <c r="A446" s="94"/>
      <c r="B446" s="95"/>
      <c r="G446" s="135"/>
    </row>
    <row r="447">
      <c r="A447" s="94"/>
      <c r="B447" s="95"/>
      <c r="G447" s="135"/>
    </row>
    <row r="448">
      <c r="A448" s="94"/>
      <c r="B448" s="95"/>
      <c r="G448" s="135"/>
    </row>
    <row r="449">
      <c r="A449" s="94"/>
      <c r="B449" s="95"/>
      <c r="G449" s="135"/>
    </row>
    <row r="450">
      <c r="A450" s="94"/>
      <c r="B450" s="95"/>
      <c r="G450" s="135"/>
    </row>
    <row r="451">
      <c r="A451" s="94"/>
      <c r="B451" s="95"/>
      <c r="G451" s="135"/>
    </row>
    <row r="452">
      <c r="A452" s="94"/>
      <c r="B452" s="95"/>
      <c r="G452" s="135"/>
    </row>
    <row r="453">
      <c r="A453" s="94"/>
      <c r="B453" s="95"/>
      <c r="G453" s="135"/>
    </row>
    <row r="454">
      <c r="A454" s="94"/>
      <c r="B454" s="95"/>
      <c r="G454" s="135"/>
    </row>
    <row r="455">
      <c r="A455" s="94"/>
      <c r="B455" s="95"/>
      <c r="G455" s="135"/>
    </row>
    <row r="456">
      <c r="A456" s="94"/>
      <c r="B456" s="95"/>
      <c r="G456" s="135"/>
    </row>
    <row r="457">
      <c r="A457" s="94"/>
      <c r="B457" s="95"/>
      <c r="G457" s="135"/>
    </row>
    <row r="458">
      <c r="A458" s="94"/>
      <c r="B458" s="95"/>
      <c r="G458" s="135"/>
    </row>
    <row r="459">
      <c r="A459" s="94"/>
      <c r="B459" s="95"/>
      <c r="G459" s="135"/>
    </row>
    <row r="460">
      <c r="A460" s="94"/>
      <c r="B460" s="95"/>
      <c r="G460" s="135"/>
    </row>
    <row r="461">
      <c r="A461" s="94"/>
      <c r="B461" s="95"/>
      <c r="G461" s="135"/>
    </row>
    <row r="462">
      <c r="A462" s="94"/>
      <c r="B462" s="95"/>
      <c r="G462" s="135"/>
    </row>
    <row r="463">
      <c r="A463" s="94"/>
      <c r="B463" s="95"/>
      <c r="G463" s="135"/>
    </row>
    <row r="464">
      <c r="A464" s="94"/>
      <c r="B464" s="95"/>
      <c r="G464" s="135"/>
    </row>
    <row r="465">
      <c r="A465" s="94"/>
      <c r="B465" s="95"/>
      <c r="G465" s="135"/>
    </row>
    <row r="466">
      <c r="A466" s="94"/>
      <c r="B466" s="95"/>
      <c r="G466" s="135"/>
    </row>
    <row r="467">
      <c r="A467" s="94"/>
      <c r="B467" s="95"/>
      <c r="G467" s="135"/>
    </row>
    <row r="468">
      <c r="A468" s="94"/>
      <c r="B468" s="95"/>
      <c r="G468" s="135"/>
    </row>
    <row r="469">
      <c r="A469" s="94"/>
      <c r="B469" s="95"/>
      <c r="G469" s="135"/>
    </row>
    <row r="470">
      <c r="A470" s="94"/>
      <c r="B470" s="95"/>
      <c r="G470" s="135"/>
    </row>
    <row r="471">
      <c r="A471" s="94"/>
      <c r="B471" s="95"/>
      <c r="G471" s="135"/>
    </row>
    <row r="472">
      <c r="A472" s="94"/>
      <c r="B472" s="95"/>
      <c r="G472" s="135"/>
    </row>
    <row r="473">
      <c r="A473" s="94"/>
      <c r="B473" s="95"/>
      <c r="G473" s="135"/>
    </row>
    <row r="474">
      <c r="A474" s="94"/>
      <c r="B474" s="95"/>
      <c r="G474" s="135"/>
    </row>
    <row r="475">
      <c r="A475" s="94"/>
      <c r="B475" s="95"/>
      <c r="G475" s="135"/>
    </row>
    <row r="476">
      <c r="A476" s="94"/>
      <c r="B476" s="95"/>
      <c r="G476" s="135"/>
    </row>
    <row r="477">
      <c r="A477" s="94"/>
      <c r="B477" s="95"/>
      <c r="G477" s="135"/>
    </row>
    <row r="478">
      <c r="A478" s="94"/>
      <c r="B478" s="95"/>
      <c r="G478" s="135"/>
    </row>
    <row r="479">
      <c r="A479" s="94"/>
      <c r="B479" s="95"/>
      <c r="G479" s="135"/>
    </row>
    <row r="480">
      <c r="A480" s="94"/>
      <c r="B480" s="95"/>
      <c r="G480" s="135"/>
    </row>
    <row r="481">
      <c r="A481" s="94"/>
      <c r="B481" s="95"/>
      <c r="G481" s="135"/>
    </row>
    <row r="482">
      <c r="A482" s="94"/>
      <c r="B482" s="95"/>
      <c r="G482" s="135"/>
    </row>
    <row r="483">
      <c r="A483" s="94"/>
      <c r="B483" s="95"/>
      <c r="G483" s="135"/>
    </row>
    <row r="484">
      <c r="A484" s="94"/>
      <c r="B484" s="95"/>
      <c r="G484" s="135"/>
    </row>
    <row r="485">
      <c r="A485" s="94"/>
      <c r="B485" s="95"/>
      <c r="G485" s="135"/>
    </row>
    <row r="486">
      <c r="A486" s="94"/>
      <c r="B486" s="95"/>
      <c r="G486" s="135"/>
    </row>
    <row r="487">
      <c r="A487" s="94"/>
      <c r="B487" s="95"/>
      <c r="G487" s="135"/>
    </row>
    <row r="488">
      <c r="A488" s="94"/>
      <c r="B488" s="95"/>
      <c r="G488" s="135"/>
    </row>
    <row r="489">
      <c r="A489" s="94"/>
      <c r="B489" s="95"/>
      <c r="G489" s="135"/>
    </row>
    <row r="490">
      <c r="A490" s="94"/>
      <c r="B490" s="95"/>
      <c r="G490" s="135"/>
    </row>
    <row r="491">
      <c r="A491" s="94"/>
      <c r="B491" s="95"/>
      <c r="G491" s="135"/>
    </row>
    <row r="492">
      <c r="A492" s="94"/>
      <c r="B492" s="95"/>
      <c r="G492" s="135"/>
    </row>
    <row r="493">
      <c r="A493" s="94"/>
      <c r="B493" s="95"/>
      <c r="G493" s="135"/>
    </row>
    <row r="494">
      <c r="A494" s="94"/>
      <c r="B494" s="95"/>
      <c r="G494" s="135"/>
    </row>
    <row r="495">
      <c r="A495" s="94"/>
      <c r="B495" s="95"/>
      <c r="G495" s="135"/>
    </row>
    <row r="496">
      <c r="A496" s="94"/>
      <c r="B496" s="95"/>
      <c r="G496" s="135"/>
    </row>
    <row r="497">
      <c r="A497" s="94"/>
      <c r="B497" s="95"/>
      <c r="G497" s="135"/>
    </row>
    <row r="498">
      <c r="A498" s="94"/>
      <c r="B498" s="95"/>
      <c r="G498" s="135"/>
    </row>
    <row r="499">
      <c r="A499" s="94"/>
      <c r="B499" s="95"/>
      <c r="G499" s="135"/>
    </row>
    <row r="500">
      <c r="A500" s="94"/>
      <c r="B500" s="95"/>
      <c r="G500" s="135"/>
    </row>
    <row r="501">
      <c r="A501" s="94"/>
      <c r="B501" s="95"/>
      <c r="G501" s="135"/>
    </row>
    <row r="502">
      <c r="A502" s="94"/>
      <c r="B502" s="95"/>
      <c r="G502" s="135"/>
    </row>
    <row r="503">
      <c r="A503" s="94"/>
      <c r="B503" s="95"/>
      <c r="G503" s="135"/>
    </row>
    <row r="504">
      <c r="A504" s="94"/>
      <c r="B504" s="95"/>
      <c r="G504" s="135"/>
    </row>
    <row r="505">
      <c r="A505" s="94"/>
      <c r="B505" s="95"/>
      <c r="G505" s="135"/>
    </row>
    <row r="506">
      <c r="A506" s="94"/>
      <c r="B506" s="95"/>
      <c r="G506" s="135"/>
    </row>
    <row r="507">
      <c r="A507" s="94"/>
      <c r="B507" s="95"/>
      <c r="G507" s="135"/>
    </row>
    <row r="508">
      <c r="A508" s="94"/>
      <c r="B508" s="95"/>
      <c r="G508" s="135"/>
    </row>
    <row r="509">
      <c r="A509" s="94"/>
      <c r="B509" s="95"/>
      <c r="G509" s="135"/>
    </row>
    <row r="510">
      <c r="A510" s="94"/>
      <c r="B510" s="95"/>
      <c r="G510" s="135"/>
    </row>
    <row r="511">
      <c r="A511" s="94"/>
      <c r="B511" s="95"/>
      <c r="G511" s="135"/>
    </row>
    <row r="512">
      <c r="A512" s="94"/>
      <c r="B512" s="95"/>
      <c r="G512" s="135"/>
    </row>
    <row r="513">
      <c r="A513" s="94"/>
      <c r="B513" s="95"/>
      <c r="G513" s="135"/>
    </row>
    <row r="514">
      <c r="A514" s="94"/>
      <c r="B514" s="95"/>
      <c r="G514" s="135"/>
    </row>
    <row r="515">
      <c r="A515" s="94"/>
      <c r="B515" s="95"/>
      <c r="G515" s="135"/>
    </row>
    <row r="516">
      <c r="A516" s="94"/>
      <c r="B516" s="95"/>
      <c r="G516" s="135"/>
    </row>
    <row r="517">
      <c r="A517" s="94"/>
      <c r="B517" s="95"/>
      <c r="G517" s="135"/>
    </row>
    <row r="518">
      <c r="A518" s="94"/>
      <c r="B518" s="95"/>
      <c r="G518" s="135"/>
    </row>
    <row r="519">
      <c r="A519" s="94"/>
      <c r="B519" s="95"/>
      <c r="G519" s="135"/>
    </row>
    <row r="520">
      <c r="A520" s="94"/>
      <c r="B520" s="95"/>
      <c r="G520" s="135"/>
    </row>
    <row r="521">
      <c r="A521" s="94"/>
      <c r="B521" s="95"/>
      <c r="G521" s="135"/>
    </row>
    <row r="522">
      <c r="A522" s="94"/>
      <c r="B522" s="95"/>
      <c r="G522" s="135"/>
    </row>
    <row r="523">
      <c r="A523" s="94"/>
      <c r="B523" s="95"/>
      <c r="G523" s="135"/>
    </row>
    <row r="524">
      <c r="A524" s="94"/>
      <c r="B524" s="95"/>
      <c r="G524" s="135"/>
    </row>
    <row r="525">
      <c r="A525" s="94"/>
      <c r="B525" s="95"/>
      <c r="G525" s="135"/>
    </row>
    <row r="526">
      <c r="A526" s="94"/>
      <c r="B526" s="95"/>
      <c r="G526" s="135"/>
    </row>
    <row r="527">
      <c r="A527" s="94"/>
      <c r="B527" s="95"/>
      <c r="G527" s="135"/>
    </row>
    <row r="528">
      <c r="A528" s="94"/>
      <c r="B528" s="95"/>
      <c r="G528" s="135"/>
    </row>
    <row r="529">
      <c r="A529" s="94"/>
      <c r="B529" s="95"/>
      <c r="G529" s="135"/>
    </row>
    <row r="530">
      <c r="A530" s="94"/>
      <c r="B530" s="95"/>
      <c r="G530" s="135"/>
    </row>
    <row r="531">
      <c r="A531" s="94"/>
      <c r="B531" s="95"/>
      <c r="G531" s="135"/>
    </row>
    <row r="532">
      <c r="A532" s="94"/>
      <c r="B532" s="95"/>
      <c r="G532" s="135"/>
    </row>
    <row r="533">
      <c r="A533" s="94"/>
      <c r="B533" s="95"/>
      <c r="G533" s="135"/>
    </row>
    <row r="534">
      <c r="A534" s="94"/>
      <c r="B534" s="95"/>
      <c r="G534" s="135"/>
    </row>
    <row r="535">
      <c r="A535" s="94"/>
      <c r="B535" s="95"/>
      <c r="G535" s="135"/>
    </row>
    <row r="536">
      <c r="A536" s="94"/>
      <c r="B536" s="95"/>
      <c r="G536" s="135"/>
    </row>
    <row r="537">
      <c r="A537" s="94"/>
      <c r="B537" s="95"/>
      <c r="G537" s="135"/>
    </row>
    <row r="538">
      <c r="A538" s="94"/>
      <c r="B538" s="95"/>
      <c r="G538" s="135"/>
    </row>
    <row r="539">
      <c r="A539" s="94"/>
      <c r="B539" s="95"/>
      <c r="G539" s="135"/>
    </row>
    <row r="540">
      <c r="A540" s="94"/>
      <c r="B540" s="95"/>
      <c r="G540" s="135"/>
    </row>
    <row r="541">
      <c r="A541" s="94"/>
      <c r="B541" s="95"/>
      <c r="G541" s="135"/>
    </row>
    <row r="542">
      <c r="A542" s="94"/>
      <c r="B542" s="95"/>
      <c r="G542" s="135"/>
    </row>
    <row r="543">
      <c r="A543" s="94"/>
      <c r="B543" s="95"/>
      <c r="G543" s="135"/>
    </row>
    <row r="544">
      <c r="A544" s="94"/>
      <c r="B544" s="95"/>
      <c r="G544" s="135"/>
    </row>
    <row r="545">
      <c r="A545" s="94"/>
      <c r="B545" s="95"/>
      <c r="G545" s="135"/>
    </row>
    <row r="546">
      <c r="A546" s="94"/>
      <c r="B546" s="95"/>
      <c r="G546" s="135"/>
    </row>
    <row r="547">
      <c r="A547" s="94"/>
      <c r="B547" s="95"/>
      <c r="G547" s="135"/>
    </row>
    <row r="548">
      <c r="A548" s="94"/>
      <c r="B548" s="95"/>
      <c r="G548" s="135"/>
    </row>
    <row r="549">
      <c r="A549" s="94"/>
      <c r="B549" s="95"/>
      <c r="G549" s="135"/>
    </row>
    <row r="550">
      <c r="A550" s="94"/>
      <c r="B550" s="95"/>
      <c r="G550" s="135"/>
    </row>
    <row r="551">
      <c r="A551" s="94"/>
      <c r="B551" s="95"/>
      <c r="G551" s="135"/>
    </row>
    <row r="552">
      <c r="A552" s="94"/>
      <c r="B552" s="95"/>
      <c r="G552" s="135"/>
    </row>
    <row r="553">
      <c r="A553" s="94"/>
      <c r="B553" s="95"/>
      <c r="G553" s="135"/>
    </row>
    <row r="554">
      <c r="A554" s="94"/>
      <c r="B554" s="95"/>
      <c r="G554" s="135"/>
    </row>
    <row r="555">
      <c r="A555" s="94"/>
      <c r="B555" s="95"/>
      <c r="G555" s="135"/>
    </row>
    <row r="556">
      <c r="A556" s="94"/>
      <c r="B556" s="95"/>
      <c r="G556" s="135"/>
    </row>
    <row r="557">
      <c r="A557" s="94"/>
      <c r="B557" s="95"/>
      <c r="G557" s="135"/>
    </row>
    <row r="558">
      <c r="A558" s="94"/>
      <c r="B558" s="95"/>
      <c r="G558" s="135"/>
    </row>
    <row r="559">
      <c r="A559" s="94"/>
      <c r="B559" s="95"/>
      <c r="G559" s="135"/>
    </row>
    <row r="560">
      <c r="A560" s="94"/>
      <c r="B560" s="95"/>
      <c r="G560" s="135"/>
    </row>
    <row r="561">
      <c r="A561" s="94"/>
      <c r="B561" s="95"/>
      <c r="G561" s="135"/>
    </row>
    <row r="562">
      <c r="A562" s="94"/>
      <c r="B562" s="95"/>
      <c r="G562" s="135"/>
    </row>
    <row r="563">
      <c r="A563" s="94"/>
      <c r="B563" s="95"/>
      <c r="G563" s="135"/>
    </row>
    <row r="564">
      <c r="A564" s="94"/>
      <c r="B564" s="95"/>
      <c r="G564" s="135"/>
    </row>
    <row r="565">
      <c r="A565" s="94"/>
      <c r="B565" s="95"/>
      <c r="G565" s="135"/>
    </row>
    <row r="566">
      <c r="A566" s="94"/>
      <c r="B566" s="95"/>
      <c r="G566" s="135"/>
    </row>
    <row r="567">
      <c r="A567" s="94"/>
      <c r="B567" s="95"/>
      <c r="G567" s="135"/>
    </row>
    <row r="568">
      <c r="A568" s="94"/>
      <c r="B568" s="95"/>
      <c r="G568" s="135"/>
    </row>
    <row r="569">
      <c r="A569" s="94"/>
      <c r="B569" s="95"/>
      <c r="G569" s="135"/>
    </row>
    <row r="570">
      <c r="A570" s="94"/>
      <c r="B570" s="95"/>
      <c r="G570" s="135"/>
    </row>
    <row r="571">
      <c r="A571" s="94"/>
      <c r="B571" s="95"/>
      <c r="G571" s="135"/>
    </row>
    <row r="572">
      <c r="A572" s="94"/>
      <c r="B572" s="95"/>
      <c r="G572" s="135"/>
    </row>
    <row r="573">
      <c r="A573" s="94"/>
      <c r="B573" s="95"/>
      <c r="G573" s="135"/>
    </row>
    <row r="574">
      <c r="A574" s="94"/>
      <c r="B574" s="95"/>
      <c r="G574" s="135"/>
    </row>
    <row r="575">
      <c r="A575" s="94"/>
      <c r="B575" s="95"/>
      <c r="G575" s="135"/>
    </row>
    <row r="576">
      <c r="A576" s="94"/>
      <c r="B576" s="95"/>
      <c r="G576" s="135"/>
    </row>
    <row r="577">
      <c r="A577" s="94"/>
      <c r="B577" s="95"/>
      <c r="G577" s="135"/>
    </row>
    <row r="578">
      <c r="A578" s="94"/>
      <c r="B578" s="95"/>
      <c r="G578" s="135"/>
    </row>
    <row r="579">
      <c r="A579" s="94"/>
      <c r="B579" s="95"/>
      <c r="G579" s="135"/>
    </row>
    <row r="580">
      <c r="A580" s="94"/>
      <c r="B580" s="95"/>
      <c r="G580" s="135"/>
    </row>
    <row r="581">
      <c r="A581" s="94"/>
      <c r="B581" s="95"/>
      <c r="G581" s="135"/>
    </row>
    <row r="582">
      <c r="A582" s="94"/>
      <c r="B582" s="95"/>
      <c r="G582" s="135"/>
    </row>
    <row r="583">
      <c r="A583" s="94"/>
      <c r="B583" s="95"/>
      <c r="G583" s="135"/>
    </row>
    <row r="584">
      <c r="A584" s="94"/>
      <c r="B584" s="95"/>
      <c r="G584" s="135"/>
    </row>
    <row r="585">
      <c r="A585" s="94"/>
      <c r="B585" s="95"/>
      <c r="G585" s="135"/>
    </row>
    <row r="586">
      <c r="A586" s="94"/>
      <c r="B586" s="95"/>
      <c r="G586" s="135"/>
    </row>
    <row r="587">
      <c r="A587" s="94"/>
      <c r="B587" s="95"/>
      <c r="G587" s="135"/>
    </row>
    <row r="588">
      <c r="A588" s="94"/>
      <c r="B588" s="95"/>
      <c r="G588" s="135"/>
    </row>
    <row r="589">
      <c r="A589" s="94"/>
      <c r="B589" s="95"/>
      <c r="G589" s="135"/>
    </row>
    <row r="590">
      <c r="A590" s="94"/>
      <c r="B590" s="95"/>
      <c r="G590" s="135"/>
    </row>
    <row r="591">
      <c r="A591" s="94"/>
      <c r="B591" s="95"/>
      <c r="G591" s="135"/>
    </row>
    <row r="592">
      <c r="A592" s="94"/>
      <c r="B592" s="95"/>
      <c r="G592" s="135"/>
    </row>
    <row r="593">
      <c r="A593" s="94"/>
      <c r="B593" s="95"/>
      <c r="G593" s="135"/>
    </row>
    <row r="594">
      <c r="A594" s="94"/>
      <c r="B594" s="95"/>
      <c r="G594" s="135"/>
    </row>
    <row r="595">
      <c r="A595" s="94"/>
      <c r="B595" s="95"/>
      <c r="G595" s="135"/>
    </row>
    <row r="596">
      <c r="A596" s="94"/>
      <c r="B596" s="95"/>
      <c r="G596" s="135"/>
    </row>
    <row r="597">
      <c r="A597" s="94"/>
      <c r="B597" s="95"/>
      <c r="G597" s="135"/>
    </row>
    <row r="598">
      <c r="A598" s="94"/>
      <c r="B598" s="95"/>
      <c r="G598" s="135"/>
    </row>
    <row r="599">
      <c r="A599" s="94"/>
      <c r="B599" s="95"/>
      <c r="G599" s="135"/>
    </row>
    <row r="600">
      <c r="A600" s="94"/>
      <c r="B600" s="95"/>
      <c r="G600" s="135"/>
    </row>
    <row r="601">
      <c r="A601" s="94"/>
      <c r="B601" s="95"/>
      <c r="G601" s="135"/>
    </row>
    <row r="602">
      <c r="A602" s="94"/>
      <c r="B602" s="95"/>
      <c r="G602" s="135"/>
    </row>
    <row r="603">
      <c r="A603" s="94"/>
      <c r="B603" s="95"/>
      <c r="G603" s="135"/>
    </row>
    <row r="604">
      <c r="A604" s="94"/>
      <c r="B604" s="95"/>
      <c r="G604" s="135"/>
    </row>
    <row r="605">
      <c r="A605" s="94"/>
      <c r="B605" s="95"/>
      <c r="G605" s="135"/>
    </row>
    <row r="606">
      <c r="A606" s="94"/>
      <c r="B606" s="95"/>
      <c r="G606" s="135"/>
    </row>
    <row r="607">
      <c r="A607" s="94"/>
      <c r="B607" s="95"/>
      <c r="G607" s="135"/>
    </row>
    <row r="608">
      <c r="A608" s="94"/>
      <c r="B608" s="95"/>
      <c r="G608" s="135"/>
    </row>
    <row r="609">
      <c r="A609" s="94"/>
      <c r="B609" s="95"/>
      <c r="G609" s="135"/>
    </row>
    <row r="610">
      <c r="A610" s="94"/>
      <c r="B610" s="95"/>
      <c r="G610" s="135"/>
    </row>
    <row r="611">
      <c r="A611" s="94"/>
      <c r="B611" s="95"/>
      <c r="G611" s="135"/>
    </row>
    <row r="612">
      <c r="A612" s="94"/>
      <c r="B612" s="95"/>
      <c r="G612" s="135"/>
    </row>
    <row r="613">
      <c r="A613" s="94"/>
      <c r="B613" s="95"/>
      <c r="G613" s="135"/>
    </row>
    <row r="614">
      <c r="A614" s="94"/>
      <c r="B614" s="95"/>
      <c r="G614" s="135"/>
    </row>
    <row r="615">
      <c r="A615" s="94"/>
      <c r="B615" s="95"/>
      <c r="G615" s="135"/>
    </row>
    <row r="616">
      <c r="A616" s="94"/>
      <c r="B616" s="95"/>
      <c r="G616" s="135"/>
    </row>
    <row r="617">
      <c r="A617" s="94"/>
      <c r="B617" s="95"/>
      <c r="G617" s="135"/>
    </row>
    <row r="618">
      <c r="A618" s="94"/>
      <c r="B618" s="95"/>
      <c r="G618" s="135"/>
    </row>
    <row r="619">
      <c r="A619" s="94"/>
      <c r="B619" s="95"/>
      <c r="G619" s="135"/>
    </row>
    <row r="620">
      <c r="A620" s="94"/>
      <c r="B620" s="95"/>
      <c r="G620" s="135"/>
    </row>
    <row r="621">
      <c r="A621" s="94"/>
      <c r="B621" s="95"/>
      <c r="G621" s="135"/>
    </row>
    <row r="622">
      <c r="A622" s="94"/>
      <c r="B622" s="95"/>
      <c r="G622" s="135"/>
    </row>
    <row r="623">
      <c r="A623" s="94"/>
      <c r="B623" s="95"/>
      <c r="G623" s="135"/>
    </row>
    <row r="624">
      <c r="A624" s="94"/>
      <c r="B624" s="95"/>
      <c r="G624" s="135"/>
    </row>
    <row r="625">
      <c r="A625" s="94"/>
      <c r="B625" s="95"/>
      <c r="G625" s="135"/>
    </row>
    <row r="626">
      <c r="A626" s="94"/>
      <c r="B626" s="95"/>
      <c r="G626" s="135"/>
    </row>
    <row r="627">
      <c r="A627" s="94"/>
      <c r="B627" s="95"/>
      <c r="G627" s="135"/>
    </row>
    <row r="628">
      <c r="A628" s="94"/>
      <c r="B628" s="95"/>
      <c r="G628" s="135"/>
    </row>
    <row r="629">
      <c r="A629" s="94"/>
      <c r="B629" s="95"/>
      <c r="G629" s="135"/>
    </row>
    <row r="630">
      <c r="A630" s="94"/>
      <c r="B630" s="95"/>
      <c r="G630" s="135"/>
    </row>
    <row r="631">
      <c r="A631" s="94"/>
      <c r="B631" s="95"/>
      <c r="G631" s="135"/>
    </row>
    <row r="632">
      <c r="A632" s="94"/>
      <c r="B632" s="95"/>
      <c r="G632" s="135"/>
    </row>
    <row r="633">
      <c r="A633" s="94"/>
      <c r="B633" s="95"/>
      <c r="G633" s="135"/>
    </row>
    <row r="634">
      <c r="A634" s="94"/>
      <c r="B634" s="95"/>
      <c r="G634" s="135"/>
    </row>
    <row r="635">
      <c r="A635" s="94"/>
      <c r="B635" s="95"/>
      <c r="G635" s="135"/>
    </row>
    <row r="636">
      <c r="A636" s="94"/>
      <c r="B636" s="95"/>
      <c r="G636" s="135"/>
    </row>
    <row r="637">
      <c r="A637" s="94"/>
      <c r="B637" s="95"/>
      <c r="G637" s="135"/>
    </row>
    <row r="638">
      <c r="A638" s="94"/>
      <c r="B638" s="95"/>
      <c r="G638" s="135"/>
    </row>
    <row r="639">
      <c r="A639" s="94"/>
      <c r="B639" s="95"/>
      <c r="G639" s="135"/>
    </row>
    <row r="640">
      <c r="A640" s="94"/>
      <c r="B640" s="95"/>
      <c r="G640" s="135"/>
    </row>
    <row r="641">
      <c r="A641" s="94"/>
      <c r="B641" s="95"/>
      <c r="G641" s="135"/>
    </row>
    <row r="642">
      <c r="A642" s="94"/>
      <c r="B642" s="95"/>
      <c r="G642" s="135"/>
    </row>
    <row r="643">
      <c r="A643" s="94"/>
      <c r="B643" s="95"/>
      <c r="G643" s="135"/>
    </row>
    <row r="644">
      <c r="A644" s="94"/>
      <c r="B644" s="95"/>
      <c r="G644" s="135"/>
    </row>
    <row r="645">
      <c r="A645" s="94"/>
      <c r="B645" s="95"/>
      <c r="G645" s="135"/>
    </row>
    <row r="646">
      <c r="A646" s="94"/>
      <c r="B646" s="95"/>
      <c r="G646" s="135"/>
    </row>
    <row r="647">
      <c r="A647" s="94"/>
      <c r="B647" s="95"/>
      <c r="G647" s="135"/>
    </row>
    <row r="648">
      <c r="A648" s="94"/>
      <c r="B648" s="95"/>
      <c r="G648" s="135"/>
    </row>
    <row r="649">
      <c r="A649" s="94"/>
      <c r="B649" s="95"/>
      <c r="G649" s="135"/>
    </row>
    <row r="650">
      <c r="A650" s="94"/>
      <c r="B650" s="95"/>
      <c r="G650" s="135"/>
    </row>
    <row r="651">
      <c r="A651" s="94"/>
      <c r="B651" s="95"/>
      <c r="G651" s="135"/>
    </row>
    <row r="652">
      <c r="A652" s="94"/>
      <c r="B652" s="95"/>
      <c r="G652" s="135"/>
    </row>
    <row r="653">
      <c r="A653" s="94"/>
      <c r="B653" s="95"/>
      <c r="G653" s="135"/>
    </row>
    <row r="654">
      <c r="A654" s="94"/>
      <c r="B654" s="95"/>
      <c r="G654" s="135"/>
    </row>
    <row r="655">
      <c r="A655" s="94"/>
      <c r="B655" s="95"/>
      <c r="G655" s="135"/>
    </row>
    <row r="656">
      <c r="A656" s="94"/>
      <c r="B656" s="95"/>
      <c r="G656" s="135"/>
    </row>
    <row r="657">
      <c r="A657" s="94"/>
      <c r="B657" s="95"/>
      <c r="G657" s="135"/>
    </row>
    <row r="658">
      <c r="A658" s="94"/>
      <c r="B658" s="95"/>
      <c r="G658" s="135"/>
    </row>
    <row r="659">
      <c r="A659" s="94"/>
      <c r="B659" s="95"/>
      <c r="G659" s="135"/>
    </row>
    <row r="660">
      <c r="A660" s="94"/>
      <c r="B660" s="95"/>
      <c r="G660" s="135"/>
    </row>
    <row r="661">
      <c r="A661" s="94"/>
      <c r="B661" s="95"/>
      <c r="G661" s="135"/>
    </row>
    <row r="662">
      <c r="A662" s="94"/>
      <c r="B662" s="95"/>
      <c r="G662" s="135"/>
    </row>
    <row r="663">
      <c r="A663" s="94"/>
      <c r="B663" s="95"/>
      <c r="G663" s="135"/>
    </row>
    <row r="664">
      <c r="A664" s="94"/>
      <c r="B664" s="95"/>
      <c r="G664" s="135"/>
    </row>
    <row r="665">
      <c r="A665" s="94"/>
      <c r="B665" s="95"/>
      <c r="G665" s="135"/>
    </row>
    <row r="666">
      <c r="A666" s="94"/>
      <c r="B666" s="95"/>
      <c r="G666" s="135"/>
    </row>
    <row r="667">
      <c r="A667" s="94"/>
      <c r="B667" s="95"/>
      <c r="G667" s="135"/>
    </row>
    <row r="668">
      <c r="A668" s="94"/>
      <c r="B668" s="95"/>
      <c r="G668" s="135"/>
    </row>
    <row r="669">
      <c r="A669" s="94"/>
      <c r="B669" s="95"/>
      <c r="G669" s="135"/>
    </row>
    <row r="670">
      <c r="A670" s="94"/>
      <c r="B670" s="95"/>
      <c r="G670" s="135"/>
    </row>
    <row r="671">
      <c r="A671" s="94"/>
      <c r="B671" s="95"/>
      <c r="G671" s="135"/>
    </row>
    <row r="672">
      <c r="A672" s="94"/>
      <c r="B672" s="95"/>
      <c r="G672" s="135"/>
    </row>
    <row r="673">
      <c r="A673" s="94"/>
      <c r="B673" s="95"/>
      <c r="G673" s="135"/>
    </row>
    <row r="674">
      <c r="A674" s="94"/>
      <c r="B674" s="95"/>
      <c r="G674" s="135"/>
    </row>
    <row r="675">
      <c r="A675" s="94"/>
      <c r="B675" s="95"/>
      <c r="G675" s="135"/>
    </row>
    <row r="676">
      <c r="A676" s="94"/>
      <c r="B676" s="95"/>
      <c r="G676" s="135"/>
    </row>
    <row r="677">
      <c r="A677" s="94"/>
      <c r="B677" s="95"/>
      <c r="G677" s="135"/>
    </row>
    <row r="678">
      <c r="A678" s="94"/>
      <c r="B678" s="95"/>
      <c r="G678" s="135"/>
    </row>
    <row r="679">
      <c r="A679" s="94"/>
      <c r="B679" s="95"/>
      <c r="G679" s="135"/>
    </row>
    <row r="680">
      <c r="A680" s="94"/>
      <c r="B680" s="95"/>
      <c r="G680" s="135"/>
    </row>
    <row r="681">
      <c r="A681" s="94"/>
      <c r="B681" s="95"/>
      <c r="G681" s="135"/>
    </row>
    <row r="682">
      <c r="A682" s="94"/>
      <c r="B682" s="95"/>
      <c r="G682" s="135"/>
    </row>
    <row r="683">
      <c r="A683" s="94"/>
      <c r="B683" s="95"/>
      <c r="G683" s="135"/>
    </row>
    <row r="684">
      <c r="A684" s="94"/>
      <c r="B684" s="95"/>
      <c r="G684" s="135"/>
    </row>
    <row r="685">
      <c r="A685" s="94"/>
      <c r="B685" s="95"/>
      <c r="G685" s="135"/>
    </row>
    <row r="686">
      <c r="A686" s="94"/>
      <c r="B686" s="95"/>
      <c r="G686" s="135"/>
    </row>
    <row r="687">
      <c r="A687" s="94"/>
      <c r="B687" s="95"/>
      <c r="G687" s="135"/>
    </row>
    <row r="688">
      <c r="A688" s="94"/>
      <c r="B688" s="95"/>
      <c r="G688" s="135"/>
    </row>
    <row r="689">
      <c r="A689" s="94"/>
      <c r="B689" s="95"/>
      <c r="G689" s="135"/>
    </row>
    <row r="690">
      <c r="A690" s="94"/>
      <c r="B690" s="95"/>
      <c r="G690" s="135"/>
    </row>
    <row r="691">
      <c r="A691" s="94"/>
      <c r="B691" s="95"/>
      <c r="G691" s="135"/>
    </row>
    <row r="692">
      <c r="A692" s="94"/>
      <c r="B692" s="95"/>
      <c r="G692" s="135"/>
    </row>
    <row r="693">
      <c r="A693" s="94"/>
      <c r="B693" s="95"/>
      <c r="G693" s="135"/>
    </row>
    <row r="694">
      <c r="A694" s="94"/>
      <c r="B694" s="95"/>
      <c r="G694" s="135"/>
    </row>
    <row r="695">
      <c r="A695" s="94"/>
      <c r="B695" s="95"/>
      <c r="G695" s="135"/>
    </row>
    <row r="696">
      <c r="A696" s="94"/>
      <c r="B696" s="95"/>
      <c r="G696" s="135"/>
    </row>
    <row r="697">
      <c r="A697" s="94"/>
      <c r="B697" s="95"/>
      <c r="G697" s="135"/>
    </row>
    <row r="698">
      <c r="A698" s="94"/>
      <c r="B698" s="95"/>
      <c r="G698" s="135"/>
    </row>
    <row r="699">
      <c r="A699" s="94"/>
      <c r="B699" s="95"/>
      <c r="G699" s="135"/>
    </row>
    <row r="700">
      <c r="A700" s="94"/>
      <c r="B700" s="95"/>
      <c r="G700" s="135"/>
    </row>
    <row r="701">
      <c r="A701" s="94"/>
      <c r="B701" s="95"/>
      <c r="G701" s="135"/>
    </row>
    <row r="702">
      <c r="A702" s="94"/>
      <c r="B702" s="95"/>
      <c r="G702" s="135"/>
    </row>
    <row r="703">
      <c r="A703" s="94"/>
      <c r="B703" s="95"/>
      <c r="G703" s="135"/>
    </row>
    <row r="704">
      <c r="A704" s="94"/>
      <c r="B704" s="95"/>
      <c r="G704" s="135"/>
    </row>
    <row r="705">
      <c r="A705" s="94"/>
      <c r="B705" s="95"/>
      <c r="G705" s="135"/>
    </row>
    <row r="706">
      <c r="A706" s="94"/>
      <c r="B706" s="95"/>
      <c r="G706" s="135"/>
    </row>
    <row r="707">
      <c r="A707" s="94"/>
      <c r="B707" s="95"/>
      <c r="G707" s="135"/>
    </row>
    <row r="708">
      <c r="A708" s="94"/>
      <c r="B708" s="95"/>
      <c r="G708" s="135"/>
    </row>
    <row r="709">
      <c r="A709" s="94"/>
      <c r="B709" s="95"/>
      <c r="G709" s="135"/>
    </row>
    <row r="710">
      <c r="A710" s="94"/>
      <c r="B710" s="95"/>
      <c r="G710" s="135"/>
    </row>
    <row r="711">
      <c r="A711" s="94"/>
      <c r="B711" s="95"/>
      <c r="G711" s="135"/>
    </row>
    <row r="712">
      <c r="A712" s="94"/>
      <c r="B712" s="95"/>
      <c r="G712" s="135"/>
    </row>
    <row r="713">
      <c r="A713" s="94"/>
      <c r="B713" s="95"/>
      <c r="G713" s="135"/>
    </row>
    <row r="714">
      <c r="A714" s="94"/>
      <c r="B714" s="95"/>
      <c r="G714" s="135"/>
    </row>
    <row r="715">
      <c r="A715" s="94"/>
      <c r="B715" s="95"/>
      <c r="G715" s="135"/>
    </row>
    <row r="716">
      <c r="A716" s="94"/>
      <c r="B716" s="95"/>
      <c r="G716" s="135"/>
    </row>
    <row r="717">
      <c r="A717" s="94"/>
      <c r="B717" s="95"/>
      <c r="G717" s="135"/>
    </row>
    <row r="718">
      <c r="A718" s="94"/>
      <c r="B718" s="95"/>
      <c r="G718" s="135"/>
    </row>
    <row r="719">
      <c r="A719" s="94"/>
      <c r="B719" s="95"/>
      <c r="G719" s="135"/>
    </row>
    <row r="720">
      <c r="A720" s="94"/>
      <c r="B720" s="95"/>
      <c r="G720" s="135"/>
    </row>
    <row r="721">
      <c r="A721" s="94"/>
      <c r="B721" s="95"/>
      <c r="G721" s="135"/>
    </row>
    <row r="722">
      <c r="A722" s="94"/>
      <c r="B722" s="95"/>
      <c r="G722" s="135"/>
    </row>
    <row r="723">
      <c r="A723" s="94"/>
      <c r="B723" s="95"/>
      <c r="G723" s="135"/>
    </row>
    <row r="724">
      <c r="A724" s="94"/>
      <c r="B724" s="95"/>
      <c r="G724" s="135"/>
    </row>
    <row r="725">
      <c r="A725" s="94"/>
      <c r="B725" s="95"/>
      <c r="G725" s="135"/>
    </row>
    <row r="726">
      <c r="A726" s="94"/>
      <c r="B726" s="95"/>
      <c r="G726" s="135"/>
    </row>
    <row r="727">
      <c r="A727" s="94"/>
      <c r="B727" s="95"/>
      <c r="G727" s="135"/>
    </row>
    <row r="728">
      <c r="A728" s="94"/>
      <c r="B728" s="95"/>
      <c r="G728" s="135"/>
    </row>
    <row r="729">
      <c r="A729" s="94"/>
      <c r="B729" s="95"/>
      <c r="G729" s="135"/>
    </row>
    <row r="730">
      <c r="A730" s="94"/>
      <c r="B730" s="95"/>
      <c r="G730" s="135"/>
    </row>
    <row r="731">
      <c r="A731" s="94"/>
      <c r="B731" s="95"/>
      <c r="G731" s="135"/>
    </row>
    <row r="732">
      <c r="A732" s="94"/>
      <c r="B732" s="95"/>
      <c r="G732" s="135"/>
    </row>
    <row r="733">
      <c r="A733" s="94"/>
      <c r="B733" s="95"/>
      <c r="G733" s="135"/>
    </row>
    <row r="734">
      <c r="A734" s="94"/>
      <c r="B734" s="95"/>
      <c r="G734" s="135"/>
    </row>
    <row r="735">
      <c r="A735" s="94"/>
      <c r="B735" s="95"/>
      <c r="G735" s="135"/>
    </row>
    <row r="736">
      <c r="A736" s="94"/>
      <c r="B736" s="95"/>
      <c r="G736" s="135"/>
    </row>
    <row r="737">
      <c r="A737" s="94"/>
      <c r="B737" s="95"/>
      <c r="G737" s="135"/>
    </row>
    <row r="738">
      <c r="A738" s="94"/>
      <c r="B738" s="95"/>
      <c r="G738" s="135"/>
    </row>
    <row r="739">
      <c r="A739" s="94"/>
      <c r="B739" s="95"/>
      <c r="G739" s="135"/>
    </row>
    <row r="740">
      <c r="A740" s="94"/>
      <c r="B740" s="95"/>
      <c r="G740" s="135"/>
    </row>
    <row r="741">
      <c r="A741" s="94"/>
      <c r="B741" s="95"/>
      <c r="G741" s="135"/>
    </row>
    <row r="742">
      <c r="A742" s="94"/>
      <c r="B742" s="95"/>
      <c r="G742" s="135"/>
    </row>
    <row r="743">
      <c r="A743" s="94"/>
      <c r="B743" s="95"/>
      <c r="G743" s="135"/>
    </row>
    <row r="744">
      <c r="A744" s="94"/>
      <c r="B744" s="95"/>
      <c r="G744" s="135"/>
    </row>
    <row r="745">
      <c r="A745" s="94"/>
      <c r="B745" s="95"/>
      <c r="G745" s="135"/>
    </row>
    <row r="746">
      <c r="A746" s="94"/>
      <c r="B746" s="95"/>
      <c r="G746" s="135"/>
    </row>
    <row r="747">
      <c r="A747" s="94"/>
      <c r="B747" s="95"/>
      <c r="G747" s="135"/>
    </row>
    <row r="748">
      <c r="A748" s="94"/>
      <c r="B748" s="95"/>
      <c r="G748" s="135"/>
    </row>
    <row r="749">
      <c r="A749" s="94"/>
      <c r="B749" s="95"/>
      <c r="G749" s="135"/>
    </row>
    <row r="750">
      <c r="A750" s="94"/>
      <c r="B750" s="95"/>
      <c r="G750" s="135"/>
    </row>
    <row r="751">
      <c r="A751" s="94"/>
      <c r="B751" s="95"/>
      <c r="G751" s="135"/>
    </row>
    <row r="752">
      <c r="A752" s="94"/>
      <c r="B752" s="95"/>
      <c r="G752" s="135"/>
    </row>
    <row r="753">
      <c r="A753" s="94"/>
      <c r="B753" s="95"/>
      <c r="G753" s="135"/>
    </row>
    <row r="754">
      <c r="A754" s="94"/>
      <c r="B754" s="95"/>
      <c r="G754" s="135"/>
    </row>
    <row r="755">
      <c r="A755" s="94"/>
      <c r="B755" s="95"/>
      <c r="G755" s="135"/>
    </row>
    <row r="756">
      <c r="A756" s="94"/>
      <c r="B756" s="95"/>
      <c r="G756" s="135"/>
    </row>
    <row r="757">
      <c r="A757" s="94"/>
      <c r="B757" s="95"/>
      <c r="G757" s="135"/>
    </row>
    <row r="758">
      <c r="A758" s="94"/>
      <c r="B758" s="95"/>
      <c r="G758" s="135"/>
    </row>
    <row r="759">
      <c r="A759" s="94"/>
      <c r="B759" s="95"/>
      <c r="G759" s="135"/>
    </row>
    <row r="760">
      <c r="A760" s="94"/>
      <c r="B760" s="95"/>
      <c r="G760" s="135"/>
    </row>
    <row r="761">
      <c r="A761" s="94"/>
      <c r="B761" s="95"/>
      <c r="G761" s="135"/>
    </row>
    <row r="762">
      <c r="A762" s="94"/>
      <c r="B762" s="95"/>
      <c r="G762" s="135"/>
    </row>
    <row r="763">
      <c r="A763" s="94"/>
      <c r="B763" s="95"/>
      <c r="G763" s="135"/>
    </row>
    <row r="764">
      <c r="A764" s="94"/>
      <c r="B764" s="95"/>
      <c r="G764" s="135"/>
    </row>
    <row r="765">
      <c r="A765" s="94"/>
      <c r="B765" s="95"/>
      <c r="G765" s="135"/>
    </row>
    <row r="766">
      <c r="A766" s="94"/>
      <c r="B766" s="95"/>
      <c r="G766" s="135"/>
    </row>
    <row r="767">
      <c r="A767" s="94"/>
      <c r="B767" s="95"/>
      <c r="G767" s="135"/>
    </row>
    <row r="768">
      <c r="A768" s="94"/>
      <c r="B768" s="95"/>
      <c r="G768" s="135"/>
    </row>
    <row r="769">
      <c r="A769" s="94"/>
      <c r="B769" s="95"/>
      <c r="G769" s="135"/>
    </row>
    <row r="770">
      <c r="A770" s="94"/>
      <c r="B770" s="95"/>
      <c r="G770" s="135"/>
    </row>
    <row r="771">
      <c r="A771" s="94"/>
      <c r="B771" s="95"/>
      <c r="G771" s="135"/>
    </row>
    <row r="772">
      <c r="A772" s="94"/>
      <c r="B772" s="95"/>
      <c r="G772" s="135"/>
    </row>
    <row r="773">
      <c r="A773" s="94"/>
      <c r="B773" s="95"/>
      <c r="G773" s="135"/>
    </row>
    <row r="774">
      <c r="A774" s="94"/>
      <c r="B774" s="95"/>
      <c r="G774" s="135"/>
    </row>
    <row r="775">
      <c r="A775" s="94"/>
      <c r="B775" s="95"/>
      <c r="G775" s="135"/>
    </row>
    <row r="776">
      <c r="A776" s="94"/>
      <c r="B776" s="95"/>
      <c r="G776" s="135"/>
    </row>
    <row r="777">
      <c r="A777" s="94"/>
      <c r="B777" s="95"/>
      <c r="G777" s="135"/>
    </row>
    <row r="778">
      <c r="A778" s="94"/>
      <c r="B778" s="95"/>
      <c r="G778" s="135"/>
    </row>
    <row r="779">
      <c r="A779" s="94"/>
      <c r="B779" s="95"/>
      <c r="G779" s="135"/>
    </row>
    <row r="780">
      <c r="A780" s="94"/>
      <c r="B780" s="95"/>
      <c r="G780" s="135"/>
    </row>
    <row r="781">
      <c r="A781" s="94"/>
      <c r="B781" s="95"/>
      <c r="G781" s="135"/>
    </row>
    <row r="782">
      <c r="A782" s="94"/>
      <c r="B782" s="95"/>
      <c r="G782" s="135"/>
    </row>
    <row r="783">
      <c r="A783" s="94"/>
      <c r="B783" s="95"/>
      <c r="G783" s="135"/>
    </row>
    <row r="784">
      <c r="A784" s="94"/>
      <c r="B784" s="95"/>
      <c r="G784" s="135"/>
    </row>
    <row r="785">
      <c r="A785" s="94"/>
      <c r="B785" s="95"/>
      <c r="G785" s="135"/>
    </row>
    <row r="786">
      <c r="A786" s="94"/>
      <c r="B786" s="95"/>
      <c r="G786" s="135"/>
    </row>
    <row r="787">
      <c r="A787" s="94"/>
      <c r="B787" s="95"/>
      <c r="G787" s="135"/>
    </row>
    <row r="788">
      <c r="A788" s="94"/>
      <c r="B788" s="95"/>
      <c r="G788" s="135"/>
    </row>
    <row r="789">
      <c r="A789" s="94"/>
      <c r="B789" s="95"/>
      <c r="G789" s="135"/>
    </row>
    <row r="790">
      <c r="A790" s="94"/>
      <c r="B790" s="95"/>
      <c r="G790" s="135"/>
    </row>
    <row r="791">
      <c r="A791" s="94"/>
      <c r="B791" s="95"/>
      <c r="G791" s="135"/>
    </row>
    <row r="792">
      <c r="A792" s="94"/>
      <c r="B792" s="95"/>
      <c r="G792" s="135"/>
    </row>
    <row r="793">
      <c r="A793" s="94"/>
      <c r="B793" s="95"/>
      <c r="G793" s="135"/>
    </row>
    <row r="794">
      <c r="A794" s="94"/>
      <c r="B794" s="95"/>
      <c r="G794" s="135"/>
    </row>
    <row r="795">
      <c r="A795" s="94"/>
      <c r="B795" s="95"/>
      <c r="G795" s="135"/>
    </row>
    <row r="796">
      <c r="A796" s="94"/>
      <c r="B796" s="95"/>
      <c r="G796" s="135"/>
    </row>
    <row r="797">
      <c r="A797" s="94"/>
      <c r="B797" s="95"/>
      <c r="G797" s="135"/>
    </row>
    <row r="798">
      <c r="A798" s="94"/>
      <c r="B798" s="95"/>
      <c r="G798" s="135"/>
    </row>
    <row r="799">
      <c r="A799" s="94"/>
      <c r="B799" s="95"/>
      <c r="G799" s="135"/>
    </row>
    <row r="800">
      <c r="A800" s="94"/>
      <c r="B800" s="95"/>
      <c r="G800" s="135"/>
    </row>
    <row r="801">
      <c r="A801" s="94"/>
      <c r="B801" s="95"/>
      <c r="G801" s="135"/>
    </row>
    <row r="802">
      <c r="A802" s="94"/>
      <c r="B802" s="95"/>
      <c r="G802" s="135"/>
    </row>
    <row r="803">
      <c r="A803" s="94"/>
      <c r="B803" s="95"/>
      <c r="G803" s="135"/>
    </row>
    <row r="804">
      <c r="A804" s="94"/>
      <c r="B804" s="95"/>
      <c r="G804" s="135"/>
    </row>
    <row r="805">
      <c r="A805" s="94"/>
      <c r="B805" s="95"/>
      <c r="G805" s="135"/>
    </row>
    <row r="806">
      <c r="A806" s="94"/>
      <c r="B806" s="95"/>
      <c r="G806" s="135"/>
    </row>
    <row r="807">
      <c r="A807" s="94"/>
      <c r="B807" s="95"/>
      <c r="G807" s="135"/>
    </row>
    <row r="808">
      <c r="A808" s="94"/>
      <c r="B808" s="95"/>
      <c r="G808" s="135"/>
    </row>
    <row r="809">
      <c r="A809" s="94"/>
      <c r="B809" s="95"/>
      <c r="G809" s="135"/>
    </row>
    <row r="810">
      <c r="A810" s="94"/>
      <c r="B810" s="95"/>
      <c r="G810" s="135"/>
    </row>
    <row r="811">
      <c r="A811" s="94"/>
      <c r="B811" s="95"/>
      <c r="G811" s="135"/>
    </row>
    <row r="812">
      <c r="A812" s="94"/>
      <c r="B812" s="95"/>
      <c r="G812" s="135"/>
    </row>
    <row r="813">
      <c r="A813" s="94"/>
      <c r="B813" s="95"/>
      <c r="G813" s="135"/>
    </row>
    <row r="814">
      <c r="A814" s="94"/>
      <c r="B814" s="95"/>
      <c r="G814" s="135"/>
    </row>
    <row r="815">
      <c r="A815" s="94"/>
      <c r="B815" s="95"/>
      <c r="G815" s="135"/>
    </row>
    <row r="816">
      <c r="A816" s="94"/>
      <c r="B816" s="95"/>
      <c r="G816" s="135"/>
    </row>
    <row r="817">
      <c r="A817" s="94"/>
      <c r="B817" s="95"/>
      <c r="G817" s="135"/>
    </row>
    <row r="818">
      <c r="A818" s="94"/>
      <c r="B818" s="95"/>
      <c r="G818" s="135"/>
    </row>
    <row r="819">
      <c r="A819" s="94"/>
      <c r="B819" s="95"/>
      <c r="G819" s="135"/>
    </row>
    <row r="820">
      <c r="A820" s="94"/>
      <c r="B820" s="95"/>
      <c r="G820" s="135"/>
    </row>
    <row r="821">
      <c r="A821" s="94"/>
      <c r="B821" s="95"/>
      <c r="G821" s="135"/>
    </row>
    <row r="822">
      <c r="A822" s="94"/>
      <c r="B822" s="95"/>
      <c r="G822" s="135"/>
    </row>
    <row r="823">
      <c r="A823" s="94"/>
      <c r="B823" s="95"/>
      <c r="G823" s="135"/>
    </row>
    <row r="824">
      <c r="A824" s="94"/>
      <c r="B824" s="95"/>
      <c r="G824" s="135"/>
    </row>
    <row r="825">
      <c r="A825" s="94"/>
      <c r="B825" s="95"/>
      <c r="G825" s="135"/>
    </row>
    <row r="826">
      <c r="A826" s="94"/>
      <c r="B826" s="95"/>
      <c r="G826" s="135"/>
    </row>
    <row r="827">
      <c r="A827" s="94"/>
      <c r="B827" s="95"/>
      <c r="G827" s="135"/>
    </row>
    <row r="828">
      <c r="A828" s="94"/>
      <c r="B828" s="95"/>
      <c r="G828" s="135"/>
    </row>
    <row r="829">
      <c r="A829" s="94"/>
      <c r="B829" s="95"/>
      <c r="G829" s="135"/>
    </row>
    <row r="830">
      <c r="A830" s="94"/>
      <c r="B830" s="95"/>
      <c r="G830" s="135"/>
    </row>
    <row r="831">
      <c r="A831" s="94"/>
      <c r="B831" s="95"/>
      <c r="G831" s="135"/>
    </row>
    <row r="832">
      <c r="A832" s="94"/>
      <c r="B832" s="95"/>
      <c r="G832" s="135"/>
    </row>
    <row r="833">
      <c r="A833" s="94"/>
      <c r="B833" s="95"/>
      <c r="G833" s="135"/>
    </row>
    <row r="834">
      <c r="A834" s="94"/>
      <c r="B834" s="95"/>
      <c r="G834" s="135"/>
    </row>
    <row r="835">
      <c r="A835" s="94"/>
      <c r="B835" s="95"/>
      <c r="G835" s="135"/>
    </row>
    <row r="836">
      <c r="A836" s="94"/>
      <c r="B836" s="95"/>
      <c r="G836" s="135"/>
    </row>
    <row r="837">
      <c r="A837" s="94"/>
      <c r="B837" s="95"/>
      <c r="G837" s="135"/>
    </row>
    <row r="838">
      <c r="A838" s="94"/>
      <c r="B838" s="95"/>
      <c r="G838" s="135"/>
    </row>
    <row r="839">
      <c r="A839" s="94"/>
      <c r="B839" s="95"/>
      <c r="G839" s="135"/>
    </row>
    <row r="840">
      <c r="A840" s="94"/>
      <c r="B840" s="95"/>
      <c r="G840" s="135"/>
    </row>
    <row r="841">
      <c r="A841" s="94"/>
      <c r="B841" s="95"/>
      <c r="G841" s="135"/>
    </row>
    <row r="842">
      <c r="A842" s="94"/>
      <c r="B842" s="95"/>
      <c r="G842" s="135"/>
    </row>
    <row r="843">
      <c r="A843" s="94"/>
      <c r="B843" s="95"/>
      <c r="G843" s="135"/>
    </row>
    <row r="844">
      <c r="A844" s="94"/>
      <c r="B844" s="95"/>
      <c r="G844" s="135"/>
    </row>
    <row r="845">
      <c r="A845" s="94"/>
      <c r="B845" s="95"/>
      <c r="G845" s="135"/>
    </row>
    <row r="846">
      <c r="A846" s="94"/>
      <c r="B846" s="95"/>
      <c r="G846" s="135"/>
    </row>
    <row r="847">
      <c r="A847" s="94"/>
      <c r="B847" s="95"/>
      <c r="G847" s="135"/>
    </row>
    <row r="848">
      <c r="A848" s="94"/>
      <c r="B848" s="95"/>
      <c r="G848" s="135"/>
    </row>
    <row r="849">
      <c r="A849" s="94"/>
      <c r="B849" s="95"/>
      <c r="G849" s="135"/>
    </row>
    <row r="850">
      <c r="A850" s="94"/>
      <c r="B850" s="95"/>
      <c r="G850" s="135"/>
    </row>
    <row r="851">
      <c r="A851" s="94"/>
      <c r="B851" s="95"/>
      <c r="G851" s="135"/>
    </row>
    <row r="852">
      <c r="A852" s="94"/>
      <c r="B852" s="95"/>
      <c r="G852" s="135"/>
    </row>
    <row r="853">
      <c r="A853" s="94"/>
      <c r="B853" s="95"/>
      <c r="G853" s="135"/>
    </row>
    <row r="854">
      <c r="A854" s="94"/>
      <c r="B854" s="95"/>
      <c r="G854" s="135"/>
    </row>
    <row r="855">
      <c r="A855" s="94"/>
      <c r="B855" s="95"/>
      <c r="G855" s="135"/>
    </row>
    <row r="856">
      <c r="A856" s="94"/>
      <c r="B856" s="95"/>
      <c r="G856" s="135"/>
    </row>
    <row r="857">
      <c r="A857" s="94"/>
      <c r="B857" s="95"/>
      <c r="G857" s="135"/>
    </row>
    <row r="858">
      <c r="A858" s="94"/>
      <c r="B858" s="95"/>
      <c r="G858" s="135"/>
    </row>
    <row r="859">
      <c r="A859" s="94"/>
      <c r="B859" s="95"/>
      <c r="G859" s="135"/>
    </row>
    <row r="860">
      <c r="A860" s="94"/>
      <c r="B860" s="95"/>
      <c r="G860" s="135"/>
    </row>
    <row r="861">
      <c r="A861" s="94"/>
      <c r="B861" s="95"/>
      <c r="G861" s="135"/>
    </row>
    <row r="862">
      <c r="A862" s="94"/>
      <c r="B862" s="95"/>
      <c r="G862" s="135"/>
    </row>
    <row r="863">
      <c r="A863" s="94"/>
      <c r="B863" s="95"/>
      <c r="G863" s="135"/>
    </row>
    <row r="864">
      <c r="A864" s="94"/>
      <c r="B864" s="95"/>
      <c r="G864" s="135"/>
    </row>
    <row r="865">
      <c r="A865" s="94"/>
      <c r="B865" s="95"/>
      <c r="G865" s="135"/>
    </row>
    <row r="866">
      <c r="A866" s="94"/>
      <c r="B866" s="95"/>
      <c r="G866" s="135"/>
    </row>
    <row r="867">
      <c r="A867" s="94"/>
      <c r="B867" s="95"/>
      <c r="G867" s="135"/>
    </row>
    <row r="868">
      <c r="A868" s="94"/>
      <c r="B868" s="95"/>
      <c r="G868" s="135"/>
    </row>
    <row r="869">
      <c r="A869" s="94"/>
      <c r="B869" s="95"/>
      <c r="G869" s="135"/>
    </row>
    <row r="870">
      <c r="A870" s="94"/>
      <c r="B870" s="95"/>
      <c r="G870" s="135"/>
    </row>
    <row r="871">
      <c r="A871" s="94"/>
      <c r="B871" s="95"/>
      <c r="G871" s="135"/>
    </row>
    <row r="872">
      <c r="A872" s="94"/>
      <c r="B872" s="95"/>
      <c r="G872" s="135"/>
    </row>
    <row r="873">
      <c r="A873" s="94"/>
      <c r="B873" s="95"/>
      <c r="G873" s="135"/>
    </row>
    <row r="874">
      <c r="A874" s="94"/>
      <c r="B874" s="95"/>
      <c r="G874" s="135"/>
    </row>
    <row r="875">
      <c r="A875" s="94"/>
      <c r="B875" s="95"/>
      <c r="G875" s="135"/>
    </row>
    <row r="876">
      <c r="A876" s="94"/>
      <c r="B876" s="95"/>
      <c r="G876" s="135"/>
    </row>
    <row r="877">
      <c r="A877" s="94"/>
      <c r="B877" s="95"/>
      <c r="G877" s="135"/>
    </row>
    <row r="878">
      <c r="A878" s="94"/>
      <c r="B878" s="95"/>
      <c r="G878" s="135"/>
    </row>
    <row r="879">
      <c r="A879" s="94"/>
      <c r="B879" s="95"/>
      <c r="G879" s="135"/>
    </row>
    <row r="880">
      <c r="A880" s="94"/>
      <c r="B880" s="95"/>
      <c r="G880" s="135"/>
    </row>
    <row r="881">
      <c r="A881" s="94"/>
      <c r="B881" s="95"/>
      <c r="G881" s="135"/>
    </row>
    <row r="882">
      <c r="A882" s="94"/>
      <c r="B882" s="95"/>
      <c r="G882" s="135"/>
    </row>
    <row r="883">
      <c r="A883" s="94"/>
      <c r="B883" s="95"/>
      <c r="G883" s="135"/>
    </row>
    <row r="884">
      <c r="A884" s="94"/>
      <c r="B884" s="95"/>
      <c r="G884" s="135"/>
    </row>
    <row r="885">
      <c r="A885" s="94"/>
      <c r="B885" s="95"/>
      <c r="G885" s="135"/>
    </row>
    <row r="886">
      <c r="A886" s="94"/>
      <c r="B886" s="95"/>
      <c r="G886" s="135"/>
    </row>
    <row r="887">
      <c r="A887" s="94"/>
      <c r="B887" s="95"/>
      <c r="G887" s="135"/>
    </row>
    <row r="888">
      <c r="A888" s="94"/>
      <c r="B888" s="95"/>
      <c r="G888" s="135"/>
    </row>
    <row r="889">
      <c r="A889" s="94"/>
      <c r="B889" s="95"/>
      <c r="G889" s="135"/>
    </row>
    <row r="890">
      <c r="A890" s="94"/>
      <c r="B890" s="95"/>
      <c r="G890" s="135"/>
    </row>
    <row r="891">
      <c r="A891" s="94"/>
      <c r="B891" s="95"/>
      <c r="G891" s="135"/>
    </row>
    <row r="892">
      <c r="A892" s="94"/>
      <c r="B892" s="95"/>
      <c r="G892" s="135"/>
    </row>
    <row r="893">
      <c r="A893" s="94"/>
      <c r="B893" s="95"/>
      <c r="G893" s="135"/>
    </row>
    <row r="894">
      <c r="A894" s="94"/>
      <c r="B894" s="95"/>
      <c r="G894" s="135"/>
    </row>
    <row r="895">
      <c r="A895" s="94"/>
      <c r="B895" s="95"/>
      <c r="G895" s="135"/>
    </row>
    <row r="896">
      <c r="A896" s="94"/>
      <c r="B896" s="95"/>
      <c r="G896" s="135"/>
    </row>
    <row r="897">
      <c r="A897" s="94"/>
      <c r="B897" s="95"/>
      <c r="G897" s="135"/>
    </row>
    <row r="898">
      <c r="A898" s="94"/>
      <c r="B898" s="95"/>
      <c r="G898" s="135"/>
    </row>
    <row r="899">
      <c r="A899" s="94"/>
      <c r="B899" s="95"/>
      <c r="G899" s="135"/>
    </row>
    <row r="900">
      <c r="A900" s="94"/>
      <c r="B900" s="95"/>
      <c r="G900" s="135"/>
    </row>
    <row r="901">
      <c r="A901" s="94"/>
      <c r="B901" s="95"/>
      <c r="G901" s="135"/>
    </row>
    <row r="902">
      <c r="A902" s="94"/>
      <c r="B902" s="95"/>
      <c r="G902" s="135"/>
    </row>
    <row r="903">
      <c r="A903" s="94"/>
      <c r="B903" s="95"/>
      <c r="G903" s="135"/>
    </row>
    <row r="904">
      <c r="A904" s="94"/>
      <c r="B904" s="95"/>
      <c r="G904" s="135"/>
    </row>
    <row r="905">
      <c r="A905" s="94"/>
      <c r="B905" s="95"/>
      <c r="G905" s="135"/>
    </row>
    <row r="906">
      <c r="A906" s="94"/>
      <c r="B906" s="95"/>
      <c r="G906" s="135"/>
    </row>
    <row r="907">
      <c r="A907" s="94"/>
      <c r="B907" s="95"/>
      <c r="G907" s="135"/>
    </row>
    <row r="908">
      <c r="A908" s="94"/>
      <c r="B908" s="95"/>
      <c r="G908" s="135"/>
    </row>
    <row r="909">
      <c r="A909" s="94"/>
      <c r="B909" s="95"/>
      <c r="G909" s="135"/>
    </row>
    <row r="910">
      <c r="A910" s="94"/>
      <c r="B910" s="95"/>
      <c r="G910" s="135"/>
    </row>
    <row r="911">
      <c r="A911" s="94"/>
      <c r="B911" s="95"/>
      <c r="G911" s="135"/>
    </row>
    <row r="912">
      <c r="A912" s="94"/>
      <c r="B912" s="95"/>
      <c r="G912" s="135"/>
    </row>
    <row r="913">
      <c r="A913" s="94"/>
      <c r="B913" s="95"/>
      <c r="G913" s="135"/>
    </row>
    <row r="914">
      <c r="A914" s="94"/>
      <c r="B914" s="95"/>
      <c r="G914" s="135"/>
    </row>
    <row r="915">
      <c r="A915" s="94"/>
      <c r="B915" s="95"/>
      <c r="G915" s="135"/>
    </row>
    <row r="916">
      <c r="A916" s="94"/>
      <c r="B916" s="95"/>
      <c r="G916" s="135"/>
    </row>
    <row r="917">
      <c r="A917" s="94"/>
      <c r="B917" s="95"/>
      <c r="G917" s="135"/>
    </row>
    <row r="918">
      <c r="A918" s="94"/>
      <c r="B918" s="95"/>
      <c r="G918" s="135"/>
    </row>
    <row r="919">
      <c r="A919" s="94"/>
      <c r="B919" s="95"/>
      <c r="G919" s="135"/>
    </row>
    <row r="920">
      <c r="A920" s="94"/>
      <c r="B920" s="95"/>
      <c r="G920" s="135"/>
    </row>
    <row r="921">
      <c r="A921" s="94"/>
      <c r="B921" s="95"/>
      <c r="G921" s="135"/>
    </row>
    <row r="922">
      <c r="A922" s="94"/>
      <c r="B922" s="95"/>
      <c r="G922" s="135"/>
    </row>
    <row r="923">
      <c r="A923" s="94"/>
      <c r="B923" s="95"/>
      <c r="G923" s="135"/>
    </row>
    <row r="924">
      <c r="A924" s="94"/>
      <c r="B924" s="95"/>
      <c r="G924" s="135"/>
    </row>
    <row r="925">
      <c r="A925" s="94"/>
      <c r="B925" s="95"/>
      <c r="G925" s="135"/>
    </row>
    <row r="926">
      <c r="A926" s="94"/>
      <c r="B926" s="95"/>
      <c r="G926" s="135"/>
    </row>
    <row r="927">
      <c r="A927" s="94"/>
      <c r="B927" s="95"/>
      <c r="G927" s="135"/>
    </row>
    <row r="928">
      <c r="A928" s="94"/>
      <c r="B928" s="95"/>
      <c r="G928" s="135"/>
    </row>
    <row r="929">
      <c r="A929" s="94"/>
      <c r="B929" s="95"/>
      <c r="G929" s="135"/>
    </row>
    <row r="930">
      <c r="A930" s="94"/>
      <c r="B930" s="95"/>
      <c r="G930" s="135"/>
    </row>
    <row r="931">
      <c r="A931" s="94"/>
      <c r="B931" s="95"/>
      <c r="G931" s="135"/>
    </row>
    <row r="932">
      <c r="A932" s="94"/>
      <c r="B932" s="95"/>
      <c r="G932" s="135"/>
    </row>
    <row r="933">
      <c r="A933" s="94"/>
      <c r="B933" s="95"/>
      <c r="G933" s="135"/>
    </row>
    <row r="934">
      <c r="A934" s="94"/>
      <c r="B934" s="95"/>
      <c r="G934" s="135"/>
    </row>
    <row r="935">
      <c r="A935" s="94"/>
      <c r="B935" s="95"/>
      <c r="G935" s="135"/>
    </row>
    <row r="936">
      <c r="A936" s="94"/>
      <c r="B936" s="95"/>
      <c r="G936" s="135"/>
    </row>
    <row r="937">
      <c r="A937" s="94"/>
      <c r="B937" s="95"/>
      <c r="G937" s="135"/>
    </row>
    <row r="938">
      <c r="A938" s="94"/>
      <c r="B938" s="95"/>
      <c r="G938" s="135"/>
    </row>
    <row r="939">
      <c r="A939" s="94"/>
      <c r="B939" s="95"/>
      <c r="G939" s="135"/>
    </row>
    <row r="940">
      <c r="A940" s="94"/>
      <c r="B940" s="95"/>
      <c r="G940" s="135"/>
    </row>
    <row r="941">
      <c r="A941" s="94"/>
      <c r="B941" s="95"/>
      <c r="G941" s="135"/>
    </row>
    <row r="942">
      <c r="A942" s="94"/>
      <c r="B942" s="95"/>
      <c r="G942" s="135"/>
    </row>
    <row r="943">
      <c r="A943" s="94"/>
      <c r="B943" s="95"/>
      <c r="G943" s="135"/>
    </row>
    <row r="944">
      <c r="A944" s="94"/>
      <c r="B944" s="95"/>
      <c r="G944" s="135"/>
    </row>
    <row r="945">
      <c r="A945" s="94"/>
      <c r="B945" s="95"/>
      <c r="G945" s="135"/>
    </row>
    <row r="946">
      <c r="A946" s="94"/>
      <c r="B946" s="95"/>
      <c r="G946" s="135"/>
    </row>
    <row r="947">
      <c r="A947" s="94"/>
      <c r="B947" s="95"/>
      <c r="G947" s="135"/>
    </row>
    <row r="948">
      <c r="A948" s="94"/>
      <c r="B948" s="95"/>
      <c r="G948" s="135"/>
    </row>
    <row r="949">
      <c r="A949" s="94"/>
      <c r="B949" s="95"/>
      <c r="G949" s="135"/>
    </row>
    <row r="950">
      <c r="A950" s="94"/>
      <c r="B950" s="95"/>
      <c r="G950" s="135"/>
    </row>
    <row r="951">
      <c r="A951" s="94"/>
      <c r="B951" s="95"/>
      <c r="G951" s="135"/>
    </row>
    <row r="952">
      <c r="A952" s="94"/>
      <c r="B952" s="95"/>
      <c r="G952" s="135"/>
    </row>
    <row r="953">
      <c r="A953" s="94"/>
      <c r="B953" s="95"/>
      <c r="G953" s="135"/>
    </row>
    <row r="954">
      <c r="A954" s="94"/>
      <c r="B954" s="95"/>
      <c r="G954" s="135"/>
    </row>
    <row r="955">
      <c r="A955" s="94"/>
      <c r="B955" s="95"/>
      <c r="G955" s="135"/>
    </row>
    <row r="956">
      <c r="A956" s="94"/>
      <c r="B956" s="95"/>
      <c r="G956" s="135"/>
    </row>
    <row r="957">
      <c r="A957" s="94"/>
      <c r="B957" s="95"/>
      <c r="G957" s="135"/>
    </row>
    <row r="958">
      <c r="A958" s="94"/>
      <c r="B958" s="95"/>
      <c r="G958" s="135"/>
    </row>
    <row r="959">
      <c r="A959" s="94"/>
      <c r="B959" s="95"/>
      <c r="G959" s="135"/>
    </row>
    <row r="960">
      <c r="A960" s="94"/>
      <c r="B960" s="95"/>
      <c r="G960" s="135"/>
    </row>
    <row r="961">
      <c r="A961" s="94"/>
      <c r="B961" s="95"/>
      <c r="G961" s="135"/>
    </row>
    <row r="962">
      <c r="A962" s="94"/>
      <c r="B962" s="95"/>
      <c r="G962" s="135"/>
    </row>
    <row r="963">
      <c r="A963" s="94"/>
      <c r="B963" s="95"/>
      <c r="G963" s="135"/>
    </row>
    <row r="964">
      <c r="A964" s="94"/>
      <c r="B964" s="95"/>
      <c r="G964" s="135"/>
    </row>
    <row r="965">
      <c r="A965" s="94"/>
      <c r="B965" s="95"/>
      <c r="G965" s="135"/>
    </row>
    <row r="966">
      <c r="A966" s="94"/>
      <c r="B966" s="95"/>
      <c r="G966" s="135"/>
    </row>
    <row r="967">
      <c r="A967" s="94"/>
      <c r="B967" s="95"/>
      <c r="G967" s="135"/>
    </row>
    <row r="968">
      <c r="A968" s="94"/>
      <c r="B968" s="95"/>
      <c r="G968" s="135"/>
    </row>
    <row r="969">
      <c r="A969" s="94"/>
      <c r="B969" s="95"/>
      <c r="G969" s="135"/>
    </row>
    <row r="970">
      <c r="A970" s="94"/>
      <c r="B970" s="95"/>
      <c r="G970" s="135"/>
    </row>
    <row r="971">
      <c r="A971" s="94"/>
      <c r="B971" s="95"/>
      <c r="G971" s="135"/>
    </row>
    <row r="972">
      <c r="A972" s="94"/>
      <c r="B972" s="95"/>
      <c r="G972" s="135"/>
    </row>
    <row r="973">
      <c r="A973" s="94"/>
      <c r="B973" s="95"/>
      <c r="G973" s="135"/>
    </row>
    <row r="974">
      <c r="A974" s="94"/>
      <c r="B974" s="95"/>
      <c r="G974" s="135"/>
    </row>
    <row r="975">
      <c r="A975" s="94"/>
      <c r="B975" s="95"/>
      <c r="G975" s="135"/>
    </row>
    <row r="976">
      <c r="A976" s="94"/>
      <c r="B976" s="95"/>
      <c r="G976" s="135"/>
    </row>
    <row r="977">
      <c r="A977" s="94"/>
      <c r="B977" s="95"/>
      <c r="G977" s="135"/>
    </row>
    <row r="978">
      <c r="A978" s="94"/>
      <c r="B978" s="95"/>
      <c r="G978" s="135"/>
    </row>
    <row r="979">
      <c r="A979" s="94"/>
      <c r="B979" s="95"/>
      <c r="G979" s="135"/>
    </row>
    <row r="980">
      <c r="A980" s="94"/>
      <c r="B980" s="95"/>
      <c r="G980" s="135"/>
    </row>
    <row r="981">
      <c r="A981" s="94"/>
      <c r="B981" s="95"/>
      <c r="G981" s="135"/>
    </row>
    <row r="982">
      <c r="A982" s="94"/>
      <c r="B982" s="95"/>
      <c r="G982" s="135"/>
    </row>
    <row r="983">
      <c r="A983" s="94"/>
      <c r="B983" s="95"/>
      <c r="G983" s="135"/>
    </row>
    <row r="984">
      <c r="A984" s="94"/>
      <c r="B984" s="95"/>
      <c r="G984" s="135"/>
    </row>
    <row r="985">
      <c r="A985" s="94"/>
      <c r="B985" s="95"/>
      <c r="G985" s="135"/>
    </row>
    <row r="986">
      <c r="A986" s="94"/>
      <c r="B986" s="95"/>
      <c r="G986" s="135"/>
    </row>
    <row r="987">
      <c r="A987" s="94"/>
      <c r="B987" s="95"/>
      <c r="G987" s="135"/>
    </row>
    <row r="988">
      <c r="A988" s="94"/>
      <c r="B988" s="95"/>
      <c r="G988" s="135"/>
    </row>
    <row r="989">
      <c r="A989" s="94"/>
      <c r="B989" s="95"/>
      <c r="G989" s="135"/>
    </row>
    <row r="990">
      <c r="A990" s="94"/>
      <c r="B990" s="95"/>
      <c r="G990" s="135"/>
    </row>
    <row r="991">
      <c r="A991" s="94"/>
      <c r="B991" s="95"/>
      <c r="G991" s="135"/>
    </row>
    <row r="992">
      <c r="A992" s="94"/>
      <c r="B992" s="95"/>
      <c r="G992" s="135"/>
    </row>
    <row r="993">
      <c r="A993" s="94"/>
      <c r="B993" s="95"/>
      <c r="G993" s="135"/>
    </row>
    <row r="994">
      <c r="A994" s="94"/>
      <c r="B994" s="95"/>
      <c r="G994" s="135"/>
    </row>
    <row r="995">
      <c r="A995" s="94"/>
      <c r="B995" s="95"/>
      <c r="G995" s="135"/>
    </row>
    <row r="996">
      <c r="A996" s="94"/>
      <c r="B996" s="95"/>
      <c r="G996" s="135"/>
    </row>
    <row r="997">
      <c r="A997" s="94"/>
      <c r="B997" s="95"/>
      <c r="G997" s="135"/>
    </row>
    <row r="998">
      <c r="A998" s="94"/>
      <c r="B998" s="95"/>
      <c r="G998" s="135"/>
    </row>
    <row r="999">
      <c r="A999" s="94"/>
      <c r="B999" s="95"/>
      <c r="G999" s="135"/>
    </row>
    <row r="1000">
      <c r="A1000" s="94"/>
      <c r="B1000" s="95"/>
      <c r="G1000" s="135"/>
    </row>
    <row r="1001">
      <c r="A1001" s="94"/>
      <c r="B1001" s="95"/>
      <c r="G1001" s="135"/>
    </row>
    <row r="1002">
      <c r="A1002" s="94"/>
      <c r="B1002" s="95"/>
      <c r="G1002" s="135"/>
    </row>
    <row r="1003">
      <c r="A1003" s="94"/>
      <c r="B1003" s="95"/>
      <c r="G1003" s="135"/>
    </row>
    <row r="1004">
      <c r="A1004" s="94"/>
      <c r="B1004" s="95"/>
      <c r="G1004" s="135"/>
    </row>
    <row r="1005">
      <c r="A1005" s="94"/>
      <c r="B1005" s="95"/>
      <c r="G1005" s="135"/>
    </row>
    <row r="1006">
      <c r="A1006" s="94"/>
      <c r="B1006" s="95"/>
      <c r="G1006" s="135"/>
    </row>
    <row r="1007">
      <c r="A1007" s="94"/>
      <c r="B1007" s="95"/>
      <c r="G1007" s="135"/>
    </row>
  </sheetData>
  <mergeCells count="2">
    <mergeCell ref="B1:F1"/>
    <mergeCell ref="H1:L1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4.29"/>
    <col customWidth="1" min="2" max="2" width="19.86"/>
    <col customWidth="1" min="3" max="4" width="16.71"/>
    <col customWidth="1" min="5" max="5" width="18.71"/>
    <col customWidth="1" min="6" max="6" width="19.57"/>
  </cols>
  <sheetData>
    <row r="1">
      <c r="A1" s="1" t="s">
        <v>462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8</v>
      </c>
      <c r="B2" s="5">
        <f>SUM(C2:F2)</f>
        <v>1061</v>
      </c>
      <c r="C2" s="6">
        <f t="shared" ref="C2:F2" si="1">SUM(C4,C7)</f>
        <v>418</v>
      </c>
      <c r="D2" s="6">
        <f t="shared" si="1"/>
        <v>195</v>
      </c>
      <c r="E2" s="6">
        <f t="shared" si="1"/>
        <v>152</v>
      </c>
      <c r="F2" s="6">
        <f t="shared" si="1"/>
        <v>296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 t="s">
        <v>9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>
      <c r="A4" s="12" t="s">
        <v>10</v>
      </c>
      <c r="B4" s="13">
        <f>SUM(C4:F4)</f>
        <v>480</v>
      </c>
      <c r="C4" s="14">
        <v>57.0</v>
      </c>
      <c r="D4" s="14">
        <v>85.0</v>
      </c>
      <c r="E4" s="14">
        <v>67.0</v>
      </c>
      <c r="F4" s="139">
        <v>271.0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idden="1">
      <c r="A5" s="12"/>
      <c r="B5" s="16">
        <f t="shared" ref="B5:F5" si="2">DIVIDE(B4,B2)</f>
        <v>0.452403393</v>
      </c>
      <c r="C5" s="16">
        <f t="shared" si="2"/>
        <v>0.1363636364</v>
      </c>
      <c r="D5" s="16">
        <f t="shared" si="2"/>
        <v>0.4358974359</v>
      </c>
      <c r="E5" s="16">
        <f t="shared" si="2"/>
        <v>0.4407894737</v>
      </c>
      <c r="F5" s="16">
        <f t="shared" si="2"/>
        <v>0.9155405405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>
      <c r="A6" s="12"/>
      <c r="B6" s="18">
        <f>IFERROR(__xludf.DUMMYFUNCTION("TO_PERCENT(B5)"),0.4524033930254477)</f>
        <v>0.452403393</v>
      </c>
      <c r="C6" s="18">
        <f>IFERROR(__xludf.DUMMYFUNCTION("TO_PERCENT(C5)"),0.13636363636363635)</f>
        <v>0.1363636364</v>
      </c>
      <c r="D6" s="18">
        <f>IFERROR(__xludf.DUMMYFUNCTION("TO_PERCENT(D5)"),0.4358974358974359)</f>
        <v>0.4358974359</v>
      </c>
      <c r="E6" s="18">
        <f>IFERROR(__xludf.DUMMYFUNCTION("TO_PERCENT(E5)"),0.4407894736842105)</f>
        <v>0.4407894737</v>
      </c>
      <c r="F6" s="18">
        <f>IFERROR(__xludf.DUMMYFUNCTION("TO_PERCENT(F5)"),0.9155405405405406)</f>
        <v>0.9155405405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2" t="s">
        <v>11</v>
      </c>
      <c r="B7" s="13">
        <f>SUM(C7:F7)</f>
        <v>581</v>
      </c>
      <c r="C7" s="139">
        <v>361.0</v>
      </c>
      <c r="D7" s="20">
        <v>110.0</v>
      </c>
      <c r="E7" s="14">
        <v>85.0</v>
      </c>
      <c r="F7" s="14">
        <v>25.0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idden="1">
      <c r="A8" s="12"/>
      <c r="B8" s="16">
        <f t="shared" ref="B8:F8" si="3">DIVIDE(B7,B2)</f>
        <v>0.547596607</v>
      </c>
      <c r="C8" s="16">
        <f t="shared" si="3"/>
        <v>0.8636363636</v>
      </c>
      <c r="D8" s="16">
        <f t="shared" si="3"/>
        <v>0.5641025641</v>
      </c>
      <c r="E8" s="16">
        <f t="shared" si="3"/>
        <v>0.5592105263</v>
      </c>
      <c r="F8" s="16">
        <f t="shared" si="3"/>
        <v>0.08445945946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>
      <c r="A9" s="12"/>
      <c r="B9" s="18">
        <f>IFERROR(__xludf.DUMMYFUNCTION("TO_PERCENT(B8)"),0.5475966069745523)</f>
        <v>0.547596607</v>
      </c>
      <c r="C9" s="18">
        <f>IFERROR(__xludf.DUMMYFUNCTION("TO_PERCENT(C8)"),0.8636363636363636)</f>
        <v>0.8636363636</v>
      </c>
      <c r="D9" s="18">
        <f>IFERROR(__xludf.DUMMYFUNCTION("TO_PERCENT(D8)"),0.5641025641025641)</f>
        <v>0.5641025641</v>
      </c>
      <c r="E9" s="18">
        <f>IFERROR(__xludf.DUMMYFUNCTION("TO_PERCENT(E8)"),0.5592105263157895)</f>
        <v>0.5592105263</v>
      </c>
      <c r="F9" s="18">
        <f>IFERROR(__xludf.DUMMYFUNCTION("TO_PERCENT(F8)"),0.08445945945945946)</f>
        <v>0.08445945946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>
      <c r="A10" s="21" t="s">
        <v>12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>
      <c r="A11" s="21">
        <v>4.0</v>
      </c>
      <c r="B11" s="25">
        <f t="shared" ref="B11:B17" si="4">SUM(C11:F11)</f>
        <v>7</v>
      </c>
      <c r="C11" s="26">
        <v>3.0</v>
      </c>
      <c r="D11" s="26"/>
      <c r="E11" s="26"/>
      <c r="F11" s="26">
        <v>4.0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>
      <c r="A12" s="21">
        <v>5.0</v>
      </c>
      <c r="B12" s="25">
        <f t="shared" si="4"/>
        <v>84</v>
      </c>
      <c r="C12" s="26">
        <v>27.0</v>
      </c>
      <c r="D12" s="26">
        <v>4.0</v>
      </c>
      <c r="E12" s="26">
        <v>1.0</v>
      </c>
      <c r="F12" s="26">
        <v>52.0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>
      <c r="A13" s="21">
        <v>6.0</v>
      </c>
      <c r="B13" s="25">
        <f t="shared" si="4"/>
        <v>260</v>
      </c>
      <c r="C13" s="29">
        <v>177.0</v>
      </c>
      <c r="D13" s="26">
        <v>11.0</v>
      </c>
      <c r="E13" s="26">
        <v>1.0</v>
      </c>
      <c r="F13" s="26">
        <v>71.0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>
      <c r="A14" s="21">
        <v>7.0</v>
      </c>
      <c r="B14" s="25">
        <f t="shared" si="4"/>
        <v>487</v>
      </c>
      <c r="C14" s="29">
        <v>155.0</v>
      </c>
      <c r="D14" s="29">
        <v>135.0</v>
      </c>
      <c r="E14" s="29">
        <v>70.0</v>
      </c>
      <c r="F14" s="29">
        <v>127.0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>
      <c r="A15" s="21">
        <v>8.0</v>
      </c>
      <c r="B15" s="25">
        <f t="shared" si="4"/>
        <v>164</v>
      </c>
      <c r="C15" s="26">
        <v>44.0</v>
      </c>
      <c r="D15" s="26">
        <v>44.0</v>
      </c>
      <c r="E15" s="26">
        <v>55.0</v>
      </c>
      <c r="F15" s="26">
        <v>21.0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>
      <c r="A16" s="21">
        <v>9.0</v>
      </c>
      <c r="B16" s="25">
        <f t="shared" si="4"/>
        <v>56</v>
      </c>
      <c r="C16" s="26">
        <v>12.0</v>
      </c>
      <c r="D16" s="26">
        <v>1.0</v>
      </c>
      <c r="E16" s="26">
        <v>22.0</v>
      </c>
      <c r="F16" s="26">
        <v>21.0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1">
        <v>10.0</v>
      </c>
      <c r="B17" s="25">
        <f t="shared" si="4"/>
        <v>3</v>
      </c>
      <c r="C17" s="26"/>
      <c r="D17" s="26"/>
      <c r="E17" s="26">
        <v>3.0</v>
      </c>
      <c r="F17" s="26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>
      <c r="A18" s="31" t="s">
        <v>13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>
      <c r="A19" s="35" t="s">
        <v>14</v>
      </c>
      <c r="B19" s="32">
        <f t="shared" ref="B19:B27" si="5">SUM(C19:F19)</f>
        <v>309</v>
      </c>
      <c r="C19" s="29">
        <v>140.0</v>
      </c>
      <c r="D19" s="29">
        <v>65.0</v>
      </c>
      <c r="E19" s="36">
        <v>33.0</v>
      </c>
      <c r="F19" s="29">
        <v>71.0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>
      <c r="A20" s="35" t="s">
        <v>15</v>
      </c>
      <c r="B20" s="32">
        <f t="shared" si="5"/>
        <v>308</v>
      </c>
      <c r="C20" s="29">
        <v>131.0</v>
      </c>
      <c r="D20" s="29">
        <v>73.0</v>
      </c>
      <c r="E20" s="36">
        <v>28.0</v>
      </c>
      <c r="F20" s="29">
        <v>76.0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>
      <c r="A21" s="35" t="s">
        <v>16</v>
      </c>
      <c r="B21" s="32">
        <f t="shared" si="5"/>
        <v>214</v>
      </c>
      <c r="C21" s="29">
        <v>74.0</v>
      </c>
      <c r="D21" s="36">
        <v>30.0</v>
      </c>
      <c r="E21" s="29">
        <v>54.0</v>
      </c>
      <c r="F21" s="29">
        <v>56.0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>
      <c r="A22" s="38" t="s">
        <v>17</v>
      </c>
      <c r="B22" s="32">
        <f t="shared" si="5"/>
        <v>124</v>
      </c>
      <c r="C22" s="36">
        <v>47.0</v>
      </c>
      <c r="D22" s="36">
        <v>18.0</v>
      </c>
      <c r="E22" s="36">
        <v>10.0</v>
      </c>
      <c r="F22" s="40">
        <v>49.0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>
      <c r="A23" s="41" t="s">
        <v>18</v>
      </c>
      <c r="B23" s="32">
        <f t="shared" si="5"/>
        <v>42</v>
      </c>
      <c r="C23" s="36">
        <v>22.0</v>
      </c>
      <c r="D23" s="36">
        <v>5.0</v>
      </c>
      <c r="E23" s="36">
        <v>10.0</v>
      </c>
      <c r="F23" s="36">
        <v>5.0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>
      <c r="A24" s="41" t="s">
        <v>19</v>
      </c>
      <c r="B24" s="32">
        <f t="shared" si="5"/>
        <v>26</v>
      </c>
      <c r="C24" s="36"/>
      <c r="D24" s="36"/>
      <c r="E24" s="36">
        <v>7.0</v>
      </c>
      <c r="F24" s="36">
        <v>19.0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>
      <c r="A25" s="38" t="s">
        <v>20</v>
      </c>
      <c r="B25" s="32">
        <f t="shared" si="5"/>
        <v>22</v>
      </c>
      <c r="C25" s="36"/>
      <c r="D25" s="36">
        <v>2.0</v>
      </c>
      <c r="E25" s="36">
        <v>9.0</v>
      </c>
      <c r="F25" s="36">
        <v>11.0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>
      <c r="A26" s="41" t="s">
        <v>21</v>
      </c>
      <c r="B26" s="32">
        <f t="shared" si="5"/>
        <v>13</v>
      </c>
      <c r="C26" s="36">
        <v>2.0</v>
      </c>
      <c r="D26" s="36">
        <v>2.0</v>
      </c>
      <c r="E26" s="36">
        <v>1.0</v>
      </c>
      <c r="F26" s="36">
        <v>8.0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>
      <c r="A27" s="41" t="s">
        <v>22</v>
      </c>
      <c r="B27" s="32">
        <f t="shared" si="5"/>
        <v>1</v>
      </c>
      <c r="C27" s="36"/>
      <c r="D27" s="36"/>
      <c r="E27" s="36"/>
      <c r="F27" s="36">
        <v>1.0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>
      <c r="A28" s="43" t="s">
        <v>23</v>
      </c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>
      <c r="A29" s="48" t="s">
        <v>24</v>
      </c>
      <c r="B29" s="49">
        <f t="shared" ref="B29:B30" si="6">SUM(C29:F29)</f>
        <v>805</v>
      </c>
      <c r="C29" s="47">
        <v>385.0</v>
      </c>
      <c r="D29" s="47">
        <v>130.0</v>
      </c>
      <c r="E29" s="47">
        <v>56.0</v>
      </c>
      <c r="F29" s="47">
        <v>234.0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>
      <c r="A30" s="48" t="s">
        <v>25</v>
      </c>
      <c r="B30" s="49">
        <f t="shared" si="6"/>
        <v>256</v>
      </c>
      <c r="C30" s="47">
        <v>33.0</v>
      </c>
      <c r="D30" s="47">
        <v>65.0</v>
      </c>
      <c r="E30" s="139">
        <v>96.0</v>
      </c>
      <c r="F30" s="47">
        <v>62.0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>
      <c r="A31" s="51" t="s">
        <v>26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>
      <c r="A32" s="55" t="s">
        <v>27</v>
      </c>
      <c r="B32" s="56">
        <f t="shared" ref="B32:B34" si="7">SUM(C32:F32)</f>
        <v>50</v>
      </c>
      <c r="C32" s="57">
        <v>2.0</v>
      </c>
      <c r="D32" s="57">
        <v>2.0</v>
      </c>
      <c r="E32" s="57">
        <v>16.0</v>
      </c>
      <c r="F32" s="57">
        <v>30.0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>
      <c r="A33" s="55" t="s">
        <v>28</v>
      </c>
      <c r="B33" s="56">
        <f t="shared" si="7"/>
        <v>647</v>
      </c>
      <c r="C33" s="57">
        <v>261.0</v>
      </c>
      <c r="D33" s="57">
        <v>113.0</v>
      </c>
      <c r="E33" s="57">
        <v>97.0</v>
      </c>
      <c r="F33" s="57">
        <v>176.0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>
      <c r="A34" s="55" t="s">
        <v>29</v>
      </c>
      <c r="B34" s="56">
        <f t="shared" si="7"/>
        <v>364</v>
      </c>
      <c r="C34" s="57">
        <v>155.0</v>
      </c>
      <c r="D34" s="57">
        <v>80.0</v>
      </c>
      <c r="E34" s="57">
        <v>39.0</v>
      </c>
      <c r="F34" s="57">
        <v>90.0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>
      <c r="A35" s="59" t="s">
        <v>30</v>
      </c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hidden="1">
      <c r="A36" s="68" t="s">
        <v>31</v>
      </c>
      <c r="B36" s="64">
        <f t="shared" ref="B36:B42" si="8">SUM(C36:F36)</f>
        <v>350</v>
      </c>
      <c r="C36" s="65">
        <v>113.0</v>
      </c>
      <c r="D36" s="65">
        <v>65.0</v>
      </c>
      <c r="E36" s="65">
        <v>28.0</v>
      </c>
      <c r="F36" s="65">
        <v>144.0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hidden="1">
      <c r="A37" s="68" t="s">
        <v>32</v>
      </c>
      <c r="B37" s="64">
        <f t="shared" si="8"/>
        <v>405</v>
      </c>
      <c r="C37" s="65">
        <v>136.0</v>
      </c>
      <c r="D37" s="65">
        <v>66.0</v>
      </c>
      <c r="E37" s="65">
        <v>101.0</v>
      </c>
      <c r="F37" s="65">
        <v>102.0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>
      <c r="A38" s="63" t="s">
        <v>463</v>
      </c>
      <c r="B38" s="64">
        <f t="shared" si="8"/>
        <v>755</v>
      </c>
      <c r="C38" s="65">
        <f t="shared" ref="C38:F38" si="9">SUM(C36:C37)</f>
        <v>249</v>
      </c>
      <c r="D38" s="65">
        <f t="shared" si="9"/>
        <v>131</v>
      </c>
      <c r="E38" s="65">
        <f t="shared" si="9"/>
        <v>129</v>
      </c>
      <c r="F38" s="65">
        <f t="shared" si="9"/>
        <v>246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hidden="1">
      <c r="A39" s="68" t="s">
        <v>33</v>
      </c>
      <c r="B39" s="64">
        <f t="shared" si="8"/>
        <v>213</v>
      </c>
      <c r="C39" s="65">
        <v>113.0</v>
      </c>
      <c r="D39" s="65">
        <v>63.0</v>
      </c>
      <c r="E39" s="65">
        <v>23.0</v>
      </c>
      <c r="F39" s="65">
        <v>14.0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hidden="1">
      <c r="A40" s="68" t="s">
        <v>34</v>
      </c>
      <c r="B40" s="64">
        <f t="shared" si="8"/>
        <v>37</v>
      </c>
      <c r="C40" s="65">
        <v>1.0</v>
      </c>
      <c r="D40" s="65">
        <v>1.0</v>
      </c>
      <c r="E40" s="65"/>
      <c r="F40" s="65">
        <v>35.0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>
      <c r="A41" s="63" t="s">
        <v>35</v>
      </c>
      <c r="B41" s="64">
        <f t="shared" si="8"/>
        <v>250</v>
      </c>
      <c r="C41" s="65">
        <f t="shared" ref="C41:F41" si="10">SUM(C39:C40)</f>
        <v>114</v>
      </c>
      <c r="D41" s="65">
        <f t="shared" si="10"/>
        <v>64</v>
      </c>
      <c r="E41" s="65">
        <f t="shared" si="10"/>
        <v>23</v>
      </c>
      <c r="F41" s="65">
        <f t="shared" si="10"/>
        <v>49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>
      <c r="A42" s="63" t="s">
        <v>36</v>
      </c>
      <c r="B42" s="64">
        <f t="shared" si="8"/>
        <v>56</v>
      </c>
      <c r="C42" s="65">
        <v>55.0</v>
      </c>
      <c r="D42" s="65"/>
      <c r="E42" s="65"/>
      <c r="F42" s="65">
        <v>1.0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>
      <c r="A43" s="71" t="s">
        <v>37</v>
      </c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>
      <c r="A44" s="75" t="s">
        <v>38</v>
      </c>
      <c r="B44" s="76">
        <f t="shared" ref="B44:B47" si="11">AVERAGE(C44:F44)</f>
        <v>167.5952187</v>
      </c>
      <c r="C44" s="77">
        <v>144.261961722488</v>
      </c>
      <c r="D44" s="77">
        <v>144.933333333333</v>
      </c>
      <c r="E44" s="77">
        <v>163.671052631578</v>
      </c>
      <c r="F44" s="77">
        <v>217.514527027027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>
      <c r="A45" s="75" t="s">
        <v>39</v>
      </c>
      <c r="B45" s="76">
        <f t="shared" si="11"/>
        <v>129.775</v>
      </c>
      <c r="C45" s="77">
        <v>129.0</v>
      </c>
      <c r="D45" s="77">
        <v>129.0</v>
      </c>
      <c r="E45" s="77">
        <v>129.0</v>
      </c>
      <c r="F45" s="77">
        <v>132.1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>
      <c r="A46" s="75" t="s">
        <v>40</v>
      </c>
      <c r="B46" s="76">
        <f t="shared" si="11"/>
        <v>550.65</v>
      </c>
      <c r="C46" s="77">
        <v>535.1</v>
      </c>
      <c r="D46" s="77">
        <v>535.3</v>
      </c>
      <c r="E46" s="77">
        <v>533.8</v>
      </c>
      <c r="F46" s="77">
        <v>598.4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>
      <c r="A47" s="75" t="s">
        <v>41</v>
      </c>
      <c r="B47" s="76">
        <f t="shared" si="11"/>
        <v>3</v>
      </c>
      <c r="C47" s="77">
        <v>2.3</v>
      </c>
      <c r="D47" s="77"/>
      <c r="E47" s="77">
        <v>4.4</v>
      </c>
      <c r="F47" s="77">
        <v>2.3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>
      <c r="A48" s="79" t="s">
        <v>42</v>
      </c>
      <c r="B48" s="80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>
      <c r="A49" s="82" t="s">
        <v>428</v>
      </c>
      <c r="B49" s="109">
        <f t="shared" ref="B49:B67" si="12">SUM(C49:F49)</f>
        <v>12</v>
      </c>
      <c r="C49" s="113">
        <v>12.0</v>
      </c>
      <c r="D49" s="84"/>
      <c r="E49" s="82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>
      <c r="A50" s="82" t="s">
        <v>425</v>
      </c>
      <c r="B50" s="109">
        <f t="shared" si="12"/>
        <v>5</v>
      </c>
      <c r="C50" s="113">
        <v>5.0</v>
      </c>
      <c r="D50" s="84"/>
      <c r="E50" s="82"/>
      <c r="F50" s="82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>
      <c r="A51" s="82" t="s">
        <v>422</v>
      </c>
      <c r="B51" s="109">
        <f t="shared" si="12"/>
        <v>95</v>
      </c>
      <c r="C51" s="113">
        <v>2.0</v>
      </c>
      <c r="D51" s="115"/>
      <c r="E51" s="83"/>
      <c r="F51" s="66">
        <v>93.0</v>
      </c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>
      <c r="A52" s="125" t="s">
        <v>409</v>
      </c>
      <c r="B52" s="109">
        <f t="shared" si="12"/>
        <v>152</v>
      </c>
      <c r="C52" s="115"/>
      <c r="D52" s="115"/>
      <c r="E52" s="153">
        <v>152.0</v>
      </c>
      <c r="F52" s="83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>
      <c r="A53" s="82" t="s">
        <v>413</v>
      </c>
      <c r="B53" s="109">
        <f t="shared" si="12"/>
        <v>36</v>
      </c>
      <c r="C53" s="113">
        <v>1.0</v>
      </c>
      <c r="D53" s="115"/>
      <c r="E53" s="83"/>
      <c r="F53" s="83">
        <v>35.0</v>
      </c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>
      <c r="A54" s="82" t="s">
        <v>414</v>
      </c>
      <c r="B54" s="109">
        <f t="shared" si="12"/>
        <v>91</v>
      </c>
      <c r="C54" s="110">
        <v>86.0</v>
      </c>
      <c r="D54" s="115"/>
      <c r="E54" s="83"/>
      <c r="F54" s="83">
        <v>5.0</v>
      </c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>
      <c r="A55" s="82" t="s">
        <v>439</v>
      </c>
      <c r="B55" s="109">
        <f t="shared" si="12"/>
        <v>5</v>
      </c>
      <c r="C55" s="113">
        <v>5.0</v>
      </c>
      <c r="D55" s="115"/>
      <c r="E55" s="83"/>
      <c r="F55" s="83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>
      <c r="A56" s="82" t="s">
        <v>437</v>
      </c>
      <c r="B56" s="109">
        <f t="shared" si="12"/>
        <v>12</v>
      </c>
      <c r="C56" s="115"/>
      <c r="D56" s="84"/>
      <c r="E56" s="84"/>
      <c r="F56" s="83">
        <v>12.0</v>
      </c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>
      <c r="A57" s="82" t="s">
        <v>419</v>
      </c>
      <c r="B57" s="109">
        <f t="shared" si="12"/>
        <v>80</v>
      </c>
      <c r="C57" s="115"/>
      <c r="D57" s="115"/>
      <c r="E57" s="83"/>
      <c r="F57" s="66">
        <v>80.0</v>
      </c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>
      <c r="A58" s="82" t="s">
        <v>410</v>
      </c>
      <c r="B58" s="109">
        <f t="shared" si="12"/>
        <v>188</v>
      </c>
      <c r="C58" s="110">
        <v>180.0</v>
      </c>
      <c r="D58" s="115"/>
      <c r="E58" s="83"/>
      <c r="F58" s="83">
        <v>8.0</v>
      </c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>
      <c r="A59" s="82" t="s">
        <v>418</v>
      </c>
      <c r="B59" s="109">
        <f t="shared" si="12"/>
        <v>10</v>
      </c>
      <c r="C59" s="113">
        <v>10.0</v>
      </c>
      <c r="D59" s="115"/>
      <c r="E59" s="83"/>
      <c r="F59" s="83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>
      <c r="A60" s="82" t="s">
        <v>420</v>
      </c>
      <c r="B60" s="109">
        <f t="shared" si="12"/>
        <v>9</v>
      </c>
      <c r="C60" s="113">
        <v>9.0</v>
      </c>
      <c r="D60" s="84"/>
      <c r="E60" s="83"/>
      <c r="F60" s="83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>
      <c r="A61" s="82" t="s">
        <v>411</v>
      </c>
      <c r="B61" s="109">
        <f t="shared" si="12"/>
        <v>200</v>
      </c>
      <c r="C61" s="115"/>
      <c r="D61" s="154">
        <v>195.0</v>
      </c>
      <c r="E61" s="82"/>
      <c r="F61" s="82">
        <v>5.0</v>
      </c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>
      <c r="A62" s="82" t="s">
        <v>423</v>
      </c>
      <c r="B62" s="109">
        <f t="shared" si="12"/>
        <v>6</v>
      </c>
      <c r="C62" s="113">
        <v>2.0</v>
      </c>
      <c r="D62" s="84"/>
      <c r="E62" s="81"/>
      <c r="F62" s="82">
        <v>4.0</v>
      </c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>
      <c r="A63" s="82" t="s">
        <v>429</v>
      </c>
      <c r="B63" s="109">
        <f t="shared" si="12"/>
        <v>5</v>
      </c>
      <c r="C63" s="115"/>
      <c r="D63" s="84"/>
      <c r="E63" s="82"/>
      <c r="F63" s="82">
        <v>5.0</v>
      </c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>
      <c r="A64" s="82" t="s">
        <v>438</v>
      </c>
      <c r="B64" s="109">
        <f t="shared" si="12"/>
        <v>6</v>
      </c>
      <c r="C64" s="113">
        <v>6.0</v>
      </c>
      <c r="D64" s="84"/>
      <c r="E64" s="81"/>
      <c r="F64" s="82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>
      <c r="A65" s="82" t="s">
        <v>416</v>
      </c>
      <c r="B65" s="109">
        <f t="shared" si="12"/>
        <v>19</v>
      </c>
      <c r="C65" s="116"/>
      <c r="D65" s="116"/>
      <c r="E65" s="81"/>
      <c r="F65" s="82">
        <v>19.0</v>
      </c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>
      <c r="A66" s="82" t="s">
        <v>427</v>
      </c>
      <c r="B66" s="109">
        <f t="shared" si="12"/>
        <v>8</v>
      </c>
      <c r="C66" s="116"/>
      <c r="D66" s="116"/>
      <c r="E66" s="82"/>
      <c r="F66" s="82">
        <v>8.0</v>
      </c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>
      <c r="A67" s="82" t="s">
        <v>412</v>
      </c>
      <c r="B67" s="109">
        <f t="shared" si="12"/>
        <v>85</v>
      </c>
      <c r="C67" s="110">
        <v>79.0</v>
      </c>
      <c r="D67" s="115"/>
      <c r="E67" s="82"/>
      <c r="F67" s="82">
        <v>6.0</v>
      </c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>
      <c r="A68" s="155" t="s">
        <v>464</v>
      </c>
      <c r="B68" s="156"/>
      <c r="C68" s="148"/>
      <c r="D68" s="144"/>
      <c r="E68" s="144"/>
      <c r="F68" s="144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>
      <c r="A69" s="144" t="s">
        <v>432</v>
      </c>
      <c r="B69" s="156">
        <f t="shared" ref="B69:B88" si="13">SUM(C69:F69)</f>
        <v>1</v>
      </c>
      <c r="C69" s="143">
        <v>1.0</v>
      </c>
      <c r="D69" s="144"/>
      <c r="E69" s="144"/>
      <c r="F69" s="144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>
      <c r="A70" s="144" t="s">
        <v>453</v>
      </c>
      <c r="B70" s="156">
        <f t="shared" si="13"/>
        <v>1</v>
      </c>
      <c r="C70" s="143">
        <v>1.0</v>
      </c>
      <c r="D70" s="144"/>
      <c r="E70" s="144"/>
      <c r="F70" s="144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>
      <c r="A71" s="144" t="s">
        <v>421</v>
      </c>
      <c r="B71" s="156">
        <f t="shared" si="13"/>
        <v>2</v>
      </c>
      <c r="C71" s="148"/>
      <c r="D71" s="148"/>
      <c r="E71" s="144"/>
      <c r="F71" s="146">
        <v>2.0</v>
      </c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>
      <c r="A72" s="144" t="s">
        <v>454</v>
      </c>
      <c r="B72" s="156">
        <f t="shared" si="13"/>
        <v>1</v>
      </c>
      <c r="C72" s="143">
        <v>1.0</v>
      </c>
      <c r="D72" s="144"/>
      <c r="E72" s="144"/>
      <c r="F72" s="143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>
      <c r="A73" s="144" t="s">
        <v>424</v>
      </c>
      <c r="B73" s="156">
        <f t="shared" si="13"/>
        <v>1</v>
      </c>
      <c r="C73" s="148"/>
      <c r="D73" s="144"/>
      <c r="E73" s="144"/>
      <c r="F73" s="146">
        <v>1.0</v>
      </c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>
      <c r="A74" s="144" t="s">
        <v>433</v>
      </c>
      <c r="B74" s="156">
        <f t="shared" si="13"/>
        <v>2</v>
      </c>
      <c r="C74" s="143">
        <v>2.0</v>
      </c>
      <c r="D74" s="144"/>
      <c r="E74" s="144"/>
      <c r="F74" s="144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>
      <c r="A75" s="144" t="s">
        <v>451</v>
      </c>
      <c r="B75" s="156">
        <f t="shared" si="13"/>
        <v>2</v>
      </c>
      <c r="C75" s="143">
        <v>2.0</v>
      </c>
      <c r="D75" s="148"/>
      <c r="E75" s="144"/>
      <c r="F75" s="144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>
      <c r="A76" s="144" t="s">
        <v>455</v>
      </c>
      <c r="B76" s="156">
        <f t="shared" si="13"/>
        <v>2</v>
      </c>
      <c r="C76" s="143">
        <v>2.0</v>
      </c>
      <c r="D76" s="148"/>
      <c r="E76" s="148"/>
      <c r="F76" s="144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>
      <c r="A77" s="144" t="s">
        <v>435</v>
      </c>
      <c r="B77" s="156">
        <f t="shared" si="13"/>
        <v>4</v>
      </c>
      <c r="C77" s="143">
        <v>4.0</v>
      </c>
      <c r="D77" s="148"/>
      <c r="E77" s="148"/>
      <c r="F77" s="144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>
      <c r="A78" s="144" t="s">
        <v>456</v>
      </c>
      <c r="B78" s="156">
        <f t="shared" si="13"/>
        <v>1</v>
      </c>
      <c r="C78" s="148"/>
      <c r="D78" s="144"/>
      <c r="E78" s="144"/>
      <c r="F78" s="146">
        <v>1.0</v>
      </c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>
      <c r="A79" s="144" t="s">
        <v>457</v>
      </c>
      <c r="B79" s="156">
        <f t="shared" si="13"/>
        <v>1</v>
      </c>
      <c r="C79" s="148"/>
      <c r="D79" s="144"/>
      <c r="E79" s="144"/>
      <c r="F79" s="146">
        <v>1.0</v>
      </c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>
      <c r="A80" s="144" t="s">
        <v>417</v>
      </c>
      <c r="B80" s="156">
        <f t="shared" si="13"/>
        <v>4</v>
      </c>
      <c r="C80" s="143">
        <v>4.0</v>
      </c>
      <c r="D80" s="148"/>
      <c r="E80" s="144"/>
      <c r="F80" s="143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>
      <c r="A81" s="144" t="s">
        <v>458</v>
      </c>
      <c r="B81" s="156">
        <f t="shared" si="13"/>
        <v>1</v>
      </c>
      <c r="C81" s="148"/>
      <c r="D81" s="144"/>
      <c r="E81" s="144"/>
      <c r="F81" s="146">
        <v>1.0</v>
      </c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>
      <c r="A82" s="144" t="s">
        <v>452</v>
      </c>
      <c r="B82" s="156">
        <f t="shared" si="13"/>
        <v>2</v>
      </c>
      <c r="C82" s="148"/>
      <c r="D82" s="148"/>
      <c r="E82" s="144"/>
      <c r="F82" s="146">
        <v>2.0</v>
      </c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>
      <c r="A83" s="144" t="s">
        <v>434</v>
      </c>
      <c r="B83" s="156">
        <f t="shared" si="13"/>
        <v>0</v>
      </c>
      <c r="C83" s="148"/>
      <c r="D83" s="144"/>
      <c r="E83" s="148"/>
      <c r="F83" s="143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>
      <c r="A84" s="144" t="s">
        <v>459</v>
      </c>
      <c r="B84" s="156">
        <f t="shared" si="13"/>
        <v>1</v>
      </c>
      <c r="C84" s="148"/>
      <c r="D84" s="144"/>
      <c r="E84" s="144"/>
      <c r="F84" s="146">
        <v>1.0</v>
      </c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>
      <c r="A85" s="144" t="s">
        <v>450</v>
      </c>
      <c r="B85" s="156">
        <f t="shared" si="13"/>
        <v>3</v>
      </c>
      <c r="C85" s="148"/>
      <c r="D85" s="144"/>
      <c r="E85" s="148"/>
      <c r="F85" s="146">
        <v>3.0</v>
      </c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>
      <c r="A86" s="144" t="s">
        <v>415</v>
      </c>
      <c r="B86" s="156">
        <f t="shared" si="13"/>
        <v>3</v>
      </c>
      <c r="C86" s="143">
        <v>3.0</v>
      </c>
      <c r="D86" s="144"/>
      <c r="E86" s="144"/>
      <c r="F86" s="144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>
      <c r="A87" s="144" t="s">
        <v>460</v>
      </c>
      <c r="B87" s="156">
        <f t="shared" si="13"/>
        <v>1</v>
      </c>
      <c r="C87" s="148"/>
      <c r="D87" s="144"/>
      <c r="E87" s="144"/>
      <c r="F87" s="146">
        <v>1.0</v>
      </c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</row>
    <row r="88">
      <c r="A88" s="144" t="s">
        <v>461</v>
      </c>
      <c r="B88" s="156">
        <f t="shared" si="13"/>
        <v>1</v>
      </c>
      <c r="C88" s="146">
        <v>1.0</v>
      </c>
      <c r="D88" s="148"/>
      <c r="E88" s="144"/>
      <c r="F88" s="144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>
      <c r="A89" s="94"/>
      <c r="B89" s="95"/>
    </row>
    <row r="90">
      <c r="A90" s="94"/>
      <c r="B90" s="95"/>
    </row>
    <row r="91">
      <c r="A91" s="94"/>
      <c r="B91" s="95"/>
    </row>
    <row r="92">
      <c r="A92" s="94"/>
      <c r="B92" s="95"/>
    </row>
    <row r="93">
      <c r="A93" s="94"/>
      <c r="B93" s="95"/>
    </row>
    <row r="94">
      <c r="A94" s="94"/>
      <c r="B94" s="95"/>
    </row>
    <row r="95">
      <c r="A95" s="94"/>
      <c r="B95" s="95"/>
    </row>
    <row r="96">
      <c r="A96" s="94"/>
      <c r="B96" s="95"/>
    </row>
    <row r="97">
      <c r="A97" s="94"/>
      <c r="B97" s="95"/>
    </row>
    <row r="98">
      <c r="A98" s="94"/>
      <c r="B98" s="95"/>
    </row>
    <row r="99">
      <c r="A99" s="94"/>
      <c r="B99" s="95"/>
    </row>
    <row r="100">
      <c r="A100" s="94"/>
      <c r="B100" s="95"/>
    </row>
    <row r="101">
      <c r="A101" s="94"/>
      <c r="B101" s="95"/>
    </row>
    <row r="102">
      <c r="A102" s="94"/>
      <c r="B102" s="95"/>
    </row>
    <row r="103">
      <c r="A103" s="94"/>
      <c r="B103" s="95"/>
    </row>
    <row r="104">
      <c r="A104" s="94"/>
      <c r="B104" s="95"/>
    </row>
    <row r="105">
      <c r="A105" s="94"/>
      <c r="B105" s="95"/>
    </row>
    <row r="106">
      <c r="A106" s="94"/>
      <c r="B106" s="95"/>
    </row>
    <row r="107">
      <c r="A107" s="94"/>
      <c r="B107" s="95"/>
    </row>
    <row r="108">
      <c r="A108" s="94"/>
      <c r="B108" s="95"/>
    </row>
    <row r="109">
      <c r="A109" s="94"/>
      <c r="B109" s="95"/>
    </row>
    <row r="110">
      <c r="A110" s="94"/>
      <c r="B110" s="95"/>
    </row>
    <row r="111">
      <c r="A111" s="94"/>
      <c r="B111" s="95"/>
    </row>
    <row r="112">
      <c r="A112" s="94"/>
      <c r="B112" s="95"/>
    </row>
    <row r="113">
      <c r="A113" s="94"/>
      <c r="B113" s="95"/>
    </row>
    <row r="114">
      <c r="A114" s="94"/>
      <c r="B114" s="95"/>
    </row>
    <row r="115">
      <c r="A115" s="94"/>
      <c r="B115" s="95"/>
    </row>
    <row r="116">
      <c r="A116" s="94"/>
      <c r="B116" s="95"/>
    </row>
    <row r="117">
      <c r="A117" s="94"/>
      <c r="B117" s="95"/>
    </row>
    <row r="118">
      <c r="A118" s="94"/>
      <c r="B118" s="95"/>
    </row>
    <row r="119">
      <c r="A119" s="94"/>
      <c r="B119" s="95"/>
    </row>
    <row r="120">
      <c r="A120" s="94"/>
      <c r="B120" s="95"/>
    </row>
    <row r="121">
      <c r="A121" s="94"/>
      <c r="B121" s="95"/>
    </row>
    <row r="122">
      <c r="A122" s="94"/>
      <c r="B122" s="95"/>
    </row>
    <row r="123">
      <c r="A123" s="94"/>
      <c r="B123" s="95"/>
    </row>
    <row r="124">
      <c r="A124" s="94"/>
      <c r="B124" s="95"/>
    </row>
    <row r="125">
      <c r="A125" s="94"/>
      <c r="B125" s="95"/>
    </row>
    <row r="126">
      <c r="A126" s="94"/>
      <c r="B126" s="95"/>
    </row>
    <row r="127">
      <c r="A127" s="94"/>
      <c r="B127" s="95"/>
    </row>
    <row r="128">
      <c r="A128" s="94"/>
      <c r="B128" s="95"/>
    </row>
    <row r="129">
      <c r="A129" s="94"/>
      <c r="B129" s="95"/>
    </row>
    <row r="130">
      <c r="A130" s="94"/>
      <c r="B130" s="95"/>
    </row>
    <row r="131">
      <c r="A131" s="94"/>
      <c r="B131" s="95"/>
    </row>
    <row r="132">
      <c r="A132" s="94"/>
      <c r="B132" s="95"/>
    </row>
    <row r="133">
      <c r="A133" s="94"/>
      <c r="B133" s="95"/>
    </row>
    <row r="134">
      <c r="A134" s="94"/>
      <c r="B134" s="95"/>
    </row>
    <row r="135">
      <c r="A135" s="94"/>
      <c r="B135" s="95"/>
    </row>
    <row r="136">
      <c r="A136" s="94"/>
      <c r="B136" s="95"/>
    </row>
    <row r="137">
      <c r="A137" s="94"/>
      <c r="B137" s="95"/>
    </row>
    <row r="138">
      <c r="A138" s="94"/>
      <c r="B138" s="95"/>
    </row>
    <row r="139">
      <c r="A139" s="94"/>
      <c r="B139" s="95"/>
    </row>
    <row r="140">
      <c r="A140" s="94"/>
      <c r="B140" s="95"/>
    </row>
    <row r="141">
      <c r="A141" s="94"/>
      <c r="B141" s="95"/>
    </row>
    <row r="142">
      <c r="A142" s="94"/>
      <c r="B142" s="95"/>
    </row>
    <row r="143">
      <c r="A143" s="94"/>
      <c r="B143" s="95"/>
    </row>
    <row r="144">
      <c r="A144" s="94"/>
      <c r="B144" s="95"/>
    </row>
    <row r="145">
      <c r="A145" s="94"/>
      <c r="B145" s="95"/>
    </row>
    <row r="146">
      <c r="A146" s="94"/>
      <c r="B146" s="95"/>
    </row>
    <row r="147">
      <c r="A147" s="94"/>
      <c r="B147" s="95"/>
    </row>
    <row r="148">
      <c r="A148" s="94"/>
      <c r="B148" s="95"/>
    </row>
    <row r="149">
      <c r="A149" s="94"/>
      <c r="B149" s="95"/>
    </row>
    <row r="150">
      <c r="A150" s="94"/>
      <c r="B150" s="95"/>
    </row>
    <row r="151">
      <c r="A151" s="94"/>
      <c r="B151" s="95"/>
    </row>
    <row r="152">
      <c r="A152" s="94"/>
      <c r="B152" s="95"/>
    </row>
    <row r="153">
      <c r="A153" s="94"/>
      <c r="B153" s="95"/>
    </row>
    <row r="154">
      <c r="A154" s="94"/>
      <c r="B154" s="95"/>
    </row>
    <row r="155">
      <c r="A155" s="94"/>
      <c r="B155" s="95"/>
    </row>
    <row r="156">
      <c r="A156" s="94"/>
      <c r="B156" s="95"/>
    </row>
    <row r="157">
      <c r="A157" s="94"/>
      <c r="B157" s="95"/>
    </row>
    <row r="158">
      <c r="A158" s="94"/>
      <c r="B158" s="95"/>
    </row>
    <row r="159">
      <c r="A159" s="94"/>
      <c r="B159" s="95"/>
    </row>
    <row r="160">
      <c r="A160" s="94"/>
      <c r="B160" s="95"/>
    </row>
    <row r="161">
      <c r="A161" s="94"/>
      <c r="B161" s="95"/>
    </row>
    <row r="162">
      <c r="A162" s="94"/>
      <c r="B162" s="95"/>
    </row>
    <row r="163">
      <c r="A163" s="94"/>
      <c r="B163" s="95"/>
    </row>
    <row r="164">
      <c r="A164" s="94"/>
      <c r="B164" s="95"/>
    </row>
    <row r="165">
      <c r="A165" s="94"/>
      <c r="B165" s="95"/>
    </row>
    <row r="166">
      <c r="A166" s="94"/>
      <c r="B166" s="95"/>
    </row>
    <row r="167">
      <c r="A167" s="94"/>
      <c r="B167" s="95"/>
    </row>
    <row r="168">
      <c r="A168" s="94"/>
      <c r="B168" s="95"/>
    </row>
    <row r="169">
      <c r="A169" s="94"/>
      <c r="B169" s="95"/>
    </row>
    <row r="170">
      <c r="A170" s="94"/>
      <c r="B170" s="95"/>
    </row>
    <row r="171">
      <c r="A171" s="94"/>
      <c r="B171" s="95"/>
    </row>
    <row r="172">
      <c r="A172" s="94"/>
      <c r="B172" s="95"/>
    </row>
    <row r="173">
      <c r="A173" s="94"/>
      <c r="B173" s="95"/>
    </row>
    <row r="174">
      <c r="A174" s="94"/>
      <c r="B174" s="95"/>
    </row>
    <row r="175">
      <c r="A175" s="94"/>
      <c r="B175" s="95"/>
    </row>
    <row r="176">
      <c r="A176" s="94"/>
      <c r="B176" s="95"/>
    </row>
    <row r="177">
      <c r="A177" s="94"/>
      <c r="B177" s="95"/>
    </row>
    <row r="178">
      <c r="A178" s="94"/>
      <c r="B178" s="95"/>
    </row>
    <row r="179">
      <c r="A179" s="94"/>
      <c r="B179" s="95"/>
    </row>
    <row r="180">
      <c r="A180" s="94"/>
      <c r="B180" s="95"/>
    </row>
    <row r="181">
      <c r="A181" s="94"/>
      <c r="B181" s="95"/>
    </row>
    <row r="182">
      <c r="A182" s="94"/>
      <c r="B182" s="95"/>
    </row>
    <row r="183">
      <c r="A183" s="94"/>
      <c r="B183" s="95"/>
    </row>
    <row r="184">
      <c r="A184" s="94"/>
      <c r="B184" s="95"/>
    </row>
    <row r="185">
      <c r="A185" s="94"/>
      <c r="B185" s="95"/>
    </row>
    <row r="186">
      <c r="A186" s="94"/>
      <c r="B186" s="95"/>
    </row>
    <row r="187">
      <c r="A187" s="94"/>
      <c r="B187" s="95"/>
    </row>
    <row r="188">
      <c r="A188" s="94"/>
      <c r="B188" s="95"/>
    </row>
    <row r="189">
      <c r="A189" s="94"/>
      <c r="B189" s="95"/>
    </row>
    <row r="190">
      <c r="A190" s="94"/>
      <c r="B190" s="95"/>
    </row>
    <row r="191">
      <c r="A191" s="94"/>
      <c r="B191" s="95"/>
    </row>
    <row r="192">
      <c r="A192" s="94"/>
      <c r="B192" s="95"/>
    </row>
    <row r="193">
      <c r="A193" s="94"/>
      <c r="B193" s="95"/>
    </row>
    <row r="194">
      <c r="A194" s="94"/>
      <c r="B194" s="95"/>
    </row>
    <row r="195">
      <c r="A195" s="94"/>
      <c r="B195" s="95"/>
    </row>
    <row r="196">
      <c r="A196" s="94"/>
      <c r="B196" s="95"/>
    </row>
    <row r="197">
      <c r="A197" s="94"/>
      <c r="B197" s="95"/>
    </row>
    <row r="198">
      <c r="A198" s="94"/>
      <c r="B198" s="95"/>
    </row>
    <row r="199">
      <c r="A199" s="94"/>
      <c r="B199" s="95"/>
    </row>
    <row r="200">
      <c r="A200" s="94"/>
      <c r="B200" s="95"/>
    </row>
    <row r="201">
      <c r="A201" s="94"/>
      <c r="B201" s="95"/>
    </row>
    <row r="202">
      <c r="A202" s="94"/>
      <c r="B202" s="95"/>
    </row>
    <row r="203">
      <c r="A203" s="94"/>
      <c r="B203" s="95"/>
    </row>
    <row r="204">
      <c r="A204" s="94"/>
      <c r="B204" s="95"/>
    </row>
    <row r="205">
      <c r="A205" s="94"/>
      <c r="B205" s="95"/>
    </row>
    <row r="206">
      <c r="A206" s="94"/>
      <c r="B206" s="95"/>
    </row>
    <row r="207">
      <c r="A207" s="94"/>
      <c r="B207" s="95"/>
    </row>
    <row r="208">
      <c r="A208" s="94"/>
      <c r="B208" s="95"/>
    </row>
    <row r="209">
      <c r="A209" s="94"/>
      <c r="B209" s="95"/>
    </row>
    <row r="210">
      <c r="A210" s="94"/>
      <c r="B210" s="95"/>
    </row>
    <row r="211">
      <c r="A211" s="94"/>
      <c r="B211" s="95"/>
    </row>
    <row r="212">
      <c r="A212" s="94"/>
      <c r="B212" s="95"/>
    </row>
    <row r="213">
      <c r="A213" s="94"/>
      <c r="B213" s="95"/>
    </row>
    <row r="214">
      <c r="A214" s="94"/>
      <c r="B214" s="95"/>
    </row>
    <row r="215">
      <c r="A215" s="94"/>
      <c r="B215" s="95"/>
    </row>
    <row r="216">
      <c r="A216" s="94"/>
      <c r="B216" s="95"/>
    </row>
    <row r="217">
      <c r="A217" s="94"/>
      <c r="B217" s="95"/>
    </row>
    <row r="218">
      <c r="A218" s="94"/>
      <c r="B218" s="95"/>
    </row>
    <row r="219">
      <c r="A219" s="94"/>
      <c r="B219" s="95"/>
    </row>
    <row r="220">
      <c r="A220" s="94"/>
      <c r="B220" s="95"/>
    </row>
    <row r="221">
      <c r="A221" s="94"/>
      <c r="B221" s="95"/>
    </row>
    <row r="222">
      <c r="A222" s="94"/>
      <c r="B222" s="95"/>
    </row>
    <row r="223">
      <c r="A223" s="94"/>
      <c r="B223" s="95"/>
    </row>
    <row r="224">
      <c r="A224" s="94"/>
      <c r="B224" s="95"/>
    </row>
    <row r="225">
      <c r="A225" s="94"/>
      <c r="B225" s="95"/>
    </row>
    <row r="226">
      <c r="A226" s="94"/>
      <c r="B226" s="95"/>
    </row>
    <row r="227">
      <c r="A227" s="94"/>
      <c r="B227" s="95"/>
    </row>
    <row r="228">
      <c r="A228" s="94"/>
      <c r="B228" s="95"/>
    </row>
    <row r="229">
      <c r="A229" s="94"/>
      <c r="B229" s="95"/>
    </row>
    <row r="230">
      <c r="A230" s="94"/>
      <c r="B230" s="95"/>
    </row>
    <row r="231">
      <c r="A231" s="94"/>
      <c r="B231" s="95"/>
    </row>
    <row r="232">
      <c r="A232" s="94"/>
      <c r="B232" s="95"/>
    </row>
    <row r="233">
      <c r="A233" s="94"/>
      <c r="B233" s="95"/>
    </row>
    <row r="234">
      <c r="A234" s="94"/>
      <c r="B234" s="95"/>
    </row>
    <row r="235">
      <c r="A235" s="94"/>
      <c r="B235" s="95"/>
    </row>
    <row r="236">
      <c r="A236" s="94"/>
      <c r="B236" s="95"/>
    </row>
    <row r="237">
      <c r="A237" s="94"/>
      <c r="B237" s="95"/>
    </row>
    <row r="238">
      <c r="A238" s="94"/>
      <c r="B238" s="95"/>
    </row>
    <row r="239">
      <c r="A239" s="94"/>
      <c r="B239" s="95"/>
    </row>
    <row r="240">
      <c r="A240" s="94"/>
      <c r="B240" s="95"/>
    </row>
    <row r="241">
      <c r="A241" s="94"/>
      <c r="B241" s="95"/>
    </row>
    <row r="242">
      <c r="A242" s="94"/>
      <c r="B242" s="95"/>
    </row>
    <row r="243">
      <c r="A243" s="94"/>
      <c r="B243" s="95"/>
    </row>
    <row r="244">
      <c r="A244" s="94"/>
      <c r="B244" s="95"/>
    </row>
    <row r="245">
      <c r="A245" s="94"/>
      <c r="B245" s="95"/>
    </row>
    <row r="246">
      <c r="A246" s="94"/>
      <c r="B246" s="95"/>
    </row>
    <row r="247">
      <c r="A247" s="94"/>
      <c r="B247" s="95"/>
    </row>
    <row r="248">
      <c r="A248" s="94"/>
      <c r="B248" s="95"/>
    </row>
    <row r="249">
      <c r="A249" s="94"/>
      <c r="B249" s="95"/>
    </row>
    <row r="250">
      <c r="A250" s="94"/>
      <c r="B250" s="95"/>
    </row>
    <row r="251">
      <c r="A251" s="94"/>
      <c r="B251" s="95"/>
    </row>
    <row r="252">
      <c r="A252" s="94"/>
      <c r="B252" s="95"/>
    </row>
    <row r="253">
      <c r="A253" s="94"/>
      <c r="B253" s="95"/>
    </row>
    <row r="254">
      <c r="A254" s="94"/>
      <c r="B254" s="95"/>
    </row>
    <row r="255">
      <c r="A255" s="94"/>
      <c r="B255" s="95"/>
    </row>
    <row r="256">
      <c r="A256" s="94"/>
      <c r="B256" s="95"/>
    </row>
    <row r="257">
      <c r="A257" s="94"/>
      <c r="B257" s="95"/>
    </row>
    <row r="258">
      <c r="A258" s="94"/>
      <c r="B258" s="95"/>
    </row>
    <row r="259">
      <c r="A259" s="94"/>
      <c r="B259" s="95"/>
    </row>
    <row r="260">
      <c r="A260" s="94"/>
      <c r="B260" s="95"/>
    </row>
    <row r="261">
      <c r="A261" s="94"/>
      <c r="B261" s="95"/>
    </row>
    <row r="262">
      <c r="A262" s="94"/>
      <c r="B262" s="95"/>
    </row>
    <row r="263">
      <c r="A263" s="94"/>
      <c r="B263" s="95"/>
    </row>
    <row r="264">
      <c r="A264" s="94"/>
      <c r="B264" s="95"/>
    </row>
    <row r="265">
      <c r="A265" s="94"/>
      <c r="B265" s="95"/>
    </row>
    <row r="266">
      <c r="A266" s="94"/>
      <c r="B266" s="95"/>
    </row>
    <row r="267">
      <c r="A267" s="94"/>
      <c r="B267" s="95"/>
    </row>
    <row r="268">
      <c r="A268" s="94"/>
      <c r="B268" s="95"/>
    </row>
    <row r="269">
      <c r="A269" s="94"/>
      <c r="B269" s="95"/>
    </row>
    <row r="270">
      <c r="A270" s="94"/>
      <c r="B270" s="95"/>
    </row>
    <row r="271">
      <c r="A271" s="94"/>
      <c r="B271" s="95"/>
    </row>
    <row r="272">
      <c r="A272" s="94"/>
      <c r="B272" s="95"/>
    </row>
    <row r="273">
      <c r="A273" s="94"/>
      <c r="B273" s="95"/>
    </row>
    <row r="274">
      <c r="A274" s="94"/>
      <c r="B274" s="95"/>
    </row>
    <row r="275">
      <c r="A275" s="94"/>
      <c r="B275" s="95"/>
    </row>
    <row r="276">
      <c r="A276" s="94"/>
      <c r="B276" s="95"/>
    </row>
    <row r="277">
      <c r="A277" s="94"/>
      <c r="B277" s="95"/>
    </row>
    <row r="278">
      <c r="A278" s="94"/>
      <c r="B278" s="95"/>
    </row>
    <row r="279">
      <c r="A279" s="94"/>
      <c r="B279" s="95"/>
    </row>
    <row r="280">
      <c r="A280" s="94"/>
      <c r="B280" s="95"/>
    </row>
    <row r="281">
      <c r="A281" s="94"/>
      <c r="B281" s="95"/>
    </row>
    <row r="282">
      <c r="A282" s="94"/>
      <c r="B282" s="95"/>
    </row>
    <row r="283">
      <c r="A283" s="94"/>
      <c r="B283" s="95"/>
    </row>
    <row r="284">
      <c r="A284" s="94"/>
      <c r="B284" s="95"/>
    </row>
    <row r="285">
      <c r="A285" s="94"/>
      <c r="B285" s="95"/>
    </row>
    <row r="286">
      <c r="A286" s="94"/>
      <c r="B286" s="95"/>
    </row>
    <row r="287">
      <c r="A287" s="94"/>
      <c r="B287" s="95"/>
    </row>
    <row r="288">
      <c r="A288" s="94"/>
      <c r="B288" s="95"/>
    </row>
    <row r="289">
      <c r="A289" s="94"/>
      <c r="B289" s="95"/>
    </row>
    <row r="290">
      <c r="A290" s="94"/>
      <c r="B290" s="95"/>
    </row>
    <row r="291">
      <c r="A291" s="94"/>
      <c r="B291" s="95"/>
    </row>
    <row r="292">
      <c r="A292" s="94"/>
      <c r="B292" s="95"/>
    </row>
    <row r="293">
      <c r="A293" s="94"/>
      <c r="B293" s="95"/>
    </row>
    <row r="294">
      <c r="A294" s="94"/>
      <c r="B294" s="95"/>
    </row>
    <row r="295">
      <c r="A295" s="94"/>
      <c r="B295" s="95"/>
    </row>
    <row r="296">
      <c r="A296" s="94"/>
      <c r="B296" s="95"/>
    </row>
    <row r="297">
      <c r="A297" s="94"/>
      <c r="B297" s="95"/>
    </row>
    <row r="298">
      <c r="A298" s="94"/>
      <c r="B298" s="95"/>
    </row>
    <row r="299">
      <c r="A299" s="94"/>
      <c r="B299" s="95"/>
    </row>
    <row r="300">
      <c r="A300" s="94"/>
      <c r="B300" s="95"/>
    </row>
    <row r="301">
      <c r="A301" s="94"/>
      <c r="B301" s="95"/>
    </row>
    <row r="302">
      <c r="A302" s="94"/>
      <c r="B302" s="95"/>
    </row>
    <row r="303">
      <c r="A303" s="94"/>
      <c r="B303" s="95"/>
    </row>
    <row r="304">
      <c r="A304" s="94"/>
      <c r="B304" s="95"/>
    </row>
    <row r="305">
      <c r="A305" s="94"/>
      <c r="B305" s="95"/>
    </row>
    <row r="306">
      <c r="A306" s="94"/>
      <c r="B306" s="95"/>
    </row>
    <row r="307">
      <c r="A307" s="94"/>
      <c r="B307" s="95"/>
    </row>
    <row r="308">
      <c r="A308" s="94"/>
      <c r="B308" s="95"/>
    </row>
    <row r="309">
      <c r="A309" s="94"/>
      <c r="B309" s="95"/>
    </row>
    <row r="310">
      <c r="A310" s="94"/>
      <c r="B310" s="95"/>
    </row>
    <row r="311">
      <c r="A311" s="94"/>
      <c r="B311" s="95"/>
    </row>
    <row r="312">
      <c r="A312" s="94"/>
      <c r="B312" s="95"/>
    </row>
    <row r="313">
      <c r="A313" s="94"/>
      <c r="B313" s="95"/>
    </row>
    <row r="314">
      <c r="A314" s="94"/>
      <c r="B314" s="95"/>
    </row>
    <row r="315">
      <c r="A315" s="94"/>
      <c r="B315" s="95"/>
    </row>
    <row r="316">
      <c r="A316" s="94"/>
      <c r="B316" s="95"/>
    </row>
    <row r="317">
      <c r="A317" s="94"/>
      <c r="B317" s="95"/>
    </row>
    <row r="318">
      <c r="A318" s="94"/>
      <c r="B318" s="95"/>
    </row>
    <row r="319">
      <c r="A319" s="94"/>
      <c r="B319" s="95"/>
    </row>
    <row r="320">
      <c r="A320" s="94"/>
      <c r="B320" s="95"/>
    </row>
    <row r="321">
      <c r="A321" s="94"/>
      <c r="B321" s="95"/>
    </row>
    <row r="322">
      <c r="A322" s="94"/>
      <c r="B322" s="95"/>
    </row>
    <row r="323">
      <c r="A323" s="94"/>
      <c r="B323" s="95"/>
    </row>
    <row r="324">
      <c r="A324" s="94"/>
      <c r="B324" s="95"/>
    </row>
    <row r="325">
      <c r="A325" s="94"/>
      <c r="B325" s="95"/>
    </row>
    <row r="326">
      <c r="A326" s="94"/>
      <c r="B326" s="95"/>
    </row>
    <row r="327">
      <c r="A327" s="94"/>
      <c r="B327" s="95"/>
    </row>
    <row r="328">
      <c r="A328" s="94"/>
      <c r="B328" s="95"/>
    </row>
    <row r="329">
      <c r="A329" s="94"/>
      <c r="B329" s="95"/>
    </row>
    <row r="330">
      <c r="A330" s="94"/>
      <c r="B330" s="95"/>
    </row>
    <row r="331">
      <c r="A331" s="94"/>
      <c r="B331" s="95"/>
    </row>
    <row r="332">
      <c r="A332" s="94"/>
      <c r="B332" s="95"/>
    </row>
    <row r="333">
      <c r="A333" s="94"/>
      <c r="B333" s="95"/>
    </row>
    <row r="334">
      <c r="A334" s="94"/>
      <c r="B334" s="95"/>
    </row>
    <row r="335">
      <c r="A335" s="94"/>
      <c r="B335" s="95"/>
    </row>
    <row r="336">
      <c r="A336" s="94"/>
      <c r="B336" s="95"/>
    </row>
    <row r="337">
      <c r="A337" s="94"/>
      <c r="B337" s="95"/>
    </row>
    <row r="338">
      <c r="A338" s="94"/>
      <c r="B338" s="95"/>
    </row>
    <row r="339">
      <c r="A339" s="94"/>
      <c r="B339" s="95"/>
    </row>
    <row r="340">
      <c r="A340" s="94"/>
      <c r="B340" s="95"/>
    </row>
    <row r="341">
      <c r="A341" s="94"/>
      <c r="B341" s="95"/>
    </row>
    <row r="342">
      <c r="A342" s="94"/>
      <c r="B342" s="95"/>
    </row>
    <row r="343">
      <c r="A343" s="94"/>
      <c r="B343" s="95"/>
    </row>
    <row r="344">
      <c r="A344" s="94"/>
      <c r="B344" s="95"/>
    </row>
    <row r="345">
      <c r="A345" s="94"/>
      <c r="B345" s="95"/>
    </row>
    <row r="346">
      <c r="A346" s="94"/>
      <c r="B346" s="95"/>
    </row>
    <row r="347">
      <c r="A347" s="94"/>
      <c r="B347" s="95"/>
    </row>
    <row r="348">
      <c r="A348" s="94"/>
      <c r="B348" s="95"/>
    </row>
    <row r="349">
      <c r="A349" s="94"/>
      <c r="B349" s="95"/>
    </row>
    <row r="350">
      <c r="A350" s="94"/>
      <c r="B350" s="95"/>
    </row>
    <row r="351">
      <c r="A351" s="94"/>
      <c r="B351" s="95"/>
    </row>
    <row r="352">
      <c r="A352" s="94"/>
      <c r="B352" s="95"/>
    </row>
    <row r="353">
      <c r="A353" s="94"/>
      <c r="B353" s="95"/>
    </row>
    <row r="354">
      <c r="A354" s="94"/>
      <c r="B354" s="95"/>
    </row>
    <row r="355">
      <c r="A355" s="94"/>
      <c r="B355" s="95"/>
    </row>
    <row r="356">
      <c r="A356" s="94"/>
      <c r="B356" s="95"/>
    </row>
    <row r="357">
      <c r="A357" s="94"/>
      <c r="B357" s="95"/>
    </row>
    <row r="358">
      <c r="A358" s="94"/>
      <c r="B358" s="95"/>
    </row>
    <row r="359">
      <c r="A359" s="94"/>
      <c r="B359" s="95"/>
    </row>
    <row r="360">
      <c r="A360" s="94"/>
      <c r="B360" s="95"/>
    </row>
    <row r="361">
      <c r="A361" s="94"/>
      <c r="B361" s="95"/>
    </row>
    <row r="362">
      <c r="A362" s="94"/>
      <c r="B362" s="95"/>
    </row>
    <row r="363">
      <c r="A363" s="94"/>
      <c r="B363" s="95"/>
    </row>
    <row r="364">
      <c r="A364" s="94"/>
      <c r="B364" s="95"/>
    </row>
    <row r="365">
      <c r="A365" s="94"/>
      <c r="B365" s="95"/>
    </row>
    <row r="366">
      <c r="A366" s="94"/>
      <c r="B366" s="95"/>
    </row>
    <row r="367">
      <c r="A367" s="94"/>
      <c r="B367" s="95"/>
    </row>
    <row r="368">
      <c r="A368" s="94"/>
      <c r="B368" s="95"/>
    </row>
    <row r="369">
      <c r="A369" s="94"/>
      <c r="B369" s="95"/>
    </row>
    <row r="370">
      <c r="A370" s="94"/>
      <c r="B370" s="95"/>
    </row>
    <row r="371">
      <c r="A371" s="94"/>
      <c r="B371" s="95"/>
    </row>
    <row r="372">
      <c r="A372" s="94"/>
      <c r="B372" s="95"/>
    </row>
    <row r="373">
      <c r="A373" s="94"/>
      <c r="B373" s="95"/>
    </row>
    <row r="374">
      <c r="A374" s="94"/>
      <c r="B374" s="95"/>
    </row>
    <row r="375">
      <c r="A375" s="94"/>
      <c r="B375" s="95"/>
    </row>
    <row r="376">
      <c r="A376" s="94"/>
      <c r="B376" s="95"/>
    </row>
    <row r="377">
      <c r="A377" s="94"/>
      <c r="B377" s="95"/>
    </row>
    <row r="378">
      <c r="A378" s="94"/>
      <c r="B378" s="95"/>
    </row>
    <row r="379">
      <c r="A379" s="94"/>
      <c r="B379" s="95"/>
    </row>
    <row r="380">
      <c r="A380" s="94"/>
      <c r="B380" s="95"/>
    </row>
    <row r="381">
      <c r="A381" s="94"/>
      <c r="B381" s="95"/>
    </row>
    <row r="382">
      <c r="A382" s="94"/>
      <c r="B382" s="95"/>
    </row>
    <row r="383">
      <c r="A383" s="94"/>
      <c r="B383" s="95"/>
    </row>
    <row r="384">
      <c r="A384" s="94"/>
      <c r="B384" s="95"/>
    </row>
    <row r="385">
      <c r="A385" s="94"/>
      <c r="B385" s="95"/>
    </row>
    <row r="386">
      <c r="A386" s="94"/>
      <c r="B386" s="95"/>
    </row>
    <row r="387">
      <c r="A387" s="94"/>
      <c r="B387" s="95"/>
    </row>
    <row r="388">
      <c r="A388" s="94"/>
      <c r="B388" s="95"/>
    </row>
    <row r="389">
      <c r="A389" s="94"/>
      <c r="B389" s="95"/>
    </row>
    <row r="390">
      <c r="A390" s="94"/>
      <c r="B390" s="95"/>
    </row>
    <row r="391">
      <c r="A391" s="94"/>
      <c r="B391" s="95"/>
    </row>
    <row r="392">
      <c r="A392" s="94"/>
      <c r="B392" s="95"/>
    </row>
    <row r="393">
      <c r="A393" s="94"/>
      <c r="B393" s="95"/>
    </row>
    <row r="394">
      <c r="A394" s="94"/>
      <c r="B394" s="95"/>
    </row>
    <row r="395">
      <c r="A395" s="94"/>
      <c r="B395" s="95"/>
    </row>
    <row r="396">
      <c r="A396" s="94"/>
      <c r="B396" s="95"/>
    </row>
    <row r="397">
      <c r="A397" s="94"/>
      <c r="B397" s="95"/>
    </row>
    <row r="398">
      <c r="A398" s="94"/>
      <c r="B398" s="95"/>
    </row>
    <row r="399">
      <c r="A399" s="94"/>
      <c r="B399" s="95"/>
    </row>
    <row r="400">
      <c r="A400" s="94"/>
      <c r="B400" s="95"/>
    </row>
    <row r="401">
      <c r="A401" s="94"/>
      <c r="B401" s="95"/>
    </row>
    <row r="402">
      <c r="A402" s="94"/>
      <c r="B402" s="95"/>
    </row>
    <row r="403">
      <c r="A403" s="94"/>
      <c r="B403" s="95"/>
    </row>
    <row r="404">
      <c r="A404" s="94"/>
      <c r="B404" s="95"/>
    </row>
    <row r="405">
      <c r="A405" s="94"/>
      <c r="B405" s="95"/>
    </row>
    <row r="406">
      <c r="A406" s="94"/>
      <c r="B406" s="95"/>
    </row>
    <row r="407">
      <c r="A407" s="94"/>
      <c r="B407" s="95"/>
    </row>
    <row r="408">
      <c r="A408" s="94"/>
      <c r="B408" s="95"/>
    </row>
    <row r="409">
      <c r="A409" s="94"/>
      <c r="B409" s="95"/>
    </row>
    <row r="410">
      <c r="A410" s="94"/>
      <c r="B410" s="95"/>
    </row>
    <row r="411">
      <c r="A411" s="94"/>
      <c r="B411" s="95"/>
    </row>
    <row r="412">
      <c r="A412" s="94"/>
      <c r="B412" s="95"/>
    </row>
    <row r="413">
      <c r="A413" s="94"/>
      <c r="B413" s="95"/>
    </row>
    <row r="414">
      <c r="A414" s="94"/>
      <c r="B414" s="95"/>
    </row>
    <row r="415">
      <c r="A415" s="94"/>
      <c r="B415" s="95"/>
    </row>
    <row r="416">
      <c r="A416" s="94"/>
      <c r="B416" s="95"/>
    </row>
    <row r="417">
      <c r="A417" s="94"/>
      <c r="B417" s="95"/>
    </row>
    <row r="418">
      <c r="A418" s="94"/>
      <c r="B418" s="95"/>
    </row>
    <row r="419">
      <c r="A419" s="94"/>
      <c r="B419" s="95"/>
    </row>
    <row r="420">
      <c r="A420" s="94"/>
      <c r="B420" s="95"/>
    </row>
    <row r="421">
      <c r="A421" s="94"/>
      <c r="B421" s="95"/>
    </row>
    <row r="422">
      <c r="A422" s="94"/>
      <c r="B422" s="95"/>
    </row>
    <row r="423">
      <c r="A423" s="94"/>
      <c r="B423" s="95"/>
    </row>
    <row r="424">
      <c r="A424" s="94"/>
      <c r="B424" s="95"/>
    </row>
    <row r="425">
      <c r="A425" s="94"/>
      <c r="B425" s="95"/>
    </row>
    <row r="426">
      <c r="A426" s="94"/>
      <c r="B426" s="95"/>
    </row>
    <row r="427">
      <c r="A427" s="94"/>
      <c r="B427" s="95"/>
    </row>
    <row r="428">
      <c r="A428" s="94"/>
      <c r="B428" s="95"/>
    </row>
    <row r="429">
      <c r="A429" s="94"/>
      <c r="B429" s="95"/>
    </row>
    <row r="430">
      <c r="A430" s="94"/>
      <c r="B430" s="95"/>
    </row>
    <row r="431">
      <c r="A431" s="94"/>
      <c r="B431" s="95"/>
    </row>
    <row r="432">
      <c r="A432" s="94"/>
      <c r="B432" s="95"/>
    </row>
    <row r="433">
      <c r="A433" s="94"/>
      <c r="B433" s="95"/>
    </row>
    <row r="434">
      <c r="A434" s="94"/>
      <c r="B434" s="95"/>
    </row>
    <row r="435">
      <c r="A435" s="94"/>
      <c r="B435" s="95"/>
    </row>
    <row r="436">
      <c r="A436" s="94"/>
      <c r="B436" s="95"/>
    </row>
    <row r="437">
      <c r="A437" s="94"/>
      <c r="B437" s="95"/>
    </row>
    <row r="438">
      <c r="A438" s="94"/>
      <c r="B438" s="95"/>
    </row>
    <row r="439">
      <c r="A439" s="94"/>
      <c r="B439" s="95"/>
    </row>
    <row r="440">
      <c r="A440" s="94"/>
      <c r="B440" s="95"/>
    </row>
    <row r="441">
      <c r="A441" s="94"/>
      <c r="B441" s="95"/>
    </row>
    <row r="442">
      <c r="A442" s="94"/>
      <c r="B442" s="95"/>
    </row>
    <row r="443">
      <c r="A443" s="94"/>
      <c r="B443" s="95"/>
    </row>
    <row r="444">
      <c r="A444" s="94"/>
      <c r="B444" s="95"/>
    </row>
    <row r="445">
      <c r="A445" s="94"/>
      <c r="B445" s="95"/>
    </row>
    <row r="446">
      <c r="A446" s="94"/>
      <c r="B446" s="95"/>
    </row>
    <row r="447">
      <c r="A447" s="94"/>
      <c r="B447" s="95"/>
    </row>
    <row r="448">
      <c r="A448" s="94"/>
      <c r="B448" s="95"/>
    </row>
    <row r="449">
      <c r="A449" s="94"/>
      <c r="B449" s="95"/>
    </row>
    <row r="450">
      <c r="A450" s="94"/>
      <c r="B450" s="95"/>
    </row>
    <row r="451">
      <c r="A451" s="94"/>
      <c r="B451" s="95"/>
    </row>
    <row r="452">
      <c r="A452" s="94"/>
      <c r="B452" s="95"/>
    </row>
    <row r="453">
      <c r="A453" s="94"/>
      <c r="B453" s="95"/>
    </row>
    <row r="454">
      <c r="A454" s="94"/>
      <c r="B454" s="95"/>
    </row>
    <row r="455">
      <c r="A455" s="94"/>
      <c r="B455" s="95"/>
    </row>
    <row r="456">
      <c r="A456" s="94"/>
      <c r="B456" s="95"/>
    </row>
    <row r="457">
      <c r="A457" s="94"/>
      <c r="B457" s="95"/>
    </row>
    <row r="458">
      <c r="A458" s="94"/>
      <c r="B458" s="95"/>
    </row>
    <row r="459">
      <c r="A459" s="94"/>
      <c r="B459" s="95"/>
    </row>
    <row r="460">
      <c r="A460" s="94"/>
      <c r="B460" s="95"/>
    </row>
    <row r="461">
      <c r="A461" s="94"/>
      <c r="B461" s="95"/>
    </row>
    <row r="462">
      <c r="A462" s="94"/>
      <c r="B462" s="95"/>
    </row>
    <row r="463">
      <c r="A463" s="94"/>
      <c r="B463" s="95"/>
    </row>
    <row r="464">
      <c r="A464" s="94"/>
      <c r="B464" s="95"/>
    </row>
    <row r="465">
      <c r="A465" s="94"/>
      <c r="B465" s="95"/>
    </row>
    <row r="466">
      <c r="A466" s="94"/>
      <c r="B466" s="95"/>
    </row>
    <row r="467">
      <c r="A467" s="94"/>
      <c r="B467" s="95"/>
    </row>
    <row r="468">
      <c r="A468" s="94"/>
      <c r="B468" s="95"/>
    </row>
    <row r="469">
      <c r="A469" s="94"/>
      <c r="B469" s="95"/>
    </row>
    <row r="470">
      <c r="A470" s="94"/>
      <c r="B470" s="95"/>
    </row>
    <row r="471">
      <c r="A471" s="94"/>
      <c r="B471" s="95"/>
    </row>
    <row r="472">
      <c r="A472" s="94"/>
      <c r="B472" s="95"/>
    </row>
    <row r="473">
      <c r="A473" s="94"/>
      <c r="B473" s="95"/>
    </row>
    <row r="474">
      <c r="A474" s="94"/>
      <c r="B474" s="95"/>
    </row>
    <row r="475">
      <c r="A475" s="94"/>
      <c r="B475" s="95"/>
    </row>
    <row r="476">
      <c r="A476" s="94"/>
      <c r="B476" s="95"/>
    </row>
    <row r="477">
      <c r="A477" s="94"/>
      <c r="B477" s="95"/>
    </row>
    <row r="478">
      <c r="A478" s="94"/>
      <c r="B478" s="95"/>
    </row>
    <row r="479">
      <c r="A479" s="94"/>
      <c r="B479" s="95"/>
    </row>
    <row r="480">
      <c r="A480" s="94"/>
      <c r="B480" s="95"/>
    </row>
    <row r="481">
      <c r="A481" s="94"/>
      <c r="B481" s="95"/>
    </row>
    <row r="482">
      <c r="A482" s="94"/>
      <c r="B482" s="95"/>
    </row>
    <row r="483">
      <c r="A483" s="94"/>
      <c r="B483" s="95"/>
    </row>
    <row r="484">
      <c r="A484" s="94"/>
      <c r="B484" s="95"/>
    </row>
    <row r="485">
      <c r="A485" s="94"/>
      <c r="B485" s="95"/>
    </row>
    <row r="486">
      <c r="A486" s="94"/>
      <c r="B486" s="95"/>
    </row>
    <row r="487">
      <c r="A487" s="94"/>
      <c r="B487" s="95"/>
    </row>
    <row r="488">
      <c r="A488" s="94"/>
      <c r="B488" s="95"/>
    </row>
    <row r="489">
      <c r="A489" s="94"/>
      <c r="B489" s="95"/>
    </row>
    <row r="490">
      <c r="A490" s="94"/>
      <c r="B490" s="95"/>
    </row>
    <row r="491">
      <c r="A491" s="94"/>
      <c r="B491" s="95"/>
    </row>
    <row r="492">
      <c r="A492" s="94"/>
      <c r="B492" s="95"/>
    </row>
    <row r="493">
      <c r="A493" s="94"/>
      <c r="B493" s="95"/>
    </row>
    <row r="494">
      <c r="A494" s="94"/>
      <c r="B494" s="95"/>
    </row>
    <row r="495">
      <c r="A495" s="94"/>
      <c r="B495" s="95"/>
    </row>
    <row r="496">
      <c r="A496" s="94"/>
      <c r="B496" s="95"/>
    </row>
    <row r="497">
      <c r="A497" s="94"/>
      <c r="B497" s="95"/>
    </row>
    <row r="498">
      <c r="A498" s="94"/>
      <c r="B498" s="95"/>
    </row>
    <row r="499">
      <c r="A499" s="94"/>
      <c r="B499" s="95"/>
    </row>
    <row r="500">
      <c r="A500" s="94"/>
      <c r="B500" s="95"/>
    </row>
    <row r="501">
      <c r="A501" s="94"/>
      <c r="B501" s="95"/>
    </row>
    <row r="502">
      <c r="A502" s="94"/>
      <c r="B502" s="95"/>
    </row>
    <row r="503">
      <c r="A503" s="94"/>
      <c r="B503" s="95"/>
    </row>
    <row r="504">
      <c r="A504" s="94"/>
      <c r="B504" s="95"/>
    </row>
    <row r="505">
      <c r="A505" s="94"/>
      <c r="B505" s="95"/>
    </row>
    <row r="506">
      <c r="A506" s="94"/>
      <c r="B506" s="95"/>
    </row>
    <row r="507">
      <c r="A507" s="94"/>
      <c r="B507" s="95"/>
    </row>
    <row r="508">
      <c r="A508" s="94"/>
      <c r="B508" s="95"/>
    </row>
    <row r="509">
      <c r="A509" s="94"/>
      <c r="B509" s="95"/>
    </row>
    <row r="510">
      <c r="A510" s="94"/>
      <c r="B510" s="95"/>
    </row>
    <row r="511">
      <c r="A511" s="94"/>
      <c r="B511" s="95"/>
    </row>
    <row r="512">
      <c r="A512" s="94"/>
      <c r="B512" s="95"/>
    </row>
    <row r="513">
      <c r="A513" s="94"/>
      <c r="B513" s="95"/>
    </row>
    <row r="514">
      <c r="A514" s="94"/>
      <c r="B514" s="95"/>
    </row>
    <row r="515">
      <c r="A515" s="94"/>
      <c r="B515" s="95"/>
    </row>
    <row r="516">
      <c r="A516" s="94"/>
      <c r="B516" s="95"/>
    </row>
    <row r="517">
      <c r="A517" s="94"/>
      <c r="B517" s="95"/>
    </row>
    <row r="518">
      <c r="A518" s="94"/>
      <c r="B518" s="95"/>
    </row>
    <row r="519">
      <c r="A519" s="94"/>
      <c r="B519" s="95"/>
    </row>
    <row r="520">
      <c r="A520" s="94"/>
      <c r="B520" s="95"/>
    </row>
    <row r="521">
      <c r="A521" s="94"/>
      <c r="B521" s="95"/>
    </row>
    <row r="522">
      <c r="A522" s="94"/>
      <c r="B522" s="95"/>
    </row>
    <row r="523">
      <c r="A523" s="94"/>
      <c r="B523" s="95"/>
    </row>
    <row r="524">
      <c r="A524" s="94"/>
      <c r="B524" s="95"/>
    </row>
    <row r="525">
      <c r="A525" s="94"/>
      <c r="B525" s="95"/>
    </row>
    <row r="526">
      <c r="A526" s="94"/>
      <c r="B526" s="95"/>
    </row>
    <row r="527">
      <c r="A527" s="94"/>
      <c r="B527" s="95"/>
    </row>
    <row r="528">
      <c r="A528" s="94"/>
      <c r="B528" s="95"/>
    </row>
    <row r="529">
      <c r="A529" s="94"/>
      <c r="B529" s="95"/>
    </row>
    <row r="530">
      <c r="A530" s="94"/>
      <c r="B530" s="95"/>
    </row>
    <row r="531">
      <c r="A531" s="94"/>
      <c r="B531" s="95"/>
    </row>
    <row r="532">
      <c r="A532" s="94"/>
      <c r="B532" s="95"/>
    </row>
    <row r="533">
      <c r="A533" s="94"/>
      <c r="B533" s="95"/>
    </row>
    <row r="534">
      <c r="A534" s="94"/>
      <c r="B534" s="95"/>
    </row>
    <row r="535">
      <c r="A535" s="94"/>
      <c r="B535" s="95"/>
    </row>
    <row r="536">
      <c r="A536" s="94"/>
      <c r="B536" s="95"/>
    </row>
    <row r="537">
      <c r="A537" s="94"/>
      <c r="B537" s="95"/>
    </row>
    <row r="538">
      <c r="A538" s="94"/>
      <c r="B538" s="95"/>
    </row>
    <row r="539">
      <c r="A539" s="94"/>
      <c r="B539" s="95"/>
    </row>
    <row r="540">
      <c r="A540" s="94"/>
      <c r="B540" s="95"/>
    </row>
    <row r="541">
      <c r="A541" s="94"/>
      <c r="B541" s="95"/>
    </row>
    <row r="542">
      <c r="A542" s="94"/>
      <c r="B542" s="95"/>
    </row>
    <row r="543">
      <c r="A543" s="94"/>
      <c r="B543" s="95"/>
    </row>
    <row r="544">
      <c r="A544" s="94"/>
      <c r="B544" s="95"/>
    </row>
    <row r="545">
      <c r="A545" s="94"/>
      <c r="B545" s="95"/>
    </row>
    <row r="546">
      <c r="A546" s="94"/>
      <c r="B546" s="95"/>
    </row>
    <row r="547">
      <c r="A547" s="94"/>
      <c r="B547" s="95"/>
    </row>
    <row r="548">
      <c r="A548" s="94"/>
      <c r="B548" s="95"/>
    </row>
    <row r="549">
      <c r="A549" s="94"/>
      <c r="B549" s="95"/>
    </row>
    <row r="550">
      <c r="A550" s="94"/>
      <c r="B550" s="95"/>
    </row>
    <row r="551">
      <c r="A551" s="94"/>
      <c r="B551" s="95"/>
    </row>
    <row r="552">
      <c r="A552" s="94"/>
      <c r="B552" s="95"/>
    </row>
    <row r="553">
      <c r="A553" s="94"/>
      <c r="B553" s="95"/>
    </row>
    <row r="554">
      <c r="A554" s="94"/>
      <c r="B554" s="95"/>
    </row>
    <row r="555">
      <c r="A555" s="94"/>
      <c r="B555" s="95"/>
    </row>
    <row r="556">
      <c r="A556" s="94"/>
      <c r="B556" s="95"/>
    </row>
    <row r="557">
      <c r="A557" s="94"/>
      <c r="B557" s="95"/>
    </row>
    <row r="558">
      <c r="A558" s="94"/>
      <c r="B558" s="95"/>
    </row>
    <row r="559">
      <c r="A559" s="94"/>
      <c r="B559" s="95"/>
    </row>
    <row r="560">
      <c r="A560" s="94"/>
      <c r="B560" s="95"/>
    </row>
    <row r="561">
      <c r="A561" s="94"/>
      <c r="B561" s="95"/>
    </row>
    <row r="562">
      <c r="A562" s="94"/>
      <c r="B562" s="95"/>
    </row>
    <row r="563">
      <c r="A563" s="94"/>
      <c r="B563" s="95"/>
    </row>
    <row r="564">
      <c r="A564" s="94"/>
      <c r="B564" s="95"/>
    </row>
    <row r="565">
      <c r="A565" s="94"/>
      <c r="B565" s="95"/>
    </row>
    <row r="566">
      <c r="A566" s="94"/>
      <c r="B566" s="95"/>
    </row>
    <row r="567">
      <c r="A567" s="94"/>
      <c r="B567" s="95"/>
    </row>
    <row r="568">
      <c r="A568" s="94"/>
      <c r="B568" s="95"/>
    </row>
    <row r="569">
      <c r="A569" s="94"/>
      <c r="B569" s="95"/>
    </row>
    <row r="570">
      <c r="A570" s="94"/>
      <c r="B570" s="95"/>
    </row>
    <row r="571">
      <c r="A571" s="94"/>
      <c r="B571" s="95"/>
    </row>
    <row r="572">
      <c r="A572" s="94"/>
      <c r="B572" s="95"/>
    </row>
    <row r="573">
      <c r="A573" s="94"/>
      <c r="B573" s="95"/>
    </row>
    <row r="574">
      <c r="A574" s="94"/>
      <c r="B574" s="95"/>
    </row>
    <row r="575">
      <c r="A575" s="94"/>
      <c r="B575" s="95"/>
    </row>
    <row r="576">
      <c r="A576" s="94"/>
      <c r="B576" s="95"/>
    </row>
    <row r="577">
      <c r="A577" s="94"/>
      <c r="B577" s="95"/>
    </row>
    <row r="578">
      <c r="A578" s="94"/>
      <c r="B578" s="95"/>
    </row>
    <row r="579">
      <c r="A579" s="94"/>
      <c r="B579" s="95"/>
    </row>
    <row r="580">
      <c r="A580" s="94"/>
      <c r="B580" s="95"/>
    </row>
    <row r="581">
      <c r="A581" s="94"/>
      <c r="B581" s="95"/>
    </row>
    <row r="582">
      <c r="A582" s="94"/>
      <c r="B582" s="95"/>
    </row>
    <row r="583">
      <c r="A583" s="94"/>
      <c r="B583" s="95"/>
    </row>
    <row r="584">
      <c r="A584" s="94"/>
      <c r="B584" s="95"/>
    </row>
    <row r="585">
      <c r="A585" s="94"/>
      <c r="B585" s="95"/>
    </row>
    <row r="586">
      <c r="A586" s="94"/>
      <c r="B586" s="95"/>
    </row>
    <row r="587">
      <c r="A587" s="94"/>
      <c r="B587" s="95"/>
    </row>
    <row r="588">
      <c r="A588" s="94"/>
      <c r="B588" s="95"/>
    </row>
    <row r="589">
      <c r="A589" s="94"/>
      <c r="B589" s="95"/>
    </row>
    <row r="590">
      <c r="A590" s="94"/>
      <c r="B590" s="95"/>
    </row>
    <row r="591">
      <c r="A591" s="94"/>
      <c r="B591" s="95"/>
    </row>
    <row r="592">
      <c r="A592" s="94"/>
      <c r="B592" s="95"/>
    </row>
    <row r="593">
      <c r="A593" s="94"/>
      <c r="B593" s="95"/>
    </row>
    <row r="594">
      <c r="A594" s="94"/>
      <c r="B594" s="95"/>
    </row>
    <row r="595">
      <c r="A595" s="94"/>
      <c r="B595" s="95"/>
    </row>
    <row r="596">
      <c r="A596" s="94"/>
      <c r="B596" s="95"/>
    </row>
    <row r="597">
      <c r="A597" s="94"/>
      <c r="B597" s="95"/>
    </row>
    <row r="598">
      <c r="A598" s="94"/>
      <c r="B598" s="95"/>
    </row>
    <row r="599">
      <c r="A599" s="94"/>
      <c r="B599" s="95"/>
    </row>
    <row r="600">
      <c r="A600" s="94"/>
      <c r="B600" s="95"/>
    </row>
    <row r="601">
      <c r="A601" s="94"/>
      <c r="B601" s="95"/>
    </row>
    <row r="602">
      <c r="A602" s="94"/>
      <c r="B602" s="95"/>
    </row>
    <row r="603">
      <c r="A603" s="94"/>
      <c r="B603" s="95"/>
    </row>
    <row r="604">
      <c r="A604" s="94"/>
      <c r="B604" s="95"/>
    </row>
    <row r="605">
      <c r="A605" s="94"/>
      <c r="B605" s="95"/>
    </row>
    <row r="606">
      <c r="A606" s="94"/>
      <c r="B606" s="95"/>
    </row>
    <row r="607">
      <c r="A607" s="94"/>
      <c r="B607" s="95"/>
    </row>
    <row r="608">
      <c r="A608" s="94"/>
      <c r="B608" s="95"/>
    </row>
    <row r="609">
      <c r="A609" s="94"/>
      <c r="B609" s="95"/>
    </row>
    <row r="610">
      <c r="A610" s="94"/>
      <c r="B610" s="95"/>
    </row>
    <row r="611">
      <c r="A611" s="94"/>
      <c r="B611" s="95"/>
    </row>
    <row r="612">
      <c r="A612" s="94"/>
      <c r="B612" s="95"/>
    </row>
    <row r="613">
      <c r="A613" s="94"/>
      <c r="B613" s="95"/>
    </row>
    <row r="614">
      <c r="A614" s="94"/>
      <c r="B614" s="95"/>
    </row>
    <row r="615">
      <c r="A615" s="94"/>
      <c r="B615" s="95"/>
    </row>
    <row r="616">
      <c r="A616" s="94"/>
      <c r="B616" s="95"/>
    </row>
    <row r="617">
      <c r="A617" s="94"/>
      <c r="B617" s="95"/>
    </row>
    <row r="618">
      <c r="A618" s="94"/>
      <c r="B618" s="95"/>
    </row>
    <row r="619">
      <c r="A619" s="94"/>
      <c r="B619" s="95"/>
    </row>
    <row r="620">
      <c r="A620" s="94"/>
      <c r="B620" s="95"/>
    </row>
    <row r="621">
      <c r="A621" s="94"/>
      <c r="B621" s="95"/>
    </row>
    <row r="622">
      <c r="A622" s="94"/>
      <c r="B622" s="95"/>
    </row>
    <row r="623">
      <c r="A623" s="94"/>
      <c r="B623" s="95"/>
    </row>
    <row r="624">
      <c r="A624" s="94"/>
      <c r="B624" s="95"/>
    </row>
    <row r="625">
      <c r="A625" s="94"/>
      <c r="B625" s="95"/>
    </row>
    <row r="626">
      <c r="A626" s="94"/>
      <c r="B626" s="95"/>
    </row>
    <row r="627">
      <c r="A627" s="94"/>
      <c r="B627" s="95"/>
    </row>
    <row r="628">
      <c r="A628" s="94"/>
      <c r="B628" s="95"/>
    </row>
    <row r="629">
      <c r="A629" s="94"/>
      <c r="B629" s="95"/>
    </row>
    <row r="630">
      <c r="A630" s="94"/>
      <c r="B630" s="95"/>
    </row>
    <row r="631">
      <c r="A631" s="94"/>
      <c r="B631" s="95"/>
    </row>
    <row r="632">
      <c r="A632" s="94"/>
      <c r="B632" s="95"/>
    </row>
    <row r="633">
      <c r="A633" s="94"/>
      <c r="B633" s="95"/>
    </row>
    <row r="634">
      <c r="A634" s="94"/>
      <c r="B634" s="95"/>
    </row>
    <row r="635">
      <c r="A635" s="94"/>
      <c r="B635" s="95"/>
    </row>
    <row r="636">
      <c r="A636" s="94"/>
      <c r="B636" s="95"/>
    </row>
    <row r="637">
      <c r="A637" s="94"/>
      <c r="B637" s="95"/>
    </row>
    <row r="638">
      <c r="A638" s="94"/>
      <c r="B638" s="95"/>
    </row>
    <row r="639">
      <c r="A639" s="94"/>
      <c r="B639" s="95"/>
    </row>
    <row r="640">
      <c r="A640" s="94"/>
      <c r="B640" s="95"/>
    </row>
    <row r="641">
      <c r="A641" s="94"/>
      <c r="B641" s="95"/>
    </row>
    <row r="642">
      <c r="A642" s="94"/>
      <c r="B642" s="95"/>
    </row>
    <row r="643">
      <c r="A643" s="94"/>
      <c r="B643" s="95"/>
    </row>
    <row r="644">
      <c r="A644" s="94"/>
      <c r="B644" s="95"/>
    </row>
    <row r="645">
      <c r="A645" s="94"/>
      <c r="B645" s="95"/>
    </row>
    <row r="646">
      <c r="A646" s="94"/>
      <c r="B646" s="95"/>
    </row>
    <row r="647">
      <c r="A647" s="94"/>
      <c r="B647" s="95"/>
    </row>
    <row r="648">
      <c r="A648" s="94"/>
      <c r="B648" s="95"/>
    </row>
    <row r="649">
      <c r="A649" s="94"/>
      <c r="B649" s="95"/>
    </row>
    <row r="650">
      <c r="A650" s="94"/>
      <c r="B650" s="95"/>
    </row>
    <row r="651">
      <c r="A651" s="94"/>
      <c r="B651" s="95"/>
    </row>
    <row r="652">
      <c r="A652" s="94"/>
      <c r="B652" s="95"/>
    </row>
    <row r="653">
      <c r="A653" s="94"/>
      <c r="B653" s="95"/>
    </row>
    <row r="654">
      <c r="A654" s="94"/>
      <c r="B654" s="95"/>
    </row>
    <row r="655">
      <c r="A655" s="94"/>
      <c r="B655" s="95"/>
    </row>
    <row r="656">
      <c r="A656" s="94"/>
      <c r="B656" s="95"/>
    </row>
    <row r="657">
      <c r="A657" s="94"/>
      <c r="B657" s="95"/>
    </row>
    <row r="658">
      <c r="A658" s="94"/>
      <c r="B658" s="95"/>
    </row>
    <row r="659">
      <c r="A659" s="94"/>
      <c r="B659" s="95"/>
    </row>
    <row r="660">
      <c r="A660" s="94"/>
      <c r="B660" s="95"/>
    </row>
    <row r="661">
      <c r="A661" s="94"/>
      <c r="B661" s="95"/>
    </row>
    <row r="662">
      <c r="A662" s="94"/>
      <c r="B662" s="95"/>
    </row>
    <row r="663">
      <c r="A663" s="94"/>
      <c r="B663" s="95"/>
    </row>
    <row r="664">
      <c r="A664" s="94"/>
      <c r="B664" s="95"/>
    </row>
    <row r="665">
      <c r="A665" s="94"/>
      <c r="B665" s="95"/>
    </row>
    <row r="666">
      <c r="A666" s="94"/>
      <c r="B666" s="95"/>
    </row>
    <row r="667">
      <c r="A667" s="94"/>
      <c r="B667" s="95"/>
    </row>
    <row r="668">
      <c r="A668" s="94"/>
      <c r="B668" s="95"/>
    </row>
    <row r="669">
      <c r="A669" s="94"/>
      <c r="B669" s="95"/>
    </row>
    <row r="670">
      <c r="A670" s="94"/>
      <c r="B670" s="95"/>
    </row>
    <row r="671">
      <c r="A671" s="94"/>
      <c r="B671" s="95"/>
    </row>
    <row r="672">
      <c r="A672" s="94"/>
      <c r="B672" s="95"/>
    </row>
    <row r="673">
      <c r="A673" s="94"/>
      <c r="B673" s="95"/>
    </row>
    <row r="674">
      <c r="A674" s="94"/>
      <c r="B674" s="95"/>
    </row>
    <row r="675">
      <c r="A675" s="94"/>
      <c r="B675" s="95"/>
    </row>
    <row r="676">
      <c r="A676" s="94"/>
      <c r="B676" s="95"/>
    </row>
    <row r="677">
      <c r="A677" s="94"/>
      <c r="B677" s="95"/>
    </row>
    <row r="678">
      <c r="A678" s="94"/>
      <c r="B678" s="95"/>
    </row>
    <row r="679">
      <c r="A679" s="94"/>
      <c r="B679" s="95"/>
    </row>
    <row r="680">
      <c r="A680" s="94"/>
      <c r="B680" s="95"/>
    </row>
    <row r="681">
      <c r="A681" s="94"/>
      <c r="B681" s="95"/>
    </row>
    <row r="682">
      <c r="A682" s="94"/>
      <c r="B682" s="95"/>
    </row>
    <row r="683">
      <c r="A683" s="94"/>
      <c r="B683" s="95"/>
    </row>
    <row r="684">
      <c r="A684" s="94"/>
      <c r="B684" s="95"/>
    </row>
    <row r="685">
      <c r="A685" s="94"/>
      <c r="B685" s="95"/>
    </row>
    <row r="686">
      <c r="A686" s="94"/>
      <c r="B686" s="95"/>
    </row>
    <row r="687">
      <c r="A687" s="94"/>
      <c r="B687" s="95"/>
    </row>
    <row r="688">
      <c r="A688" s="94"/>
      <c r="B688" s="95"/>
    </row>
    <row r="689">
      <c r="A689" s="94"/>
      <c r="B689" s="95"/>
    </row>
    <row r="690">
      <c r="A690" s="94"/>
      <c r="B690" s="95"/>
    </row>
    <row r="691">
      <c r="A691" s="94"/>
      <c r="B691" s="95"/>
    </row>
    <row r="692">
      <c r="A692" s="94"/>
      <c r="B692" s="95"/>
    </row>
    <row r="693">
      <c r="A693" s="94"/>
      <c r="B693" s="95"/>
    </row>
    <row r="694">
      <c r="A694" s="94"/>
      <c r="B694" s="95"/>
    </row>
    <row r="695">
      <c r="A695" s="94"/>
      <c r="B695" s="95"/>
    </row>
    <row r="696">
      <c r="A696" s="94"/>
      <c r="B696" s="95"/>
    </row>
    <row r="697">
      <c r="A697" s="94"/>
      <c r="B697" s="95"/>
    </row>
    <row r="698">
      <c r="A698" s="94"/>
      <c r="B698" s="95"/>
    </row>
    <row r="699">
      <c r="A699" s="94"/>
      <c r="B699" s="95"/>
    </row>
    <row r="700">
      <c r="A700" s="94"/>
      <c r="B700" s="95"/>
    </row>
    <row r="701">
      <c r="A701" s="94"/>
      <c r="B701" s="95"/>
    </row>
    <row r="702">
      <c r="A702" s="94"/>
      <c r="B702" s="95"/>
    </row>
    <row r="703">
      <c r="A703" s="94"/>
      <c r="B703" s="95"/>
    </row>
    <row r="704">
      <c r="A704" s="94"/>
      <c r="B704" s="95"/>
    </row>
    <row r="705">
      <c r="A705" s="94"/>
      <c r="B705" s="95"/>
    </row>
    <row r="706">
      <c r="A706" s="94"/>
      <c r="B706" s="95"/>
    </row>
    <row r="707">
      <c r="A707" s="94"/>
      <c r="B707" s="95"/>
    </row>
    <row r="708">
      <c r="A708" s="94"/>
      <c r="B708" s="95"/>
    </row>
    <row r="709">
      <c r="A709" s="94"/>
      <c r="B709" s="95"/>
    </row>
    <row r="710">
      <c r="A710" s="94"/>
      <c r="B710" s="95"/>
    </row>
    <row r="711">
      <c r="A711" s="94"/>
      <c r="B711" s="95"/>
    </row>
    <row r="712">
      <c r="A712" s="94"/>
      <c r="B712" s="95"/>
    </row>
    <row r="713">
      <c r="A713" s="94"/>
      <c r="B713" s="95"/>
    </row>
    <row r="714">
      <c r="A714" s="94"/>
      <c r="B714" s="95"/>
    </row>
    <row r="715">
      <c r="A715" s="94"/>
      <c r="B715" s="95"/>
    </row>
    <row r="716">
      <c r="A716" s="94"/>
      <c r="B716" s="95"/>
    </row>
    <row r="717">
      <c r="A717" s="94"/>
      <c r="B717" s="95"/>
    </row>
    <row r="718">
      <c r="A718" s="94"/>
      <c r="B718" s="95"/>
    </row>
    <row r="719">
      <c r="A719" s="94"/>
      <c r="B719" s="95"/>
    </row>
    <row r="720">
      <c r="A720" s="94"/>
      <c r="B720" s="95"/>
    </row>
    <row r="721">
      <c r="A721" s="94"/>
      <c r="B721" s="95"/>
    </row>
    <row r="722">
      <c r="A722" s="94"/>
      <c r="B722" s="95"/>
    </row>
    <row r="723">
      <c r="A723" s="94"/>
      <c r="B723" s="95"/>
    </row>
    <row r="724">
      <c r="A724" s="94"/>
      <c r="B724" s="95"/>
    </row>
    <row r="725">
      <c r="A725" s="94"/>
      <c r="B725" s="95"/>
    </row>
    <row r="726">
      <c r="A726" s="94"/>
      <c r="B726" s="95"/>
    </row>
    <row r="727">
      <c r="A727" s="94"/>
      <c r="B727" s="95"/>
    </row>
    <row r="728">
      <c r="A728" s="94"/>
      <c r="B728" s="95"/>
    </row>
    <row r="729">
      <c r="A729" s="94"/>
      <c r="B729" s="95"/>
    </row>
    <row r="730">
      <c r="A730" s="94"/>
      <c r="B730" s="95"/>
    </row>
    <row r="731">
      <c r="A731" s="94"/>
      <c r="B731" s="95"/>
    </row>
    <row r="732">
      <c r="A732" s="94"/>
      <c r="B732" s="95"/>
    </row>
    <row r="733">
      <c r="A733" s="94"/>
      <c r="B733" s="95"/>
    </row>
    <row r="734">
      <c r="A734" s="94"/>
      <c r="B734" s="95"/>
    </row>
    <row r="735">
      <c r="A735" s="94"/>
      <c r="B735" s="95"/>
    </row>
    <row r="736">
      <c r="A736" s="94"/>
      <c r="B736" s="95"/>
    </row>
    <row r="737">
      <c r="A737" s="94"/>
      <c r="B737" s="95"/>
    </row>
    <row r="738">
      <c r="A738" s="94"/>
      <c r="B738" s="95"/>
    </row>
    <row r="739">
      <c r="A739" s="94"/>
      <c r="B739" s="95"/>
    </row>
    <row r="740">
      <c r="A740" s="94"/>
      <c r="B740" s="95"/>
    </row>
    <row r="741">
      <c r="A741" s="94"/>
      <c r="B741" s="95"/>
    </row>
    <row r="742">
      <c r="A742" s="94"/>
      <c r="B742" s="95"/>
    </row>
    <row r="743">
      <c r="A743" s="94"/>
      <c r="B743" s="95"/>
    </row>
    <row r="744">
      <c r="A744" s="94"/>
      <c r="B744" s="95"/>
    </row>
    <row r="745">
      <c r="A745" s="94"/>
      <c r="B745" s="95"/>
    </row>
    <row r="746">
      <c r="A746" s="94"/>
      <c r="B746" s="95"/>
    </row>
    <row r="747">
      <c r="A747" s="94"/>
      <c r="B747" s="95"/>
    </row>
    <row r="748">
      <c r="A748" s="94"/>
      <c r="B748" s="95"/>
    </row>
    <row r="749">
      <c r="A749" s="94"/>
      <c r="B749" s="95"/>
    </row>
    <row r="750">
      <c r="A750" s="94"/>
      <c r="B750" s="95"/>
    </row>
    <row r="751">
      <c r="A751" s="94"/>
      <c r="B751" s="95"/>
    </row>
    <row r="752">
      <c r="A752" s="94"/>
      <c r="B752" s="95"/>
    </row>
    <row r="753">
      <c r="A753" s="94"/>
      <c r="B753" s="95"/>
    </row>
    <row r="754">
      <c r="A754" s="94"/>
      <c r="B754" s="95"/>
    </row>
    <row r="755">
      <c r="A755" s="94"/>
      <c r="B755" s="95"/>
    </row>
    <row r="756">
      <c r="A756" s="94"/>
      <c r="B756" s="95"/>
    </row>
    <row r="757">
      <c r="A757" s="94"/>
      <c r="B757" s="95"/>
    </row>
    <row r="758">
      <c r="A758" s="94"/>
      <c r="B758" s="95"/>
    </row>
    <row r="759">
      <c r="A759" s="94"/>
      <c r="B759" s="95"/>
    </row>
    <row r="760">
      <c r="A760" s="94"/>
      <c r="B760" s="95"/>
    </row>
    <row r="761">
      <c r="A761" s="94"/>
      <c r="B761" s="95"/>
    </row>
    <row r="762">
      <c r="A762" s="94"/>
      <c r="B762" s="95"/>
    </row>
    <row r="763">
      <c r="A763" s="94"/>
      <c r="B763" s="95"/>
    </row>
    <row r="764">
      <c r="A764" s="94"/>
      <c r="B764" s="95"/>
    </row>
    <row r="765">
      <c r="A765" s="94"/>
      <c r="B765" s="95"/>
    </row>
    <row r="766">
      <c r="A766" s="94"/>
      <c r="B766" s="95"/>
    </row>
    <row r="767">
      <c r="A767" s="94"/>
      <c r="B767" s="95"/>
    </row>
    <row r="768">
      <c r="A768" s="94"/>
      <c r="B768" s="95"/>
    </row>
    <row r="769">
      <c r="A769" s="94"/>
      <c r="B769" s="95"/>
    </row>
    <row r="770">
      <c r="A770" s="94"/>
      <c r="B770" s="95"/>
    </row>
    <row r="771">
      <c r="A771" s="94"/>
      <c r="B771" s="95"/>
    </row>
    <row r="772">
      <c r="A772" s="94"/>
      <c r="B772" s="95"/>
    </row>
    <row r="773">
      <c r="A773" s="94"/>
      <c r="B773" s="95"/>
    </row>
    <row r="774">
      <c r="A774" s="94"/>
      <c r="B774" s="95"/>
    </row>
    <row r="775">
      <c r="A775" s="94"/>
      <c r="B775" s="95"/>
    </row>
    <row r="776">
      <c r="A776" s="94"/>
      <c r="B776" s="95"/>
    </row>
    <row r="777">
      <c r="A777" s="94"/>
      <c r="B777" s="95"/>
    </row>
    <row r="778">
      <c r="A778" s="94"/>
      <c r="B778" s="95"/>
    </row>
    <row r="779">
      <c r="A779" s="94"/>
      <c r="B779" s="95"/>
    </row>
    <row r="780">
      <c r="A780" s="94"/>
      <c r="B780" s="95"/>
    </row>
    <row r="781">
      <c r="A781" s="94"/>
      <c r="B781" s="95"/>
    </row>
    <row r="782">
      <c r="A782" s="94"/>
      <c r="B782" s="95"/>
    </row>
    <row r="783">
      <c r="A783" s="94"/>
      <c r="B783" s="95"/>
    </row>
    <row r="784">
      <c r="A784" s="94"/>
      <c r="B784" s="95"/>
    </row>
    <row r="785">
      <c r="A785" s="94"/>
      <c r="B785" s="95"/>
    </row>
    <row r="786">
      <c r="A786" s="94"/>
      <c r="B786" s="95"/>
    </row>
    <row r="787">
      <c r="A787" s="94"/>
      <c r="B787" s="95"/>
    </row>
    <row r="788">
      <c r="A788" s="94"/>
      <c r="B788" s="95"/>
    </row>
    <row r="789">
      <c r="A789" s="94"/>
      <c r="B789" s="95"/>
    </row>
    <row r="790">
      <c r="A790" s="94"/>
      <c r="B790" s="95"/>
    </row>
    <row r="791">
      <c r="A791" s="94"/>
      <c r="B791" s="95"/>
    </row>
    <row r="792">
      <c r="A792" s="94"/>
      <c r="B792" s="95"/>
    </row>
    <row r="793">
      <c r="A793" s="94"/>
      <c r="B793" s="95"/>
    </row>
    <row r="794">
      <c r="A794" s="94"/>
      <c r="B794" s="95"/>
    </row>
    <row r="795">
      <c r="A795" s="94"/>
      <c r="B795" s="95"/>
    </row>
    <row r="796">
      <c r="A796" s="94"/>
      <c r="B796" s="95"/>
    </row>
    <row r="797">
      <c r="A797" s="94"/>
      <c r="B797" s="95"/>
    </row>
    <row r="798">
      <c r="A798" s="94"/>
      <c r="B798" s="95"/>
    </row>
    <row r="799">
      <c r="A799" s="94"/>
      <c r="B799" s="95"/>
    </row>
    <row r="800">
      <c r="A800" s="94"/>
      <c r="B800" s="95"/>
    </row>
    <row r="801">
      <c r="A801" s="94"/>
      <c r="B801" s="95"/>
    </row>
    <row r="802">
      <c r="A802" s="94"/>
      <c r="B802" s="95"/>
    </row>
    <row r="803">
      <c r="A803" s="94"/>
      <c r="B803" s="95"/>
    </row>
    <row r="804">
      <c r="A804" s="94"/>
      <c r="B804" s="95"/>
    </row>
    <row r="805">
      <c r="A805" s="94"/>
      <c r="B805" s="95"/>
    </row>
    <row r="806">
      <c r="A806" s="94"/>
      <c r="B806" s="95"/>
    </row>
    <row r="807">
      <c r="A807" s="94"/>
      <c r="B807" s="95"/>
    </row>
    <row r="808">
      <c r="A808" s="94"/>
      <c r="B808" s="95"/>
    </row>
    <row r="809">
      <c r="A809" s="94"/>
      <c r="B809" s="95"/>
    </row>
    <row r="810">
      <c r="A810" s="94"/>
      <c r="B810" s="95"/>
    </row>
    <row r="811">
      <c r="A811" s="94"/>
      <c r="B811" s="95"/>
    </row>
    <row r="812">
      <c r="A812" s="94"/>
      <c r="B812" s="95"/>
    </row>
    <row r="813">
      <c r="A813" s="94"/>
      <c r="B813" s="95"/>
    </row>
    <row r="814">
      <c r="A814" s="94"/>
      <c r="B814" s="95"/>
    </row>
    <row r="815">
      <c r="A815" s="94"/>
      <c r="B815" s="95"/>
    </row>
    <row r="816">
      <c r="A816" s="94"/>
      <c r="B816" s="95"/>
    </row>
    <row r="817">
      <c r="A817" s="94"/>
      <c r="B817" s="95"/>
    </row>
    <row r="818">
      <c r="A818" s="94"/>
      <c r="B818" s="95"/>
    </row>
    <row r="819">
      <c r="A819" s="94"/>
      <c r="B819" s="95"/>
    </row>
    <row r="820">
      <c r="A820" s="94"/>
      <c r="B820" s="95"/>
    </row>
    <row r="821">
      <c r="A821" s="94"/>
      <c r="B821" s="95"/>
    </row>
    <row r="822">
      <c r="A822" s="94"/>
      <c r="B822" s="95"/>
    </row>
    <row r="823">
      <c r="A823" s="94"/>
      <c r="B823" s="95"/>
    </row>
    <row r="824">
      <c r="A824" s="94"/>
      <c r="B824" s="95"/>
    </row>
    <row r="825">
      <c r="A825" s="94"/>
      <c r="B825" s="95"/>
    </row>
    <row r="826">
      <c r="A826" s="94"/>
      <c r="B826" s="95"/>
    </row>
    <row r="827">
      <c r="A827" s="94"/>
      <c r="B827" s="95"/>
    </row>
    <row r="828">
      <c r="A828" s="94"/>
      <c r="B828" s="95"/>
    </row>
    <row r="829">
      <c r="A829" s="94"/>
      <c r="B829" s="95"/>
    </row>
    <row r="830">
      <c r="A830" s="94"/>
      <c r="B830" s="95"/>
    </row>
    <row r="831">
      <c r="A831" s="94"/>
      <c r="B831" s="95"/>
    </row>
    <row r="832">
      <c r="A832" s="94"/>
      <c r="B832" s="95"/>
    </row>
    <row r="833">
      <c r="A833" s="94"/>
      <c r="B833" s="95"/>
    </row>
    <row r="834">
      <c r="A834" s="94"/>
      <c r="B834" s="95"/>
    </row>
    <row r="835">
      <c r="A835" s="94"/>
      <c r="B835" s="95"/>
    </row>
    <row r="836">
      <c r="A836" s="94"/>
      <c r="B836" s="95"/>
    </row>
    <row r="837">
      <c r="A837" s="94"/>
      <c r="B837" s="95"/>
    </row>
    <row r="838">
      <c r="A838" s="94"/>
      <c r="B838" s="95"/>
    </row>
    <row r="839">
      <c r="A839" s="94"/>
      <c r="B839" s="95"/>
    </row>
    <row r="840">
      <c r="A840" s="94"/>
      <c r="B840" s="95"/>
    </row>
    <row r="841">
      <c r="A841" s="94"/>
      <c r="B841" s="95"/>
    </row>
    <row r="842">
      <c r="A842" s="94"/>
      <c r="B842" s="95"/>
    </row>
    <row r="843">
      <c r="A843" s="94"/>
      <c r="B843" s="95"/>
    </row>
    <row r="844">
      <c r="A844" s="94"/>
      <c r="B844" s="95"/>
    </row>
    <row r="845">
      <c r="A845" s="94"/>
      <c r="B845" s="95"/>
    </row>
    <row r="846">
      <c r="A846" s="94"/>
      <c r="B846" s="95"/>
    </row>
    <row r="847">
      <c r="A847" s="94"/>
      <c r="B847" s="95"/>
    </row>
    <row r="848">
      <c r="A848" s="94"/>
      <c r="B848" s="95"/>
    </row>
    <row r="849">
      <c r="A849" s="94"/>
      <c r="B849" s="95"/>
    </row>
    <row r="850">
      <c r="A850" s="94"/>
      <c r="B850" s="95"/>
    </row>
    <row r="851">
      <c r="A851" s="94"/>
      <c r="B851" s="95"/>
    </row>
    <row r="852">
      <c r="A852" s="94"/>
      <c r="B852" s="95"/>
    </row>
    <row r="853">
      <c r="A853" s="94"/>
      <c r="B853" s="95"/>
    </row>
    <row r="854">
      <c r="A854" s="94"/>
      <c r="B854" s="95"/>
    </row>
    <row r="855">
      <c r="A855" s="94"/>
      <c r="B855" s="95"/>
    </row>
    <row r="856">
      <c r="A856" s="94"/>
      <c r="B856" s="95"/>
    </row>
    <row r="857">
      <c r="A857" s="94"/>
      <c r="B857" s="95"/>
    </row>
    <row r="858">
      <c r="A858" s="94"/>
      <c r="B858" s="95"/>
    </row>
    <row r="859">
      <c r="A859" s="94"/>
      <c r="B859" s="95"/>
    </row>
    <row r="860">
      <c r="A860" s="94"/>
      <c r="B860" s="95"/>
    </row>
    <row r="861">
      <c r="A861" s="94"/>
      <c r="B861" s="95"/>
    </row>
    <row r="862">
      <c r="A862" s="94"/>
      <c r="B862" s="95"/>
    </row>
    <row r="863">
      <c r="A863" s="94"/>
      <c r="B863" s="95"/>
    </row>
    <row r="864">
      <c r="A864" s="94"/>
      <c r="B864" s="95"/>
    </row>
    <row r="865">
      <c r="A865" s="94"/>
      <c r="B865" s="95"/>
    </row>
    <row r="866">
      <c r="A866" s="94"/>
      <c r="B866" s="95"/>
    </row>
    <row r="867">
      <c r="A867" s="94"/>
      <c r="B867" s="95"/>
    </row>
    <row r="868">
      <c r="A868" s="94"/>
      <c r="B868" s="95"/>
    </row>
    <row r="869">
      <c r="A869" s="94"/>
      <c r="B869" s="95"/>
    </row>
    <row r="870">
      <c r="A870" s="94"/>
      <c r="B870" s="95"/>
    </row>
    <row r="871">
      <c r="A871" s="94"/>
      <c r="B871" s="95"/>
    </row>
    <row r="872">
      <c r="A872" s="94"/>
      <c r="B872" s="95"/>
    </row>
    <row r="873">
      <c r="A873" s="94"/>
      <c r="B873" s="95"/>
    </row>
    <row r="874">
      <c r="A874" s="94"/>
      <c r="B874" s="95"/>
    </row>
    <row r="875">
      <c r="A875" s="94"/>
      <c r="B875" s="95"/>
    </row>
    <row r="876">
      <c r="A876" s="94"/>
      <c r="B876" s="95"/>
    </row>
    <row r="877">
      <c r="A877" s="94"/>
      <c r="B877" s="95"/>
    </row>
    <row r="878">
      <c r="A878" s="94"/>
      <c r="B878" s="95"/>
    </row>
    <row r="879">
      <c r="A879" s="94"/>
      <c r="B879" s="95"/>
    </row>
    <row r="880">
      <c r="A880" s="94"/>
      <c r="B880" s="95"/>
    </row>
    <row r="881">
      <c r="A881" s="94"/>
      <c r="B881" s="95"/>
    </row>
    <row r="882">
      <c r="A882" s="94"/>
      <c r="B882" s="95"/>
    </row>
    <row r="883">
      <c r="A883" s="94"/>
      <c r="B883" s="95"/>
    </row>
    <row r="884">
      <c r="A884" s="94"/>
      <c r="B884" s="95"/>
    </row>
    <row r="885">
      <c r="A885" s="94"/>
      <c r="B885" s="95"/>
    </row>
    <row r="886">
      <c r="A886" s="94"/>
      <c r="B886" s="95"/>
    </row>
    <row r="887">
      <c r="A887" s="94"/>
      <c r="B887" s="95"/>
    </row>
    <row r="888">
      <c r="A888" s="94"/>
      <c r="B888" s="95"/>
    </row>
    <row r="889">
      <c r="A889" s="94"/>
      <c r="B889" s="95"/>
    </row>
    <row r="890">
      <c r="A890" s="94"/>
      <c r="B890" s="95"/>
    </row>
    <row r="891">
      <c r="A891" s="94"/>
      <c r="B891" s="95"/>
    </row>
    <row r="892">
      <c r="A892" s="94"/>
      <c r="B892" s="95"/>
    </row>
    <row r="893">
      <c r="A893" s="94"/>
      <c r="B893" s="95"/>
    </row>
    <row r="894">
      <c r="A894" s="94"/>
      <c r="B894" s="95"/>
    </row>
    <row r="895">
      <c r="A895" s="94"/>
      <c r="B895" s="95"/>
    </row>
    <row r="896">
      <c r="A896" s="94"/>
      <c r="B896" s="95"/>
    </row>
    <row r="897">
      <c r="A897" s="94"/>
      <c r="B897" s="95"/>
    </row>
    <row r="898">
      <c r="A898" s="94"/>
      <c r="B898" s="95"/>
    </row>
    <row r="899">
      <c r="A899" s="94"/>
      <c r="B899" s="95"/>
    </row>
    <row r="900">
      <c r="A900" s="94"/>
      <c r="B900" s="95"/>
    </row>
    <row r="901">
      <c r="A901" s="94"/>
      <c r="B901" s="95"/>
    </row>
    <row r="902">
      <c r="A902" s="94"/>
      <c r="B902" s="95"/>
    </row>
    <row r="903">
      <c r="A903" s="94"/>
      <c r="B903" s="95"/>
    </row>
    <row r="904">
      <c r="A904" s="94"/>
      <c r="B904" s="95"/>
    </row>
    <row r="905">
      <c r="A905" s="94"/>
      <c r="B905" s="95"/>
    </row>
    <row r="906">
      <c r="A906" s="94"/>
      <c r="B906" s="95"/>
    </row>
    <row r="907">
      <c r="A907" s="94"/>
      <c r="B907" s="95"/>
    </row>
    <row r="908">
      <c r="A908" s="94"/>
      <c r="B908" s="95"/>
    </row>
    <row r="909">
      <c r="A909" s="94"/>
      <c r="B909" s="95"/>
    </row>
    <row r="910">
      <c r="A910" s="94"/>
      <c r="B910" s="95"/>
    </row>
    <row r="911">
      <c r="A911" s="94"/>
      <c r="B911" s="95"/>
    </row>
    <row r="912">
      <c r="A912" s="94"/>
      <c r="B912" s="95"/>
    </row>
    <row r="913">
      <c r="A913" s="94"/>
      <c r="B913" s="95"/>
    </row>
    <row r="914">
      <c r="A914" s="94"/>
      <c r="B914" s="95"/>
    </row>
    <row r="915">
      <c r="A915" s="94"/>
      <c r="B915" s="95"/>
    </row>
    <row r="916">
      <c r="A916" s="94"/>
      <c r="B916" s="95"/>
    </row>
    <row r="917">
      <c r="A917" s="94"/>
      <c r="B917" s="95"/>
    </row>
    <row r="918">
      <c r="A918" s="94"/>
      <c r="B918" s="95"/>
    </row>
    <row r="919">
      <c r="A919" s="94"/>
      <c r="B919" s="95"/>
    </row>
    <row r="920">
      <c r="A920" s="94"/>
      <c r="B920" s="95"/>
    </row>
    <row r="921">
      <c r="A921" s="94"/>
      <c r="B921" s="95"/>
    </row>
    <row r="922">
      <c r="A922" s="94"/>
      <c r="B922" s="95"/>
    </row>
    <row r="923">
      <c r="A923" s="94"/>
      <c r="B923" s="95"/>
    </row>
    <row r="924">
      <c r="A924" s="94"/>
      <c r="B924" s="95"/>
    </row>
    <row r="925">
      <c r="A925" s="94"/>
      <c r="B925" s="95"/>
    </row>
    <row r="926">
      <c r="A926" s="94"/>
      <c r="B926" s="95"/>
    </row>
    <row r="927">
      <c r="A927" s="94"/>
      <c r="B927" s="95"/>
    </row>
    <row r="928">
      <c r="A928" s="94"/>
      <c r="B928" s="95"/>
    </row>
    <row r="929">
      <c r="A929" s="94"/>
      <c r="B929" s="95"/>
    </row>
    <row r="930">
      <c r="A930" s="94"/>
      <c r="B930" s="95"/>
    </row>
    <row r="931">
      <c r="A931" s="94"/>
      <c r="B931" s="95"/>
    </row>
    <row r="932">
      <c r="A932" s="94"/>
      <c r="B932" s="95"/>
    </row>
    <row r="933">
      <c r="A933" s="94"/>
      <c r="B933" s="95"/>
    </row>
    <row r="934">
      <c r="A934" s="94"/>
      <c r="B934" s="95"/>
    </row>
    <row r="935">
      <c r="A935" s="94"/>
      <c r="B935" s="95"/>
    </row>
    <row r="936">
      <c r="A936" s="94"/>
      <c r="B936" s="95"/>
    </row>
    <row r="937">
      <c r="A937" s="94"/>
      <c r="B937" s="95"/>
    </row>
    <row r="938">
      <c r="A938" s="94"/>
      <c r="B938" s="95"/>
    </row>
    <row r="939">
      <c r="A939" s="94"/>
      <c r="B939" s="95"/>
    </row>
    <row r="940">
      <c r="A940" s="94"/>
      <c r="B940" s="95"/>
    </row>
    <row r="941">
      <c r="A941" s="94"/>
      <c r="B941" s="95"/>
    </row>
    <row r="942">
      <c r="A942" s="94"/>
      <c r="B942" s="95"/>
    </row>
    <row r="943">
      <c r="A943" s="94"/>
      <c r="B943" s="95"/>
    </row>
    <row r="944">
      <c r="A944" s="94"/>
      <c r="B944" s="95"/>
    </row>
    <row r="945">
      <c r="A945" s="94"/>
      <c r="B945" s="95"/>
    </row>
    <row r="946">
      <c r="A946" s="94"/>
      <c r="B946" s="95"/>
    </row>
    <row r="947">
      <c r="A947" s="94"/>
      <c r="B947" s="95"/>
    </row>
    <row r="948">
      <c r="A948" s="94"/>
      <c r="B948" s="95"/>
    </row>
    <row r="949">
      <c r="A949" s="94"/>
      <c r="B949" s="95"/>
    </row>
    <row r="950">
      <c r="A950" s="94"/>
      <c r="B950" s="95"/>
    </row>
    <row r="951">
      <c r="A951" s="94"/>
      <c r="B951" s="95"/>
    </row>
    <row r="952">
      <c r="A952" s="94"/>
      <c r="B952" s="95"/>
    </row>
    <row r="953">
      <c r="A953" s="94"/>
      <c r="B953" s="95"/>
    </row>
    <row r="954">
      <c r="A954" s="94"/>
      <c r="B954" s="95"/>
    </row>
    <row r="955">
      <c r="A955" s="94"/>
      <c r="B955" s="95"/>
    </row>
    <row r="956">
      <c r="A956" s="94"/>
      <c r="B956" s="95"/>
    </row>
    <row r="957">
      <c r="A957" s="94"/>
      <c r="B957" s="95"/>
    </row>
    <row r="958">
      <c r="A958" s="94"/>
      <c r="B958" s="95"/>
    </row>
    <row r="959">
      <c r="A959" s="94"/>
      <c r="B959" s="95"/>
    </row>
    <row r="960">
      <c r="A960" s="94"/>
      <c r="B960" s="95"/>
    </row>
    <row r="961">
      <c r="A961" s="94"/>
      <c r="B961" s="95"/>
    </row>
    <row r="962">
      <c r="A962" s="94"/>
      <c r="B962" s="95"/>
    </row>
    <row r="963">
      <c r="A963" s="94"/>
      <c r="B963" s="95"/>
    </row>
    <row r="964">
      <c r="A964" s="94"/>
      <c r="B964" s="95"/>
    </row>
    <row r="965">
      <c r="A965" s="94"/>
      <c r="B965" s="95"/>
    </row>
    <row r="966">
      <c r="A966" s="94"/>
      <c r="B966" s="95"/>
    </row>
    <row r="967">
      <c r="A967" s="94"/>
      <c r="B967" s="95"/>
    </row>
    <row r="968">
      <c r="A968" s="94"/>
      <c r="B968" s="95"/>
    </row>
    <row r="969">
      <c r="A969" s="94"/>
      <c r="B969" s="95"/>
    </row>
    <row r="970">
      <c r="A970" s="94"/>
      <c r="B970" s="95"/>
    </row>
    <row r="971">
      <c r="A971" s="94"/>
      <c r="B971" s="95"/>
    </row>
    <row r="972">
      <c r="A972" s="94"/>
      <c r="B972" s="95"/>
    </row>
    <row r="973">
      <c r="A973" s="94"/>
      <c r="B973" s="95"/>
    </row>
    <row r="974">
      <c r="A974" s="94"/>
      <c r="B974" s="95"/>
    </row>
    <row r="975">
      <c r="A975" s="94"/>
      <c r="B975" s="95"/>
    </row>
    <row r="976">
      <c r="A976" s="94"/>
      <c r="B976" s="95"/>
    </row>
    <row r="977">
      <c r="A977" s="94"/>
      <c r="B977" s="95"/>
    </row>
    <row r="978">
      <c r="A978" s="94"/>
      <c r="B978" s="95"/>
    </row>
    <row r="979">
      <c r="A979" s="94"/>
      <c r="B979" s="95"/>
    </row>
    <row r="980">
      <c r="A980" s="94"/>
      <c r="B980" s="95"/>
    </row>
    <row r="981">
      <c r="A981" s="94"/>
      <c r="B981" s="95"/>
    </row>
    <row r="982">
      <c r="A982" s="94"/>
      <c r="B982" s="95"/>
    </row>
    <row r="983">
      <c r="A983" s="94"/>
      <c r="B983" s="95"/>
    </row>
    <row r="984">
      <c r="A984" s="94"/>
      <c r="B984" s="95"/>
    </row>
    <row r="985">
      <c r="A985" s="94"/>
      <c r="B985" s="95"/>
    </row>
    <row r="986">
      <c r="A986" s="94"/>
      <c r="B986" s="95"/>
    </row>
    <row r="987">
      <c r="A987" s="94"/>
      <c r="B987" s="95"/>
    </row>
    <row r="988">
      <c r="A988" s="94"/>
      <c r="B988" s="95"/>
    </row>
    <row r="989">
      <c r="A989" s="94"/>
      <c r="B989" s="95"/>
    </row>
    <row r="990">
      <c r="A990" s="94"/>
      <c r="B990" s="95"/>
    </row>
    <row r="991">
      <c r="A991" s="94"/>
      <c r="B991" s="95"/>
    </row>
    <row r="992">
      <c r="A992" s="94"/>
      <c r="B992" s="95"/>
    </row>
    <row r="993">
      <c r="A993" s="94"/>
      <c r="B993" s="95"/>
    </row>
    <row r="994">
      <c r="A994" s="94"/>
      <c r="B994" s="95"/>
    </row>
    <row r="995">
      <c r="A995" s="94"/>
      <c r="B995" s="95"/>
    </row>
    <row r="996">
      <c r="A996" s="94"/>
      <c r="B996" s="95"/>
    </row>
    <row r="997">
      <c r="A997" s="94"/>
      <c r="B997" s="95"/>
    </row>
    <row r="998">
      <c r="A998" s="94"/>
      <c r="B998" s="95"/>
    </row>
    <row r="999">
      <c r="A999" s="94"/>
      <c r="B999" s="95"/>
    </row>
    <row r="1000">
      <c r="A1000" s="94"/>
      <c r="B1000" s="95"/>
    </row>
    <row r="1001">
      <c r="A1001" s="94"/>
      <c r="B1001" s="95"/>
    </row>
    <row r="1002">
      <c r="A1002" s="94"/>
      <c r="B1002" s="95"/>
    </row>
    <row r="1003">
      <c r="A1003" s="94"/>
      <c r="B1003" s="95"/>
    </row>
    <row r="1004">
      <c r="A1004" s="94"/>
      <c r="B1004" s="95"/>
    </row>
    <row r="1005">
      <c r="A1005" s="94"/>
      <c r="B1005" s="95"/>
    </row>
    <row r="1006">
      <c r="A1006" s="94"/>
      <c r="B1006" s="95"/>
    </row>
  </sheetData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4.29"/>
    <col customWidth="1" min="2" max="2" width="19.86"/>
    <col customWidth="1" min="3" max="4" width="16.71"/>
    <col customWidth="1" min="5" max="5" width="18.71"/>
    <col customWidth="1" min="6" max="6" width="19.57"/>
  </cols>
  <sheetData>
    <row r="1">
      <c r="A1" s="1" t="s">
        <v>465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4" t="s">
        <v>8</v>
      </c>
      <c r="B2" s="5">
        <f>SUM(C2:F2)</f>
        <v>1061</v>
      </c>
      <c r="C2" s="6">
        <f t="shared" ref="C2:F2" si="1">SUM(C4,C7)</f>
        <v>239</v>
      </c>
      <c r="D2" s="6">
        <f t="shared" si="1"/>
        <v>345</v>
      </c>
      <c r="E2" s="6">
        <f t="shared" si="1"/>
        <v>202</v>
      </c>
      <c r="F2" s="6">
        <f t="shared" si="1"/>
        <v>275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8" t="s">
        <v>9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>
      <c r="A4" s="12" t="s">
        <v>10</v>
      </c>
      <c r="B4" s="13">
        <f>SUM(C4:F4)</f>
        <v>480</v>
      </c>
      <c r="C4" s="14">
        <v>126.0</v>
      </c>
      <c r="D4" s="14">
        <v>118.0</v>
      </c>
      <c r="E4" s="14">
        <v>106.0</v>
      </c>
      <c r="F4" s="14">
        <v>130.0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hidden="1">
      <c r="A5" s="12"/>
      <c r="B5" s="16">
        <f t="shared" ref="B5:F5" si="2">DIVIDE(B4,B2)</f>
        <v>0.452403393</v>
      </c>
      <c r="C5" s="16">
        <f t="shared" si="2"/>
        <v>0.5271966527</v>
      </c>
      <c r="D5" s="16">
        <f t="shared" si="2"/>
        <v>0.3420289855</v>
      </c>
      <c r="E5" s="16">
        <f t="shared" si="2"/>
        <v>0.5247524752</v>
      </c>
      <c r="F5" s="16">
        <f t="shared" si="2"/>
        <v>0.4727272727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>
      <c r="A6" s="12"/>
      <c r="B6" s="18">
        <f>IFERROR(__xludf.DUMMYFUNCTION("TO_PERCENT(B5)"),0.4524033930254477)</f>
        <v>0.452403393</v>
      </c>
      <c r="C6" s="18">
        <f>IFERROR(__xludf.DUMMYFUNCTION("TO_PERCENT(C5)"),0.5271966527196653)</f>
        <v>0.5271966527</v>
      </c>
      <c r="D6" s="18">
        <f>IFERROR(__xludf.DUMMYFUNCTION("TO_PERCENT(D5)"),0.34202898550724636)</f>
        <v>0.3420289855</v>
      </c>
      <c r="E6" s="18">
        <f>IFERROR(__xludf.DUMMYFUNCTION("TO_PERCENT(E5)"),0.5247524752475248)</f>
        <v>0.5247524752</v>
      </c>
      <c r="F6" s="18">
        <f>IFERROR(__xludf.DUMMYFUNCTION("TO_PERCENT(F5)"),0.4727272727272727)</f>
        <v>0.4727272727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>
      <c r="A7" s="12" t="s">
        <v>11</v>
      </c>
      <c r="B7" s="13">
        <f>SUM(C7:F7)</f>
        <v>581</v>
      </c>
      <c r="C7" s="14">
        <v>113.0</v>
      </c>
      <c r="D7" s="20">
        <v>227.0</v>
      </c>
      <c r="E7" s="14">
        <v>96.0</v>
      </c>
      <c r="F7" s="14">
        <v>145.0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hidden="1">
      <c r="A8" s="12"/>
      <c r="B8" s="16">
        <f t="shared" ref="B8:F8" si="3">DIVIDE(B7,B2)</f>
        <v>0.547596607</v>
      </c>
      <c r="C8" s="16">
        <f t="shared" si="3"/>
        <v>0.4728033473</v>
      </c>
      <c r="D8" s="16">
        <f t="shared" si="3"/>
        <v>0.6579710145</v>
      </c>
      <c r="E8" s="16">
        <f t="shared" si="3"/>
        <v>0.4752475248</v>
      </c>
      <c r="F8" s="16">
        <f t="shared" si="3"/>
        <v>0.5272727273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>
      <c r="A9" s="12"/>
      <c r="B9" s="18">
        <f>IFERROR(__xludf.DUMMYFUNCTION("TO_PERCENT(B8)"),0.5475966069745523)</f>
        <v>0.547596607</v>
      </c>
      <c r="C9" s="18">
        <f>IFERROR(__xludf.DUMMYFUNCTION("TO_PERCENT(C8)"),0.47280334728033474)</f>
        <v>0.4728033473</v>
      </c>
      <c r="D9" s="18">
        <f>IFERROR(__xludf.DUMMYFUNCTION("TO_PERCENT(D8)"),0.6579710144927536)</f>
        <v>0.6579710145</v>
      </c>
      <c r="E9" s="18">
        <f>IFERROR(__xludf.DUMMYFUNCTION("TO_PERCENT(E8)"),0.4752475247524752)</f>
        <v>0.4752475248</v>
      </c>
      <c r="F9" s="18">
        <f>IFERROR(__xludf.DUMMYFUNCTION("TO_PERCENT(F8)"),0.5272727272727272)</f>
        <v>0.5272727273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>
      <c r="A10" s="21" t="s">
        <v>12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>
      <c r="A11" s="21">
        <v>4.0</v>
      </c>
      <c r="B11" s="25">
        <f t="shared" ref="B11:B17" si="4">SUM(C11:F11)</f>
        <v>7</v>
      </c>
      <c r="C11" s="26">
        <v>4.0</v>
      </c>
      <c r="D11" s="26">
        <v>1.0</v>
      </c>
      <c r="E11" s="26">
        <v>2.0</v>
      </c>
      <c r="F11" s="2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>
      <c r="A12" s="21">
        <v>5.0</v>
      </c>
      <c r="B12" s="25">
        <f t="shared" si="4"/>
        <v>84</v>
      </c>
      <c r="C12" s="26">
        <v>41.0</v>
      </c>
      <c r="D12" s="26">
        <v>12.0</v>
      </c>
      <c r="E12" s="26">
        <v>21.0</v>
      </c>
      <c r="F12" s="26">
        <v>10.0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>
      <c r="A13" s="21">
        <v>6.0</v>
      </c>
      <c r="B13" s="25">
        <f t="shared" si="4"/>
        <v>260</v>
      </c>
      <c r="C13" s="26">
        <v>82.0</v>
      </c>
      <c r="D13" s="26">
        <v>72.0</v>
      </c>
      <c r="E13" s="26">
        <v>52.0</v>
      </c>
      <c r="F13" s="26">
        <v>54.0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>
      <c r="A14" s="21">
        <v>7.0</v>
      </c>
      <c r="B14" s="25">
        <f t="shared" si="4"/>
        <v>487</v>
      </c>
      <c r="C14" s="29">
        <v>103.0</v>
      </c>
      <c r="D14" s="29">
        <v>143.0</v>
      </c>
      <c r="E14" s="29">
        <v>117.0</v>
      </c>
      <c r="F14" s="29">
        <v>124.0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>
      <c r="A15" s="21">
        <v>8.0</v>
      </c>
      <c r="B15" s="25">
        <f t="shared" si="4"/>
        <v>164</v>
      </c>
      <c r="C15" s="26">
        <v>8.0</v>
      </c>
      <c r="D15" s="26">
        <v>81.0</v>
      </c>
      <c r="E15" s="26">
        <v>9.0</v>
      </c>
      <c r="F15" s="26">
        <v>66.0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>
      <c r="A16" s="21">
        <v>9.0</v>
      </c>
      <c r="B16" s="25">
        <f t="shared" si="4"/>
        <v>56</v>
      </c>
      <c r="C16" s="26">
        <v>1.0</v>
      </c>
      <c r="D16" s="26">
        <v>36.0</v>
      </c>
      <c r="E16" s="26">
        <v>1.0</v>
      </c>
      <c r="F16" s="26">
        <v>18.0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>
      <c r="A17" s="21">
        <v>10.0</v>
      </c>
      <c r="B17" s="25">
        <f t="shared" si="4"/>
        <v>3</v>
      </c>
      <c r="C17" s="26"/>
      <c r="D17" s="26"/>
      <c r="E17" s="26"/>
      <c r="F17" s="26">
        <v>3.0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>
      <c r="A18" s="31" t="s">
        <v>13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>
      <c r="A19" s="35" t="s">
        <v>14</v>
      </c>
      <c r="B19" s="32">
        <f t="shared" ref="B19:B27" si="5">SUM(C19:F19)</f>
        <v>309</v>
      </c>
      <c r="C19" s="36"/>
      <c r="D19" s="29">
        <v>264.0</v>
      </c>
      <c r="E19" s="36">
        <v>17.0</v>
      </c>
      <c r="F19" s="36">
        <v>28.0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>
      <c r="A20" s="35" t="s">
        <v>15</v>
      </c>
      <c r="B20" s="32">
        <f t="shared" si="5"/>
        <v>308</v>
      </c>
      <c r="C20" s="29">
        <v>235.0</v>
      </c>
      <c r="D20" s="36">
        <v>45.0</v>
      </c>
      <c r="E20" s="36"/>
      <c r="F20" s="36">
        <v>28.0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>
      <c r="A21" s="35" t="s">
        <v>16</v>
      </c>
      <c r="B21" s="32">
        <f t="shared" si="5"/>
        <v>214</v>
      </c>
      <c r="C21" s="36">
        <v>1.0</v>
      </c>
      <c r="D21" s="36"/>
      <c r="E21" s="36">
        <v>4.0</v>
      </c>
      <c r="F21" s="29">
        <v>209.0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>
      <c r="A22" s="38" t="s">
        <v>17</v>
      </c>
      <c r="B22" s="32">
        <f t="shared" si="5"/>
        <v>124</v>
      </c>
      <c r="C22" s="36">
        <v>3.0</v>
      </c>
      <c r="D22" s="36">
        <v>1.0</v>
      </c>
      <c r="E22" s="29">
        <v>120.0</v>
      </c>
      <c r="F22" s="40"/>
      <c r="G22" s="36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>
      <c r="A23" s="41" t="s">
        <v>18</v>
      </c>
      <c r="B23" s="32">
        <f t="shared" si="5"/>
        <v>42</v>
      </c>
      <c r="C23" s="36"/>
      <c r="D23" s="36">
        <v>35.0</v>
      </c>
      <c r="E23" s="36">
        <v>2.0</v>
      </c>
      <c r="F23" s="36">
        <v>5.0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>
      <c r="A24" s="41" t="s">
        <v>19</v>
      </c>
      <c r="B24" s="32">
        <f t="shared" si="5"/>
        <v>26</v>
      </c>
      <c r="C24" s="36"/>
      <c r="D24" s="36"/>
      <c r="E24" s="36">
        <v>26.0</v>
      </c>
      <c r="F24" s="36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>
      <c r="A25" s="38" t="s">
        <v>20</v>
      </c>
      <c r="B25" s="32">
        <f t="shared" si="5"/>
        <v>24</v>
      </c>
      <c r="C25" s="36"/>
      <c r="D25" s="36"/>
      <c r="E25" s="36">
        <v>22.0</v>
      </c>
      <c r="F25" s="36">
        <v>2.0</v>
      </c>
      <c r="G25" s="36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>
      <c r="A26" s="41" t="s">
        <v>21</v>
      </c>
      <c r="B26" s="32">
        <f t="shared" si="5"/>
        <v>13</v>
      </c>
      <c r="C26" s="36"/>
      <c r="D26" s="36"/>
      <c r="E26" s="36">
        <v>10.0</v>
      </c>
      <c r="F26" s="36">
        <v>3.0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>
      <c r="A27" s="41" t="s">
        <v>22</v>
      </c>
      <c r="B27" s="32">
        <f t="shared" si="5"/>
        <v>1</v>
      </c>
      <c r="C27" s="36"/>
      <c r="D27" s="36"/>
      <c r="E27" s="36">
        <v>1.0</v>
      </c>
      <c r="F27" s="36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>
      <c r="A28" s="43" t="s">
        <v>23</v>
      </c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>
      <c r="A29" s="48" t="s">
        <v>24</v>
      </c>
      <c r="B29" s="49">
        <f t="shared" ref="B29:B30" si="6">SUM(C29:F29)</f>
        <v>805</v>
      </c>
      <c r="C29" s="47">
        <v>186.0</v>
      </c>
      <c r="D29" s="47">
        <v>305.0</v>
      </c>
      <c r="E29" s="47">
        <v>141.0</v>
      </c>
      <c r="F29" s="47">
        <v>173.0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>
      <c r="A30" s="48" t="s">
        <v>25</v>
      </c>
      <c r="B30" s="49">
        <f t="shared" si="6"/>
        <v>256</v>
      </c>
      <c r="C30" s="47">
        <v>53.0</v>
      </c>
      <c r="D30" s="47">
        <v>40.0</v>
      </c>
      <c r="E30" s="47">
        <v>61.0</v>
      </c>
      <c r="F30" s="47">
        <v>102.0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>
      <c r="A31" s="51" t="s">
        <v>26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>
      <c r="A32" s="55" t="s">
        <v>27</v>
      </c>
      <c r="B32" s="56">
        <f t="shared" ref="B32:B34" si="7">SUM(C32:F32)</f>
        <v>50</v>
      </c>
      <c r="C32" s="57"/>
      <c r="D32" s="57"/>
      <c r="E32" s="57">
        <v>48.0</v>
      </c>
      <c r="F32" s="57">
        <v>2.0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>
      <c r="A33" s="55" t="s">
        <v>28</v>
      </c>
      <c r="B33" s="56">
        <f t="shared" si="7"/>
        <v>647</v>
      </c>
      <c r="C33" s="57">
        <v>4.0</v>
      </c>
      <c r="D33" s="57">
        <v>265.0</v>
      </c>
      <c r="E33" s="57">
        <v>141.0</v>
      </c>
      <c r="F33" s="57">
        <v>237.0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>
      <c r="A34" s="55" t="s">
        <v>29</v>
      </c>
      <c r="B34" s="56">
        <f t="shared" si="7"/>
        <v>364</v>
      </c>
      <c r="C34" s="57">
        <v>235.0</v>
      </c>
      <c r="D34" s="57">
        <v>80.0</v>
      </c>
      <c r="E34" s="57">
        <v>13.0</v>
      </c>
      <c r="F34" s="57">
        <v>36.0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>
      <c r="A35" s="59" t="s">
        <v>30</v>
      </c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</row>
    <row r="36" hidden="1">
      <c r="A36" s="68" t="s">
        <v>31</v>
      </c>
      <c r="B36" s="64">
        <f t="shared" ref="B36:B42" si="8">SUM(C36:F36)</f>
        <v>350</v>
      </c>
      <c r="C36" s="65">
        <v>119.0</v>
      </c>
      <c r="D36" s="65">
        <v>95.0</v>
      </c>
      <c r="E36" s="65">
        <v>71.0</v>
      </c>
      <c r="F36" s="65">
        <v>65.0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</row>
    <row r="37" hidden="1">
      <c r="A37" s="68" t="s">
        <v>32</v>
      </c>
      <c r="B37" s="64">
        <f t="shared" si="8"/>
        <v>405</v>
      </c>
      <c r="C37" s="65">
        <v>75.0</v>
      </c>
      <c r="D37" s="65">
        <v>70.0</v>
      </c>
      <c r="E37" s="65">
        <v>118.0</v>
      </c>
      <c r="F37" s="65">
        <v>142.0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>
      <c r="A38" s="63" t="s">
        <v>463</v>
      </c>
      <c r="B38" s="64">
        <f t="shared" si="8"/>
        <v>755</v>
      </c>
      <c r="C38" s="65">
        <f t="shared" ref="C38:F38" si="9">SUM(C36:C37)</f>
        <v>194</v>
      </c>
      <c r="D38" s="65">
        <f t="shared" si="9"/>
        <v>165</v>
      </c>
      <c r="E38" s="65">
        <f t="shared" si="9"/>
        <v>189</v>
      </c>
      <c r="F38" s="65">
        <f t="shared" si="9"/>
        <v>207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</row>
    <row r="39" hidden="1">
      <c r="A39" s="68" t="s">
        <v>33</v>
      </c>
      <c r="B39" s="64">
        <f t="shared" si="8"/>
        <v>213</v>
      </c>
      <c r="C39" s="65">
        <v>35.0</v>
      </c>
      <c r="D39" s="65">
        <v>114.0</v>
      </c>
      <c r="E39" s="65">
        <v>10.0</v>
      </c>
      <c r="F39" s="65">
        <v>54.0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hidden="1">
      <c r="A40" s="68" t="s">
        <v>34</v>
      </c>
      <c r="B40" s="64">
        <f t="shared" si="8"/>
        <v>37</v>
      </c>
      <c r="C40" s="65"/>
      <c r="D40" s="65">
        <v>36.0</v>
      </c>
      <c r="E40" s="65">
        <v>1.0</v>
      </c>
      <c r="F40" s="65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>
      <c r="A41" s="63" t="s">
        <v>35</v>
      </c>
      <c r="B41" s="64">
        <f t="shared" si="8"/>
        <v>250</v>
      </c>
      <c r="C41" s="65">
        <f t="shared" ref="C41:F41" si="10">SUM(C39:C40)</f>
        <v>35</v>
      </c>
      <c r="D41" s="65">
        <f t="shared" si="10"/>
        <v>150</v>
      </c>
      <c r="E41" s="65">
        <f t="shared" si="10"/>
        <v>11</v>
      </c>
      <c r="F41" s="65">
        <f t="shared" si="10"/>
        <v>54</v>
      </c>
      <c r="G41" s="65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>
      <c r="A42" s="63" t="s">
        <v>36</v>
      </c>
      <c r="B42" s="64">
        <f t="shared" si="8"/>
        <v>56</v>
      </c>
      <c r="C42" s="65">
        <v>10.0</v>
      </c>
      <c r="D42" s="65">
        <v>30.0</v>
      </c>
      <c r="E42" s="65">
        <v>2.0</v>
      </c>
      <c r="F42" s="65">
        <v>14.0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  <row r="43">
      <c r="A43" s="71" t="s">
        <v>37</v>
      </c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</row>
    <row r="44">
      <c r="A44" s="75" t="s">
        <v>38</v>
      </c>
      <c r="B44" s="76">
        <f t="shared" ref="B44:B47" si="11">AVERAGE(C44:F44)</f>
        <v>176.9775604</v>
      </c>
      <c r="C44" s="77">
        <v>155.403347280334</v>
      </c>
      <c r="D44" s="77">
        <v>134.453913043478</v>
      </c>
      <c r="E44" s="77">
        <v>283.106435643564</v>
      </c>
      <c r="F44" s="77">
        <v>134.946545454545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</row>
    <row r="45">
      <c r="A45" s="75" t="s">
        <v>39</v>
      </c>
      <c r="B45" s="76">
        <f t="shared" si="11"/>
        <v>143.175</v>
      </c>
      <c r="C45" s="77">
        <v>129.0</v>
      </c>
      <c r="D45" s="77">
        <v>129.0</v>
      </c>
      <c r="E45" s="77">
        <v>186.7</v>
      </c>
      <c r="F45" s="77">
        <v>128.0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>
      <c r="A46" s="75" t="s">
        <v>40</v>
      </c>
      <c r="B46" s="76">
        <f t="shared" si="11"/>
        <v>523.6</v>
      </c>
      <c r="C46" s="77">
        <v>486.4</v>
      </c>
      <c r="D46" s="77">
        <v>493.7</v>
      </c>
      <c r="E46" s="77">
        <v>598.4</v>
      </c>
      <c r="F46" s="77">
        <v>515.9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>
      <c r="A47" s="75" t="s">
        <v>41</v>
      </c>
      <c r="B47" s="76">
        <f t="shared" si="11"/>
        <v>4.566666667</v>
      </c>
      <c r="C47" s="77"/>
      <c r="D47" s="77">
        <v>4.4</v>
      </c>
      <c r="E47" s="77">
        <v>2.3</v>
      </c>
      <c r="F47" s="77">
        <v>7.0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</row>
    <row r="48">
      <c r="A48" s="79" t="s">
        <v>42</v>
      </c>
      <c r="B48" s="80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</row>
    <row r="49">
      <c r="A49" s="82" t="s">
        <v>411</v>
      </c>
      <c r="B49" s="109">
        <f t="shared" ref="B49:B67" si="12">SUM(C49:F49)</f>
        <v>200</v>
      </c>
      <c r="C49" s="110">
        <v>73.0</v>
      </c>
      <c r="D49" s="110">
        <v>61.0</v>
      </c>
      <c r="E49" s="82">
        <v>27.0</v>
      </c>
      <c r="F49" s="82">
        <v>39.0</v>
      </c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>
      <c r="A50" s="82" t="s">
        <v>410</v>
      </c>
      <c r="B50" s="109">
        <f t="shared" si="12"/>
        <v>188</v>
      </c>
      <c r="C50" s="113">
        <v>6.0</v>
      </c>
      <c r="D50" s="110">
        <v>130.0</v>
      </c>
      <c r="E50" s="83">
        <v>10.0</v>
      </c>
      <c r="F50" s="66">
        <v>42.0</v>
      </c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>
      <c r="A51" s="125" t="s">
        <v>409</v>
      </c>
      <c r="B51" s="109">
        <f t="shared" si="12"/>
        <v>152</v>
      </c>
      <c r="C51" s="115"/>
      <c r="D51" s="113">
        <v>12.0</v>
      </c>
      <c r="E51" s="83">
        <v>29.0</v>
      </c>
      <c r="F51" s="66">
        <v>111.0</v>
      </c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>
      <c r="A52" s="82" t="s">
        <v>422</v>
      </c>
      <c r="B52" s="109">
        <f t="shared" si="12"/>
        <v>95</v>
      </c>
      <c r="C52" s="113">
        <v>7.0</v>
      </c>
      <c r="D52" s="113">
        <v>8.0</v>
      </c>
      <c r="E52" s="66">
        <v>40.0</v>
      </c>
      <c r="F52" s="83">
        <v>40.0</v>
      </c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>
      <c r="A53" s="82" t="s">
        <v>414</v>
      </c>
      <c r="B53" s="109">
        <f t="shared" si="12"/>
        <v>91</v>
      </c>
      <c r="C53" s="113">
        <v>27.0</v>
      </c>
      <c r="D53" s="110">
        <v>42.0</v>
      </c>
      <c r="E53" s="83">
        <v>16.0</v>
      </c>
      <c r="F53" s="83">
        <v>6.0</v>
      </c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>
      <c r="A54" s="82" t="s">
        <v>412</v>
      </c>
      <c r="B54" s="109">
        <f t="shared" si="12"/>
        <v>85</v>
      </c>
      <c r="C54" s="113">
        <v>23.0</v>
      </c>
      <c r="D54" s="113">
        <v>20.0</v>
      </c>
      <c r="E54" s="82">
        <v>28.0</v>
      </c>
      <c r="F54" s="82">
        <v>14.0</v>
      </c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>
      <c r="A55" s="82" t="s">
        <v>419</v>
      </c>
      <c r="B55" s="109">
        <f t="shared" si="12"/>
        <v>80</v>
      </c>
      <c r="C55" s="110">
        <v>42.0</v>
      </c>
      <c r="D55" s="113">
        <v>8.0</v>
      </c>
      <c r="E55" s="83">
        <v>23.0</v>
      </c>
      <c r="F55" s="83">
        <v>7.0</v>
      </c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>
      <c r="A56" s="82" t="s">
        <v>413</v>
      </c>
      <c r="B56" s="109">
        <f t="shared" si="12"/>
        <v>36</v>
      </c>
      <c r="C56" s="115"/>
      <c r="D56" s="113">
        <v>36.0</v>
      </c>
      <c r="E56" s="83"/>
      <c r="F56" s="83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>
      <c r="A57" s="82" t="s">
        <v>416</v>
      </c>
      <c r="B57" s="109">
        <f t="shared" si="12"/>
        <v>19</v>
      </c>
      <c r="C57" s="113">
        <v>10.0</v>
      </c>
      <c r="D57" s="113">
        <v>7.0</v>
      </c>
      <c r="E57" s="81"/>
      <c r="F57" s="82">
        <v>2.0</v>
      </c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>
      <c r="A58" s="82" t="s">
        <v>418</v>
      </c>
      <c r="B58" s="109">
        <f t="shared" si="12"/>
        <v>13</v>
      </c>
      <c r="C58" s="113">
        <v>4.0</v>
      </c>
      <c r="D58" s="113">
        <v>3.0</v>
      </c>
      <c r="E58" s="83">
        <v>2.0</v>
      </c>
      <c r="F58" s="83">
        <v>4.0</v>
      </c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</row>
    <row r="59">
      <c r="A59" s="82" t="s">
        <v>428</v>
      </c>
      <c r="B59" s="109">
        <f t="shared" si="12"/>
        <v>12</v>
      </c>
      <c r="C59" s="113">
        <v>9.0</v>
      </c>
      <c r="D59" s="84"/>
      <c r="E59" s="82">
        <v>3.0</v>
      </c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</row>
    <row r="60">
      <c r="A60" s="82" t="s">
        <v>437</v>
      </c>
      <c r="B60" s="109">
        <f t="shared" si="12"/>
        <v>12</v>
      </c>
      <c r="C60" s="113">
        <v>10.0</v>
      </c>
      <c r="D60" s="83">
        <v>2.0</v>
      </c>
      <c r="E60" s="84"/>
      <c r="F60" s="84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</row>
    <row r="61">
      <c r="A61" s="82" t="s">
        <v>420</v>
      </c>
      <c r="B61" s="109">
        <f t="shared" si="12"/>
        <v>9</v>
      </c>
      <c r="C61" s="113">
        <v>1.0</v>
      </c>
      <c r="D61" s="83">
        <v>3.0</v>
      </c>
      <c r="E61" s="83">
        <v>5.0</v>
      </c>
      <c r="F61" s="83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</row>
    <row r="62">
      <c r="A62" s="82" t="s">
        <v>427</v>
      </c>
      <c r="B62" s="109">
        <f t="shared" si="12"/>
        <v>8</v>
      </c>
      <c r="C62" s="113">
        <v>1.0</v>
      </c>
      <c r="D62" s="113">
        <v>2.0</v>
      </c>
      <c r="E62" s="82">
        <v>5.0</v>
      </c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</row>
    <row r="63">
      <c r="A63" s="82" t="s">
        <v>423</v>
      </c>
      <c r="B63" s="109">
        <f t="shared" si="12"/>
        <v>6</v>
      </c>
      <c r="C63" s="113">
        <v>1.0</v>
      </c>
      <c r="D63" s="84"/>
      <c r="E63" s="82">
        <v>4.0</v>
      </c>
      <c r="F63" s="82">
        <v>1.0</v>
      </c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</row>
    <row r="64">
      <c r="A64" s="82" t="s">
        <v>438</v>
      </c>
      <c r="B64" s="109">
        <f t="shared" si="12"/>
        <v>6</v>
      </c>
      <c r="C64" s="113">
        <v>4.0</v>
      </c>
      <c r="D64" s="83">
        <v>1.0</v>
      </c>
      <c r="E64" s="81"/>
      <c r="F64" s="82">
        <v>1.0</v>
      </c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</row>
    <row r="65">
      <c r="A65" s="82" t="s">
        <v>425</v>
      </c>
      <c r="B65" s="109">
        <f t="shared" si="12"/>
        <v>5</v>
      </c>
      <c r="C65" s="113">
        <v>1.0</v>
      </c>
      <c r="D65" s="84"/>
      <c r="E65" s="82">
        <v>1.0</v>
      </c>
      <c r="F65" s="82">
        <v>3.0</v>
      </c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</row>
    <row r="66">
      <c r="A66" s="82" t="s">
        <v>439</v>
      </c>
      <c r="B66" s="109">
        <f t="shared" si="12"/>
        <v>5</v>
      </c>
      <c r="C66" s="113">
        <v>2.0</v>
      </c>
      <c r="D66" s="113">
        <v>3.0</v>
      </c>
      <c r="E66" s="83"/>
      <c r="F66" s="83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</row>
    <row r="67">
      <c r="A67" s="82" t="s">
        <v>429</v>
      </c>
      <c r="B67" s="109">
        <f t="shared" si="12"/>
        <v>5</v>
      </c>
      <c r="C67" s="113">
        <v>1.0</v>
      </c>
      <c r="D67" s="84"/>
      <c r="E67" s="82">
        <v>4.0</v>
      </c>
      <c r="F67" s="82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</row>
    <row r="68">
      <c r="A68" s="155" t="s">
        <v>464</v>
      </c>
      <c r="B68" s="156"/>
      <c r="C68" s="148"/>
      <c r="D68" s="144"/>
      <c r="E68" s="144"/>
      <c r="F68" s="144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</row>
    <row r="69">
      <c r="A69" s="144" t="s">
        <v>432</v>
      </c>
      <c r="B69" s="156">
        <f t="shared" ref="B69:B88" si="13">SUM(C69:F69)</f>
        <v>1</v>
      </c>
      <c r="C69" s="143">
        <v>1.0</v>
      </c>
      <c r="D69" s="144"/>
      <c r="E69" s="144"/>
      <c r="F69" s="144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</row>
    <row r="70">
      <c r="A70" s="144" t="s">
        <v>453</v>
      </c>
      <c r="B70" s="156">
        <f t="shared" si="13"/>
        <v>1</v>
      </c>
      <c r="C70" s="143">
        <v>1.0</v>
      </c>
      <c r="D70" s="144"/>
      <c r="E70" s="144"/>
      <c r="F70" s="144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>
      <c r="A71" s="144" t="s">
        <v>421</v>
      </c>
      <c r="B71" s="156">
        <f t="shared" si="13"/>
        <v>2</v>
      </c>
      <c r="C71" s="143">
        <v>1.0</v>
      </c>
      <c r="D71" s="143">
        <v>1.0</v>
      </c>
      <c r="E71" s="144"/>
      <c r="F71" s="144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</row>
    <row r="72">
      <c r="A72" s="144" t="s">
        <v>454</v>
      </c>
      <c r="B72" s="156">
        <f t="shared" si="13"/>
        <v>1</v>
      </c>
      <c r="C72" s="148"/>
      <c r="D72" s="144"/>
      <c r="E72" s="144"/>
      <c r="F72" s="143">
        <v>1.0</v>
      </c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</row>
    <row r="73">
      <c r="A73" s="144" t="s">
        <v>424</v>
      </c>
      <c r="B73" s="156">
        <f t="shared" si="13"/>
        <v>1</v>
      </c>
      <c r="C73" s="143">
        <v>1.0</v>
      </c>
      <c r="D73" s="144"/>
      <c r="E73" s="144"/>
      <c r="F73" s="144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</row>
    <row r="74">
      <c r="A74" s="144" t="s">
        <v>433</v>
      </c>
      <c r="B74" s="156">
        <f t="shared" si="13"/>
        <v>2</v>
      </c>
      <c r="C74" s="143">
        <v>2.0</v>
      </c>
      <c r="D74" s="144"/>
      <c r="E74" s="144"/>
      <c r="F74" s="144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</row>
    <row r="75">
      <c r="A75" s="144" t="s">
        <v>451</v>
      </c>
      <c r="B75" s="156">
        <f t="shared" si="13"/>
        <v>2</v>
      </c>
      <c r="C75" s="148"/>
      <c r="D75" s="143">
        <v>2.0</v>
      </c>
      <c r="E75" s="144"/>
      <c r="F75" s="144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</row>
    <row r="76">
      <c r="A76" s="144" t="s">
        <v>455</v>
      </c>
      <c r="B76" s="156">
        <f t="shared" si="13"/>
        <v>2</v>
      </c>
      <c r="C76" s="148"/>
      <c r="D76" s="143">
        <v>1.0</v>
      </c>
      <c r="E76" s="143">
        <v>1.0</v>
      </c>
      <c r="F76" s="144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</row>
    <row r="77">
      <c r="A77" s="144" t="s">
        <v>435</v>
      </c>
      <c r="B77" s="156">
        <f t="shared" si="13"/>
        <v>4</v>
      </c>
      <c r="C77" s="143">
        <v>1.0</v>
      </c>
      <c r="D77" s="143">
        <v>1.0</v>
      </c>
      <c r="E77" s="143">
        <v>2.0</v>
      </c>
      <c r="F77" s="144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</row>
    <row r="78">
      <c r="A78" s="144" t="s">
        <v>456</v>
      </c>
      <c r="B78" s="156">
        <f t="shared" si="13"/>
        <v>1</v>
      </c>
      <c r="C78" s="143">
        <v>1.0</v>
      </c>
      <c r="D78" s="144"/>
      <c r="E78" s="144"/>
      <c r="F78" s="144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</row>
    <row r="79">
      <c r="A79" s="144" t="s">
        <v>457</v>
      </c>
      <c r="B79" s="156">
        <f t="shared" si="13"/>
        <v>1</v>
      </c>
      <c r="C79" s="143">
        <v>1.0</v>
      </c>
      <c r="D79" s="144"/>
      <c r="E79" s="144"/>
      <c r="F79" s="144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</row>
    <row r="80">
      <c r="A80" s="144" t="s">
        <v>417</v>
      </c>
      <c r="B80" s="156">
        <f t="shared" si="13"/>
        <v>4</v>
      </c>
      <c r="C80" s="148"/>
      <c r="D80" s="143">
        <v>2.0</v>
      </c>
      <c r="E80" s="144"/>
      <c r="F80" s="143">
        <v>2.0</v>
      </c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</row>
    <row r="81">
      <c r="A81" s="144" t="s">
        <v>458</v>
      </c>
      <c r="B81" s="156">
        <f t="shared" si="13"/>
        <v>1</v>
      </c>
      <c r="C81" s="143">
        <v>1.0</v>
      </c>
      <c r="D81" s="144"/>
      <c r="E81" s="144"/>
      <c r="F81" s="144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>
      <c r="A82" s="144" t="s">
        <v>452</v>
      </c>
      <c r="B82" s="156">
        <f t="shared" si="13"/>
        <v>2</v>
      </c>
      <c r="C82" s="148"/>
      <c r="D82" s="143">
        <v>2.0</v>
      </c>
      <c r="E82" s="144"/>
      <c r="F82" s="144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  <row r="83">
      <c r="A83" s="144" t="s">
        <v>434</v>
      </c>
      <c r="B83" s="156">
        <f t="shared" si="13"/>
        <v>3</v>
      </c>
      <c r="C83" s="148"/>
      <c r="D83" s="144"/>
      <c r="E83" s="143">
        <v>1.0</v>
      </c>
      <c r="F83" s="143">
        <v>2.0</v>
      </c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</row>
    <row r="84">
      <c r="A84" s="144" t="s">
        <v>459</v>
      </c>
      <c r="B84" s="156">
        <f t="shared" si="13"/>
        <v>1</v>
      </c>
      <c r="C84" s="143">
        <v>1.0</v>
      </c>
      <c r="D84" s="144"/>
      <c r="E84" s="144"/>
      <c r="F84" s="144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</row>
    <row r="85">
      <c r="A85" s="144" t="s">
        <v>450</v>
      </c>
      <c r="B85" s="156">
        <f t="shared" si="13"/>
        <v>3</v>
      </c>
      <c r="C85" s="143">
        <v>2.0</v>
      </c>
      <c r="D85" s="144"/>
      <c r="E85" s="143">
        <v>1.0</v>
      </c>
      <c r="F85" s="144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</row>
    <row r="86">
      <c r="A86" s="144" t="s">
        <v>415</v>
      </c>
      <c r="B86" s="156">
        <f t="shared" si="13"/>
        <v>3</v>
      </c>
      <c r="C86" s="143">
        <v>3.0</v>
      </c>
      <c r="D86" s="144"/>
      <c r="E86" s="144"/>
      <c r="F86" s="144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</row>
    <row r="87">
      <c r="A87" s="144" t="s">
        <v>460</v>
      </c>
      <c r="B87" s="156">
        <f t="shared" si="13"/>
        <v>1</v>
      </c>
      <c r="C87" s="143">
        <v>1.0</v>
      </c>
      <c r="D87" s="144"/>
      <c r="E87" s="144"/>
      <c r="F87" s="144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</row>
    <row r="88">
      <c r="A88" s="144" t="s">
        <v>461</v>
      </c>
      <c r="B88" s="156">
        <f t="shared" si="13"/>
        <v>1</v>
      </c>
      <c r="C88" s="144"/>
      <c r="D88" s="143">
        <v>1.0</v>
      </c>
      <c r="E88" s="144"/>
      <c r="F88" s="144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</row>
    <row r="89">
      <c r="A89" s="94"/>
      <c r="B89" s="95"/>
    </row>
    <row r="90">
      <c r="A90" s="94"/>
      <c r="B90" s="95"/>
    </row>
    <row r="91">
      <c r="A91" s="94"/>
      <c r="B91" s="95"/>
    </row>
    <row r="92">
      <c r="A92" s="94"/>
      <c r="B92" s="95"/>
    </row>
    <row r="93">
      <c r="A93" s="94"/>
      <c r="B93" s="95"/>
    </row>
    <row r="94">
      <c r="A94" s="94"/>
      <c r="B94" s="95"/>
    </row>
    <row r="95">
      <c r="A95" s="94"/>
      <c r="B95" s="95"/>
    </row>
    <row r="96">
      <c r="A96" s="94"/>
      <c r="B96" s="95"/>
    </row>
    <row r="97">
      <c r="A97" s="94"/>
      <c r="B97" s="95"/>
    </row>
    <row r="98">
      <c r="A98" s="94"/>
      <c r="B98" s="95"/>
    </row>
    <row r="99">
      <c r="A99" s="94"/>
      <c r="B99" s="95"/>
    </row>
    <row r="100">
      <c r="A100" s="94"/>
      <c r="B100" s="95"/>
    </row>
    <row r="101">
      <c r="A101" s="94"/>
      <c r="B101" s="95"/>
    </row>
    <row r="102">
      <c r="A102" s="94"/>
      <c r="B102" s="95"/>
    </row>
    <row r="103">
      <c r="A103" s="94"/>
      <c r="B103" s="95"/>
    </row>
    <row r="104">
      <c r="A104" s="94"/>
      <c r="B104" s="95"/>
    </row>
    <row r="105">
      <c r="A105" s="94"/>
      <c r="B105" s="95"/>
    </row>
    <row r="106">
      <c r="A106" s="94"/>
      <c r="B106" s="95"/>
    </row>
    <row r="107">
      <c r="A107" s="94"/>
      <c r="B107" s="95"/>
    </row>
    <row r="108">
      <c r="A108" s="94"/>
      <c r="B108" s="95"/>
    </row>
    <row r="109">
      <c r="A109" s="94"/>
      <c r="B109" s="95"/>
    </row>
    <row r="110">
      <c r="A110" s="94"/>
      <c r="B110" s="95"/>
    </row>
    <row r="111">
      <c r="A111" s="94"/>
      <c r="B111" s="95"/>
    </row>
    <row r="112">
      <c r="A112" s="94"/>
      <c r="B112" s="95"/>
    </row>
    <row r="113">
      <c r="A113" s="94"/>
      <c r="B113" s="95"/>
    </row>
    <row r="114">
      <c r="A114" s="94"/>
      <c r="B114" s="95"/>
    </row>
    <row r="115">
      <c r="A115" s="94"/>
      <c r="B115" s="95"/>
    </row>
    <row r="116">
      <c r="A116" s="94"/>
      <c r="B116" s="95"/>
    </row>
    <row r="117">
      <c r="A117" s="94"/>
      <c r="B117" s="95"/>
    </row>
    <row r="118">
      <c r="A118" s="94"/>
      <c r="B118" s="95"/>
    </row>
    <row r="119">
      <c r="A119" s="94"/>
      <c r="B119" s="95"/>
    </row>
    <row r="120">
      <c r="A120" s="94"/>
      <c r="B120" s="95"/>
    </row>
    <row r="121">
      <c r="A121" s="94"/>
      <c r="B121" s="95"/>
    </row>
    <row r="122">
      <c r="A122" s="94"/>
      <c r="B122" s="95"/>
    </row>
    <row r="123">
      <c r="A123" s="94"/>
      <c r="B123" s="95"/>
    </row>
    <row r="124">
      <c r="A124" s="94"/>
      <c r="B124" s="95"/>
    </row>
    <row r="125">
      <c r="A125" s="94"/>
      <c r="B125" s="95"/>
    </row>
    <row r="126">
      <c r="A126" s="94"/>
      <c r="B126" s="95"/>
    </row>
    <row r="127">
      <c r="A127" s="94"/>
      <c r="B127" s="95"/>
    </row>
    <row r="128">
      <c r="A128" s="94"/>
      <c r="B128" s="95"/>
    </row>
    <row r="129">
      <c r="A129" s="94"/>
      <c r="B129" s="95"/>
    </row>
    <row r="130">
      <c r="A130" s="94"/>
      <c r="B130" s="95"/>
    </row>
    <row r="131">
      <c r="A131" s="94"/>
      <c r="B131" s="95"/>
    </row>
    <row r="132">
      <c r="A132" s="94"/>
      <c r="B132" s="95"/>
    </row>
    <row r="133">
      <c r="A133" s="94"/>
      <c r="B133" s="95"/>
    </row>
    <row r="134">
      <c r="A134" s="94"/>
      <c r="B134" s="95"/>
    </row>
    <row r="135">
      <c r="A135" s="94"/>
      <c r="B135" s="95"/>
    </row>
    <row r="136">
      <c r="A136" s="94"/>
      <c r="B136" s="95"/>
    </row>
    <row r="137">
      <c r="A137" s="94"/>
      <c r="B137" s="95"/>
    </row>
    <row r="138">
      <c r="A138" s="94"/>
      <c r="B138" s="95"/>
    </row>
    <row r="139">
      <c r="A139" s="94"/>
      <c r="B139" s="95"/>
    </row>
    <row r="140">
      <c r="A140" s="94"/>
      <c r="B140" s="95"/>
    </row>
    <row r="141">
      <c r="A141" s="94"/>
      <c r="B141" s="95"/>
    </row>
    <row r="142">
      <c r="A142" s="94"/>
      <c r="B142" s="95"/>
    </row>
    <row r="143">
      <c r="A143" s="94"/>
      <c r="B143" s="95"/>
    </row>
    <row r="144">
      <c r="A144" s="94"/>
      <c r="B144" s="95"/>
    </row>
    <row r="145">
      <c r="A145" s="94"/>
      <c r="B145" s="95"/>
    </row>
    <row r="146">
      <c r="A146" s="94"/>
      <c r="B146" s="95"/>
    </row>
    <row r="147">
      <c r="A147" s="94"/>
      <c r="B147" s="95"/>
    </row>
    <row r="148">
      <c r="A148" s="94"/>
      <c r="B148" s="95"/>
    </row>
    <row r="149">
      <c r="A149" s="94"/>
      <c r="B149" s="95"/>
    </row>
    <row r="150">
      <c r="A150" s="94"/>
      <c r="B150" s="95"/>
    </row>
    <row r="151">
      <c r="A151" s="94"/>
      <c r="B151" s="95"/>
    </row>
    <row r="152">
      <c r="A152" s="94"/>
      <c r="B152" s="95"/>
    </row>
    <row r="153">
      <c r="A153" s="94"/>
      <c r="B153" s="95"/>
    </row>
    <row r="154">
      <c r="A154" s="94"/>
      <c r="B154" s="95"/>
    </row>
    <row r="155">
      <c r="A155" s="94"/>
      <c r="B155" s="95"/>
    </row>
    <row r="156">
      <c r="A156" s="94"/>
      <c r="B156" s="95"/>
    </row>
    <row r="157">
      <c r="A157" s="94"/>
      <c r="B157" s="95"/>
    </row>
    <row r="158">
      <c r="A158" s="94"/>
      <c r="B158" s="95"/>
    </row>
    <row r="159">
      <c r="A159" s="94"/>
      <c r="B159" s="95"/>
    </row>
    <row r="160">
      <c r="A160" s="94"/>
      <c r="B160" s="95"/>
    </row>
    <row r="161">
      <c r="A161" s="94"/>
      <c r="B161" s="95"/>
    </row>
    <row r="162">
      <c r="A162" s="94"/>
      <c r="B162" s="95"/>
    </row>
    <row r="163">
      <c r="A163" s="94"/>
      <c r="B163" s="95"/>
    </row>
    <row r="164">
      <c r="A164" s="94"/>
      <c r="B164" s="95"/>
    </row>
    <row r="165">
      <c r="A165" s="94"/>
      <c r="B165" s="95"/>
    </row>
    <row r="166">
      <c r="A166" s="94"/>
      <c r="B166" s="95"/>
    </row>
    <row r="167">
      <c r="A167" s="94"/>
      <c r="B167" s="95"/>
    </row>
    <row r="168">
      <c r="A168" s="94"/>
      <c r="B168" s="95"/>
    </row>
    <row r="169">
      <c r="A169" s="94"/>
      <c r="B169" s="95"/>
    </row>
    <row r="170">
      <c r="A170" s="94"/>
      <c r="B170" s="95"/>
    </row>
    <row r="171">
      <c r="A171" s="94"/>
      <c r="B171" s="95"/>
    </row>
    <row r="172">
      <c r="A172" s="94"/>
      <c r="B172" s="95"/>
    </row>
    <row r="173">
      <c r="A173" s="94"/>
      <c r="B173" s="95"/>
    </row>
    <row r="174">
      <c r="A174" s="94"/>
      <c r="B174" s="95"/>
    </row>
    <row r="175">
      <c r="A175" s="94"/>
      <c r="B175" s="95"/>
    </row>
    <row r="176">
      <c r="A176" s="94"/>
      <c r="B176" s="95"/>
    </row>
    <row r="177">
      <c r="A177" s="94"/>
      <c r="B177" s="95"/>
    </row>
    <row r="178">
      <c r="A178" s="94"/>
      <c r="B178" s="95"/>
    </row>
    <row r="179">
      <c r="A179" s="94"/>
      <c r="B179" s="95"/>
    </row>
    <row r="180">
      <c r="A180" s="94"/>
      <c r="B180" s="95"/>
    </row>
    <row r="181">
      <c r="A181" s="94"/>
      <c r="B181" s="95"/>
    </row>
    <row r="182">
      <c r="A182" s="94"/>
      <c r="B182" s="95"/>
    </row>
    <row r="183">
      <c r="A183" s="94"/>
      <c r="B183" s="95"/>
    </row>
    <row r="184">
      <c r="A184" s="94"/>
      <c r="B184" s="95"/>
    </row>
    <row r="185">
      <c r="A185" s="94"/>
      <c r="B185" s="95"/>
    </row>
    <row r="186">
      <c r="A186" s="94"/>
      <c r="B186" s="95"/>
    </row>
    <row r="187">
      <c r="A187" s="94"/>
      <c r="B187" s="95"/>
    </row>
    <row r="188">
      <c r="A188" s="94"/>
      <c r="B188" s="95"/>
    </row>
    <row r="189">
      <c r="A189" s="94"/>
      <c r="B189" s="95"/>
    </row>
    <row r="190">
      <c r="A190" s="94"/>
      <c r="B190" s="95"/>
    </row>
    <row r="191">
      <c r="A191" s="94"/>
      <c r="B191" s="95"/>
    </row>
    <row r="192">
      <c r="A192" s="94"/>
      <c r="B192" s="95"/>
    </row>
    <row r="193">
      <c r="A193" s="94"/>
      <c r="B193" s="95"/>
    </row>
    <row r="194">
      <c r="A194" s="94"/>
      <c r="B194" s="95"/>
    </row>
    <row r="195">
      <c r="A195" s="94"/>
      <c r="B195" s="95"/>
    </row>
    <row r="196">
      <c r="A196" s="94"/>
      <c r="B196" s="95"/>
    </row>
    <row r="197">
      <c r="A197" s="94"/>
      <c r="B197" s="95"/>
    </row>
    <row r="198">
      <c r="A198" s="94"/>
      <c r="B198" s="95"/>
    </row>
    <row r="199">
      <c r="A199" s="94"/>
      <c r="B199" s="95"/>
    </row>
    <row r="200">
      <c r="A200" s="94"/>
      <c r="B200" s="95"/>
    </row>
    <row r="201">
      <c r="A201" s="94"/>
      <c r="B201" s="95"/>
    </row>
    <row r="202">
      <c r="A202" s="94"/>
      <c r="B202" s="95"/>
    </row>
    <row r="203">
      <c r="A203" s="94"/>
      <c r="B203" s="95"/>
    </row>
    <row r="204">
      <c r="A204" s="94"/>
      <c r="B204" s="95"/>
    </row>
    <row r="205">
      <c r="A205" s="94"/>
      <c r="B205" s="95"/>
    </row>
    <row r="206">
      <c r="A206" s="94"/>
      <c r="B206" s="95"/>
    </row>
    <row r="207">
      <c r="A207" s="94"/>
      <c r="B207" s="95"/>
    </row>
    <row r="208">
      <c r="A208" s="94"/>
      <c r="B208" s="95"/>
    </row>
    <row r="209">
      <c r="A209" s="94"/>
      <c r="B209" s="95"/>
    </row>
    <row r="210">
      <c r="A210" s="94"/>
      <c r="B210" s="95"/>
    </row>
    <row r="211">
      <c r="A211" s="94"/>
      <c r="B211" s="95"/>
    </row>
    <row r="212">
      <c r="A212" s="94"/>
      <c r="B212" s="95"/>
    </row>
    <row r="213">
      <c r="A213" s="94"/>
      <c r="B213" s="95"/>
    </row>
    <row r="214">
      <c r="A214" s="94"/>
      <c r="B214" s="95"/>
    </row>
    <row r="215">
      <c r="A215" s="94"/>
      <c r="B215" s="95"/>
    </row>
    <row r="216">
      <c r="A216" s="94"/>
      <c r="B216" s="95"/>
    </row>
    <row r="217">
      <c r="A217" s="94"/>
      <c r="B217" s="95"/>
    </row>
    <row r="218">
      <c r="A218" s="94"/>
      <c r="B218" s="95"/>
    </row>
    <row r="219">
      <c r="A219" s="94"/>
      <c r="B219" s="95"/>
    </row>
    <row r="220">
      <c r="A220" s="94"/>
      <c r="B220" s="95"/>
    </row>
    <row r="221">
      <c r="A221" s="94"/>
      <c r="B221" s="95"/>
    </row>
    <row r="222">
      <c r="A222" s="94"/>
      <c r="B222" s="95"/>
    </row>
    <row r="223">
      <c r="A223" s="94"/>
      <c r="B223" s="95"/>
    </row>
    <row r="224">
      <c r="A224" s="94"/>
      <c r="B224" s="95"/>
    </row>
    <row r="225">
      <c r="A225" s="94"/>
      <c r="B225" s="95"/>
    </row>
    <row r="226">
      <c r="A226" s="94"/>
      <c r="B226" s="95"/>
    </row>
    <row r="227">
      <c r="A227" s="94"/>
      <c r="B227" s="95"/>
    </row>
    <row r="228">
      <c r="A228" s="94"/>
      <c r="B228" s="95"/>
    </row>
    <row r="229">
      <c r="A229" s="94"/>
      <c r="B229" s="95"/>
    </row>
    <row r="230">
      <c r="A230" s="94"/>
      <c r="B230" s="95"/>
    </row>
    <row r="231">
      <c r="A231" s="94"/>
      <c r="B231" s="95"/>
    </row>
    <row r="232">
      <c r="A232" s="94"/>
      <c r="B232" s="95"/>
    </row>
    <row r="233">
      <c r="A233" s="94"/>
      <c r="B233" s="95"/>
    </row>
    <row r="234">
      <c r="A234" s="94"/>
      <c r="B234" s="95"/>
    </row>
    <row r="235">
      <c r="A235" s="94"/>
      <c r="B235" s="95"/>
    </row>
    <row r="236">
      <c r="A236" s="94"/>
      <c r="B236" s="95"/>
    </row>
    <row r="237">
      <c r="A237" s="94"/>
      <c r="B237" s="95"/>
    </row>
    <row r="238">
      <c r="A238" s="94"/>
      <c r="B238" s="95"/>
    </row>
    <row r="239">
      <c r="A239" s="94"/>
      <c r="B239" s="95"/>
    </row>
    <row r="240">
      <c r="A240" s="94"/>
      <c r="B240" s="95"/>
    </row>
    <row r="241">
      <c r="A241" s="94"/>
      <c r="B241" s="95"/>
    </row>
    <row r="242">
      <c r="A242" s="94"/>
      <c r="B242" s="95"/>
    </row>
    <row r="243">
      <c r="A243" s="94"/>
      <c r="B243" s="95"/>
    </row>
    <row r="244">
      <c r="A244" s="94"/>
      <c r="B244" s="95"/>
    </row>
    <row r="245">
      <c r="A245" s="94"/>
      <c r="B245" s="95"/>
    </row>
    <row r="246">
      <c r="A246" s="94"/>
      <c r="B246" s="95"/>
    </row>
    <row r="247">
      <c r="A247" s="94"/>
      <c r="B247" s="95"/>
    </row>
    <row r="248">
      <c r="A248" s="94"/>
      <c r="B248" s="95"/>
    </row>
    <row r="249">
      <c r="A249" s="94"/>
      <c r="B249" s="95"/>
    </row>
    <row r="250">
      <c r="A250" s="94"/>
      <c r="B250" s="95"/>
    </row>
    <row r="251">
      <c r="A251" s="94"/>
      <c r="B251" s="95"/>
    </row>
    <row r="252">
      <c r="A252" s="94"/>
      <c r="B252" s="95"/>
    </row>
    <row r="253">
      <c r="A253" s="94"/>
      <c r="B253" s="95"/>
    </row>
    <row r="254">
      <c r="A254" s="94"/>
      <c r="B254" s="95"/>
    </row>
    <row r="255">
      <c r="A255" s="94"/>
      <c r="B255" s="95"/>
    </row>
    <row r="256">
      <c r="A256" s="94"/>
      <c r="B256" s="95"/>
    </row>
    <row r="257">
      <c r="A257" s="94"/>
      <c r="B257" s="95"/>
    </row>
    <row r="258">
      <c r="A258" s="94"/>
      <c r="B258" s="95"/>
    </row>
    <row r="259">
      <c r="A259" s="94"/>
      <c r="B259" s="95"/>
    </row>
    <row r="260">
      <c r="A260" s="94"/>
      <c r="B260" s="95"/>
    </row>
    <row r="261">
      <c r="A261" s="94"/>
      <c r="B261" s="95"/>
    </row>
    <row r="262">
      <c r="A262" s="94"/>
      <c r="B262" s="95"/>
    </row>
    <row r="263">
      <c r="A263" s="94"/>
      <c r="B263" s="95"/>
    </row>
    <row r="264">
      <c r="A264" s="94"/>
      <c r="B264" s="95"/>
    </row>
    <row r="265">
      <c r="A265" s="94"/>
      <c r="B265" s="95"/>
    </row>
    <row r="266">
      <c r="A266" s="94"/>
      <c r="B266" s="95"/>
    </row>
    <row r="267">
      <c r="A267" s="94"/>
      <c r="B267" s="95"/>
    </row>
    <row r="268">
      <c r="A268" s="94"/>
      <c r="B268" s="95"/>
    </row>
    <row r="269">
      <c r="A269" s="94"/>
      <c r="B269" s="95"/>
    </row>
    <row r="270">
      <c r="A270" s="94"/>
      <c r="B270" s="95"/>
    </row>
    <row r="271">
      <c r="A271" s="94"/>
      <c r="B271" s="95"/>
    </row>
    <row r="272">
      <c r="A272" s="94"/>
      <c r="B272" s="95"/>
    </row>
    <row r="273">
      <c r="A273" s="94"/>
      <c r="B273" s="95"/>
    </row>
    <row r="274">
      <c r="A274" s="94"/>
      <c r="B274" s="95"/>
    </row>
    <row r="275">
      <c r="A275" s="94"/>
      <c r="B275" s="95"/>
    </row>
    <row r="276">
      <c r="A276" s="94"/>
      <c r="B276" s="95"/>
    </row>
    <row r="277">
      <c r="A277" s="94"/>
      <c r="B277" s="95"/>
    </row>
    <row r="278">
      <c r="A278" s="94"/>
      <c r="B278" s="95"/>
    </row>
    <row r="279">
      <c r="A279" s="94"/>
      <c r="B279" s="95"/>
    </row>
    <row r="280">
      <c r="A280" s="94"/>
      <c r="B280" s="95"/>
    </row>
    <row r="281">
      <c r="A281" s="94"/>
      <c r="B281" s="95"/>
    </row>
    <row r="282">
      <c r="A282" s="94"/>
      <c r="B282" s="95"/>
    </row>
    <row r="283">
      <c r="A283" s="94"/>
      <c r="B283" s="95"/>
    </row>
    <row r="284">
      <c r="A284" s="94"/>
      <c r="B284" s="95"/>
    </row>
    <row r="285">
      <c r="A285" s="94"/>
      <c r="B285" s="95"/>
    </row>
    <row r="286">
      <c r="A286" s="94"/>
      <c r="B286" s="95"/>
    </row>
    <row r="287">
      <c r="A287" s="94"/>
      <c r="B287" s="95"/>
    </row>
    <row r="288">
      <c r="A288" s="94"/>
      <c r="B288" s="95"/>
    </row>
    <row r="289">
      <c r="A289" s="94"/>
      <c r="B289" s="95"/>
    </row>
    <row r="290">
      <c r="A290" s="94"/>
      <c r="B290" s="95"/>
    </row>
    <row r="291">
      <c r="A291" s="94"/>
      <c r="B291" s="95"/>
    </row>
    <row r="292">
      <c r="A292" s="94"/>
      <c r="B292" s="95"/>
    </row>
    <row r="293">
      <c r="A293" s="94"/>
      <c r="B293" s="95"/>
    </row>
    <row r="294">
      <c r="A294" s="94"/>
      <c r="B294" s="95"/>
    </row>
    <row r="295">
      <c r="A295" s="94"/>
      <c r="B295" s="95"/>
    </row>
    <row r="296">
      <c r="A296" s="94"/>
      <c r="B296" s="95"/>
    </row>
    <row r="297">
      <c r="A297" s="94"/>
      <c r="B297" s="95"/>
    </row>
    <row r="298">
      <c r="A298" s="94"/>
      <c r="B298" s="95"/>
    </row>
    <row r="299">
      <c r="A299" s="94"/>
      <c r="B299" s="95"/>
    </row>
    <row r="300">
      <c r="A300" s="94"/>
      <c r="B300" s="95"/>
    </row>
    <row r="301">
      <c r="A301" s="94"/>
      <c r="B301" s="95"/>
    </row>
    <row r="302">
      <c r="A302" s="94"/>
      <c r="B302" s="95"/>
    </row>
    <row r="303">
      <c r="A303" s="94"/>
      <c r="B303" s="95"/>
    </row>
    <row r="304">
      <c r="A304" s="94"/>
      <c r="B304" s="95"/>
    </row>
    <row r="305">
      <c r="A305" s="94"/>
      <c r="B305" s="95"/>
    </row>
    <row r="306">
      <c r="A306" s="94"/>
      <c r="B306" s="95"/>
    </row>
    <row r="307">
      <c r="A307" s="94"/>
      <c r="B307" s="95"/>
    </row>
    <row r="308">
      <c r="A308" s="94"/>
      <c r="B308" s="95"/>
    </row>
    <row r="309">
      <c r="A309" s="94"/>
      <c r="B309" s="95"/>
    </row>
    <row r="310">
      <c r="A310" s="94"/>
      <c r="B310" s="95"/>
    </row>
    <row r="311">
      <c r="A311" s="94"/>
      <c r="B311" s="95"/>
    </row>
    <row r="312">
      <c r="A312" s="94"/>
      <c r="B312" s="95"/>
    </row>
    <row r="313">
      <c r="A313" s="94"/>
      <c r="B313" s="95"/>
    </row>
    <row r="314">
      <c r="A314" s="94"/>
      <c r="B314" s="95"/>
    </row>
    <row r="315">
      <c r="A315" s="94"/>
      <c r="B315" s="95"/>
    </row>
    <row r="316">
      <c r="A316" s="94"/>
      <c r="B316" s="95"/>
    </row>
    <row r="317">
      <c r="A317" s="94"/>
      <c r="B317" s="95"/>
    </row>
    <row r="318">
      <c r="A318" s="94"/>
      <c r="B318" s="95"/>
    </row>
    <row r="319">
      <c r="A319" s="94"/>
      <c r="B319" s="95"/>
    </row>
    <row r="320">
      <c r="A320" s="94"/>
      <c r="B320" s="95"/>
    </row>
    <row r="321">
      <c r="A321" s="94"/>
      <c r="B321" s="95"/>
    </row>
    <row r="322">
      <c r="A322" s="94"/>
      <c r="B322" s="95"/>
    </row>
    <row r="323">
      <c r="A323" s="94"/>
      <c r="B323" s="95"/>
    </row>
    <row r="324">
      <c r="A324" s="94"/>
      <c r="B324" s="95"/>
    </row>
    <row r="325">
      <c r="A325" s="94"/>
      <c r="B325" s="95"/>
    </row>
    <row r="326">
      <c r="A326" s="94"/>
      <c r="B326" s="95"/>
    </row>
    <row r="327">
      <c r="A327" s="94"/>
      <c r="B327" s="95"/>
    </row>
    <row r="328">
      <c r="A328" s="94"/>
      <c r="B328" s="95"/>
    </row>
    <row r="329">
      <c r="A329" s="94"/>
      <c r="B329" s="95"/>
    </row>
    <row r="330">
      <c r="A330" s="94"/>
      <c r="B330" s="95"/>
    </row>
    <row r="331">
      <c r="A331" s="94"/>
      <c r="B331" s="95"/>
    </row>
    <row r="332">
      <c r="A332" s="94"/>
      <c r="B332" s="95"/>
    </row>
    <row r="333">
      <c r="A333" s="94"/>
      <c r="B333" s="95"/>
    </row>
    <row r="334">
      <c r="A334" s="94"/>
      <c r="B334" s="95"/>
    </row>
    <row r="335">
      <c r="A335" s="94"/>
      <c r="B335" s="95"/>
    </row>
    <row r="336">
      <c r="A336" s="94"/>
      <c r="B336" s="95"/>
    </row>
    <row r="337">
      <c r="A337" s="94"/>
      <c r="B337" s="95"/>
    </row>
    <row r="338">
      <c r="A338" s="94"/>
      <c r="B338" s="95"/>
    </row>
    <row r="339">
      <c r="A339" s="94"/>
      <c r="B339" s="95"/>
    </row>
    <row r="340">
      <c r="A340" s="94"/>
      <c r="B340" s="95"/>
    </row>
    <row r="341">
      <c r="A341" s="94"/>
      <c r="B341" s="95"/>
    </row>
    <row r="342">
      <c r="A342" s="94"/>
      <c r="B342" s="95"/>
    </row>
    <row r="343">
      <c r="A343" s="94"/>
      <c r="B343" s="95"/>
    </row>
    <row r="344">
      <c r="A344" s="94"/>
      <c r="B344" s="95"/>
    </row>
    <row r="345">
      <c r="A345" s="94"/>
      <c r="B345" s="95"/>
    </row>
    <row r="346">
      <c r="A346" s="94"/>
      <c r="B346" s="95"/>
    </row>
    <row r="347">
      <c r="A347" s="94"/>
      <c r="B347" s="95"/>
    </row>
    <row r="348">
      <c r="A348" s="94"/>
      <c r="B348" s="95"/>
    </row>
    <row r="349">
      <c r="A349" s="94"/>
      <c r="B349" s="95"/>
    </row>
    <row r="350">
      <c r="A350" s="94"/>
      <c r="B350" s="95"/>
    </row>
    <row r="351">
      <c r="A351" s="94"/>
      <c r="B351" s="95"/>
    </row>
    <row r="352">
      <c r="A352" s="94"/>
      <c r="B352" s="95"/>
    </row>
    <row r="353">
      <c r="A353" s="94"/>
      <c r="B353" s="95"/>
    </row>
    <row r="354">
      <c r="A354" s="94"/>
      <c r="B354" s="95"/>
    </row>
    <row r="355">
      <c r="A355" s="94"/>
      <c r="B355" s="95"/>
    </row>
    <row r="356">
      <c r="A356" s="94"/>
      <c r="B356" s="95"/>
    </row>
    <row r="357">
      <c r="A357" s="94"/>
      <c r="B357" s="95"/>
    </row>
    <row r="358">
      <c r="A358" s="94"/>
      <c r="B358" s="95"/>
    </row>
    <row r="359">
      <c r="A359" s="94"/>
      <c r="B359" s="95"/>
    </row>
    <row r="360">
      <c r="A360" s="94"/>
      <c r="B360" s="95"/>
    </row>
    <row r="361">
      <c r="A361" s="94"/>
      <c r="B361" s="95"/>
    </row>
    <row r="362">
      <c r="A362" s="94"/>
      <c r="B362" s="95"/>
    </row>
    <row r="363">
      <c r="A363" s="94"/>
      <c r="B363" s="95"/>
    </row>
    <row r="364">
      <c r="A364" s="94"/>
      <c r="B364" s="95"/>
    </row>
    <row r="365">
      <c r="A365" s="94"/>
      <c r="B365" s="95"/>
    </row>
    <row r="366">
      <c r="A366" s="94"/>
      <c r="B366" s="95"/>
    </row>
    <row r="367">
      <c r="A367" s="94"/>
      <c r="B367" s="95"/>
    </row>
    <row r="368">
      <c r="A368" s="94"/>
      <c r="B368" s="95"/>
    </row>
    <row r="369">
      <c r="A369" s="94"/>
      <c r="B369" s="95"/>
    </row>
    <row r="370">
      <c r="A370" s="94"/>
      <c r="B370" s="95"/>
    </row>
    <row r="371">
      <c r="A371" s="94"/>
      <c r="B371" s="95"/>
    </row>
    <row r="372">
      <c r="A372" s="94"/>
      <c r="B372" s="95"/>
    </row>
    <row r="373">
      <c r="A373" s="94"/>
      <c r="B373" s="95"/>
    </row>
    <row r="374">
      <c r="A374" s="94"/>
      <c r="B374" s="95"/>
    </row>
    <row r="375">
      <c r="A375" s="94"/>
      <c r="B375" s="95"/>
    </row>
    <row r="376">
      <c r="A376" s="94"/>
      <c r="B376" s="95"/>
    </row>
    <row r="377">
      <c r="A377" s="94"/>
      <c r="B377" s="95"/>
    </row>
    <row r="378">
      <c r="A378" s="94"/>
      <c r="B378" s="95"/>
    </row>
    <row r="379">
      <c r="A379" s="94"/>
      <c r="B379" s="95"/>
    </row>
    <row r="380">
      <c r="A380" s="94"/>
      <c r="B380" s="95"/>
    </row>
    <row r="381">
      <c r="A381" s="94"/>
      <c r="B381" s="95"/>
    </row>
    <row r="382">
      <c r="A382" s="94"/>
      <c r="B382" s="95"/>
    </row>
    <row r="383">
      <c r="A383" s="94"/>
      <c r="B383" s="95"/>
    </row>
    <row r="384">
      <c r="A384" s="94"/>
      <c r="B384" s="95"/>
    </row>
    <row r="385">
      <c r="A385" s="94"/>
      <c r="B385" s="95"/>
    </row>
    <row r="386">
      <c r="A386" s="94"/>
      <c r="B386" s="95"/>
    </row>
    <row r="387">
      <c r="A387" s="94"/>
      <c r="B387" s="95"/>
    </row>
    <row r="388">
      <c r="A388" s="94"/>
      <c r="B388" s="95"/>
    </row>
    <row r="389">
      <c r="A389" s="94"/>
      <c r="B389" s="95"/>
    </row>
    <row r="390">
      <c r="A390" s="94"/>
      <c r="B390" s="95"/>
    </row>
    <row r="391">
      <c r="A391" s="94"/>
      <c r="B391" s="95"/>
    </row>
    <row r="392">
      <c r="A392" s="94"/>
      <c r="B392" s="95"/>
    </row>
    <row r="393">
      <c r="A393" s="94"/>
      <c r="B393" s="95"/>
    </row>
    <row r="394">
      <c r="A394" s="94"/>
      <c r="B394" s="95"/>
    </row>
    <row r="395">
      <c r="A395" s="94"/>
      <c r="B395" s="95"/>
    </row>
    <row r="396">
      <c r="A396" s="94"/>
      <c r="B396" s="95"/>
    </row>
    <row r="397">
      <c r="A397" s="94"/>
      <c r="B397" s="95"/>
    </row>
    <row r="398">
      <c r="A398" s="94"/>
      <c r="B398" s="95"/>
    </row>
    <row r="399">
      <c r="A399" s="94"/>
      <c r="B399" s="95"/>
    </row>
    <row r="400">
      <c r="A400" s="94"/>
      <c r="B400" s="95"/>
    </row>
    <row r="401">
      <c r="A401" s="94"/>
      <c r="B401" s="95"/>
    </row>
    <row r="402">
      <c r="A402" s="94"/>
      <c r="B402" s="95"/>
    </row>
    <row r="403">
      <c r="A403" s="94"/>
      <c r="B403" s="95"/>
    </row>
    <row r="404">
      <c r="A404" s="94"/>
      <c r="B404" s="95"/>
    </row>
    <row r="405">
      <c r="A405" s="94"/>
      <c r="B405" s="95"/>
    </row>
    <row r="406">
      <c r="A406" s="94"/>
      <c r="B406" s="95"/>
    </row>
    <row r="407">
      <c r="A407" s="94"/>
      <c r="B407" s="95"/>
    </row>
    <row r="408">
      <c r="A408" s="94"/>
      <c r="B408" s="95"/>
    </row>
    <row r="409">
      <c r="A409" s="94"/>
      <c r="B409" s="95"/>
    </row>
    <row r="410">
      <c r="A410" s="94"/>
      <c r="B410" s="95"/>
    </row>
    <row r="411">
      <c r="A411" s="94"/>
      <c r="B411" s="95"/>
    </row>
    <row r="412">
      <c r="A412" s="94"/>
      <c r="B412" s="95"/>
    </row>
    <row r="413">
      <c r="A413" s="94"/>
      <c r="B413" s="95"/>
    </row>
    <row r="414">
      <c r="A414" s="94"/>
      <c r="B414" s="95"/>
    </row>
    <row r="415">
      <c r="A415" s="94"/>
      <c r="B415" s="95"/>
    </row>
    <row r="416">
      <c r="A416" s="94"/>
      <c r="B416" s="95"/>
    </row>
    <row r="417">
      <c r="A417" s="94"/>
      <c r="B417" s="95"/>
    </row>
    <row r="418">
      <c r="A418" s="94"/>
      <c r="B418" s="95"/>
    </row>
    <row r="419">
      <c r="A419" s="94"/>
      <c r="B419" s="95"/>
    </row>
    <row r="420">
      <c r="A420" s="94"/>
      <c r="B420" s="95"/>
    </row>
    <row r="421">
      <c r="A421" s="94"/>
      <c r="B421" s="95"/>
    </row>
    <row r="422">
      <c r="A422" s="94"/>
      <c r="B422" s="95"/>
    </row>
    <row r="423">
      <c r="A423" s="94"/>
      <c r="B423" s="95"/>
    </row>
    <row r="424">
      <c r="A424" s="94"/>
      <c r="B424" s="95"/>
    </row>
    <row r="425">
      <c r="A425" s="94"/>
      <c r="B425" s="95"/>
    </row>
    <row r="426">
      <c r="A426" s="94"/>
      <c r="B426" s="95"/>
    </row>
    <row r="427">
      <c r="A427" s="94"/>
      <c r="B427" s="95"/>
    </row>
    <row r="428">
      <c r="A428" s="94"/>
      <c r="B428" s="95"/>
    </row>
    <row r="429">
      <c r="A429" s="94"/>
      <c r="B429" s="95"/>
    </row>
    <row r="430">
      <c r="A430" s="94"/>
      <c r="B430" s="95"/>
    </row>
    <row r="431">
      <c r="A431" s="94"/>
      <c r="B431" s="95"/>
    </row>
    <row r="432">
      <c r="A432" s="94"/>
      <c r="B432" s="95"/>
    </row>
    <row r="433">
      <c r="A433" s="94"/>
      <c r="B433" s="95"/>
    </row>
    <row r="434">
      <c r="A434" s="94"/>
      <c r="B434" s="95"/>
    </row>
    <row r="435">
      <c r="A435" s="94"/>
      <c r="B435" s="95"/>
    </row>
    <row r="436">
      <c r="A436" s="94"/>
      <c r="B436" s="95"/>
    </row>
    <row r="437">
      <c r="A437" s="94"/>
      <c r="B437" s="95"/>
    </row>
    <row r="438">
      <c r="A438" s="94"/>
      <c r="B438" s="95"/>
    </row>
    <row r="439">
      <c r="A439" s="94"/>
      <c r="B439" s="95"/>
    </row>
    <row r="440">
      <c r="A440" s="94"/>
      <c r="B440" s="95"/>
    </row>
    <row r="441">
      <c r="A441" s="94"/>
      <c r="B441" s="95"/>
    </row>
    <row r="442">
      <c r="A442" s="94"/>
      <c r="B442" s="95"/>
    </row>
    <row r="443">
      <c r="A443" s="94"/>
      <c r="B443" s="95"/>
    </row>
    <row r="444">
      <c r="A444" s="94"/>
      <c r="B444" s="95"/>
    </row>
    <row r="445">
      <c r="A445" s="94"/>
      <c r="B445" s="95"/>
    </row>
    <row r="446">
      <c r="A446" s="94"/>
      <c r="B446" s="95"/>
    </row>
    <row r="447">
      <c r="A447" s="94"/>
      <c r="B447" s="95"/>
    </row>
    <row r="448">
      <c r="A448" s="94"/>
      <c r="B448" s="95"/>
    </row>
    <row r="449">
      <c r="A449" s="94"/>
      <c r="B449" s="95"/>
    </row>
    <row r="450">
      <c r="A450" s="94"/>
      <c r="B450" s="95"/>
    </row>
    <row r="451">
      <c r="A451" s="94"/>
      <c r="B451" s="95"/>
    </row>
    <row r="452">
      <c r="A452" s="94"/>
      <c r="B452" s="95"/>
    </row>
    <row r="453">
      <c r="A453" s="94"/>
      <c r="B453" s="95"/>
    </row>
    <row r="454">
      <c r="A454" s="94"/>
      <c r="B454" s="95"/>
    </row>
    <row r="455">
      <c r="A455" s="94"/>
      <c r="B455" s="95"/>
    </row>
    <row r="456">
      <c r="A456" s="94"/>
      <c r="B456" s="95"/>
    </row>
    <row r="457">
      <c r="A457" s="94"/>
      <c r="B457" s="95"/>
    </row>
    <row r="458">
      <c r="A458" s="94"/>
      <c r="B458" s="95"/>
    </row>
    <row r="459">
      <c r="A459" s="94"/>
      <c r="B459" s="95"/>
    </row>
    <row r="460">
      <c r="A460" s="94"/>
      <c r="B460" s="95"/>
    </row>
    <row r="461">
      <c r="A461" s="94"/>
      <c r="B461" s="95"/>
    </row>
    <row r="462">
      <c r="A462" s="94"/>
      <c r="B462" s="95"/>
    </row>
    <row r="463">
      <c r="A463" s="94"/>
      <c r="B463" s="95"/>
    </row>
    <row r="464">
      <c r="A464" s="94"/>
      <c r="B464" s="95"/>
    </row>
    <row r="465">
      <c r="A465" s="94"/>
      <c r="B465" s="95"/>
    </row>
    <row r="466">
      <c r="A466" s="94"/>
      <c r="B466" s="95"/>
    </row>
    <row r="467">
      <c r="A467" s="94"/>
      <c r="B467" s="95"/>
    </row>
    <row r="468">
      <c r="A468" s="94"/>
      <c r="B468" s="95"/>
    </row>
    <row r="469">
      <c r="A469" s="94"/>
      <c r="B469" s="95"/>
    </row>
    <row r="470">
      <c r="A470" s="94"/>
      <c r="B470" s="95"/>
    </row>
    <row r="471">
      <c r="A471" s="94"/>
      <c r="B471" s="95"/>
    </row>
    <row r="472">
      <c r="A472" s="94"/>
      <c r="B472" s="95"/>
    </row>
    <row r="473">
      <c r="A473" s="94"/>
      <c r="B473" s="95"/>
    </row>
    <row r="474">
      <c r="A474" s="94"/>
      <c r="B474" s="95"/>
    </row>
    <row r="475">
      <c r="A475" s="94"/>
      <c r="B475" s="95"/>
    </row>
    <row r="476">
      <c r="A476" s="94"/>
      <c r="B476" s="95"/>
    </row>
    <row r="477">
      <c r="A477" s="94"/>
      <c r="B477" s="95"/>
    </row>
    <row r="478">
      <c r="A478" s="94"/>
      <c r="B478" s="95"/>
    </row>
    <row r="479">
      <c r="A479" s="94"/>
      <c r="B479" s="95"/>
    </row>
    <row r="480">
      <c r="A480" s="94"/>
      <c r="B480" s="95"/>
    </row>
    <row r="481">
      <c r="A481" s="94"/>
      <c r="B481" s="95"/>
    </row>
    <row r="482">
      <c r="A482" s="94"/>
      <c r="B482" s="95"/>
    </row>
    <row r="483">
      <c r="A483" s="94"/>
      <c r="B483" s="95"/>
    </row>
    <row r="484">
      <c r="A484" s="94"/>
      <c r="B484" s="95"/>
    </row>
    <row r="485">
      <c r="A485" s="94"/>
      <c r="B485" s="95"/>
    </row>
    <row r="486">
      <c r="A486" s="94"/>
      <c r="B486" s="95"/>
    </row>
    <row r="487">
      <c r="A487" s="94"/>
      <c r="B487" s="95"/>
    </row>
    <row r="488">
      <c r="A488" s="94"/>
      <c r="B488" s="95"/>
    </row>
    <row r="489">
      <c r="A489" s="94"/>
      <c r="B489" s="95"/>
    </row>
    <row r="490">
      <c r="A490" s="94"/>
      <c r="B490" s="95"/>
    </row>
    <row r="491">
      <c r="A491" s="94"/>
      <c r="B491" s="95"/>
    </row>
    <row r="492">
      <c r="A492" s="94"/>
      <c r="B492" s="95"/>
    </row>
    <row r="493">
      <c r="A493" s="94"/>
      <c r="B493" s="95"/>
    </row>
    <row r="494">
      <c r="A494" s="94"/>
      <c r="B494" s="95"/>
    </row>
    <row r="495">
      <c r="A495" s="94"/>
      <c r="B495" s="95"/>
    </row>
    <row r="496">
      <c r="A496" s="94"/>
      <c r="B496" s="95"/>
    </row>
    <row r="497">
      <c r="A497" s="94"/>
      <c r="B497" s="95"/>
    </row>
    <row r="498">
      <c r="A498" s="94"/>
      <c r="B498" s="95"/>
    </row>
    <row r="499">
      <c r="A499" s="94"/>
      <c r="B499" s="95"/>
    </row>
    <row r="500">
      <c r="A500" s="94"/>
      <c r="B500" s="95"/>
    </row>
    <row r="501">
      <c r="A501" s="94"/>
      <c r="B501" s="95"/>
    </row>
    <row r="502">
      <c r="A502" s="94"/>
      <c r="B502" s="95"/>
    </row>
    <row r="503">
      <c r="A503" s="94"/>
      <c r="B503" s="95"/>
    </row>
    <row r="504">
      <c r="A504" s="94"/>
      <c r="B504" s="95"/>
    </row>
    <row r="505">
      <c r="A505" s="94"/>
      <c r="B505" s="95"/>
    </row>
    <row r="506">
      <c r="A506" s="94"/>
      <c r="B506" s="95"/>
    </row>
    <row r="507">
      <c r="A507" s="94"/>
      <c r="B507" s="95"/>
    </row>
    <row r="508">
      <c r="A508" s="94"/>
      <c r="B508" s="95"/>
    </row>
    <row r="509">
      <c r="A509" s="94"/>
      <c r="B509" s="95"/>
    </row>
    <row r="510">
      <c r="A510" s="94"/>
      <c r="B510" s="95"/>
    </row>
    <row r="511">
      <c r="A511" s="94"/>
      <c r="B511" s="95"/>
    </row>
    <row r="512">
      <c r="A512" s="94"/>
      <c r="B512" s="95"/>
    </row>
    <row r="513">
      <c r="A513" s="94"/>
      <c r="B513" s="95"/>
    </row>
    <row r="514">
      <c r="A514" s="94"/>
      <c r="B514" s="95"/>
    </row>
    <row r="515">
      <c r="A515" s="94"/>
      <c r="B515" s="95"/>
    </row>
    <row r="516">
      <c r="A516" s="94"/>
      <c r="B516" s="95"/>
    </row>
    <row r="517">
      <c r="A517" s="94"/>
      <c r="B517" s="95"/>
    </row>
    <row r="518">
      <c r="A518" s="94"/>
      <c r="B518" s="95"/>
    </row>
    <row r="519">
      <c r="A519" s="94"/>
      <c r="B519" s="95"/>
    </row>
    <row r="520">
      <c r="A520" s="94"/>
      <c r="B520" s="95"/>
    </row>
    <row r="521">
      <c r="A521" s="94"/>
      <c r="B521" s="95"/>
    </row>
    <row r="522">
      <c r="A522" s="94"/>
      <c r="B522" s="95"/>
    </row>
    <row r="523">
      <c r="A523" s="94"/>
      <c r="B523" s="95"/>
    </row>
    <row r="524">
      <c r="A524" s="94"/>
      <c r="B524" s="95"/>
    </row>
    <row r="525">
      <c r="A525" s="94"/>
      <c r="B525" s="95"/>
    </row>
    <row r="526">
      <c r="A526" s="94"/>
      <c r="B526" s="95"/>
    </row>
    <row r="527">
      <c r="A527" s="94"/>
      <c r="B527" s="95"/>
    </row>
    <row r="528">
      <c r="A528" s="94"/>
      <c r="B528" s="95"/>
    </row>
    <row r="529">
      <c r="A529" s="94"/>
      <c r="B529" s="95"/>
    </row>
    <row r="530">
      <c r="A530" s="94"/>
      <c r="B530" s="95"/>
    </row>
    <row r="531">
      <c r="A531" s="94"/>
      <c r="B531" s="95"/>
    </row>
    <row r="532">
      <c r="A532" s="94"/>
      <c r="B532" s="95"/>
    </row>
    <row r="533">
      <c r="A533" s="94"/>
      <c r="B533" s="95"/>
    </row>
    <row r="534">
      <c r="A534" s="94"/>
      <c r="B534" s="95"/>
    </row>
    <row r="535">
      <c r="A535" s="94"/>
      <c r="B535" s="95"/>
    </row>
    <row r="536">
      <c r="A536" s="94"/>
      <c r="B536" s="95"/>
    </row>
    <row r="537">
      <c r="A537" s="94"/>
      <c r="B537" s="95"/>
    </row>
    <row r="538">
      <c r="A538" s="94"/>
      <c r="B538" s="95"/>
    </row>
    <row r="539">
      <c r="A539" s="94"/>
      <c r="B539" s="95"/>
    </row>
    <row r="540">
      <c r="A540" s="94"/>
      <c r="B540" s="95"/>
    </row>
    <row r="541">
      <c r="A541" s="94"/>
      <c r="B541" s="95"/>
    </row>
    <row r="542">
      <c r="A542" s="94"/>
      <c r="B542" s="95"/>
    </row>
    <row r="543">
      <c r="A543" s="94"/>
      <c r="B543" s="95"/>
    </row>
    <row r="544">
      <c r="A544" s="94"/>
      <c r="B544" s="95"/>
    </row>
    <row r="545">
      <c r="A545" s="94"/>
      <c r="B545" s="95"/>
    </row>
    <row r="546">
      <c r="A546" s="94"/>
      <c r="B546" s="95"/>
    </row>
    <row r="547">
      <c r="A547" s="94"/>
      <c r="B547" s="95"/>
    </row>
    <row r="548">
      <c r="A548" s="94"/>
      <c r="B548" s="95"/>
    </row>
    <row r="549">
      <c r="A549" s="94"/>
      <c r="B549" s="95"/>
    </row>
    <row r="550">
      <c r="A550" s="94"/>
      <c r="B550" s="95"/>
    </row>
    <row r="551">
      <c r="A551" s="94"/>
      <c r="B551" s="95"/>
    </row>
    <row r="552">
      <c r="A552" s="94"/>
      <c r="B552" s="95"/>
    </row>
    <row r="553">
      <c r="A553" s="94"/>
      <c r="B553" s="95"/>
    </row>
    <row r="554">
      <c r="A554" s="94"/>
      <c r="B554" s="95"/>
    </row>
    <row r="555">
      <c r="A555" s="94"/>
      <c r="B555" s="95"/>
    </row>
    <row r="556">
      <c r="A556" s="94"/>
      <c r="B556" s="95"/>
    </row>
    <row r="557">
      <c r="A557" s="94"/>
      <c r="B557" s="95"/>
    </row>
    <row r="558">
      <c r="A558" s="94"/>
      <c r="B558" s="95"/>
    </row>
    <row r="559">
      <c r="A559" s="94"/>
      <c r="B559" s="95"/>
    </row>
    <row r="560">
      <c r="A560" s="94"/>
      <c r="B560" s="95"/>
    </row>
    <row r="561">
      <c r="A561" s="94"/>
      <c r="B561" s="95"/>
    </row>
    <row r="562">
      <c r="A562" s="94"/>
      <c r="B562" s="95"/>
    </row>
    <row r="563">
      <c r="A563" s="94"/>
      <c r="B563" s="95"/>
    </row>
    <row r="564">
      <c r="A564" s="94"/>
      <c r="B564" s="95"/>
    </row>
    <row r="565">
      <c r="A565" s="94"/>
      <c r="B565" s="95"/>
    </row>
    <row r="566">
      <c r="A566" s="94"/>
      <c r="B566" s="95"/>
    </row>
    <row r="567">
      <c r="A567" s="94"/>
      <c r="B567" s="95"/>
    </row>
    <row r="568">
      <c r="A568" s="94"/>
      <c r="B568" s="95"/>
    </row>
    <row r="569">
      <c r="A569" s="94"/>
      <c r="B569" s="95"/>
    </row>
    <row r="570">
      <c r="A570" s="94"/>
      <c r="B570" s="95"/>
    </row>
    <row r="571">
      <c r="A571" s="94"/>
      <c r="B571" s="95"/>
    </row>
    <row r="572">
      <c r="A572" s="94"/>
      <c r="B572" s="95"/>
    </row>
    <row r="573">
      <c r="A573" s="94"/>
      <c r="B573" s="95"/>
    </row>
    <row r="574">
      <c r="A574" s="94"/>
      <c r="B574" s="95"/>
    </row>
    <row r="575">
      <c r="A575" s="94"/>
      <c r="B575" s="95"/>
    </row>
    <row r="576">
      <c r="A576" s="94"/>
      <c r="B576" s="95"/>
    </row>
    <row r="577">
      <c r="A577" s="94"/>
      <c r="B577" s="95"/>
    </row>
    <row r="578">
      <c r="A578" s="94"/>
      <c r="B578" s="95"/>
    </row>
    <row r="579">
      <c r="A579" s="94"/>
      <c r="B579" s="95"/>
    </row>
    <row r="580">
      <c r="A580" s="94"/>
      <c r="B580" s="95"/>
    </row>
    <row r="581">
      <c r="A581" s="94"/>
      <c r="B581" s="95"/>
    </row>
    <row r="582">
      <c r="A582" s="94"/>
      <c r="B582" s="95"/>
    </row>
    <row r="583">
      <c r="A583" s="94"/>
      <c r="B583" s="95"/>
    </row>
    <row r="584">
      <c r="A584" s="94"/>
      <c r="B584" s="95"/>
    </row>
    <row r="585">
      <c r="A585" s="94"/>
      <c r="B585" s="95"/>
    </row>
    <row r="586">
      <c r="A586" s="94"/>
      <c r="B586" s="95"/>
    </row>
    <row r="587">
      <c r="A587" s="94"/>
      <c r="B587" s="95"/>
    </row>
    <row r="588">
      <c r="A588" s="94"/>
      <c r="B588" s="95"/>
    </row>
    <row r="589">
      <c r="A589" s="94"/>
      <c r="B589" s="95"/>
    </row>
    <row r="590">
      <c r="A590" s="94"/>
      <c r="B590" s="95"/>
    </row>
    <row r="591">
      <c r="A591" s="94"/>
      <c r="B591" s="95"/>
    </row>
    <row r="592">
      <c r="A592" s="94"/>
      <c r="B592" s="95"/>
    </row>
    <row r="593">
      <c r="A593" s="94"/>
      <c r="B593" s="95"/>
    </row>
    <row r="594">
      <c r="A594" s="94"/>
      <c r="B594" s="95"/>
    </row>
    <row r="595">
      <c r="A595" s="94"/>
      <c r="B595" s="95"/>
    </row>
    <row r="596">
      <c r="A596" s="94"/>
      <c r="B596" s="95"/>
    </row>
    <row r="597">
      <c r="A597" s="94"/>
      <c r="B597" s="95"/>
    </row>
    <row r="598">
      <c r="A598" s="94"/>
      <c r="B598" s="95"/>
    </row>
    <row r="599">
      <c r="A599" s="94"/>
      <c r="B599" s="95"/>
    </row>
    <row r="600">
      <c r="A600" s="94"/>
      <c r="B600" s="95"/>
    </row>
    <row r="601">
      <c r="A601" s="94"/>
      <c r="B601" s="95"/>
    </row>
    <row r="602">
      <c r="A602" s="94"/>
      <c r="B602" s="95"/>
    </row>
    <row r="603">
      <c r="A603" s="94"/>
      <c r="B603" s="95"/>
    </row>
    <row r="604">
      <c r="A604" s="94"/>
      <c r="B604" s="95"/>
    </row>
    <row r="605">
      <c r="A605" s="94"/>
      <c r="B605" s="95"/>
    </row>
    <row r="606">
      <c r="A606" s="94"/>
      <c r="B606" s="95"/>
    </row>
    <row r="607">
      <c r="A607" s="94"/>
      <c r="B607" s="95"/>
    </row>
    <row r="608">
      <c r="A608" s="94"/>
      <c r="B608" s="95"/>
    </row>
    <row r="609">
      <c r="A609" s="94"/>
      <c r="B609" s="95"/>
    </row>
    <row r="610">
      <c r="A610" s="94"/>
      <c r="B610" s="95"/>
    </row>
    <row r="611">
      <c r="A611" s="94"/>
      <c r="B611" s="95"/>
    </row>
    <row r="612">
      <c r="A612" s="94"/>
      <c r="B612" s="95"/>
    </row>
    <row r="613">
      <c r="A613" s="94"/>
      <c r="B613" s="95"/>
    </row>
    <row r="614">
      <c r="A614" s="94"/>
      <c r="B614" s="95"/>
    </row>
    <row r="615">
      <c r="A615" s="94"/>
      <c r="B615" s="95"/>
    </row>
    <row r="616">
      <c r="A616" s="94"/>
      <c r="B616" s="95"/>
    </row>
    <row r="617">
      <c r="A617" s="94"/>
      <c r="B617" s="95"/>
    </row>
    <row r="618">
      <c r="A618" s="94"/>
      <c r="B618" s="95"/>
    </row>
    <row r="619">
      <c r="A619" s="94"/>
      <c r="B619" s="95"/>
    </row>
    <row r="620">
      <c r="A620" s="94"/>
      <c r="B620" s="95"/>
    </row>
    <row r="621">
      <c r="A621" s="94"/>
      <c r="B621" s="95"/>
    </row>
    <row r="622">
      <c r="A622" s="94"/>
      <c r="B622" s="95"/>
    </row>
    <row r="623">
      <c r="A623" s="94"/>
      <c r="B623" s="95"/>
    </row>
    <row r="624">
      <c r="A624" s="94"/>
      <c r="B624" s="95"/>
    </row>
    <row r="625">
      <c r="A625" s="94"/>
      <c r="B625" s="95"/>
    </row>
    <row r="626">
      <c r="A626" s="94"/>
      <c r="B626" s="95"/>
    </row>
    <row r="627">
      <c r="A627" s="94"/>
      <c r="B627" s="95"/>
    </row>
    <row r="628">
      <c r="A628" s="94"/>
      <c r="B628" s="95"/>
    </row>
    <row r="629">
      <c r="A629" s="94"/>
      <c r="B629" s="95"/>
    </row>
    <row r="630">
      <c r="A630" s="94"/>
      <c r="B630" s="95"/>
    </row>
    <row r="631">
      <c r="A631" s="94"/>
      <c r="B631" s="95"/>
    </row>
    <row r="632">
      <c r="A632" s="94"/>
      <c r="B632" s="95"/>
    </row>
    <row r="633">
      <c r="A633" s="94"/>
      <c r="B633" s="95"/>
    </row>
    <row r="634">
      <c r="A634" s="94"/>
      <c r="B634" s="95"/>
    </row>
    <row r="635">
      <c r="A635" s="94"/>
      <c r="B635" s="95"/>
    </row>
    <row r="636">
      <c r="A636" s="94"/>
      <c r="B636" s="95"/>
    </row>
    <row r="637">
      <c r="A637" s="94"/>
      <c r="B637" s="95"/>
    </row>
    <row r="638">
      <c r="A638" s="94"/>
      <c r="B638" s="95"/>
    </row>
    <row r="639">
      <c r="A639" s="94"/>
      <c r="B639" s="95"/>
    </row>
    <row r="640">
      <c r="A640" s="94"/>
      <c r="B640" s="95"/>
    </row>
    <row r="641">
      <c r="A641" s="94"/>
      <c r="B641" s="95"/>
    </row>
    <row r="642">
      <c r="A642" s="94"/>
      <c r="B642" s="95"/>
    </row>
    <row r="643">
      <c r="A643" s="94"/>
      <c r="B643" s="95"/>
    </row>
    <row r="644">
      <c r="A644" s="94"/>
      <c r="B644" s="95"/>
    </row>
    <row r="645">
      <c r="A645" s="94"/>
      <c r="B645" s="95"/>
    </row>
    <row r="646">
      <c r="A646" s="94"/>
      <c r="B646" s="95"/>
    </row>
    <row r="647">
      <c r="A647" s="94"/>
      <c r="B647" s="95"/>
    </row>
    <row r="648">
      <c r="A648" s="94"/>
      <c r="B648" s="95"/>
    </row>
    <row r="649">
      <c r="A649" s="94"/>
      <c r="B649" s="95"/>
    </row>
    <row r="650">
      <c r="A650" s="94"/>
      <c r="B650" s="95"/>
    </row>
    <row r="651">
      <c r="A651" s="94"/>
      <c r="B651" s="95"/>
    </row>
    <row r="652">
      <c r="A652" s="94"/>
      <c r="B652" s="95"/>
    </row>
    <row r="653">
      <c r="A653" s="94"/>
      <c r="B653" s="95"/>
    </row>
    <row r="654">
      <c r="A654" s="94"/>
      <c r="B654" s="95"/>
    </row>
    <row r="655">
      <c r="A655" s="94"/>
      <c r="B655" s="95"/>
    </row>
    <row r="656">
      <c r="A656" s="94"/>
      <c r="B656" s="95"/>
    </row>
    <row r="657">
      <c r="A657" s="94"/>
      <c r="B657" s="95"/>
    </row>
    <row r="658">
      <c r="A658" s="94"/>
      <c r="B658" s="95"/>
    </row>
    <row r="659">
      <c r="A659" s="94"/>
      <c r="B659" s="95"/>
    </row>
    <row r="660">
      <c r="A660" s="94"/>
      <c r="B660" s="95"/>
    </row>
    <row r="661">
      <c r="A661" s="94"/>
      <c r="B661" s="95"/>
    </row>
    <row r="662">
      <c r="A662" s="94"/>
      <c r="B662" s="95"/>
    </row>
    <row r="663">
      <c r="A663" s="94"/>
      <c r="B663" s="95"/>
    </row>
    <row r="664">
      <c r="A664" s="94"/>
      <c r="B664" s="95"/>
    </row>
    <row r="665">
      <c r="A665" s="94"/>
      <c r="B665" s="95"/>
    </row>
    <row r="666">
      <c r="A666" s="94"/>
      <c r="B666" s="95"/>
    </row>
    <row r="667">
      <c r="A667" s="94"/>
      <c r="B667" s="95"/>
    </row>
    <row r="668">
      <c r="A668" s="94"/>
      <c r="B668" s="95"/>
    </row>
    <row r="669">
      <c r="A669" s="94"/>
      <c r="B669" s="95"/>
    </row>
    <row r="670">
      <c r="A670" s="94"/>
      <c r="B670" s="95"/>
    </row>
    <row r="671">
      <c r="A671" s="94"/>
      <c r="B671" s="95"/>
    </row>
    <row r="672">
      <c r="A672" s="94"/>
      <c r="B672" s="95"/>
    </row>
    <row r="673">
      <c r="A673" s="94"/>
      <c r="B673" s="95"/>
    </row>
    <row r="674">
      <c r="A674" s="94"/>
      <c r="B674" s="95"/>
    </row>
    <row r="675">
      <c r="A675" s="94"/>
      <c r="B675" s="95"/>
    </row>
    <row r="676">
      <c r="A676" s="94"/>
      <c r="B676" s="95"/>
    </row>
    <row r="677">
      <c r="A677" s="94"/>
      <c r="B677" s="95"/>
    </row>
    <row r="678">
      <c r="A678" s="94"/>
      <c r="B678" s="95"/>
    </row>
    <row r="679">
      <c r="A679" s="94"/>
      <c r="B679" s="95"/>
    </row>
    <row r="680">
      <c r="A680" s="94"/>
      <c r="B680" s="95"/>
    </row>
    <row r="681">
      <c r="A681" s="94"/>
      <c r="B681" s="95"/>
    </row>
    <row r="682">
      <c r="A682" s="94"/>
      <c r="B682" s="95"/>
    </row>
    <row r="683">
      <c r="A683" s="94"/>
      <c r="B683" s="95"/>
    </row>
    <row r="684">
      <c r="A684" s="94"/>
      <c r="B684" s="95"/>
    </row>
    <row r="685">
      <c r="A685" s="94"/>
      <c r="B685" s="95"/>
    </row>
    <row r="686">
      <c r="A686" s="94"/>
      <c r="B686" s="95"/>
    </row>
    <row r="687">
      <c r="A687" s="94"/>
      <c r="B687" s="95"/>
    </row>
    <row r="688">
      <c r="A688" s="94"/>
      <c r="B688" s="95"/>
    </row>
    <row r="689">
      <c r="A689" s="94"/>
      <c r="B689" s="95"/>
    </row>
    <row r="690">
      <c r="A690" s="94"/>
      <c r="B690" s="95"/>
    </row>
    <row r="691">
      <c r="A691" s="94"/>
      <c r="B691" s="95"/>
    </row>
    <row r="692">
      <c r="A692" s="94"/>
      <c r="B692" s="95"/>
    </row>
    <row r="693">
      <c r="A693" s="94"/>
      <c r="B693" s="95"/>
    </row>
    <row r="694">
      <c r="A694" s="94"/>
      <c r="B694" s="95"/>
    </row>
    <row r="695">
      <c r="A695" s="94"/>
      <c r="B695" s="95"/>
    </row>
    <row r="696">
      <c r="A696" s="94"/>
      <c r="B696" s="95"/>
    </row>
    <row r="697">
      <c r="A697" s="94"/>
      <c r="B697" s="95"/>
    </row>
    <row r="698">
      <c r="A698" s="94"/>
      <c r="B698" s="95"/>
    </row>
    <row r="699">
      <c r="A699" s="94"/>
      <c r="B699" s="95"/>
    </row>
    <row r="700">
      <c r="A700" s="94"/>
      <c r="B700" s="95"/>
    </row>
    <row r="701">
      <c r="A701" s="94"/>
      <c r="B701" s="95"/>
    </row>
    <row r="702">
      <c r="A702" s="94"/>
      <c r="B702" s="95"/>
    </row>
    <row r="703">
      <c r="A703" s="94"/>
      <c r="B703" s="95"/>
    </row>
    <row r="704">
      <c r="A704" s="94"/>
      <c r="B704" s="95"/>
    </row>
    <row r="705">
      <c r="A705" s="94"/>
      <c r="B705" s="95"/>
    </row>
    <row r="706">
      <c r="A706" s="94"/>
      <c r="B706" s="95"/>
    </row>
    <row r="707">
      <c r="A707" s="94"/>
      <c r="B707" s="95"/>
    </row>
    <row r="708">
      <c r="A708" s="94"/>
      <c r="B708" s="95"/>
    </row>
    <row r="709">
      <c r="A709" s="94"/>
      <c r="B709" s="95"/>
    </row>
    <row r="710">
      <c r="A710" s="94"/>
      <c r="B710" s="95"/>
    </row>
    <row r="711">
      <c r="A711" s="94"/>
      <c r="B711" s="95"/>
    </row>
    <row r="712">
      <c r="A712" s="94"/>
      <c r="B712" s="95"/>
    </row>
    <row r="713">
      <c r="A713" s="94"/>
      <c r="B713" s="95"/>
    </row>
    <row r="714">
      <c r="A714" s="94"/>
      <c r="B714" s="95"/>
    </row>
    <row r="715">
      <c r="A715" s="94"/>
      <c r="B715" s="95"/>
    </row>
    <row r="716">
      <c r="A716" s="94"/>
      <c r="B716" s="95"/>
    </row>
    <row r="717">
      <c r="A717" s="94"/>
      <c r="B717" s="95"/>
    </row>
    <row r="718">
      <c r="A718" s="94"/>
      <c r="B718" s="95"/>
    </row>
    <row r="719">
      <c r="A719" s="94"/>
      <c r="B719" s="95"/>
    </row>
    <row r="720">
      <c r="A720" s="94"/>
      <c r="B720" s="95"/>
    </row>
    <row r="721">
      <c r="A721" s="94"/>
      <c r="B721" s="95"/>
    </row>
    <row r="722">
      <c r="A722" s="94"/>
      <c r="B722" s="95"/>
    </row>
    <row r="723">
      <c r="A723" s="94"/>
      <c r="B723" s="95"/>
    </row>
    <row r="724">
      <c r="A724" s="94"/>
      <c r="B724" s="95"/>
    </row>
    <row r="725">
      <c r="A725" s="94"/>
      <c r="B725" s="95"/>
    </row>
    <row r="726">
      <c r="A726" s="94"/>
      <c r="B726" s="95"/>
    </row>
    <row r="727">
      <c r="A727" s="94"/>
      <c r="B727" s="95"/>
    </row>
    <row r="728">
      <c r="A728" s="94"/>
      <c r="B728" s="95"/>
    </row>
    <row r="729">
      <c r="A729" s="94"/>
      <c r="B729" s="95"/>
    </row>
    <row r="730">
      <c r="A730" s="94"/>
      <c r="B730" s="95"/>
    </row>
    <row r="731">
      <c r="A731" s="94"/>
      <c r="B731" s="95"/>
    </row>
    <row r="732">
      <c r="A732" s="94"/>
      <c r="B732" s="95"/>
    </row>
    <row r="733">
      <c r="A733" s="94"/>
      <c r="B733" s="95"/>
    </row>
    <row r="734">
      <c r="A734" s="94"/>
      <c r="B734" s="95"/>
    </row>
    <row r="735">
      <c r="A735" s="94"/>
      <c r="B735" s="95"/>
    </row>
    <row r="736">
      <c r="A736" s="94"/>
      <c r="B736" s="95"/>
    </row>
    <row r="737">
      <c r="A737" s="94"/>
      <c r="B737" s="95"/>
    </row>
    <row r="738">
      <c r="A738" s="94"/>
      <c r="B738" s="95"/>
    </row>
    <row r="739">
      <c r="A739" s="94"/>
      <c r="B739" s="95"/>
    </row>
    <row r="740">
      <c r="A740" s="94"/>
      <c r="B740" s="95"/>
    </row>
    <row r="741">
      <c r="A741" s="94"/>
      <c r="B741" s="95"/>
    </row>
    <row r="742">
      <c r="A742" s="94"/>
      <c r="B742" s="95"/>
    </row>
    <row r="743">
      <c r="A743" s="94"/>
      <c r="B743" s="95"/>
    </row>
    <row r="744">
      <c r="A744" s="94"/>
      <c r="B744" s="95"/>
    </row>
    <row r="745">
      <c r="A745" s="94"/>
      <c r="B745" s="95"/>
    </row>
    <row r="746">
      <c r="A746" s="94"/>
      <c r="B746" s="95"/>
    </row>
    <row r="747">
      <c r="A747" s="94"/>
      <c r="B747" s="95"/>
    </row>
    <row r="748">
      <c r="A748" s="94"/>
      <c r="B748" s="95"/>
    </row>
    <row r="749">
      <c r="A749" s="94"/>
      <c r="B749" s="95"/>
    </row>
    <row r="750">
      <c r="A750" s="94"/>
      <c r="B750" s="95"/>
    </row>
    <row r="751">
      <c r="A751" s="94"/>
      <c r="B751" s="95"/>
    </row>
    <row r="752">
      <c r="A752" s="94"/>
      <c r="B752" s="95"/>
    </row>
    <row r="753">
      <c r="A753" s="94"/>
      <c r="B753" s="95"/>
    </row>
    <row r="754">
      <c r="A754" s="94"/>
      <c r="B754" s="95"/>
    </row>
    <row r="755">
      <c r="A755" s="94"/>
      <c r="B755" s="95"/>
    </row>
    <row r="756">
      <c r="A756" s="94"/>
      <c r="B756" s="95"/>
    </row>
    <row r="757">
      <c r="A757" s="94"/>
      <c r="B757" s="95"/>
    </row>
    <row r="758">
      <c r="A758" s="94"/>
      <c r="B758" s="95"/>
    </row>
    <row r="759">
      <c r="A759" s="94"/>
      <c r="B759" s="95"/>
    </row>
    <row r="760">
      <c r="A760" s="94"/>
      <c r="B760" s="95"/>
    </row>
    <row r="761">
      <c r="A761" s="94"/>
      <c r="B761" s="95"/>
    </row>
    <row r="762">
      <c r="A762" s="94"/>
      <c r="B762" s="95"/>
    </row>
    <row r="763">
      <c r="A763" s="94"/>
      <c r="B763" s="95"/>
    </row>
    <row r="764">
      <c r="A764" s="94"/>
      <c r="B764" s="95"/>
    </row>
    <row r="765">
      <c r="A765" s="94"/>
      <c r="B765" s="95"/>
    </row>
    <row r="766">
      <c r="A766" s="94"/>
      <c r="B766" s="95"/>
    </row>
    <row r="767">
      <c r="A767" s="94"/>
      <c r="B767" s="95"/>
    </row>
    <row r="768">
      <c r="A768" s="94"/>
      <c r="B768" s="95"/>
    </row>
    <row r="769">
      <c r="A769" s="94"/>
      <c r="B769" s="95"/>
    </row>
    <row r="770">
      <c r="A770" s="94"/>
      <c r="B770" s="95"/>
    </row>
    <row r="771">
      <c r="A771" s="94"/>
      <c r="B771" s="95"/>
    </row>
    <row r="772">
      <c r="A772" s="94"/>
      <c r="B772" s="95"/>
    </row>
    <row r="773">
      <c r="A773" s="94"/>
      <c r="B773" s="95"/>
    </row>
    <row r="774">
      <c r="A774" s="94"/>
      <c r="B774" s="95"/>
    </row>
    <row r="775">
      <c r="A775" s="94"/>
      <c r="B775" s="95"/>
    </row>
    <row r="776">
      <c r="A776" s="94"/>
      <c r="B776" s="95"/>
    </row>
    <row r="777">
      <c r="A777" s="94"/>
      <c r="B777" s="95"/>
    </row>
    <row r="778">
      <c r="A778" s="94"/>
      <c r="B778" s="95"/>
    </row>
    <row r="779">
      <c r="A779" s="94"/>
      <c r="B779" s="95"/>
    </row>
    <row r="780">
      <c r="A780" s="94"/>
      <c r="B780" s="95"/>
    </row>
    <row r="781">
      <c r="A781" s="94"/>
      <c r="B781" s="95"/>
    </row>
    <row r="782">
      <c r="A782" s="94"/>
      <c r="B782" s="95"/>
    </row>
    <row r="783">
      <c r="A783" s="94"/>
      <c r="B783" s="95"/>
    </row>
    <row r="784">
      <c r="A784" s="94"/>
      <c r="B784" s="95"/>
    </row>
    <row r="785">
      <c r="A785" s="94"/>
      <c r="B785" s="95"/>
    </row>
    <row r="786">
      <c r="A786" s="94"/>
      <c r="B786" s="95"/>
    </row>
    <row r="787">
      <c r="A787" s="94"/>
      <c r="B787" s="95"/>
    </row>
    <row r="788">
      <c r="A788" s="94"/>
      <c r="B788" s="95"/>
    </row>
    <row r="789">
      <c r="A789" s="94"/>
      <c r="B789" s="95"/>
    </row>
    <row r="790">
      <c r="A790" s="94"/>
      <c r="B790" s="95"/>
    </row>
    <row r="791">
      <c r="A791" s="94"/>
      <c r="B791" s="95"/>
    </row>
    <row r="792">
      <c r="A792" s="94"/>
      <c r="B792" s="95"/>
    </row>
    <row r="793">
      <c r="A793" s="94"/>
      <c r="B793" s="95"/>
    </row>
    <row r="794">
      <c r="A794" s="94"/>
      <c r="B794" s="95"/>
    </row>
    <row r="795">
      <c r="A795" s="94"/>
      <c r="B795" s="95"/>
    </row>
    <row r="796">
      <c r="A796" s="94"/>
      <c r="B796" s="95"/>
    </row>
    <row r="797">
      <c r="A797" s="94"/>
      <c r="B797" s="95"/>
    </row>
    <row r="798">
      <c r="A798" s="94"/>
      <c r="B798" s="95"/>
    </row>
    <row r="799">
      <c r="A799" s="94"/>
      <c r="B799" s="95"/>
    </row>
    <row r="800">
      <c r="A800" s="94"/>
      <c r="B800" s="95"/>
    </row>
    <row r="801">
      <c r="A801" s="94"/>
      <c r="B801" s="95"/>
    </row>
    <row r="802">
      <c r="A802" s="94"/>
      <c r="B802" s="95"/>
    </row>
    <row r="803">
      <c r="A803" s="94"/>
      <c r="B803" s="95"/>
    </row>
    <row r="804">
      <c r="A804" s="94"/>
      <c r="B804" s="95"/>
    </row>
    <row r="805">
      <c r="A805" s="94"/>
      <c r="B805" s="95"/>
    </row>
    <row r="806">
      <c r="A806" s="94"/>
      <c r="B806" s="95"/>
    </row>
    <row r="807">
      <c r="A807" s="94"/>
      <c r="B807" s="95"/>
    </row>
    <row r="808">
      <c r="A808" s="94"/>
      <c r="B808" s="95"/>
    </row>
    <row r="809">
      <c r="A809" s="94"/>
      <c r="B809" s="95"/>
    </row>
    <row r="810">
      <c r="A810" s="94"/>
      <c r="B810" s="95"/>
    </row>
    <row r="811">
      <c r="A811" s="94"/>
      <c r="B811" s="95"/>
    </row>
    <row r="812">
      <c r="A812" s="94"/>
      <c r="B812" s="95"/>
    </row>
    <row r="813">
      <c r="A813" s="94"/>
      <c r="B813" s="95"/>
    </row>
    <row r="814">
      <c r="A814" s="94"/>
      <c r="B814" s="95"/>
    </row>
    <row r="815">
      <c r="A815" s="94"/>
      <c r="B815" s="95"/>
    </row>
    <row r="816">
      <c r="A816" s="94"/>
      <c r="B816" s="95"/>
    </row>
    <row r="817">
      <c r="A817" s="94"/>
      <c r="B817" s="95"/>
    </row>
    <row r="818">
      <c r="A818" s="94"/>
      <c r="B818" s="95"/>
    </row>
    <row r="819">
      <c r="A819" s="94"/>
      <c r="B819" s="95"/>
    </row>
    <row r="820">
      <c r="A820" s="94"/>
      <c r="B820" s="95"/>
    </row>
    <row r="821">
      <c r="A821" s="94"/>
      <c r="B821" s="95"/>
    </row>
    <row r="822">
      <c r="A822" s="94"/>
      <c r="B822" s="95"/>
    </row>
    <row r="823">
      <c r="A823" s="94"/>
      <c r="B823" s="95"/>
    </row>
    <row r="824">
      <c r="A824" s="94"/>
      <c r="B824" s="95"/>
    </row>
    <row r="825">
      <c r="A825" s="94"/>
      <c r="B825" s="95"/>
    </row>
    <row r="826">
      <c r="A826" s="94"/>
      <c r="B826" s="95"/>
    </row>
    <row r="827">
      <c r="A827" s="94"/>
      <c r="B827" s="95"/>
    </row>
    <row r="828">
      <c r="A828" s="94"/>
      <c r="B828" s="95"/>
    </row>
    <row r="829">
      <c r="A829" s="94"/>
      <c r="B829" s="95"/>
    </row>
    <row r="830">
      <c r="A830" s="94"/>
      <c r="B830" s="95"/>
    </row>
    <row r="831">
      <c r="A831" s="94"/>
      <c r="B831" s="95"/>
    </row>
    <row r="832">
      <c r="A832" s="94"/>
      <c r="B832" s="95"/>
    </row>
    <row r="833">
      <c r="A833" s="94"/>
      <c r="B833" s="95"/>
    </row>
    <row r="834">
      <c r="A834" s="94"/>
      <c r="B834" s="95"/>
    </row>
    <row r="835">
      <c r="A835" s="94"/>
      <c r="B835" s="95"/>
    </row>
    <row r="836">
      <c r="A836" s="94"/>
      <c r="B836" s="95"/>
    </row>
    <row r="837">
      <c r="A837" s="94"/>
      <c r="B837" s="95"/>
    </row>
    <row r="838">
      <c r="A838" s="94"/>
      <c r="B838" s="95"/>
    </row>
    <row r="839">
      <c r="A839" s="94"/>
      <c r="B839" s="95"/>
    </row>
    <row r="840">
      <c r="A840" s="94"/>
      <c r="B840" s="95"/>
    </row>
    <row r="841">
      <c r="A841" s="94"/>
      <c r="B841" s="95"/>
    </row>
    <row r="842">
      <c r="A842" s="94"/>
      <c r="B842" s="95"/>
    </row>
    <row r="843">
      <c r="A843" s="94"/>
      <c r="B843" s="95"/>
    </row>
    <row r="844">
      <c r="A844" s="94"/>
      <c r="B844" s="95"/>
    </row>
    <row r="845">
      <c r="A845" s="94"/>
      <c r="B845" s="95"/>
    </row>
    <row r="846">
      <c r="A846" s="94"/>
      <c r="B846" s="95"/>
    </row>
    <row r="847">
      <c r="A847" s="94"/>
      <c r="B847" s="95"/>
    </row>
    <row r="848">
      <c r="A848" s="94"/>
      <c r="B848" s="95"/>
    </row>
    <row r="849">
      <c r="A849" s="94"/>
      <c r="B849" s="95"/>
    </row>
    <row r="850">
      <c r="A850" s="94"/>
      <c r="B850" s="95"/>
    </row>
    <row r="851">
      <c r="A851" s="94"/>
      <c r="B851" s="95"/>
    </row>
    <row r="852">
      <c r="A852" s="94"/>
      <c r="B852" s="95"/>
    </row>
    <row r="853">
      <c r="A853" s="94"/>
      <c r="B853" s="95"/>
    </row>
    <row r="854">
      <c r="A854" s="94"/>
      <c r="B854" s="95"/>
    </row>
    <row r="855">
      <c r="A855" s="94"/>
      <c r="B855" s="95"/>
    </row>
    <row r="856">
      <c r="A856" s="94"/>
      <c r="B856" s="95"/>
    </row>
    <row r="857">
      <c r="A857" s="94"/>
      <c r="B857" s="95"/>
    </row>
    <row r="858">
      <c r="A858" s="94"/>
      <c r="B858" s="95"/>
    </row>
    <row r="859">
      <c r="A859" s="94"/>
      <c r="B859" s="95"/>
    </row>
    <row r="860">
      <c r="A860" s="94"/>
      <c r="B860" s="95"/>
    </row>
    <row r="861">
      <c r="A861" s="94"/>
      <c r="B861" s="95"/>
    </row>
    <row r="862">
      <c r="A862" s="94"/>
      <c r="B862" s="95"/>
    </row>
    <row r="863">
      <c r="A863" s="94"/>
      <c r="B863" s="95"/>
    </row>
    <row r="864">
      <c r="A864" s="94"/>
      <c r="B864" s="95"/>
    </row>
    <row r="865">
      <c r="A865" s="94"/>
      <c r="B865" s="95"/>
    </row>
    <row r="866">
      <c r="A866" s="94"/>
      <c r="B866" s="95"/>
    </row>
    <row r="867">
      <c r="A867" s="94"/>
      <c r="B867" s="95"/>
    </row>
    <row r="868">
      <c r="A868" s="94"/>
      <c r="B868" s="95"/>
    </row>
    <row r="869">
      <c r="A869" s="94"/>
      <c r="B869" s="95"/>
    </row>
    <row r="870">
      <c r="A870" s="94"/>
      <c r="B870" s="95"/>
    </row>
    <row r="871">
      <c r="A871" s="94"/>
      <c r="B871" s="95"/>
    </row>
    <row r="872">
      <c r="A872" s="94"/>
      <c r="B872" s="95"/>
    </row>
    <row r="873">
      <c r="A873" s="94"/>
      <c r="B873" s="95"/>
    </row>
    <row r="874">
      <c r="A874" s="94"/>
      <c r="B874" s="95"/>
    </row>
    <row r="875">
      <c r="A875" s="94"/>
      <c r="B875" s="95"/>
    </row>
    <row r="876">
      <c r="A876" s="94"/>
      <c r="B876" s="95"/>
    </row>
    <row r="877">
      <c r="A877" s="94"/>
      <c r="B877" s="95"/>
    </row>
    <row r="878">
      <c r="A878" s="94"/>
      <c r="B878" s="95"/>
    </row>
    <row r="879">
      <c r="A879" s="94"/>
      <c r="B879" s="95"/>
    </row>
    <row r="880">
      <c r="A880" s="94"/>
      <c r="B880" s="95"/>
    </row>
    <row r="881">
      <c r="A881" s="94"/>
      <c r="B881" s="95"/>
    </row>
    <row r="882">
      <c r="A882" s="94"/>
      <c r="B882" s="95"/>
    </row>
    <row r="883">
      <c r="A883" s="94"/>
      <c r="B883" s="95"/>
    </row>
    <row r="884">
      <c r="A884" s="94"/>
      <c r="B884" s="95"/>
    </row>
    <row r="885">
      <c r="A885" s="94"/>
      <c r="B885" s="95"/>
    </row>
    <row r="886">
      <c r="A886" s="94"/>
      <c r="B886" s="95"/>
    </row>
    <row r="887">
      <c r="A887" s="94"/>
      <c r="B887" s="95"/>
    </row>
    <row r="888">
      <c r="A888" s="94"/>
      <c r="B888" s="95"/>
    </row>
    <row r="889">
      <c r="A889" s="94"/>
      <c r="B889" s="95"/>
    </row>
    <row r="890">
      <c r="A890" s="94"/>
      <c r="B890" s="95"/>
    </row>
    <row r="891">
      <c r="A891" s="94"/>
      <c r="B891" s="95"/>
    </row>
    <row r="892">
      <c r="A892" s="94"/>
      <c r="B892" s="95"/>
    </row>
    <row r="893">
      <c r="A893" s="94"/>
      <c r="B893" s="95"/>
    </row>
    <row r="894">
      <c r="A894" s="94"/>
      <c r="B894" s="95"/>
    </row>
    <row r="895">
      <c r="A895" s="94"/>
      <c r="B895" s="95"/>
    </row>
    <row r="896">
      <c r="A896" s="94"/>
      <c r="B896" s="95"/>
    </row>
    <row r="897">
      <c r="A897" s="94"/>
      <c r="B897" s="95"/>
    </row>
    <row r="898">
      <c r="A898" s="94"/>
      <c r="B898" s="95"/>
    </row>
    <row r="899">
      <c r="A899" s="94"/>
      <c r="B899" s="95"/>
    </row>
    <row r="900">
      <c r="A900" s="94"/>
      <c r="B900" s="95"/>
    </row>
    <row r="901">
      <c r="A901" s="94"/>
      <c r="B901" s="95"/>
    </row>
    <row r="902">
      <c r="A902" s="94"/>
      <c r="B902" s="95"/>
    </row>
    <row r="903">
      <c r="A903" s="94"/>
      <c r="B903" s="95"/>
    </row>
    <row r="904">
      <c r="A904" s="94"/>
      <c r="B904" s="95"/>
    </row>
    <row r="905">
      <c r="A905" s="94"/>
      <c r="B905" s="95"/>
    </row>
    <row r="906">
      <c r="A906" s="94"/>
      <c r="B906" s="95"/>
    </row>
    <row r="907">
      <c r="A907" s="94"/>
      <c r="B907" s="95"/>
    </row>
    <row r="908">
      <c r="A908" s="94"/>
      <c r="B908" s="95"/>
    </row>
    <row r="909">
      <c r="A909" s="94"/>
      <c r="B909" s="95"/>
    </row>
    <row r="910">
      <c r="A910" s="94"/>
      <c r="B910" s="95"/>
    </row>
    <row r="911">
      <c r="A911" s="94"/>
      <c r="B911" s="95"/>
    </row>
    <row r="912">
      <c r="A912" s="94"/>
      <c r="B912" s="95"/>
    </row>
    <row r="913">
      <c r="A913" s="94"/>
      <c r="B913" s="95"/>
    </row>
    <row r="914">
      <c r="A914" s="94"/>
      <c r="B914" s="95"/>
    </row>
    <row r="915">
      <c r="A915" s="94"/>
      <c r="B915" s="95"/>
    </row>
    <row r="916">
      <c r="A916" s="94"/>
      <c r="B916" s="95"/>
    </row>
    <row r="917">
      <c r="A917" s="94"/>
      <c r="B917" s="95"/>
    </row>
    <row r="918">
      <c r="A918" s="94"/>
      <c r="B918" s="95"/>
    </row>
    <row r="919">
      <c r="A919" s="94"/>
      <c r="B919" s="95"/>
    </row>
    <row r="920">
      <c r="A920" s="94"/>
      <c r="B920" s="95"/>
    </row>
    <row r="921">
      <c r="A921" s="94"/>
      <c r="B921" s="95"/>
    </row>
    <row r="922">
      <c r="A922" s="94"/>
      <c r="B922" s="95"/>
    </row>
    <row r="923">
      <c r="A923" s="94"/>
      <c r="B923" s="95"/>
    </row>
    <row r="924">
      <c r="A924" s="94"/>
      <c r="B924" s="95"/>
    </row>
    <row r="925">
      <c r="A925" s="94"/>
      <c r="B925" s="95"/>
    </row>
    <row r="926">
      <c r="A926" s="94"/>
      <c r="B926" s="95"/>
    </row>
    <row r="927">
      <c r="A927" s="94"/>
      <c r="B927" s="95"/>
    </row>
    <row r="928">
      <c r="A928" s="94"/>
      <c r="B928" s="95"/>
    </row>
    <row r="929">
      <c r="A929" s="94"/>
      <c r="B929" s="95"/>
    </row>
    <row r="930">
      <c r="A930" s="94"/>
      <c r="B930" s="95"/>
    </row>
    <row r="931">
      <c r="A931" s="94"/>
      <c r="B931" s="95"/>
    </row>
    <row r="932">
      <c r="A932" s="94"/>
      <c r="B932" s="95"/>
    </row>
    <row r="933">
      <c r="A933" s="94"/>
      <c r="B933" s="95"/>
    </row>
    <row r="934">
      <c r="A934" s="94"/>
      <c r="B934" s="95"/>
    </row>
    <row r="935">
      <c r="A935" s="94"/>
      <c r="B935" s="95"/>
    </row>
    <row r="936">
      <c r="A936" s="94"/>
      <c r="B936" s="95"/>
    </row>
    <row r="937">
      <c r="A937" s="94"/>
      <c r="B937" s="95"/>
    </row>
    <row r="938">
      <c r="A938" s="94"/>
      <c r="B938" s="95"/>
    </row>
    <row r="939">
      <c r="A939" s="94"/>
      <c r="B939" s="95"/>
    </row>
    <row r="940">
      <c r="A940" s="94"/>
      <c r="B940" s="95"/>
    </row>
    <row r="941">
      <c r="A941" s="94"/>
      <c r="B941" s="95"/>
    </row>
    <row r="942">
      <c r="A942" s="94"/>
      <c r="B942" s="95"/>
    </row>
    <row r="943">
      <c r="A943" s="94"/>
      <c r="B943" s="95"/>
    </row>
    <row r="944">
      <c r="A944" s="94"/>
      <c r="B944" s="95"/>
    </row>
    <row r="945">
      <c r="A945" s="94"/>
      <c r="B945" s="95"/>
    </row>
    <row r="946">
      <c r="A946" s="94"/>
      <c r="B946" s="95"/>
    </row>
    <row r="947">
      <c r="A947" s="94"/>
      <c r="B947" s="95"/>
    </row>
    <row r="948">
      <c r="A948" s="94"/>
      <c r="B948" s="95"/>
    </row>
    <row r="949">
      <c r="A949" s="94"/>
      <c r="B949" s="95"/>
    </row>
    <row r="950">
      <c r="A950" s="94"/>
      <c r="B950" s="95"/>
    </row>
    <row r="951">
      <c r="A951" s="94"/>
      <c r="B951" s="95"/>
    </row>
    <row r="952">
      <c r="A952" s="94"/>
      <c r="B952" s="95"/>
    </row>
    <row r="953">
      <c r="A953" s="94"/>
      <c r="B953" s="95"/>
    </row>
    <row r="954">
      <c r="A954" s="94"/>
      <c r="B954" s="95"/>
    </row>
    <row r="955">
      <c r="A955" s="94"/>
      <c r="B955" s="95"/>
    </row>
    <row r="956">
      <c r="A956" s="94"/>
      <c r="B956" s="95"/>
    </row>
    <row r="957">
      <c r="A957" s="94"/>
      <c r="B957" s="95"/>
    </row>
    <row r="958">
      <c r="A958" s="94"/>
      <c r="B958" s="95"/>
    </row>
    <row r="959">
      <c r="A959" s="94"/>
      <c r="B959" s="95"/>
    </row>
    <row r="960">
      <c r="A960" s="94"/>
      <c r="B960" s="95"/>
    </row>
    <row r="961">
      <c r="A961" s="94"/>
      <c r="B961" s="95"/>
    </row>
    <row r="962">
      <c r="A962" s="94"/>
      <c r="B962" s="95"/>
    </row>
    <row r="963">
      <c r="A963" s="94"/>
      <c r="B963" s="95"/>
    </row>
    <row r="964">
      <c r="A964" s="94"/>
      <c r="B964" s="95"/>
    </row>
    <row r="965">
      <c r="A965" s="94"/>
      <c r="B965" s="95"/>
    </row>
    <row r="966">
      <c r="A966" s="94"/>
      <c r="B966" s="95"/>
    </row>
    <row r="967">
      <c r="A967" s="94"/>
      <c r="B967" s="95"/>
    </row>
    <row r="968">
      <c r="A968" s="94"/>
      <c r="B968" s="95"/>
    </row>
    <row r="969">
      <c r="A969" s="94"/>
      <c r="B969" s="95"/>
    </row>
    <row r="970">
      <c r="A970" s="94"/>
      <c r="B970" s="95"/>
    </row>
    <row r="971">
      <c r="A971" s="94"/>
      <c r="B971" s="95"/>
    </row>
    <row r="972">
      <c r="A972" s="94"/>
      <c r="B972" s="95"/>
    </row>
    <row r="973">
      <c r="A973" s="94"/>
      <c r="B973" s="95"/>
    </row>
    <row r="974">
      <c r="A974" s="94"/>
      <c r="B974" s="95"/>
    </row>
    <row r="975">
      <c r="A975" s="94"/>
      <c r="B975" s="95"/>
    </row>
    <row r="976">
      <c r="A976" s="94"/>
      <c r="B976" s="95"/>
    </row>
    <row r="977">
      <c r="A977" s="94"/>
      <c r="B977" s="95"/>
    </row>
    <row r="978">
      <c r="A978" s="94"/>
      <c r="B978" s="95"/>
    </row>
    <row r="979">
      <c r="A979" s="94"/>
      <c r="B979" s="95"/>
    </row>
    <row r="980">
      <c r="A980" s="94"/>
      <c r="B980" s="95"/>
    </row>
    <row r="981">
      <c r="A981" s="94"/>
      <c r="B981" s="95"/>
    </row>
    <row r="982">
      <c r="A982" s="94"/>
      <c r="B982" s="95"/>
    </row>
    <row r="983">
      <c r="A983" s="94"/>
      <c r="B983" s="95"/>
    </row>
    <row r="984">
      <c r="A984" s="94"/>
      <c r="B984" s="95"/>
    </row>
    <row r="985">
      <c r="A985" s="94"/>
      <c r="B985" s="95"/>
    </row>
    <row r="986">
      <c r="A986" s="94"/>
      <c r="B986" s="95"/>
    </row>
    <row r="987">
      <c r="A987" s="94"/>
      <c r="B987" s="95"/>
    </row>
    <row r="988">
      <c r="A988" s="94"/>
      <c r="B988" s="95"/>
    </row>
    <row r="989">
      <c r="A989" s="94"/>
      <c r="B989" s="95"/>
    </row>
    <row r="990">
      <c r="A990" s="94"/>
      <c r="B990" s="95"/>
    </row>
    <row r="991">
      <c r="A991" s="94"/>
      <c r="B991" s="95"/>
    </row>
    <row r="992">
      <c r="A992" s="94"/>
      <c r="B992" s="95"/>
    </row>
    <row r="993">
      <c r="A993" s="94"/>
      <c r="B993" s="95"/>
    </row>
    <row r="994">
      <c r="A994" s="94"/>
      <c r="B994" s="95"/>
    </row>
    <row r="995">
      <c r="A995" s="94"/>
      <c r="B995" s="95"/>
    </row>
    <row r="996">
      <c r="A996" s="94"/>
      <c r="B996" s="95"/>
    </row>
    <row r="997">
      <c r="A997" s="94"/>
      <c r="B997" s="95"/>
    </row>
    <row r="998">
      <c r="A998" s="94"/>
      <c r="B998" s="95"/>
    </row>
    <row r="999">
      <c r="A999" s="94"/>
      <c r="B999" s="95"/>
    </row>
    <row r="1000">
      <c r="A1000" s="94"/>
      <c r="B1000" s="95"/>
    </row>
    <row r="1001">
      <c r="A1001" s="94"/>
      <c r="B1001" s="95"/>
    </row>
    <row r="1002">
      <c r="A1002" s="94"/>
      <c r="B1002" s="95"/>
    </row>
    <row r="1003">
      <c r="A1003" s="94"/>
      <c r="B1003" s="95"/>
    </row>
    <row r="1004">
      <c r="A1004" s="94"/>
      <c r="B1004" s="95"/>
    </row>
    <row r="1005">
      <c r="A1005" s="94"/>
      <c r="B1005" s="95"/>
    </row>
    <row r="1006">
      <c r="A1006" s="94"/>
      <c r="B1006" s="9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30.43"/>
    <col customWidth="1" min="2" max="2" width="19.86"/>
    <col customWidth="1" min="3" max="3" width="22.57"/>
    <col customWidth="1" hidden="1" min="4" max="4" width="16.71"/>
    <col customWidth="1" min="5" max="5" width="16.71"/>
    <col customWidth="1" hidden="1" min="6" max="6" width="18.71"/>
    <col customWidth="1" min="7" max="7" width="18.71"/>
    <col customWidth="1" hidden="1" min="8" max="8" width="19.57"/>
    <col customWidth="1" min="9" max="9" width="19.57"/>
    <col customWidth="1" hidden="1" min="10" max="10" width="19.57"/>
    <col customWidth="1" min="11" max="11" width="19.57"/>
    <col hidden="1" min="12" max="12" width="14.43"/>
  </cols>
  <sheetData>
    <row r="1">
      <c r="A1" s="1" t="s">
        <v>110</v>
      </c>
      <c r="B1" s="1" t="s">
        <v>1</v>
      </c>
      <c r="C1" s="1" t="s">
        <v>2</v>
      </c>
      <c r="D1" s="1"/>
      <c r="E1" s="1" t="s">
        <v>3</v>
      </c>
      <c r="F1" s="1"/>
      <c r="G1" s="1" t="s">
        <v>4</v>
      </c>
      <c r="H1" s="1"/>
      <c r="I1" s="1" t="s">
        <v>5</v>
      </c>
      <c r="J1" s="1"/>
      <c r="K1" s="1" t="s">
        <v>6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>
      <c r="A2" s="4" t="s">
        <v>8</v>
      </c>
      <c r="B2" s="5">
        <f>SUM(C2:K2)</f>
        <v>1020</v>
      </c>
      <c r="C2" s="6">
        <f>SUM(C4,C7)</f>
        <v>411</v>
      </c>
      <c r="D2" s="6"/>
      <c r="E2" s="6">
        <f>SUM(E4,E7)</f>
        <v>107</v>
      </c>
      <c r="F2" s="6"/>
      <c r="G2" s="6">
        <f>SUM(G4,G7)</f>
        <v>200</v>
      </c>
      <c r="H2" s="6"/>
      <c r="I2" s="6">
        <f>SUM(I4,I7)</f>
        <v>192</v>
      </c>
      <c r="J2" s="6"/>
      <c r="K2" s="6">
        <f>SUM(K4,K7)</f>
        <v>110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8" t="s">
        <v>9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>
      <c r="A4" s="12" t="s">
        <v>10</v>
      </c>
      <c r="B4" s="13">
        <f>SUM(C4:K4)</f>
        <v>464</v>
      </c>
      <c r="C4" s="14">
        <v>190.0</v>
      </c>
      <c r="D4" s="14"/>
      <c r="E4" s="14">
        <v>12.0</v>
      </c>
      <c r="F4" s="14"/>
      <c r="G4" s="14">
        <v>149.0</v>
      </c>
      <c r="H4" s="14"/>
      <c r="I4" s="14">
        <v>17.0</v>
      </c>
      <c r="J4" s="14"/>
      <c r="K4" s="14">
        <v>96.0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hidden="1">
      <c r="A5" s="12"/>
      <c r="B5" s="16">
        <f t="shared" ref="B5:C5" si="1">DIVIDE(B4,B2)</f>
        <v>0.4549019608</v>
      </c>
      <c r="C5" s="16">
        <f t="shared" si="1"/>
        <v>0.4622871046</v>
      </c>
      <c r="D5" s="16"/>
      <c r="E5" s="16">
        <f>DIVIDE(E4,E2)</f>
        <v>0.1121495327</v>
      </c>
      <c r="F5" s="16"/>
      <c r="G5" s="16">
        <f>DIVIDE(G4,G2)</f>
        <v>0.745</v>
      </c>
      <c r="H5" s="16"/>
      <c r="I5" s="16">
        <f>DIVIDE(I4,I2)</f>
        <v>0.08854166667</v>
      </c>
      <c r="J5" s="16"/>
      <c r="K5" s="16">
        <f>DIVIDE(K4,K2)</f>
        <v>0.8727272727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>
      <c r="A6" s="12"/>
      <c r="B6" s="18">
        <f>IFERROR(__xludf.DUMMYFUNCTION("TO_PERCENT(B5)"),0.4549019607843137)</f>
        <v>0.4549019608</v>
      </c>
      <c r="C6" s="18">
        <f>IFERROR(__xludf.DUMMYFUNCTION("TO_PERCENT(C5)"),0.46228710462287104)</f>
        <v>0.4622871046</v>
      </c>
      <c r="D6" s="16"/>
      <c r="E6" s="18">
        <f>IFERROR(__xludf.DUMMYFUNCTION("TO_PERCENT(E5)"),0.11214953271028037)</f>
        <v>0.1121495327</v>
      </c>
      <c r="F6" s="16"/>
      <c r="G6" s="18">
        <f>IFERROR(__xludf.DUMMYFUNCTION("TO_PERCENT(G5)"),0.745)</f>
        <v>0.745</v>
      </c>
      <c r="H6" s="16"/>
      <c r="I6" s="18">
        <f>IFERROR(__xludf.DUMMYFUNCTION("TO_PERCENT(I5)"),0.08854166666666667)</f>
        <v>0.08854166667</v>
      </c>
      <c r="J6" s="16"/>
      <c r="K6" s="18">
        <f>IFERROR(__xludf.DUMMYFUNCTION("TO_PERCENT(K5)"),0.8727272727272727)</f>
        <v>0.8727272727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>
      <c r="A7" s="12" t="s">
        <v>11</v>
      </c>
      <c r="B7" s="13">
        <f>SUM(C7:K7)</f>
        <v>556</v>
      </c>
      <c r="C7" s="14">
        <v>221.0</v>
      </c>
      <c r="D7" s="20"/>
      <c r="E7" s="20">
        <v>95.0</v>
      </c>
      <c r="F7" s="14"/>
      <c r="G7" s="14">
        <v>51.0</v>
      </c>
      <c r="H7" s="14"/>
      <c r="I7" s="14">
        <v>175.0</v>
      </c>
      <c r="J7" s="14"/>
      <c r="K7" s="14">
        <v>14.0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hidden="1">
      <c r="A8" s="12"/>
      <c r="B8" s="16">
        <f t="shared" ref="B8:C8" si="2">DIVIDE(B7,B2)</f>
        <v>0.5450980392</v>
      </c>
      <c r="C8" s="16">
        <f t="shared" si="2"/>
        <v>0.5377128954</v>
      </c>
      <c r="D8" s="16"/>
      <c r="E8" s="16">
        <f>DIVIDE(E7,E2)</f>
        <v>0.8878504673</v>
      </c>
      <c r="F8" s="16"/>
      <c r="G8" s="16">
        <f>DIVIDE(G7,G2)</f>
        <v>0.255</v>
      </c>
      <c r="H8" s="16"/>
      <c r="I8" s="16">
        <f>DIVIDE(I7,I2)</f>
        <v>0.9114583333</v>
      </c>
      <c r="J8" s="16"/>
      <c r="K8" s="16">
        <f>DIVIDE(K7,K2)</f>
        <v>0.1272727273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>
      <c r="A9" s="12"/>
      <c r="B9" s="18">
        <f>IFERROR(__xludf.DUMMYFUNCTION("TO_PERCENT(B8)"),0.5450980392156862)</f>
        <v>0.5450980392</v>
      </c>
      <c r="C9" s="18">
        <f>IFERROR(__xludf.DUMMYFUNCTION("TO_PERCENT(C8)"),0.537712895377129)</f>
        <v>0.5377128954</v>
      </c>
      <c r="D9" s="16"/>
      <c r="E9" s="18">
        <f>IFERROR(__xludf.DUMMYFUNCTION("TO_PERCENT(E8)"),0.8878504672897196)</f>
        <v>0.8878504673</v>
      </c>
      <c r="F9" s="16"/>
      <c r="G9" s="18">
        <f>IFERROR(__xludf.DUMMYFUNCTION("TO_PERCENT(G8)"),0.255)</f>
        <v>0.255</v>
      </c>
      <c r="H9" s="16"/>
      <c r="I9" s="18">
        <f>IFERROR(__xludf.DUMMYFUNCTION("TO_PERCENT(I8)"),0.9114583333333334)</f>
        <v>0.9114583333</v>
      </c>
      <c r="J9" s="16"/>
      <c r="K9" s="18">
        <f>IFERROR(__xludf.DUMMYFUNCTION("TO_PERCENT(K8)"),0.12727272727272726)</f>
        <v>0.1272727273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>
      <c r="A10" s="21" t="s">
        <v>12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>
      <c r="A11" s="21">
        <v>4.0</v>
      </c>
      <c r="B11" s="25">
        <f t="shared" ref="B11:B17" si="3">SUM(C11:K11)</f>
        <v>6</v>
      </c>
      <c r="C11" s="26"/>
      <c r="D11" s="26"/>
      <c r="E11" s="26">
        <v>1.0</v>
      </c>
      <c r="F11" s="26"/>
      <c r="G11" s="26">
        <v>5.0</v>
      </c>
      <c r="H11" s="26"/>
      <c r="I11" s="26"/>
      <c r="J11" s="26"/>
      <c r="K11" s="26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>
      <c r="A12" s="21">
        <v>5.0</v>
      </c>
      <c r="B12" s="25">
        <f t="shared" si="3"/>
        <v>80</v>
      </c>
      <c r="C12" s="26">
        <v>7.0</v>
      </c>
      <c r="D12" s="26"/>
      <c r="E12" s="26">
        <v>5.0</v>
      </c>
      <c r="F12" s="26"/>
      <c r="G12" s="26">
        <v>55.0</v>
      </c>
      <c r="H12" s="26"/>
      <c r="I12" s="26">
        <v>13.0</v>
      </c>
      <c r="J12" s="26"/>
      <c r="K12" s="26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>
      <c r="A13" s="21">
        <v>6.0</v>
      </c>
      <c r="B13" s="25">
        <f t="shared" si="3"/>
        <v>252</v>
      </c>
      <c r="C13" s="26">
        <v>84.0</v>
      </c>
      <c r="D13" s="29"/>
      <c r="E13" s="29">
        <v>48.0</v>
      </c>
      <c r="F13" s="26"/>
      <c r="G13" s="26">
        <v>49.0</v>
      </c>
      <c r="H13" s="26"/>
      <c r="I13" s="26">
        <v>66.0</v>
      </c>
      <c r="J13" s="26"/>
      <c r="K13" s="26">
        <v>5.0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>
      <c r="A14" s="21">
        <v>7.0</v>
      </c>
      <c r="B14" s="25">
        <f t="shared" si="3"/>
        <v>465</v>
      </c>
      <c r="C14" s="29">
        <v>230.0</v>
      </c>
      <c r="D14" s="26"/>
      <c r="E14" s="26">
        <v>31.0</v>
      </c>
      <c r="F14" s="29"/>
      <c r="G14" s="29">
        <v>77.0</v>
      </c>
      <c r="H14" s="29"/>
      <c r="I14" s="29">
        <v>86.0</v>
      </c>
      <c r="J14" s="29"/>
      <c r="K14" s="29">
        <v>41.0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>
      <c r="A15" s="21">
        <v>8.0</v>
      </c>
      <c r="B15" s="25">
        <f t="shared" si="3"/>
        <v>158</v>
      </c>
      <c r="C15" s="26">
        <v>64.0</v>
      </c>
      <c r="D15" s="26"/>
      <c r="E15" s="26">
        <v>19.0</v>
      </c>
      <c r="F15" s="26"/>
      <c r="G15" s="26">
        <v>14.0</v>
      </c>
      <c r="H15" s="26"/>
      <c r="I15" s="26">
        <v>18.0</v>
      </c>
      <c r="J15" s="29"/>
      <c r="K15" s="29">
        <v>43.0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>
      <c r="A16" s="21">
        <v>9.0</v>
      </c>
      <c r="B16" s="25">
        <f t="shared" si="3"/>
        <v>56</v>
      </c>
      <c r="C16" s="26">
        <v>23.0</v>
      </c>
      <c r="D16" s="26"/>
      <c r="E16" s="26">
        <v>3.0</v>
      </c>
      <c r="F16" s="26"/>
      <c r="G16" s="26"/>
      <c r="H16" s="26"/>
      <c r="I16" s="26">
        <v>9.0</v>
      </c>
      <c r="J16" s="26"/>
      <c r="K16" s="26">
        <v>21.0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>
      <c r="A17" s="21">
        <v>10.0</v>
      </c>
      <c r="B17" s="25">
        <f t="shared" si="3"/>
        <v>3</v>
      </c>
      <c r="C17" s="26">
        <v>3.0</v>
      </c>
      <c r="D17" s="26"/>
      <c r="E17" s="26"/>
      <c r="F17" s="26"/>
      <c r="G17" s="26"/>
      <c r="H17" s="26"/>
      <c r="I17" s="26"/>
      <c r="J17" s="26"/>
      <c r="K17" s="26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>
      <c r="A18" s="31" t="s">
        <v>13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>
      <c r="A19" s="35" t="s">
        <v>14</v>
      </c>
      <c r="B19" s="32">
        <f t="shared" ref="B19:B27" si="4">SUM(C19:K19)</f>
        <v>300</v>
      </c>
      <c r="C19" s="36">
        <v>85.0</v>
      </c>
      <c r="D19" s="29"/>
      <c r="E19" s="29">
        <v>55.0</v>
      </c>
      <c r="F19" s="36"/>
      <c r="G19" s="36">
        <v>32.0</v>
      </c>
      <c r="H19" s="29"/>
      <c r="I19" s="29">
        <v>67.0</v>
      </c>
      <c r="J19" s="29"/>
      <c r="K19" s="29">
        <v>61.0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>
      <c r="A20" s="35" t="s">
        <v>15</v>
      </c>
      <c r="B20" s="32">
        <f t="shared" si="4"/>
        <v>290</v>
      </c>
      <c r="C20" s="36">
        <v>90.0</v>
      </c>
      <c r="D20" s="36"/>
      <c r="E20" s="36">
        <v>31.0</v>
      </c>
      <c r="F20" s="29"/>
      <c r="G20" s="29">
        <v>84.0</v>
      </c>
      <c r="H20" s="36"/>
      <c r="I20" s="36">
        <v>57.0</v>
      </c>
      <c r="J20" s="36"/>
      <c r="K20" s="36">
        <v>28.0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>
      <c r="A21" s="35" t="s">
        <v>16</v>
      </c>
      <c r="B21" s="32">
        <f t="shared" si="4"/>
        <v>209</v>
      </c>
      <c r="C21" s="29">
        <v>120.0</v>
      </c>
      <c r="D21" s="36"/>
      <c r="E21" s="36">
        <v>6.0</v>
      </c>
      <c r="F21" s="36"/>
      <c r="G21" s="36">
        <v>29.0</v>
      </c>
      <c r="H21" s="36"/>
      <c r="I21" s="36">
        <v>40.0</v>
      </c>
      <c r="J21" s="36"/>
      <c r="K21" s="36">
        <v>14.0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>
      <c r="A22" s="38" t="s">
        <v>17</v>
      </c>
      <c r="B22" s="32">
        <f t="shared" si="4"/>
        <v>117</v>
      </c>
      <c r="C22" s="36">
        <v>58.0</v>
      </c>
      <c r="D22" s="36"/>
      <c r="E22" s="36">
        <v>12.0</v>
      </c>
      <c r="F22" s="36"/>
      <c r="G22" s="36">
        <v>40.0</v>
      </c>
      <c r="H22" s="40"/>
      <c r="I22" s="40">
        <v>4.0</v>
      </c>
      <c r="J22" s="40"/>
      <c r="K22" s="40">
        <v>3.0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>
      <c r="A23" s="41" t="s">
        <v>18</v>
      </c>
      <c r="B23" s="32">
        <f t="shared" si="4"/>
        <v>42</v>
      </c>
      <c r="C23" s="36">
        <v>11.0</v>
      </c>
      <c r="D23" s="36"/>
      <c r="E23" s="36">
        <v>1.0</v>
      </c>
      <c r="F23" s="36"/>
      <c r="G23" s="36">
        <v>7.0</v>
      </c>
      <c r="H23" s="36"/>
      <c r="I23" s="36">
        <v>20.0</v>
      </c>
      <c r="J23" s="36"/>
      <c r="K23" s="36">
        <v>3.0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>
      <c r="A24" s="41" t="s">
        <v>19</v>
      </c>
      <c r="B24" s="32">
        <f t="shared" si="4"/>
        <v>24</v>
      </c>
      <c r="C24" s="36">
        <v>23.0</v>
      </c>
      <c r="D24" s="36"/>
      <c r="E24" s="36"/>
      <c r="F24" s="36"/>
      <c r="G24" s="36">
        <v>1.0</v>
      </c>
      <c r="H24" s="36"/>
      <c r="I24" s="36"/>
      <c r="J24" s="36"/>
      <c r="K24" s="36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>
      <c r="A25" s="38" t="s">
        <v>20</v>
      </c>
      <c r="B25" s="32">
        <f t="shared" si="4"/>
        <v>24</v>
      </c>
      <c r="C25" s="36">
        <v>17.0</v>
      </c>
      <c r="D25" s="36"/>
      <c r="E25" s="36">
        <v>2.0</v>
      </c>
      <c r="F25" s="36"/>
      <c r="G25" s="36">
        <v>4.0</v>
      </c>
      <c r="H25" s="36"/>
      <c r="I25" s="36"/>
      <c r="J25" s="36"/>
      <c r="K25" s="36">
        <v>1.0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>
      <c r="A26" s="41" t="s">
        <v>21</v>
      </c>
      <c r="B26" s="32">
        <f t="shared" si="4"/>
        <v>13</v>
      </c>
      <c r="C26" s="36">
        <v>7.0</v>
      </c>
      <c r="D26" s="36"/>
      <c r="E26" s="36"/>
      <c r="F26" s="36"/>
      <c r="G26" s="36">
        <v>2.0</v>
      </c>
      <c r="H26" s="36"/>
      <c r="I26" s="36">
        <v>4.0</v>
      </c>
      <c r="J26" s="36"/>
      <c r="K26" s="36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>
      <c r="A27" s="41" t="s">
        <v>22</v>
      </c>
      <c r="B27" s="32">
        <f t="shared" si="4"/>
        <v>1</v>
      </c>
      <c r="C27" s="36"/>
      <c r="D27" s="36"/>
      <c r="E27" s="36"/>
      <c r="F27" s="36"/>
      <c r="G27" s="36">
        <v>1.0</v>
      </c>
      <c r="H27" s="36"/>
      <c r="I27" s="36"/>
      <c r="J27" s="36"/>
      <c r="K27" s="36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>
      <c r="A28" s="43" t="s">
        <v>23</v>
      </c>
      <c r="B28" s="44"/>
      <c r="C28" s="45"/>
      <c r="D28" s="45"/>
      <c r="E28" s="45"/>
      <c r="F28" s="45"/>
      <c r="G28" s="45"/>
      <c r="H28" s="47"/>
      <c r="I28" s="47"/>
      <c r="J28" s="47"/>
      <c r="K28" s="47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>
      <c r="A29" s="48" t="s">
        <v>24</v>
      </c>
      <c r="B29" s="49">
        <f t="shared" ref="B29:B30" si="5">SUM(C29:K29)</f>
        <v>772</v>
      </c>
      <c r="C29" s="47">
        <v>261.0</v>
      </c>
      <c r="D29" s="47"/>
      <c r="E29" s="47">
        <v>101.0</v>
      </c>
      <c r="F29" s="47"/>
      <c r="G29" s="47">
        <v>161.0</v>
      </c>
      <c r="H29" s="47"/>
      <c r="I29" s="47">
        <v>178.0</v>
      </c>
      <c r="J29" s="47"/>
      <c r="K29" s="47">
        <v>71.0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</row>
    <row r="30">
      <c r="A30" s="48" t="s">
        <v>25</v>
      </c>
      <c r="B30" s="49">
        <f t="shared" si="5"/>
        <v>248</v>
      </c>
      <c r="C30" s="47">
        <v>150.0</v>
      </c>
      <c r="D30" s="47"/>
      <c r="E30" s="47">
        <v>6.0</v>
      </c>
      <c r="F30" s="47"/>
      <c r="G30" s="47">
        <v>39.0</v>
      </c>
      <c r="H30" s="47"/>
      <c r="I30" s="47">
        <v>14.0</v>
      </c>
      <c r="J30" s="47"/>
      <c r="K30" s="47">
        <v>39.0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</row>
    <row r="31">
      <c r="A31" s="51" t="s">
        <v>26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>
      <c r="A32" s="55" t="s">
        <v>27</v>
      </c>
      <c r="B32" s="56">
        <f t="shared" ref="B32:B34" si="6">SUM(C32:K32)</f>
        <v>48</v>
      </c>
      <c r="C32" s="57">
        <v>40.0</v>
      </c>
      <c r="D32" s="57"/>
      <c r="E32" s="57">
        <v>2.0</v>
      </c>
      <c r="F32" s="57"/>
      <c r="G32" s="57">
        <v>5.0</v>
      </c>
      <c r="H32" s="57"/>
      <c r="I32" s="57"/>
      <c r="J32" s="57"/>
      <c r="K32" s="57">
        <v>1.0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>
      <c r="A33" s="55" t="s">
        <v>28</v>
      </c>
      <c r="B33" s="56">
        <f t="shared" si="6"/>
        <v>626</v>
      </c>
      <c r="C33" s="57">
        <v>263.0</v>
      </c>
      <c r="D33" s="57"/>
      <c r="E33" s="57">
        <v>73.0</v>
      </c>
      <c r="F33" s="57"/>
      <c r="G33" s="57">
        <v>101.0</v>
      </c>
      <c r="H33" s="57"/>
      <c r="I33" s="57">
        <v>111.0</v>
      </c>
      <c r="J33" s="57"/>
      <c r="K33" s="57">
        <v>78.0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>
      <c r="A34" s="55" t="s">
        <v>29</v>
      </c>
      <c r="B34" s="56">
        <f t="shared" si="6"/>
        <v>346</v>
      </c>
      <c r="C34" s="57">
        <v>108.0</v>
      </c>
      <c r="D34" s="57"/>
      <c r="E34" s="57">
        <v>32.0</v>
      </c>
      <c r="F34" s="57"/>
      <c r="G34" s="57">
        <v>94.0</v>
      </c>
      <c r="H34" s="57"/>
      <c r="I34" s="57">
        <v>81.0</v>
      </c>
      <c r="J34" s="57"/>
      <c r="K34" s="57">
        <v>31.0</v>
      </c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>
      <c r="A35" s="59" t="s">
        <v>30</v>
      </c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</row>
    <row r="36">
      <c r="A36" s="63" t="s">
        <v>31</v>
      </c>
      <c r="B36" s="64">
        <f t="shared" ref="B36:B41" si="7">SUM(C36:K36)</f>
        <v>330</v>
      </c>
      <c r="C36" s="65">
        <v>19.0</v>
      </c>
      <c r="D36" s="29"/>
      <c r="E36" s="29">
        <v>105.0</v>
      </c>
      <c r="F36" s="29"/>
      <c r="G36" s="29">
        <v>198.0</v>
      </c>
      <c r="H36" s="65"/>
      <c r="I36" s="65">
        <v>8.0</v>
      </c>
      <c r="J36" s="65"/>
      <c r="K36" s="65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</row>
    <row r="37">
      <c r="A37" s="63" t="s">
        <v>32</v>
      </c>
      <c r="B37" s="64">
        <f t="shared" si="7"/>
        <v>388</v>
      </c>
      <c r="C37" s="29">
        <v>373.0</v>
      </c>
      <c r="D37" s="65"/>
      <c r="E37" s="65"/>
      <c r="F37" s="65"/>
      <c r="G37" s="65">
        <v>1.0</v>
      </c>
      <c r="H37" s="65"/>
      <c r="I37" s="65">
        <v>10.0</v>
      </c>
      <c r="J37" s="65"/>
      <c r="K37" s="65">
        <v>4.0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>
      <c r="A38" s="68" t="s">
        <v>33</v>
      </c>
      <c r="B38" s="64">
        <f t="shared" si="7"/>
        <v>210</v>
      </c>
      <c r="C38" s="65">
        <v>19.0</v>
      </c>
      <c r="D38" s="65"/>
      <c r="E38" s="65">
        <v>2.0</v>
      </c>
      <c r="F38" s="65"/>
      <c r="G38" s="65"/>
      <c r="H38" s="29"/>
      <c r="I38" s="96">
        <v>119.0</v>
      </c>
      <c r="J38" s="65"/>
      <c r="K38" s="65">
        <v>70.0</v>
      </c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</row>
    <row r="39">
      <c r="A39" s="68" t="s">
        <v>34</v>
      </c>
      <c r="B39" s="64">
        <f t="shared" si="7"/>
        <v>37</v>
      </c>
      <c r="C39" s="65"/>
      <c r="D39" s="65"/>
      <c r="E39" s="65"/>
      <c r="F39" s="65"/>
      <c r="G39" s="65">
        <v>1.0</v>
      </c>
      <c r="H39" s="65"/>
      <c r="I39" s="65"/>
      <c r="J39" s="65"/>
      <c r="K39" s="65">
        <v>36.0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>
      <c r="A40" s="63" t="s">
        <v>35</v>
      </c>
      <c r="B40" s="64">
        <f t="shared" si="7"/>
        <v>247</v>
      </c>
      <c r="C40" s="65">
        <f>SUM(C38:C39)</f>
        <v>19</v>
      </c>
      <c r="D40" s="65"/>
      <c r="E40" s="65">
        <f>SUM(E38:E39)</f>
        <v>2</v>
      </c>
      <c r="F40" s="65"/>
      <c r="G40" s="65">
        <f>SUM(G38:G39)</f>
        <v>1</v>
      </c>
      <c r="H40" s="29"/>
      <c r="I40" s="29">
        <f>SUM(I38:I39)</f>
        <v>119</v>
      </c>
      <c r="J40" s="29"/>
      <c r="K40" s="29">
        <f>SUM(K38:K39)</f>
        <v>106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>
      <c r="A41" s="63" t="s">
        <v>36</v>
      </c>
      <c r="B41" s="64">
        <f t="shared" si="7"/>
        <v>55</v>
      </c>
      <c r="C41" s="65"/>
      <c r="D41" s="65"/>
      <c r="E41" s="65"/>
      <c r="F41" s="65"/>
      <c r="G41" s="65"/>
      <c r="H41" s="65"/>
      <c r="I41" s="65">
        <v>55.0</v>
      </c>
      <c r="J41" s="65"/>
      <c r="K41" s="65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  <row r="42">
      <c r="A42" s="71" t="s">
        <v>37</v>
      </c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</row>
    <row r="43">
      <c r="A43" s="75" t="s">
        <v>38</v>
      </c>
      <c r="B43" s="76">
        <f t="shared" ref="B43:B46" si="8">AVERAGE(C43:K43)</f>
        <v>158.8543771</v>
      </c>
      <c r="C43" s="77">
        <v>194.15304136253</v>
      </c>
      <c r="D43" s="77"/>
      <c r="E43" s="77">
        <v>164.507476635513</v>
      </c>
      <c r="F43" s="77"/>
      <c r="G43" s="77">
        <v>166.649</v>
      </c>
      <c r="H43" s="77"/>
      <c r="I43" s="77">
        <v>137.661458333333</v>
      </c>
      <c r="J43" s="77"/>
      <c r="K43" s="77">
        <v>131.300909090909</v>
      </c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</row>
    <row r="44">
      <c r="A44" s="75" t="s">
        <v>39</v>
      </c>
      <c r="B44" s="76">
        <f t="shared" si="8"/>
        <v>129</v>
      </c>
      <c r="C44" s="77">
        <v>129.0</v>
      </c>
      <c r="D44" s="77"/>
      <c r="E44" s="77">
        <v>129.0</v>
      </c>
      <c r="F44" s="77"/>
      <c r="G44" s="77">
        <v>129.0</v>
      </c>
      <c r="H44" s="77"/>
      <c r="I44" s="77">
        <v>129.0</v>
      </c>
      <c r="J44" s="77"/>
      <c r="K44" s="77">
        <v>129.0</v>
      </c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</row>
    <row r="45">
      <c r="A45" s="75" t="s">
        <v>40</v>
      </c>
      <c r="B45" s="76">
        <f t="shared" si="8"/>
        <v>545.98</v>
      </c>
      <c r="C45" s="77">
        <v>598.4</v>
      </c>
      <c r="D45" s="77"/>
      <c r="E45" s="77">
        <v>535.3</v>
      </c>
      <c r="F45" s="77"/>
      <c r="G45" s="77">
        <v>535.3</v>
      </c>
      <c r="H45" s="77"/>
      <c r="I45" s="77">
        <v>581.2</v>
      </c>
      <c r="J45" s="77"/>
      <c r="K45" s="77">
        <v>479.7</v>
      </c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</row>
    <row r="46">
      <c r="A46" s="75" t="s">
        <v>41</v>
      </c>
      <c r="B46" s="76">
        <f t="shared" si="8"/>
        <v>31.52</v>
      </c>
      <c r="C46" s="77">
        <v>0.0</v>
      </c>
      <c r="D46" s="77"/>
      <c r="E46" s="77">
        <v>122.0</v>
      </c>
      <c r="F46" s="77"/>
      <c r="G46" s="77">
        <v>2.3</v>
      </c>
      <c r="H46" s="77"/>
      <c r="I46" s="77">
        <v>2.3</v>
      </c>
      <c r="J46" s="77"/>
      <c r="K46" s="77">
        <v>31.0</v>
      </c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</row>
    <row r="47">
      <c r="A47" s="79" t="s">
        <v>42</v>
      </c>
      <c r="B47" s="80"/>
      <c r="C47" s="81"/>
      <c r="D47" s="82" t="s">
        <v>43</v>
      </c>
      <c r="E47" s="81"/>
      <c r="F47" s="82" t="s">
        <v>111</v>
      </c>
      <c r="G47" s="81"/>
      <c r="H47" s="82" t="s">
        <v>44</v>
      </c>
      <c r="I47" s="81"/>
      <c r="J47" s="82" t="s">
        <v>112</v>
      </c>
      <c r="K47" s="82"/>
      <c r="L47" s="82" t="s">
        <v>113</v>
      </c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</row>
    <row r="48">
      <c r="A48" s="85"/>
      <c r="B48" s="85"/>
      <c r="C48" s="86" t="s">
        <v>114</v>
      </c>
      <c r="D48" s="86" t="s">
        <v>50</v>
      </c>
      <c r="E48" s="86" t="s">
        <v>51</v>
      </c>
      <c r="F48" s="86" t="s">
        <v>52</v>
      </c>
      <c r="G48" s="86" t="s">
        <v>53</v>
      </c>
      <c r="H48" s="86" t="s">
        <v>54</v>
      </c>
      <c r="I48" s="86" t="s">
        <v>55</v>
      </c>
      <c r="J48" s="86" t="s">
        <v>115</v>
      </c>
      <c r="K48" s="86" t="s">
        <v>57</v>
      </c>
      <c r="L48" s="86" t="s">
        <v>58</v>
      </c>
    </row>
    <row r="49">
      <c r="A49" s="85"/>
      <c r="B49" s="85"/>
      <c r="C49" s="86" t="s">
        <v>116</v>
      </c>
      <c r="D49" s="86" t="s">
        <v>117</v>
      </c>
      <c r="E49" s="86" t="s">
        <v>62</v>
      </c>
      <c r="F49" s="86"/>
      <c r="G49" s="86" t="s">
        <v>63</v>
      </c>
      <c r="H49" s="86" t="s">
        <v>58</v>
      </c>
      <c r="I49" s="86" t="s">
        <v>64</v>
      </c>
      <c r="J49" s="86"/>
      <c r="K49" s="86" t="s">
        <v>65</v>
      </c>
      <c r="L49" s="86" t="s">
        <v>52</v>
      </c>
    </row>
    <row r="50">
      <c r="A50" s="85"/>
      <c r="B50" s="85"/>
      <c r="C50" s="86" t="s">
        <v>60</v>
      </c>
      <c r="D50" s="86" t="s">
        <v>72</v>
      </c>
      <c r="E50" s="86" t="s">
        <v>70</v>
      </c>
      <c r="F50" s="86"/>
      <c r="G50" s="86" t="s">
        <v>71</v>
      </c>
      <c r="H50" s="86"/>
      <c r="I50" s="86" t="s">
        <v>73</v>
      </c>
      <c r="J50" s="86"/>
      <c r="K50" s="86" t="s">
        <v>74</v>
      </c>
    </row>
    <row r="51">
      <c r="A51" s="85"/>
      <c r="B51" s="85"/>
      <c r="C51" s="86" t="s">
        <v>118</v>
      </c>
      <c r="D51" s="86" t="s">
        <v>69</v>
      </c>
      <c r="E51" s="86" t="s">
        <v>77</v>
      </c>
      <c r="F51" s="86"/>
      <c r="G51" s="86" t="s">
        <v>78</v>
      </c>
      <c r="H51" s="86"/>
      <c r="I51" s="86" t="s">
        <v>80</v>
      </c>
      <c r="J51" s="86"/>
      <c r="K51" s="86" t="s">
        <v>81</v>
      </c>
    </row>
    <row r="52">
      <c r="A52" s="85"/>
      <c r="B52" s="85"/>
      <c r="C52" s="86" t="s">
        <v>68</v>
      </c>
      <c r="D52" s="86"/>
      <c r="E52" s="86" t="s">
        <v>84</v>
      </c>
      <c r="F52" s="86"/>
      <c r="G52" s="86" t="s">
        <v>85</v>
      </c>
      <c r="H52" s="86"/>
      <c r="I52" s="86" t="s">
        <v>86</v>
      </c>
      <c r="J52" s="86"/>
      <c r="K52" s="86" t="s">
        <v>87</v>
      </c>
    </row>
    <row r="53">
      <c r="A53" s="85"/>
      <c r="B53" s="85"/>
      <c r="C53" s="86" t="s">
        <v>119</v>
      </c>
      <c r="D53" s="86"/>
      <c r="E53" s="86" t="s">
        <v>95</v>
      </c>
      <c r="F53" s="86"/>
      <c r="G53" s="86" t="s">
        <v>91</v>
      </c>
      <c r="H53" s="86"/>
      <c r="I53" s="86" t="s">
        <v>92</v>
      </c>
      <c r="J53" s="85"/>
      <c r="K53" s="85"/>
    </row>
    <row r="54">
      <c r="A54" s="85"/>
      <c r="B54" s="85"/>
      <c r="C54" s="86" t="s">
        <v>120</v>
      </c>
      <c r="D54" s="86"/>
      <c r="E54" s="86" t="s">
        <v>90</v>
      </c>
      <c r="F54" s="86"/>
      <c r="G54" s="86" t="s">
        <v>96</v>
      </c>
      <c r="H54" s="85"/>
      <c r="I54" s="85"/>
      <c r="J54" s="85"/>
      <c r="K54" s="85"/>
    </row>
    <row r="55">
      <c r="A55" s="85"/>
      <c r="B55" s="85"/>
      <c r="C55" s="86" t="s">
        <v>121</v>
      </c>
      <c r="F55" s="86"/>
      <c r="G55" s="86" t="s">
        <v>99</v>
      </c>
      <c r="H55" s="85"/>
      <c r="I55" s="85"/>
      <c r="J55" s="85"/>
      <c r="K55" s="85"/>
    </row>
    <row r="56">
      <c r="A56" s="85"/>
      <c r="B56" s="85"/>
      <c r="C56" s="86" t="s">
        <v>122</v>
      </c>
      <c r="D56" s="85"/>
      <c r="E56" s="85"/>
      <c r="F56" s="86"/>
      <c r="G56" s="86" t="s">
        <v>101</v>
      </c>
      <c r="H56" s="85"/>
      <c r="I56" s="85"/>
      <c r="J56" s="85"/>
      <c r="K56" s="85"/>
    </row>
    <row r="57">
      <c r="A57" s="85"/>
      <c r="B57" s="85"/>
      <c r="C57" s="86" t="s">
        <v>123</v>
      </c>
      <c r="D57" s="85"/>
      <c r="E57" s="85"/>
      <c r="F57" s="86"/>
      <c r="G57" s="86" t="s">
        <v>104</v>
      </c>
      <c r="H57" s="85"/>
      <c r="I57" s="85"/>
      <c r="J57" s="85"/>
      <c r="K57" s="85"/>
    </row>
    <row r="58">
      <c r="A58" s="85"/>
      <c r="B58" s="85"/>
      <c r="C58" s="86" t="s">
        <v>124</v>
      </c>
      <c r="F58" s="86"/>
      <c r="G58" s="86" t="s">
        <v>107</v>
      </c>
    </row>
    <row r="59">
      <c r="A59" s="85"/>
      <c r="B59" s="85"/>
      <c r="C59" s="86" t="s">
        <v>125</v>
      </c>
      <c r="F59" s="86"/>
      <c r="G59" s="86" t="s">
        <v>90</v>
      </c>
      <c r="H59" s="85"/>
      <c r="I59" s="85"/>
      <c r="J59" s="85"/>
      <c r="K59" s="85"/>
    </row>
    <row r="60">
      <c r="A60" s="85"/>
      <c r="B60" s="85"/>
      <c r="C60" s="86" t="s">
        <v>98</v>
      </c>
      <c r="D60" s="85"/>
      <c r="E60" s="85"/>
      <c r="F60" s="85"/>
      <c r="G60" s="85"/>
      <c r="H60" s="85"/>
      <c r="I60" s="85"/>
      <c r="J60" s="85"/>
      <c r="K60" s="85"/>
    </row>
    <row r="61">
      <c r="A61" s="85"/>
      <c r="B61" s="85"/>
      <c r="C61" s="86" t="s">
        <v>109</v>
      </c>
      <c r="D61" s="85"/>
      <c r="E61" s="85"/>
      <c r="F61" s="85"/>
      <c r="G61" s="85"/>
      <c r="H61" s="85"/>
      <c r="I61" s="85"/>
      <c r="J61" s="85"/>
      <c r="K61" s="85"/>
    </row>
    <row r="62">
      <c r="A62" s="85"/>
      <c r="B62" s="85"/>
      <c r="C62" s="86" t="s">
        <v>126</v>
      </c>
      <c r="D62" s="85"/>
      <c r="E62" s="85"/>
      <c r="F62" s="85"/>
      <c r="G62" s="85"/>
      <c r="H62" s="85"/>
      <c r="I62" s="85"/>
      <c r="J62" s="85"/>
      <c r="K62" s="85"/>
    </row>
    <row r="63">
      <c r="A63" s="85"/>
      <c r="B63" s="85"/>
      <c r="C63" s="86" t="s">
        <v>127</v>
      </c>
      <c r="F63" s="85"/>
      <c r="G63" s="85"/>
      <c r="H63" s="85"/>
      <c r="I63" s="85"/>
      <c r="J63" s="85"/>
      <c r="K63" s="85"/>
    </row>
    <row r="64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</row>
    <row r="65">
      <c r="A65" s="89"/>
      <c r="B65" s="90"/>
      <c r="C65" s="91"/>
      <c r="D65" s="87"/>
      <c r="E65" s="87"/>
      <c r="F65" s="87"/>
      <c r="G65" s="87"/>
      <c r="H65" s="87"/>
      <c r="I65" s="87"/>
      <c r="J65" s="85"/>
      <c r="K65" s="85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</row>
    <row r="66">
      <c r="A66" s="92"/>
      <c r="B66" s="90"/>
      <c r="C66" s="91"/>
      <c r="D66" s="87"/>
      <c r="E66" s="87"/>
      <c r="F66" s="87"/>
      <c r="G66" s="87"/>
      <c r="H66" s="87"/>
      <c r="I66" s="87"/>
      <c r="J66" s="88"/>
      <c r="K66" s="88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</row>
    <row r="67">
      <c r="A67" s="92"/>
      <c r="B67" s="90"/>
      <c r="C67" s="91"/>
      <c r="D67" s="87"/>
      <c r="E67" s="87"/>
      <c r="F67" s="87"/>
      <c r="G67" s="87"/>
      <c r="H67" s="87"/>
      <c r="I67" s="87"/>
      <c r="J67" s="88"/>
      <c r="K67" s="88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</row>
    <row r="68">
      <c r="A68" s="92"/>
      <c r="B68" s="90"/>
      <c r="C68" s="91"/>
      <c r="D68" s="91"/>
      <c r="E68" s="91"/>
      <c r="F68" s="87"/>
      <c r="G68" s="87"/>
      <c r="H68" s="87"/>
      <c r="I68" s="87"/>
      <c r="J68" s="88"/>
      <c r="K68" s="88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</row>
    <row r="69">
      <c r="A69" s="92"/>
      <c r="B69" s="90"/>
      <c r="C69" s="91"/>
      <c r="D69" s="87"/>
      <c r="E69" s="87"/>
      <c r="F69" s="87"/>
      <c r="G69" s="87"/>
      <c r="H69" s="91"/>
      <c r="I69" s="91"/>
      <c r="J69" s="88"/>
      <c r="K69" s="88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</row>
    <row r="70">
      <c r="A70" s="92"/>
      <c r="B70" s="90"/>
      <c r="C70" s="91"/>
      <c r="D70" s="87"/>
      <c r="E70" s="87"/>
      <c r="F70" s="87"/>
      <c r="G70" s="87"/>
      <c r="H70" s="87"/>
      <c r="I70" s="87"/>
      <c r="J70" s="87"/>
      <c r="K70" s="87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</row>
    <row r="71">
      <c r="A71" s="92"/>
      <c r="B71" s="90"/>
      <c r="C71" s="91"/>
      <c r="D71" s="87"/>
      <c r="E71" s="87"/>
      <c r="F71" s="87"/>
      <c r="G71" s="87"/>
      <c r="H71" s="87"/>
      <c r="I71" s="87"/>
      <c r="J71" s="87"/>
      <c r="K71" s="87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</row>
    <row r="72">
      <c r="A72" s="92"/>
      <c r="B72" s="90"/>
      <c r="C72" s="91"/>
      <c r="D72" s="91"/>
      <c r="E72" s="91"/>
      <c r="F72" s="87"/>
      <c r="G72" s="87"/>
      <c r="H72" s="87"/>
      <c r="I72" s="87"/>
      <c r="J72" s="87"/>
      <c r="K72" s="87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</row>
    <row r="73">
      <c r="A73" s="92"/>
      <c r="B73" s="90"/>
      <c r="C73" s="91"/>
      <c r="D73" s="91"/>
      <c r="E73" s="91"/>
      <c r="F73" s="91"/>
      <c r="G73" s="91"/>
      <c r="H73" s="87"/>
      <c r="I73" s="87"/>
      <c r="J73" s="87"/>
      <c r="K73" s="87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</row>
    <row r="74">
      <c r="A74" s="92"/>
      <c r="B74" s="90"/>
      <c r="C74" s="91"/>
      <c r="D74" s="91"/>
      <c r="E74" s="91"/>
      <c r="F74" s="91"/>
      <c r="G74" s="91"/>
      <c r="H74" s="87"/>
      <c r="I74" s="87"/>
      <c r="J74" s="87"/>
      <c r="K74" s="87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</row>
    <row r="75">
      <c r="A75" s="92"/>
      <c r="B75" s="90"/>
      <c r="C75" s="91"/>
      <c r="D75" s="87"/>
      <c r="E75" s="87"/>
      <c r="F75" s="92"/>
      <c r="G75" s="92"/>
      <c r="H75" s="87"/>
      <c r="I75" s="87"/>
      <c r="J75" s="87"/>
      <c r="K75" s="87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</row>
    <row r="76">
      <c r="A76" s="92"/>
      <c r="B76" s="90"/>
      <c r="C76" s="91"/>
      <c r="D76" s="87"/>
      <c r="E76" s="87"/>
      <c r="F76" s="92"/>
      <c r="G76" s="92"/>
      <c r="H76" s="87"/>
      <c r="I76" s="87"/>
      <c r="J76" s="87"/>
      <c r="K76" s="87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</row>
    <row r="77">
      <c r="A77" s="92"/>
      <c r="B77" s="90"/>
      <c r="C77" s="91"/>
      <c r="D77" s="91"/>
      <c r="E77" s="91"/>
      <c r="F77" s="92"/>
      <c r="G77" s="92"/>
      <c r="H77" s="91"/>
      <c r="I77" s="91"/>
      <c r="J77" s="91"/>
      <c r="K77" s="91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</row>
    <row r="78">
      <c r="A78" s="92"/>
      <c r="B78" s="90"/>
      <c r="C78" s="91"/>
      <c r="D78" s="87"/>
      <c r="E78" s="87"/>
      <c r="F78" s="92"/>
      <c r="G78" s="92"/>
      <c r="H78" s="87"/>
      <c r="I78" s="87"/>
      <c r="J78" s="87"/>
      <c r="K78" s="87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</row>
    <row r="79">
      <c r="A79" s="92"/>
      <c r="B79" s="90"/>
      <c r="C79" s="91"/>
      <c r="D79" s="91"/>
      <c r="E79" s="91"/>
      <c r="F79" s="92"/>
      <c r="G79" s="92"/>
      <c r="H79" s="87"/>
      <c r="I79" s="87"/>
      <c r="J79" s="87"/>
      <c r="K79" s="87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</row>
    <row r="80">
      <c r="A80" s="92"/>
      <c r="B80" s="90"/>
      <c r="C80" s="91"/>
      <c r="D80" s="87"/>
      <c r="E80" s="87"/>
      <c r="F80" s="93"/>
      <c r="G80" s="93"/>
      <c r="H80" s="91"/>
      <c r="I80" s="91"/>
      <c r="J80" s="91"/>
      <c r="K80" s="91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</row>
    <row r="81">
      <c r="A81" s="92"/>
      <c r="B81" s="90"/>
      <c r="C81" s="91"/>
      <c r="D81" s="87"/>
      <c r="E81" s="87"/>
      <c r="F81" s="92"/>
      <c r="G81" s="92"/>
      <c r="H81" s="87"/>
      <c r="I81" s="87"/>
      <c r="J81" s="87"/>
      <c r="K81" s="87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</row>
    <row r="82">
      <c r="A82" s="92"/>
      <c r="B82" s="90"/>
      <c r="C82" s="91"/>
      <c r="D82" s="87"/>
      <c r="E82" s="87"/>
      <c r="F82" s="93"/>
      <c r="G82" s="93"/>
      <c r="H82" s="87"/>
      <c r="I82" s="87"/>
      <c r="J82" s="87"/>
      <c r="K82" s="87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</row>
    <row r="83">
      <c r="A83" s="92"/>
      <c r="B83" s="90"/>
      <c r="C83" s="91"/>
      <c r="D83" s="92"/>
      <c r="E83" s="92"/>
      <c r="F83" s="92"/>
      <c r="G83" s="92"/>
      <c r="H83" s="87"/>
      <c r="I83" s="87"/>
      <c r="J83" s="87"/>
      <c r="K83" s="87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</row>
    <row r="84">
      <c r="A84" s="92"/>
      <c r="B84" s="90"/>
      <c r="C84" s="91"/>
      <c r="D84" s="92"/>
      <c r="E84" s="92"/>
      <c r="F84" s="92"/>
      <c r="G84" s="92"/>
      <c r="H84" s="87"/>
      <c r="I84" s="87"/>
      <c r="J84" s="87"/>
      <c r="K84" s="87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</row>
    <row r="85">
      <c r="A85" s="92"/>
      <c r="B85" s="90"/>
      <c r="C85" s="87"/>
      <c r="D85" s="93"/>
      <c r="E85" s="93"/>
      <c r="F85" s="92"/>
      <c r="G85" s="92"/>
      <c r="H85" s="87"/>
      <c r="I85" s="87"/>
      <c r="J85" s="87"/>
      <c r="K85" s="87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</row>
    <row r="86">
      <c r="A86" s="94"/>
      <c r="B86" s="95"/>
    </row>
    <row r="87">
      <c r="A87" s="94"/>
      <c r="B87" s="95"/>
    </row>
    <row r="88">
      <c r="A88" s="94"/>
      <c r="B88" s="95"/>
    </row>
    <row r="89">
      <c r="A89" s="94"/>
      <c r="B89" s="95"/>
    </row>
    <row r="90">
      <c r="A90" s="94"/>
      <c r="B90" s="95"/>
    </row>
    <row r="91">
      <c r="A91" s="94"/>
      <c r="B91" s="95"/>
    </row>
    <row r="92">
      <c r="A92" s="94"/>
      <c r="B92" s="95"/>
    </row>
    <row r="93">
      <c r="A93" s="94"/>
      <c r="B93" s="95"/>
    </row>
    <row r="94">
      <c r="A94" s="94"/>
      <c r="B94" s="95"/>
    </row>
    <row r="95">
      <c r="A95" s="94"/>
      <c r="B95" s="95"/>
    </row>
    <row r="96">
      <c r="A96" s="94"/>
      <c r="B96" s="95"/>
    </row>
    <row r="97">
      <c r="A97" s="94"/>
      <c r="B97" s="95"/>
    </row>
    <row r="98">
      <c r="A98" s="94"/>
      <c r="B98" s="95"/>
    </row>
    <row r="99">
      <c r="A99" s="94"/>
      <c r="B99" s="95"/>
    </row>
    <row r="100">
      <c r="A100" s="94"/>
      <c r="B100" s="95"/>
    </row>
    <row r="101">
      <c r="A101" s="94"/>
      <c r="B101" s="95"/>
    </row>
    <row r="102">
      <c r="A102" s="94"/>
      <c r="B102" s="95"/>
    </row>
    <row r="103">
      <c r="A103" s="94"/>
      <c r="B103" s="95"/>
    </row>
    <row r="104">
      <c r="A104" s="94"/>
      <c r="B104" s="95"/>
    </row>
    <row r="105">
      <c r="A105" s="94"/>
      <c r="B105" s="95"/>
    </row>
    <row r="106">
      <c r="A106" s="94"/>
      <c r="B106" s="95"/>
    </row>
    <row r="107">
      <c r="A107" s="94"/>
      <c r="B107" s="95"/>
    </row>
    <row r="108">
      <c r="A108" s="94"/>
      <c r="B108" s="95"/>
    </row>
    <row r="109">
      <c r="A109" s="94"/>
      <c r="B109" s="95"/>
    </row>
    <row r="110">
      <c r="A110" s="94"/>
      <c r="B110" s="95"/>
    </row>
    <row r="111">
      <c r="A111" s="94"/>
      <c r="B111" s="95"/>
    </row>
    <row r="112">
      <c r="A112" s="94"/>
      <c r="B112" s="95"/>
    </row>
    <row r="113">
      <c r="A113" s="94"/>
      <c r="B113" s="95"/>
    </row>
    <row r="114">
      <c r="A114" s="94"/>
      <c r="B114" s="95"/>
    </row>
    <row r="115">
      <c r="A115" s="94"/>
      <c r="B115" s="95"/>
    </row>
    <row r="116">
      <c r="A116" s="94"/>
      <c r="B116" s="95"/>
    </row>
    <row r="117">
      <c r="A117" s="94"/>
      <c r="B117" s="95"/>
    </row>
    <row r="118">
      <c r="A118" s="94"/>
      <c r="B118" s="95"/>
    </row>
    <row r="119">
      <c r="A119" s="94"/>
      <c r="B119" s="95"/>
    </row>
    <row r="120">
      <c r="A120" s="94"/>
      <c r="B120" s="95"/>
    </row>
    <row r="121">
      <c r="A121" s="94"/>
      <c r="B121" s="95"/>
    </row>
    <row r="122">
      <c r="A122" s="94"/>
      <c r="B122" s="95"/>
    </row>
    <row r="123">
      <c r="A123" s="94"/>
      <c r="B123" s="95"/>
    </row>
    <row r="124">
      <c r="A124" s="94"/>
      <c r="B124" s="95"/>
    </row>
    <row r="125">
      <c r="A125" s="94"/>
      <c r="B125" s="95"/>
    </row>
    <row r="126">
      <c r="A126" s="94"/>
      <c r="B126" s="95"/>
    </row>
    <row r="127">
      <c r="A127" s="94"/>
      <c r="B127" s="95"/>
    </row>
    <row r="128">
      <c r="A128" s="94"/>
      <c r="B128" s="95"/>
    </row>
    <row r="129">
      <c r="A129" s="94"/>
      <c r="B129" s="95"/>
    </row>
    <row r="130">
      <c r="A130" s="94"/>
      <c r="B130" s="95"/>
    </row>
    <row r="131">
      <c r="A131" s="94"/>
      <c r="B131" s="95"/>
    </row>
    <row r="132">
      <c r="A132" s="94"/>
      <c r="B132" s="95"/>
    </row>
    <row r="133">
      <c r="A133" s="94"/>
      <c r="B133" s="95"/>
    </row>
    <row r="134">
      <c r="A134" s="94"/>
      <c r="B134" s="95"/>
    </row>
    <row r="135">
      <c r="A135" s="94"/>
      <c r="B135" s="95"/>
    </row>
    <row r="136">
      <c r="A136" s="94"/>
      <c r="B136" s="95"/>
    </row>
    <row r="137">
      <c r="A137" s="94"/>
      <c r="B137" s="95"/>
    </row>
    <row r="138">
      <c r="A138" s="94"/>
      <c r="B138" s="95"/>
    </row>
    <row r="139">
      <c r="A139" s="94"/>
      <c r="B139" s="95"/>
    </row>
    <row r="140">
      <c r="A140" s="94"/>
      <c r="B140" s="95"/>
    </row>
    <row r="141">
      <c r="A141" s="94"/>
      <c r="B141" s="95"/>
    </row>
    <row r="142">
      <c r="A142" s="94"/>
      <c r="B142" s="95"/>
    </row>
    <row r="143">
      <c r="A143" s="94"/>
      <c r="B143" s="95"/>
    </row>
    <row r="144">
      <c r="A144" s="94"/>
      <c r="B144" s="95"/>
    </row>
    <row r="145">
      <c r="A145" s="94"/>
      <c r="B145" s="95"/>
    </row>
    <row r="146">
      <c r="A146" s="94"/>
      <c r="B146" s="95"/>
    </row>
    <row r="147">
      <c r="A147" s="94"/>
      <c r="B147" s="95"/>
    </row>
    <row r="148">
      <c r="A148" s="94"/>
      <c r="B148" s="95"/>
    </row>
    <row r="149">
      <c r="A149" s="94"/>
      <c r="B149" s="95"/>
    </row>
    <row r="150">
      <c r="A150" s="94"/>
      <c r="B150" s="95"/>
    </row>
    <row r="151">
      <c r="A151" s="94"/>
      <c r="B151" s="95"/>
    </row>
    <row r="152">
      <c r="A152" s="94"/>
      <c r="B152" s="95"/>
    </row>
    <row r="153">
      <c r="A153" s="94"/>
      <c r="B153" s="95"/>
    </row>
    <row r="154">
      <c r="A154" s="94"/>
      <c r="B154" s="95"/>
    </row>
    <row r="155">
      <c r="A155" s="94"/>
      <c r="B155" s="95"/>
    </row>
    <row r="156">
      <c r="A156" s="94"/>
      <c r="B156" s="95"/>
    </row>
    <row r="157">
      <c r="A157" s="94"/>
      <c r="B157" s="95"/>
    </row>
    <row r="158">
      <c r="A158" s="94"/>
      <c r="B158" s="95"/>
    </row>
    <row r="159">
      <c r="A159" s="94"/>
      <c r="B159" s="95"/>
    </row>
    <row r="160">
      <c r="A160" s="94"/>
      <c r="B160" s="95"/>
    </row>
    <row r="161">
      <c r="A161" s="94"/>
      <c r="B161" s="95"/>
    </row>
    <row r="162">
      <c r="A162" s="94"/>
      <c r="B162" s="95"/>
    </row>
    <row r="163">
      <c r="A163" s="94"/>
      <c r="B163" s="95"/>
    </row>
    <row r="164">
      <c r="A164" s="94"/>
      <c r="B164" s="95"/>
    </row>
    <row r="165">
      <c r="A165" s="94"/>
      <c r="B165" s="95"/>
    </row>
    <row r="166">
      <c r="A166" s="94"/>
      <c r="B166" s="95"/>
    </row>
    <row r="167">
      <c r="A167" s="94"/>
      <c r="B167" s="95"/>
    </row>
    <row r="168">
      <c r="A168" s="94"/>
      <c r="B168" s="95"/>
    </row>
    <row r="169">
      <c r="A169" s="94"/>
      <c r="B169" s="95"/>
    </row>
    <row r="170">
      <c r="A170" s="94"/>
      <c r="B170" s="95"/>
    </row>
    <row r="171">
      <c r="A171" s="94"/>
      <c r="B171" s="95"/>
    </row>
    <row r="172">
      <c r="A172" s="94"/>
      <c r="B172" s="95"/>
    </row>
    <row r="173">
      <c r="A173" s="94"/>
      <c r="B173" s="95"/>
    </row>
    <row r="174">
      <c r="A174" s="94"/>
      <c r="B174" s="95"/>
    </row>
    <row r="175">
      <c r="A175" s="94"/>
      <c r="B175" s="95"/>
    </row>
    <row r="176">
      <c r="A176" s="94"/>
      <c r="B176" s="95"/>
    </row>
    <row r="177">
      <c r="A177" s="94"/>
      <c r="B177" s="95"/>
    </row>
    <row r="178">
      <c r="A178" s="94"/>
      <c r="B178" s="95"/>
    </row>
    <row r="179">
      <c r="A179" s="94"/>
      <c r="B179" s="95"/>
    </row>
    <row r="180">
      <c r="A180" s="94"/>
      <c r="B180" s="95"/>
    </row>
    <row r="181">
      <c r="A181" s="94"/>
      <c r="B181" s="95"/>
    </row>
    <row r="182">
      <c r="A182" s="94"/>
      <c r="B182" s="95"/>
    </row>
    <row r="183">
      <c r="A183" s="94"/>
      <c r="B183" s="95"/>
    </row>
    <row r="184">
      <c r="A184" s="94"/>
      <c r="B184" s="95"/>
    </row>
    <row r="185">
      <c r="A185" s="94"/>
      <c r="B185" s="95"/>
    </row>
    <row r="186">
      <c r="A186" s="94"/>
      <c r="B186" s="95"/>
    </row>
    <row r="187">
      <c r="A187" s="94"/>
      <c r="B187" s="95"/>
    </row>
    <row r="188">
      <c r="A188" s="94"/>
      <c r="B188" s="95"/>
    </row>
    <row r="189">
      <c r="A189" s="94"/>
      <c r="B189" s="95"/>
    </row>
    <row r="190">
      <c r="A190" s="94"/>
      <c r="B190" s="95"/>
    </row>
    <row r="191">
      <c r="A191" s="94"/>
      <c r="B191" s="95"/>
    </row>
    <row r="192">
      <c r="A192" s="94"/>
      <c r="B192" s="95"/>
    </row>
    <row r="193">
      <c r="A193" s="94"/>
      <c r="B193" s="95"/>
    </row>
    <row r="194">
      <c r="A194" s="94"/>
      <c r="B194" s="95"/>
    </row>
    <row r="195">
      <c r="A195" s="94"/>
      <c r="B195" s="95"/>
    </row>
    <row r="196">
      <c r="A196" s="94"/>
      <c r="B196" s="95"/>
    </row>
    <row r="197">
      <c r="A197" s="94"/>
      <c r="B197" s="95"/>
    </row>
    <row r="198">
      <c r="A198" s="94"/>
      <c r="B198" s="95"/>
    </row>
    <row r="199">
      <c r="A199" s="94"/>
      <c r="B199" s="95"/>
    </row>
    <row r="200">
      <c r="A200" s="94"/>
      <c r="B200" s="95"/>
    </row>
    <row r="201">
      <c r="A201" s="94"/>
      <c r="B201" s="95"/>
    </row>
    <row r="202">
      <c r="A202" s="94"/>
      <c r="B202" s="95"/>
    </row>
    <row r="203">
      <c r="A203" s="94"/>
      <c r="B203" s="95"/>
    </row>
    <row r="204">
      <c r="A204" s="94"/>
      <c r="B204" s="95"/>
    </row>
    <row r="205">
      <c r="A205" s="94"/>
      <c r="B205" s="95"/>
    </row>
    <row r="206">
      <c r="A206" s="94"/>
      <c r="B206" s="95"/>
    </row>
    <row r="207">
      <c r="A207" s="94"/>
      <c r="B207" s="95"/>
    </row>
    <row r="208">
      <c r="A208" s="94"/>
      <c r="B208" s="95"/>
    </row>
    <row r="209">
      <c r="A209" s="94"/>
      <c r="B209" s="95"/>
    </row>
    <row r="210">
      <c r="A210" s="94"/>
      <c r="B210" s="95"/>
    </row>
    <row r="211">
      <c r="A211" s="94"/>
      <c r="B211" s="95"/>
    </row>
    <row r="212">
      <c r="A212" s="94"/>
      <c r="B212" s="95"/>
    </row>
    <row r="213">
      <c r="A213" s="94"/>
      <c r="B213" s="95"/>
    </row>
    <row r="214">
      <c r="A214" s="94"/>
      <c r="B214" s="95"/>
    </row>
    <row r="215">
      <c r="A215" s="94"/>
      <c r="B215" s="95"/>
    </row>
    <row r="216">
      <c r="A216" s="94"/>
      <c r="B216" s="95"/>
    </row>
    <row r="217">
      <c r="A217" s="94"/>
      <c r="B217" s="95"/>
    </row>
    <row r="218">
      <c r="A218" s="94"/>
      <c r="B218" s="95"/>
    </row>
    <row r="219">
      <c r="A219" s="94"/>
      <c r="B219" s="95"/>
    </row>
    <row r="220">
      <c r="A220" s="94"/>
      <c r="B220" s="95"/>
    </row>
    <row r="221">
      <c r="A221" s="94"/>
      <c r="B221" s="95"/>
    </row>
    <row r="222">
      <c r="A222" s="94"/>
      <c r="B222" s="95"/>
    </row>
    <row r="223">
      <c r="A223" s="94"/>
      <c r="B223" s="95"/>
    </row>
    <row r="224">
      <c r="A224" s="94"/>
      <c r="B224" s="95"/>
    </row>
    <row r="225">
      <c r="A225" s="94"/>
      <c r="B225" s="95"/>
    </row>
    <row r="226">
      <c r="A226" s="94"/>
      <c r="B226" s="95"/>
    </row>
    <row r="227">
      <c r="A227" s="94"/>
      <c r="B227" s="95"/>
    </row>
    <row r="228">
      <c r="A228" s="94"/>
      <c r="B228" s="95"/>
    </row>
    <row r="229">
      <c r="A229" s="94"/>
      <c r="B229" s="95"/>
    </row>
    <row r="230">
      <c r="A230" s="94"/>
      <c r="B230" s="95"/>
    </row>
    <row r="231">
      <c r="A231" s="94"/>
      <c r="B231" s="95"/>
    </row>
    <row r="232">
      <c r="A232" s="94"/>
      <c r="B232" s="95"/>
    </row>
    <row r="233">
      <c r="A233" s="94"/>
      <c r="B233" s="95"/>
    </row>
    <row r="234">
      <c r="A234" s="94"/>
      <c r="B234" s="95"/>
    </row>
    <row r="235">
      <c r="A235" s="94"/>
      <c r="B235" s="95"/>
    </row>
    <row r="236">
      <c r="A236" s="94"/>
      <c r="B236" s="95"/>
    </row>
    <row r="237">
      <c r="A237" s="94"/>
      <c r="B237" s="95"/>
    </row>
    <row r="238">
      <c r="A238" s="94"/>
      <c r="B238" s="95"/>
    </row>
    <row r="239">
      <c r="A239" s="94"/>
      <c r="B239" s="95"/>
    </row>
    <row r="240">
      <c r="A240" s="94"/>
      <c r="B240" s="95"/>
    </row>
    <row r="241">
      <c r="A241" s="94"/>
      <c r="B241" s="95"/>
    </row>
    <row r="242">
      <c r="A242" s="94"/>
      <c r="B242" s="95"/>
    </row>
    <row r="243">
      <c r="A243" s="94"/>
      <c r="B243" s="95"/>
    </row>
    <row r="244">
      <c r="A244" s="94"/>
      <c r="B244" s="95"/>
    </row>
    <row r="245">
      <c r="A245" s="94"/>
      <c r="B245" s="95"/>
    </row>
    <row r="246">
      <c r="A246" s="94"/>
      <c r="B246" s="95"/>
    </row>
    <row r="247">
      <c r="A247" s="94"/>
      <c r="B247" s="95"/>
    </row>
    <row r="248">
      <c r="A248" s="94"/>
      <c r="B248" s="95"/>
    </row>
    <row r="249">
      <c r="A249" s="94"/>
      <c r="B249" s="95"/>
    </row>
    <row r="250">
      <c r="A250" s="94"/>
      <c r="B250" s="95"/>
    </row>
    <row r="251">
      <c r="A251" s="94"/>
      <c r="B251" s="95"/>
    </row>
    <row r="252">
      <c r="A252" s="94"/>
      <c r="B252" s="95"/>
    </row>
    <row r="253">
      <c r="A253" s="94"/>
      <c r="B253" s="95"/>
    </row>
    <row r="254">
      <c r="A254" s="94"/>
      <c r="B254" s="95"/>
    </row>
    <row r="255">
      <c r="A255" s="94"/>
      <c r="B255" s="95"/>
    </row>
    <row r="256">
      <c r="A256" s="94"/>
      <c r="B256" s="95"/>
    </row>
    <row r="257">
      <c r="A257" s="94"/>
      <c r="B257" s="95"/>
    </row>
    <row r="258">
      <c r="A258" s="94"/>
      <c r="B258" s="95"/>
    </row>
    <row r="259">
      <c r="A259" s="94"/>
      <c r="B259" s="95"/>
    </row>
    <row r="260">
      <c r="A260" s="94"/>
      <c r="B260" s="95"/>
    </row>
    <row r="261">
      <c r="A261" s="94"/>
      <c r="B261" s="95"/>
    </row>
    <row r="262">
      <c r="A262" s="94"/>
      <c r="B262" s="95"/>
    </row>
    <row r="263">
      <c r="A263" s="94"/>
      <c r="B263" s="95"/>
    </row>
    <row r="264">
      <c r="A264" s="94"/>
      <c r="B264" s="95"/>
    </row>
    <row r="265">
      <c r="A265" s="94"/>
      <c r="B265" s="95"/>
    </row>
    <row r="266">
      <c r="A266" s="94"/>
      <c r="B266" s="95"/>
    </row>
    <row r="267">
      <c r="A267" s="94"/>
      <c r="B267" s="95"/>
    </row>
    <row r="268">
      <c r="A268" s="94"/>
      <c r="B268" s="95"/>
    </row>
    <row r="269">
      <c r="A269" s="94"/>
      <c r="B269" s="95"/>
    </row>
    <row r="270">
      <c r="A270" s="94"/>
      <c r="B270" s="95"/>
    </row>
    <row r="271">
      <c r="A271" s="94"/>
      <c r="B271" s="95"/>
    </row>
    <row r="272">
      <c r="A272" s="94"/>
      <c r="B272" s="95"/>
    </row>
    <row r="273">
      <c r="A273" s="94"/>
      <c r="B273" s="95"/>
    </row>
    <row r="274">
      <c r="A274" s="94"/>
      <c r="B274" s="95"/>
    </row>
    <row r="275">
      <c r="A275" s="94"/>
      <c r="B275" s="95"/>
    </row>
    <row r="276">
      <c r="A276" s="94"/>
      <c r="B276" s="95"/>
    </row>
    <row r="277">
      <c r="A277" s="94"/>
      <c r="B277" s="95"/>
    </row>
    <row r="278">
      <c r="A278" s="94"/>
      <c r="B278" s="95"/>
    </row>
    <row r="279">
      <c r="A279" s="94"/>
      <c r="B279" s="95"/>
    </row>
    <row r="280">
      <c r="A280" s="94"/>
      <c r="B280" s="95"/>
    </row>
    <row r="281">
      <c r="A281" s="94"/>
      <c r="B281" s="95"/>
    </row>
    <row r="282">
      <c r="A282" s="94"/>
      <c r="B282" s="95"/>
    </row>
    <row r="283">
      <c r="A283" s="94"/>
      <c r="B283" s="95"/>
    </row>
    <row r="284">
      <c r="A284" s="94"/>
      <c r="B284" s="95"/>
    </row>
    <row r="285">
      <c r="A285" s="94"/>
      <c r="B285" s="95"/>
    </row>
    <row r="286">
      <c r="A286" s="94"/>
      <c r="B286" s="95"/>
    </row>
    <row r="287">
      <c r="A287" s="94"/>
      <c r="B287" s="95"/>
    </row>
    <row r="288">
      <c r="A288" s="94"/>
      <c r="B288" s="95"/>
    </row>
    <row r="289">
      <c r="A289" s="94"/>
      <c r="B289" s="95"/>
    </row>
    <row r="290">
      <c r="A290" s="94"/>
      <c r="B290" s="95"/>
    </row>
    <row r="291">
      <c r="A291" s="94"/>
      <c r="B291" s="95"/>
    </row>
    <row r="292">
      <c r="A292" s="94"/>
      <c r="B292" s="95"/>
    </row>
    <row r="293">
      <c r="A293" s="94"/>
      <c r="B293" s="95"/>
    </row>
    <row r="294">
      <c r="A294" s="94"/>
      <c r="B294" s="95"/>
    </row>
    <row r="295">
      <c r="A295" s="94"/>
      <c r="B295" s="95"/>
    </row>
    <row r="296">
      <c r="A296" s="94"/>
      <c r="B296" s="95"/>
    </row>
    <row r="297">
      <c r="A297" s="94"/>
      <c r="B297" s="95"/>
    </row>
    <row r="298">
      <c r="A298" s="94"/>
      <c r="B298" s="95"/>
    </row>
    <row r="299">
      <c r="A299" s="94"/>
      <c r="B299" s="95"/>
    </row>
    <row r="300">
      <c r="A300" s="94"/>
      <c r="B300" s="95"/>
    </row>
    <row r="301">
      <c r="A301" s="94"/>
      <c r="B301" s="95"/>
    </row>
    <row r="302">
      <c r="A302" s="94"/>
      <c r="B302" s="95"/>
    </row>
    <row r="303">
      <c r="A303" s="94"/>
      <c r="B303" s="95"/>
    </row>
    <row r="304">
      <c r="A304" s="94"/>
      <c r="B304" s="95"/>
    </row>
    <row r="305">
      <c r="A305" s="94"/>
      <c r="B305" s="95"/>
    </row>
    <row r="306">
      <c r="A306" s="94"/>
      <c r="B306" s="95"/>
    </row>
    <row r="307">
      <c r="A307" s="94"/>
      <c r="B307" s="95"/>
    </row>
    <row r="308">
      <c r="A308" s="94"/>
      <c r="B308" s="95"/>
    </row>
    <row r="309">
      <c r="A309" s="94"/>
      <c r="B309" s="95"/>
    </row>
    <row r="310">
      <c r="A310" s="94"/>
      <c r="B310" s="95"/>
    </row>
    <row r="311">
      <c r="A311" s="94"/>
      <c r="B311" s="95"/>
    </row>
    <row r="312">
      <c r="A312" s="94"/>
      <c r="B312" s="95"/>
    </row>
    <row r="313">
      <c r="A313" s="94"/>
      <c r="B313" s="95"/>
    </row>
    <row r="314">
      <c r="A314" s="94"/>
      <c r="B314" s="95"/>
    </row>
    <row r="315">
      <c r="A315" s="94"/>
      <c r="B315" s="95"/>
    </row>
    <row r="316">
      <c r="A316" s="94"/>
      <c r="B316" s="95"/>
    </row>
    <row r="317">
      <c r="A317" s="94"/>
      <c r="B317" s="95"/>
    </row>
    <row r="318">
      <c r="A318" s="94"/>
      <c r="B318" s="95"/>
    </row>
    <row r="319">
      <c r="A319" s="94"/>
      <c r="B319" s="95"/>
    </row>
    <row r="320">
      <c r="A320" s="94"/>
      <c r="B320" s="95"/>
    </row>
    <row r="321">
      <c r="A321" s="94"/>
      <c r="B321" s="95"/>
    </row>
    <row r="322">
      <c r="A322" s="94"/>
      <c r="B322" s="95"/>
    </row>
    <row r="323">
      <c r="A323" s="94"/>
      <c r="B323" s="95"/>
    </row>
    <row r="324">
      <c r="A324" s="94"/>
      <c r="B324" s="95"/>
    </row>
    <row r="325">
      <c r="A325" s="94"/>
      <c r="B325" s="95"/>
    </row>
    <row r="326">
      <c r="A326" s="94"/>
      <c r="B326" s="95"/>
    </row>
    <row r="327">
      <c r="A327" s="94"/>
      <c r="B327" s="95"/>
    </row>
    <row r="328">
      <c r="A328" s="94"/>
      <c r="B328" s="95"/>
    </row>
    <row r="329">
      <c r="A329" s="94"/>
      <c r="B329" s="95"/>
    </row>
    <row r="330">
      <c r="A330" s="94"/>
      <c r="B330" s="95"/>
    </row>
    <row r="331">
      <c r="A331" s="94"/>
      <c r="B331" s="95"/>
    </row>
    <row r="332">
      <c r="A332" s="94"/>
      <c r="B332" s="95"/>
    </row>
    <row r="333">
      <c r="A333" s="94"/>
      <c r="B333" s="95"/>
    </row>
    <row r="334">
      <c r="A334" s="94"/>
      <c r="B334" s="95"/>
    </row>
    <row r="335">
      <c r="A335" s="94"/>
      <c r="B335" s="95"/>
    </row>
    <row r="336">
      <c r="A336" s="94"/>
      <c r="B336" s="95"/>
    </row>
    <row r="337">
      <c r="A337" s="94"/>
      <c r="B337" s="95"/>
    </row>
    <row r="338">
      <c r="A338" s="94"/>
      <c r="B338" s="95"/>
    </row>
    <row r="339">
      <c r="A339" s="94"/>
      <c r="B339" s="95"/>
    </row>
    <row r="340">
      <c r="A340" s="94"/>
      <c r="B340" s="95"/>
    </row>
    <row r="341">
      <c r="A341" s="94"/>
      <c r="B341" s="95"/>
    </row>
    <row r="342">
      <c r="A342" s="94"/>
      <c r="B342" s="95"/>
    </row>
    <row r="343">
      <c r="A343" s="94"/>
      <c r="B343" s="95"/>
    </row>
    <row r="344">
      <c r="A344" s="94"/>
      <c r="B344" s="95"/>
    </row>
    <row r="345">
      <c r="A345" s="94"/>
      <c r="B345" s="95"/>
    </row>
    <row r="346">
      <c r="A346" s="94"/>
      <c r="B346" s="95"/>
    </row>
    <row r="347">
      <c r="A347" s="94"/>
      <c r="B347" s="95"/>
    </row>
    <row r="348">
      <c r="A348" s="94"/>
      <c r="B348" s="95"/>
    </row>
    <row r="349">
      <c r="A349" s="94"/>
      <c r="B349" s="95"/>
    </row>
    <row r="350">
      <c r="A350" s="94"/>
      <c r="B350" s="95"/>
    </row>
    <row r="351">
      <c r="A351" s="94"/>
      <c r="B351" s="95"/>
    </row>
    <row r="352">
      <c r="A352" s="94"/>
      <c r="B352" s="95"/>
    </row>
    <row r="353">
      <c r="A353" s="94"/>
      <c r="B353" s="95"/>
    </row>
    <row r="354">
      <c r="A354" s="94"/>
      <c r="B354" s="95"/>
    </row>
    <row r="355">
      <c r="A355" s="94"/>
      <c r="B355" s="95"/>
    </row>
    <row r="356">
      <c r="A356" s="94"/>
      <c r="B356" s="95"/>
    </row>
    <row r="357">
      <c r="A357" s="94"/>
      <c r="B357" s="95"/>
    </row>
    <row r="358">
      <c r="A358" s="94"/>
      <c r="B358" s="95"/>
    </row>
    <row r="359">
      <c r="A359" s="94"/>
      <c r="B359" s="95"/>
    </row>
    <row r="360">
      <c r="A360" s="94"/>
      <c r="B360" s="95"/>
    </row>
    <row r="361">
      <c r="A361" s="94"/>
      <c r="B361" s="95"/>
    </row>
    <row r="362">
      <c r="A362" s="94"/>
      <c r="B362" s="95"/>
    </row>
    <row r="363">
      <c r="A363" s="94"/>
      <c r="B363" s="95"/>
    </row>
    <row r="364">
      <c r="A364" s="94"/>
      <c r="B364" s="95"/>
    </row>
    <row r="365">
      <c r="A365" s="94"/>
      <c r="B365" s="95"/>
    </row>
    <row r="366">
      <c r="A366" s="94"/>
      <c r="B366" s="95"/>
    </row>
    <row r="367">
      <c r="A367" s="94"/>
      <c r="B367" s="95"/>
    </row>
    <row r="368">
      <c r="A368" s="94"/>
      <c r="B368" s="95"/>
    </row>
    <row r="369">
      <c r="A369" s="94"/>
      <c r="B369" s="95"/>
    </row>
    <row r="370">
      <c r="A370" s="94"/>
      <c r="B370" s="95"/>
    </row>
    <row r="371">
      <c r="A371" s="94"/>
      <c r="B371" s="95"/>
    </row>
    <row r="372">
      <c r="A372" s="94"/>
      <c r="B372" s="95"/>
    </row>
    <row r="373">
      <c r="A373" s="94"/>
      <c r="B373" s="95"/>
    </row>
    <row r="374">
      <c r="A374" s="94"/>
      <c r="B374" s="95"/>
    </row>
    <row r="375">
      <c r="A375" s="94"/>
      <c r="B375" s="95"/>
    </row>
    <row r="376">
      <c r="A376" s="94"/>
      <c r="B376" s="95"/>
    </row>
    <row r="377">
      <c r="A377" s="94"/>
      <c r="B377" s="95"/>
    </row>
    <row r="378">
      <c r="A378" s="94"/>
      <c r="B378" s="95"/>
    </row>
    <row r="379">
      <c r="A379" s="94"/>
      <c r="B379" s="95"/>
    </row>
    <row r="380">
      <c r="A380" s="94"/>
      <c r="B380" s="95"/>
    </row>
    <row r="381">
      <c r="A381" s="94"/>
      <c r="B381" s="95"/>
    </row>
    <row r="382">
      <c r="A382" s="94"/>
      <c r="B382" s="95"/>
    </row>
    <row r="383">
      <c r="A383" s="94"/>
      <c r="B383" s="95"/>
    </row>
    <row r="384">
      <c r="A384" s="94"/>
      <c r="B384" s="95"/>
    </row>
    <row r="385">
      <c r="A385" s="94"/>
      <c r="B385" s="95"/>
    </row>
    <row r="386">
      <c r="A386" s="94"/>
      <c r="B386" s="95"/>
    </row>
    <row r="387">
      <c r="A387" s="94"/>
      <c r="B387" s="95"/>
    </row>
    <row r="388">
      <c r="A388" s="94"/>
      <c r="B388" s="95"/>
    </row>
    <row r="389">
      <c r="A389" s="94"/>
      <c r="B389" s="95"/>
    </row>
    <row r="390">
      <c r="A390" s="94"/>
      <c r="B390" s="95"/>
    </row>
    <row r="391">
      <c r="A391" s="94"/>
      <c r="B391" s="95"/>
    </row>
    <row r="392">
      <c r="A392" s="94"/>
      <c r="B392" s="95"/>
    </row>
    <row r="393">
      <c r="A393" s="94"/>
      <c r="B393" s="95"/>
    </row>
    <row r="394">
      <c r="A394" s="94"/>
      <c r="B394" s="95"/>
    </row>
    <row r="395">
      <c r="A395" s="94"/>
      <c r="B395" s="95"/>
    </row>
    <row r="396">
      <c r="A396" s="94"/>
      <c r="B396" s="95"/>
    </row>
    <row r="397">
      <c r="A397" s="94"/>
      <c r="B397" s="95"/>
    </row>
    <row r="398">
      <c r="A398" s="94"/>
      <c r="B398" s="95"/>
    </row>
    <row r="399">
      <c r="A399" s="94"/>
      <c r="B399" s="95"/>
    </row>
    <row r="400">
      <c r="A400" s="94"/>
      <c r="B400" s="95"/>
    </row>
    <row r="401">
      <c r="A401" s="94"/>
      <c r="B401" s="95"/>
    </row>
    <row r="402">
      <c r="A402" s="94"/>
      <c r="B402" s="95"/>
    </row>
    <row r="403">
      <c r="A403" s="94"/>
      <c r="B403" s="95"/>
    </row>
    <row r="404">
      <c r="A404" s="94"/>
      <c r="B404" s="95"/>
    </row>
    <row r="405">
      <c r="A405" s="94"/>
      <c r="B405" s="95"/>
    </row>
    <row r="406">
      <c r="A406" s="94"/>
      <c r="B406" s="95"/>
    </row>
    <row r="407">
      <c r="A407" s="94"/>
      <c r="B407" s="95"/>
    </row>
    <row r="408">
      <c r="A408" s="94"/>
      <c r="B408" s="95"/>
    </row>
    <row r="409">
      <c r="A409" s="94"/>
      <c r="B409" s="95"/>
    </row>
    <row r="410">
      <c r="A410" s="94"/>
      <c r="B410" s="95"/>
    </row>
    <row r="411">
      <c r="A411" s="94"/>
      <c r="B411" s="95"/>
    </row>
    <row r="412">
      <c r="A412" s="94"/>
      <c r="B412" s="95"/>
    </row>
    <row r="413">
      <c r="A413" s="94"/>
      <c r="B413" s="95"/>
    </row>
    <row r="414">
      <c r="A414" s="94"/>
      <c r="B414" s="95"/>
    </row>
    <row r="415">
      <c r="A415" s="94"/>
      <c r="B415" s="95"/>
    </row>
    <row r="416">
      <c r="A416" s="94"/>
      <c r="B416" s="95"/>
    </row>
    <row r="417">
      <c r="A417" s="94"/>
      <c r="B417" s="95"/>
    </row>
    <row r="418">
      <c r="A418" s="94"/>
      <c r="B418" s="95"/>
    </row>
    <row r="419">
      <c r="A419" s="94"/>
      <c r="B419" s="95"/>
    </row>
    <row r="420">
      <c r="A420" s="94"/>
      <c r="B420" s="95"/>
    </row>
    <row r="421">
      <c r="A421" s="94"/>
      <c r="B421" s="95"/>
    </row>
    <row r="422">
      <c r="A422" s="94"/>
      <c r="B422" s="95"/>
    </row>
    <row r="423">
      <c r="A423" s="94"/>
      <c r="B423" s="95"/>
    </row>
    <row r="424">
      <c r="A424" s="94"/>
      <c r="B424" s="95"/>
    </row>
    <row r="425">
      <c r="A425" s="94"/>
      <c r="B425" s="95"/>
    </row>
    <row r="426">
      <c r="A426" s="94"/>
      <c r="B426" s="95"/>
    </row>
    <row r="427">
      <c r="A427" s="94"/>
      <c r="B427" s="95"/>
    </row>
    <row r="428">
      <c r="A428" s="94"/>
      <c r="B428" s="95"/>
    </row>
    <row r="429">
      <c r="A429" s="94"/>
      <c r="B429" s="95"/>
    </row>
    <row r="430">
      <c r="A430" s="94"/>
      <c r="B430" s="95"/>
    </row>
    <row r="431">
      <c r="A431" s="94"/>
      <c r="B431" s="95"/>
    </row>
    <row r="432">
      <c r="A432" s="94"/>
      <c r="B432" s="95"/>
    </row>
    <row r="433">
      <c r="A433" s="94"/>
      <c r="B433" s="95"/>
    </row>
    <row r="434">
      <c r="A434" s="94"/>
      <c r="B434" s="95"/>
    </row>
    <row r="435">
      <c r="A435" s="94"/>
      <c r="B435" s="95"/>
    </row>
    <row r="436">
      <c r="A436" s="94"/>
      <c r="B436" s="95"/>
    </row>
    <row r="437">
      <c r="A437" s="94"/>
      <c r="B437" s="95"/>
    </row>
    <row r="438">
      <c r="A438" s="94"/>
      <c r="B438" s="95"/>
    </row>
    <row r="439">
      <c r="A439" s="94"/>
      <c r="B439" s="95"/>
    </row>
    <row r="440">
      <c r="A440" s="94"/>
      <c r="B440" s="95"/>
    </row>
    <row r="441">
      <c r="A441" s="94"/>
      <c r="B441" s="95"/>
    </row>
    <row r="442">
      <c r="A442" s="94"/>
      <c r="B442" s="95"/>
    </row>
    <row r="443">
      <c r="A443" s="94"/>
      <c r="B443" s="95"/>
    </row>
    <row r="444">
      <c r="A444" s="94"/>
      <c r="B444" s="95"/>
    </row>
    <row r="445">
      <c r="A445" s="94"/>
      <c r="B445" s="95"/>
    </row>
    <row r="446">
      <c r="A446" s="94"/>
      <c r="B446" s="95"/>
    </row>
    <row r="447">
      <c r="A447" s="94"/>
      <c r="B447" s="95"/>
    </row>
    <row r="448">
      <c r="A448" s="94"/>
      <c r="B448" s="95"/>
    </row>
    <row r="449">
      <c r="A449" s="94"/>
      <c r="B449" s="95"/>
    </row>
    <row r="450">
      <c r="A450" s="94"/>
      <c r="B450" s="95"/>
    </row>
    <row r="451">
      <c r="A451" s="94"/>
      <c r="B451" s="95"/>
    </row>
    <row r="452">
      <c r="A452" s="94"/>
      <c r="B452" s="95"/>
    </row>
    <row r="453">
      <c r="A453" s="94"/>
      <c r="B453" s="95"/>
    </row>
    <row r="454">
      <c r="A454" s="94"/>
      <c r="B454" s="95"/>
    </row>
    <row r="455">
      <c r="A455" s="94"/>
      <c r="B455" s="95"/>
    </row>
    <row r="456">
      <c r="A456" s="94"/>
      <c r="B456" s="95"/>
    </row>
    <row r="457">
      <c r="A457" s="94"/>
      <c r="B457" s="95"/>
    </row>
    <row r="458">
      <c r="A458" s="94"/>
      <c r="B458" s="95"/>
    </row>
    <row r="459">
      <c r="A459" s="94"/>
      <c r="B459" s="95"/>
    </row>
    <row r="460">
      <c r="A460" s="94"/>
      <c r="B460" s="95"/>
    </row>
    <row r="461">
      <c r="A461" s="94"/>
      <c r="B461" s="95"/>
    </row>
    <row r="462">
      <c r="A462" s="94"/>
      <c r="B462" s="95"/>
    </row>
    <row r="463">
      <c r="A463" s="94"/>
      <c r="B463" s="95"/>
    </row>
    <row r="464">
      <c r="A464" s="94"/>
      <c r="B464" s="95"/>
    </row>
    <row r="465">
      <c r="A465" s="94"/>
      <c r="B465" s="95"/>
    </row>
    <row r="466">
      <c r="A466" s="94"/>
      <c r="B466" s="95"/>
    </row>
    <row r="467">
      <c r="A467" s="94"/>
      <c r="B467" s="95"/>
    </row>
    <row r="468">
      <c r="A468" s="94"/>
      <c r="B468" s="95"/>
    </row>
    <row r="469">
      <c r="A469" s="94"/>
      <c r="B469" s="95"/>
    </row>
    <row r="470">
      <c r="A470" s="94"/>
      <c r="B470" s="95"/>
    </row>
    <row r="471">
      <c r="A471" s="94"/>
      <c r="B471" s="95"/>
    </row>
    <row r="472">
      <c r="A472" s="94"/>
      <c r="B472" s="95"/>
    </row>
    <row r="473">
      <c r="A473" s="94"/>
      <c r="B473" s="95"/>
    </row>
    <row r="474">
      <c r="A474" s="94"/>
      <c r="B474" s="95"/>
    </row>
    <row r="475">
      <c r="A475" s="94"/>
      <c r="B475" s="95"/>
    </row>
    <row r="476">
      <c r="A476" s="94"/>
      <c r="B476" s="95"/>
    </row>
    <row r="477">
      <c r="A477" s="94"/>
      <c r="B477" s="95"/>
    </row>
    <row r="478">
      <c r="A478" s="94"/>
      <c r="B478" s="95"/>
    </row>
    <row r="479">
      <c r="A479" s="94"/>
      <c r="B479" s="95"/>
    </row>
    <row r="480">
      <c r="A480" s="94"/>
      <c r="B480" s="95"/>
    </row>
    <row r="481">
      <c r="A481" s="94"/>
      <c r="B481" s="95"/>
    </row>
    <row r="482">
      <c r="A482" s="94"/>
      <c r="B482" s="95"/>
    </row>
    <row r="483">
      <c r="A483" s="94"/>
      <c r="B483" s="95"/>
    </row>
    <row r="484">
      <c r="A484" s="94"/>
      <c r="B484" s="95"/>
    </row>
    <row r="485">
      <c r="A485" s="94"/>
      <c r="B485" s="95"/>
    </row>
    <row r="486">
      <c r="A486" s="94"/>
      <c r="B486" s="95"/>
    </row>
    <row r="487">
      <c r="A487" s="94"/>
      <c r="B487" s="95"/>
    </row>
    <row r="488">
      <c r="A488" s="94"/>
      <c r="B488" s="95"/>
    </row>
    <row r="489">
      <c r="A489" s="94"/>
      <c r="B489" s="95"/>
    </row>
    <row r="490">
      <c r="A490" s="94"/>
      <c r="B490" s="95"/>
    </row>
    <row r="491">
      <c r="A491" s="94"/>
      <c r="B491" s="95"/>
    </row>
    <row r="492">
      <c r="A492" s="94"/>
      <c r="B492" s="95"/>
    </row>
    <row r="493">
      <c r="A493" s="94"/>
      <c r="B493" s="95"/>
    </row>
    <row r="494">
      <c r="A494" s="94"/>
      <c r="B494" s="95"/>
    </row>
    <row r="495">
      <c r="A495" s="94"/>
      <c r="B495" s="95"/>
    </row>
    <row r="496">
      <c r="A496" s="94"/>
      <c r="B496" s="95"/>
    </row>
    <row r="497">
      <c r="A497" s="94"/>
      <c r="B497" s="95"/>
    </row>
    <row r="498">
      <c r="A498" s="94"/>
      <c r="B498" s="95"/>
    </row>
    <row r="499">
      <c r="A499" s="94"/>
      <c r="B499" s="95"/>
    </row>
    <row r="500">
      <c r="A500" s="94"/>
      <c r="B500" s="95"/>
    </row>
    <row r="501">
      <c r="A501" s="94"/>
      <c r="B501" s="95"/>
    </row>
    <row r="502">
      <c r="A502" s="94"/>
      <c r="B502" s="95"/>
    </row>
    <row r="503">
      <c r="A503" s="94"/>
      <c r="B503" s="95"/>
    </row>
    <row r="504">
      <c r="A504" s="94"/>
      <c r="B504" s="95"/>
    </row>
    <row r="505">
      <c r="A505" s="94"/>
      <c r="B505" s="95"/>
    </row>
    <row r="506">
      <c r="A506" s="94"/>
      <c r="B506" s="95"/>
    </row>
    <row r="507">
      <c r="A507" s="94"/>
      <c r="B507" s="95"/>
    </row>
    <row r="508">
      <c r="A508" s="94"/>
      <c r="B508" s="95"/>
    </row>
    <row r="509">
      <c r="A509" s="94"/>
      <c r="B509" s="95"/>
    </row>
    <row r="510">
      <c r="A510" s="94"/>
      <c r="B510" s="95"/>
    </row>
    <row r="511">
      <c r="A511" s="94"/>
      <c r="B511" s="95"/>
    </row>
    <row r="512">
      <c r="A512" s="94"/>
      <c r="B512" s="95"/>
    </row>
    <row r="513">
      <c r="A513" s="94"/>
      <c r="B513" s="95"/>
    </row>
    <row r="514">
      <c r="A514" s="94"/>
      <c r="B514" s="95"/>
    </row>
    <row r="515">
      <c r="A515" s="94"/>
      <c r="B515" s="95"/>
    </row>
    <row r="516">
      <c r="A516" s="94"/>
      <c r="B516" s="95"/>
    </row>
    <row r="517">
      <c r="A517" s="94"/>
      <c r="B517" s="95"/>
    </row>
    <row r="518">
      <c r="A518" s="94"/>
      <c r="B518" s="95"/>
    </row>
    <row r="519">
      <c r="A519" s="94"/>
      <c r="B519" s="95"/>
    </row>
    <row r="520">
      <c r="A520" s="94"/>
      <c r="B520" s="95"/>
    </row>
    <row r="521">
      <c r="A521" s="94"/>
      <c r="B521" s="95"/>
    </row>
    <row r="522">
      <c r="A522" s="94"/>
      <c r="B522" s="95"/>
    </row>
    <row r="523">
      <c r="A523" s="94"/>
      <c r="B523" s="95"/>
    </row>
    <row r="524">
      <c r="A524" s="94"/>
      <c r="B524" s="95"/>
    </row>
    <row r="525">
      <c r="A525" s="94"/>
      <c r="B525" s="95"/>
    </row>
    <row r="526">
      <c r="A526" s="94"/>
      <c r="B526" s="95"/>
    </row>
    <row r="527">
      <c r="A527" s="94"/>
      <c r="B527" s="95"/>
    </row>
    <row r="528">
      <c r="A528" s="94"/>
      <c r="B528" s="95"/>
    </row>
    <row r="529">
      <c r="A529" s="94"/>
      <c r="B529" s="95"/>
    </row>
    <row r="530">
      <c r="A530" s="94"/>
      <c r="B530" s="95"/>
    </row>
    <row r="531">
      <c r="A531" s="94"/>
      <c r="B531" s="95"/>
    </row>
    <row r="532">
      <c r="A532" s="94"/>
      <c r="B532" s="95"/>
    </row>
    <row r="533">
      <c r="A533" s="94"/>
      <c r="B533" s="95"/>
    </row>
    <row r="534">
      <c r="A534" s="94"/>
      <c r="B534" s="95"/>
    </row>
    <row r="535">
      <c r="A535" s="94"/>
      <c r="B535" s="95"/>
    </row>
    <row r="536">
      <c r="A536" s="94"/>
      <c r="B536" s="95"/>
    </row>
    <row r="537">
      <c r="A537" s="94"/>
      <c r="B537" s="95"/>
    </row>
    <row r="538">
      <c r="A538" s="94"/>
      <c r="B538" s="95"/>
    </row>
    <row r="539">
      <c r="A539" s="94"/>
      <c r="B539" s="95"/>
    </row>
    <row r="540">
      <c r="A540" s="94"/>
      <c r="B540" s="95"/>
    </row>
    <row r="541">
      <c r="A541" s="94"/>
      <c r="B541" s="95"/>
    </row>
    <row r="542">
      <c r="A542" s="94"/>
      <c r="B542" s="95"/>
    </row>
    <row r="543">
      <c r="A543" s="94"/>
      <c r="B543" s="95"/>
    </row>
    <row r="544">
      <c r="A544" s="94"/>
      <c r="B544" s="95"/>
    </row>
    <row r="545">
      <c r="A545" s="94"/>
      <c r="B545" s="95"/>
    </row>
    <row r="546">
      <c r="A546" s="94"/>
      <c r="B546" s="95"/>
    </row>
    <row r="547">
      <c r="A547" s="94"/>
      <c r="B547" s="95"/>
    </row>
    <row r="548">
      <c r="A548" s="94"/>
      <c r="B548" s="95"/>
    </row>
    <row r="549">
      <c r="A549" s="94"/>
      <c r="B549" s="95"/>
    </row>
    <row r="550">
      <c r="A550" s="94"/>
      <c r="B550" s="95"/>
    </row>
    <row r="551">
      <c r="A551" s="94"/>
      <c r="B551" s="95"/>
    </row>
    <row r="552">
      <c r="A552" s="94"/>
      <c r="B552" s="95"/>
    </row>
    <row r="553">
      <c r="A553" s="94"/>
      <c r="B553" s="95"/>
    </row>
    <row r="554">
      <c r="A554" s="94"/>
      <c r="B554" s="95"/>
    </row>
    <row r="555">
      <c r="A555" s="94"/>
      <c r="B555" s="95"/>
    </row>
    <row r="556">
      <c r="A556" s="94"/>
      <c r="B556" s="95"/>
    </row>
    <row r="557">
      <c r="A557" s="94"/>
      <c r="B557" s="95"/>
    </row>
    <row r="558">
      <c r="A558" s="94"/>
      <c r="B558" s="95"/>
    </row>
    <row r="559">
      <c r="A559" s="94"/>
      <c r="B559" s="95"/>
    </row>
    <row r="560">
      <c r="A560" s="94"/>
      <c r="B560" s="95"/>
    </row>
    <row r="561">
      <c r="A561" s="94"/>
      <c r="B561" s="95"/>
    </row>
    <row r="562">
      <c r="A562" s="94"/>
      <c r="B562" s="95"/>
    </row>
    <row r="563">
      <c r="A563" s="94"/>
      <c r="B563" s="95"/>
    </row>
    <row r="564">
      <c r="A564" s="94"/>
      <c r="B564" s="95"/>
    </row>
    <row r="565">
      <c r="A565" s="94"/>
      <c r="B565" s="95"/>
    </row>
    <row r="566">
      <c r="A566" s="94"/>
      <c r="B566" s="95"/>
    </row>
    <row r="567">
      <c r="A567" s="94"/>
      <c r="B567" s="95"/>
    </row>
    <row r="568">
      <c r="A568" s="94"/>
      <c r="B568" s="95"/>
    </row>
    <row r="569">
      <c r="A569" s="94"/>
      <c r="B569" s="95"/>
    </row>
    <row r="570">
      <c r="A570" s="94"/>
      <c r="B570" s="95"/>
    </row>
    <row r="571">
      <c r="A571" s="94"/>
      <c r="B571" s="95"/>
    </row>
    <row r="572">
      <c r="A572" s="94"/>
      <c r="B572" s="95"/>
    </row>
    <row r="573">
      <c r="A573" s="94"/>
      <c r="B573" s="95"/>
    </row>
    <row r="574">
      <c r="A574" s="94"/>
      <c r="B574" s="95"/>
    </row>
    <row r="575">
      <c r="A575" s="94"/>
      <c r="B575" s="95"/>
    </row>
    <row r="576">
      <c r="A576" s="94"/>
      <c r="B576" s="95"/>
    </row>
    <row r="577">
      <c r="A577" s="94"/>
      <c r="B577" s="95"/>
    </row>
    <row r="578">
      <c r="A578" s="94"/>
      <c r="B578" s="95"/>
    </row>
    <row r="579">
      <c r="A579" s="94"/>
      <c r="B579" s="95"/>
    </row>
    <row r="580">
      <c r="A580" s="94"/>
      <c r="B580" s="95"/>
    </row>
    <row r="581">
      <c r="A581" s="94"/>
      <c r="B581" s="95"/>
    </row>
    <row r="582">
      <c r="A582" s="94"/>
      <c r="B582" s="95"/>
    </row>
    <row r="583">
      <c r="A583" s="94"/>
      <c r="B583" s="95"/>
    </row>
    <row r="584">
      <c r="A584" s="94"/>
      <c r="B584" s="95"/>
    </row>
    <row r="585">
      <c r="A585" s="94"/>
      <c r="B585" s="95"/>
    </row>
    <row r="586">
      <c r="A586" s="94"/>
      <c r="B586" s="95"/>
    </row>
    <row r="587">
      <c r="A587" s="94"/>
      <c r="B587" s="95"/>
    </row>
    <row r="588">
      <c r="A588" s="94"/>
      <c r="B588" s="95"/>
    </row>
    <row r="589">
      <c r="A589" s="94"/>
      <c r="B589" s="95"/>
    </row>
    <row r="590">
      <c r="A590" s="94"/>
      <c r="B590" s="95"/>
    </row>
    <row r="591">
      <c r="A591" s="94"/>
      <c r="B591" s="95"/>
    </row>
    <row r="592">
      <c r="A592" s="94"/>
      <c r="B592" s="95"/>
    </row>
    <row r="593">
      <c r="A593" s="94"/>
      <c r="B593" s="95"/>
    </row>
    <row r="594">
      <c r="A594" s="94"/>
      <c r="B594" s="95"/>
    </row>
    <row r="595">
      <c r="A595" s="94"/>
      <c r="B595" s="95"/>
    </row>
    <row r="596">
      <c r="A596" s="94"/>
      <c r="B596" s="95"/>
    </row>
    <row r="597">
      <c r="A597" s="94"/>
      <c r="B597" s="95"/>
    </row>
    <row r="598">
      <c r="A598" s="94"/>
      <c r="B598" s="95"/>
    </row>
    <row r="599">
      <c r="A599" s="94"/>
      <c r="B599" s="95"/>
    </row>
    <row r="600">
      <c r="A600" s="94"/>
      <c r="B600" s="95"/>
    </row>
    <row r="601">
      <c r="A601" s="94"/>
      <c r="B601" s="95"/>
    </row>
    <row r="602">
      <c r="A602" s="94"/>
      <c r="B602" s="95"/>
    </row>
    <row r="603">
      <c r="A603" s="94"/>
      <c r="B603" s="95"/>
    </row>
    <row r="604">
      <c r="A604" s="94"/>
      <c r="B604" s="95"/>
    </row>
    <row r="605">
      <c r="A605" s="94"/>
      <c r="B605" s="95"/>
    </row>
    <row r="606">
      <c r="A606" s="94"/>
      <c r="B606" s="95"/>
    </row>
    <row r="607">
      <c r="A607" s="94"/>
      <c r="B607" s="95"/>
    </row>
    <row r="608">
      <c r="A608" s="94"/>
      <c r="B608" s="95"/>
    </row>
    <row r="609">
      <c r="A609" s="94"/>
      <c r="B609" s="95"/>
    </row>
    <row r="610">
      <c r="A610" s="94"/>
      <c r="B610" s="95"/>
    </row>
    <row r="611">
      <c r="A611" s="94"/>
      <c r="B611" s="95"/>
    </row>
    <row r="612">
      <c r="A612" s="94"/>
      <c r="B612" s="95"/>
    </row>
    <row r="613">
      <c r="A613" s="94"/>
      <c r="B613" s="95"/>
    </row>
    <row r="614">
      <c r="A614" s="94"/>
      <c r="B614" s="95"/>
    </row>
    <row r="615">
      <c r="A615" s="94"/>
      <c r="B615" s="95"/>
    </row>
    <row r="616">
      <c r="A616" s="94"/>
      <c r="B616" s="95"/>
    </row>
    <row r="617">
      <c r="A617" s="94"/>
      <c r="B617" s="95"/>
    </row>
    <row r="618">
      <c r="A618" s="94"/>
      <c r="B618" s="95"/>
    </row>
    <row r="619">
      <c r="A619" s="94"/>
      <c r="B619" s="95"/>
    </row>
    <row r="620">
      <c r="A620" s="94"/>
      <c r="B620" s="95"/>
    </row>
    <row r="621">
      <c r="A621" s="94"/>
      <c r="B621" s="95"/>
    </row>
    <row r="622">
      <c r="A622" s="94"/>
      <c r="B622" s="95"/>
    </row>
    <row r="623">
      <c r="A623" s="94"/>
      <c r="B623" s="95"/>
    </row>
    <row r="624">
      <c r="A624" s="94"/>
      <c r="B624" s="95"/>
    </row>
    <row r="625">
      <c r="A625" s="94"/>
      <c r="B625" s="95"/>
    </row>
    <row r="626">
      <c r="A626" s="94"/>
      <c r="B626" s="95"/>
    </row>
    <row r="627">
      <c r="A627" s="94"/>
      <c r="B627" s="95"/>
    </row>
    <row r="628">
      <c r="A628" s="94"/>
      <c r="B628" s="95"/>
    </row>
    <row r="629">
      <c r="A629" s="94"/>
      <c r="B629" s="95"/>
    </row>
    <row r="630">
      <c r="A630" s="94"/>
      <c r="B630" s="95"/>
    </row>
    <row r="631">
      <c r="A631" s="94"/>
      <c r="B631" s="95"/>
    </row>
    <row r="632">
      <c r="A632" s="94"/>
      <c r="B632" s="95"/>
    </row>
    <row r="633">
      <c r="A633" s="94"/>
      <c r="B633" s="95"/>
    </row>
    <row r="634">
      <c r="A634" s="94"/>
      <c r="B634" s="95"/>
    </row>
    <row r="635">
      <c r="A635" s="94"/>
      <c r="B635" s="95"/>
    </row>
    <row r="636">
      <c r="A636" s="94"/>
      <c r="B636" s="95"/>
    </row>
    <row r="637">
      <c r="A637" s="94"/>
      <c r="B637" s="95"/>
    </row>
    <row r="638">
      <c r="A638" s="94"/>
      <c r="B638" s="95"/>
    </row>
    <row r="639">
      <c r="A639" s="94"/>
      <c r="B639" s="95"/>
    </row>
    <row r="640">
      <c r="A640" s="94"/>
      <c r="B640" s="95"/>
    </row>
    <row r="641">
      <c r="A641" s="94"/>
      <c r="B641" s="95"/>
    </row>
    <row r="642">
      <c r="A642" s="94"/>
      <c r="B642" s="95"/>
    </row>
    <row r="643">
      <c r="A643" s="94"/>
      <c r="B643" s="95"/>
    </row>
    <row r="644">
      <c r="A644" s="94"/>
      <c r="B644" s="95"/>
    </row>
    <row r="645">
      <c r="A645" s="94"/>
      <c r="B645" s="95"/>
    </row>
    <row r="646">
      <c r="A646" s="94"/>
      <c r="B646" s="95"/>
    </row>
    <row r="647">
      <c r="A647" s="94"/>
      <c r="B647" s="95"/>
    </row>
    <row r="648">
      <c r="A648" s="94"/>
      <c r="B648" s="95"/>
    </row>
    <row r="649">
      <c r="A649" s="94"/>
      <c r="B649" s="95"/>
    </row>
    <row r="650">
      <c r="A650" s="94"/>
      <c r="B650" s="95"/>
    </row>
    <row r="651">
      <c r="A651" s="94"/>
      <c r="B651" s="95"/>
    </row>
    <row r="652">
      <c r="A652" s="94"/>
      <c r="B652" s="95"/>
    </row>
    <row r="653">
      <c r="A653" s="94"/>
      <c r="B653" s="95"/>
    </row>
    <row r="654">
      <c r="A654" s="94"/>
      <c r="B654" s="95"/>
    </row>
    <row r="655">
      <c r="A655" s="94"/>
      <c r="B655" s="95"/>
    </row>
    <row r="656">
      <c r="A656" s="94"/>
      <c r="B656" s="95"/>
    </row>
    <row r="657">
      <c r="A657" s="94"/>
      <c r="B657" s="95"/>
    </row>
    <row r="658">
      <c r="A658" s="94"/>
      <c r="B658" s="95"/>
    </row>
    <row r="659">
      <c r="A659" s="94"/>
      <c r="B659" s="95"/>
    </row>
    <row r="660">
      <c r="A660" s="94"/>
      <c r="B660" s="95"/>
    </row>
    <row r="661">
      <c r="A661" s="94"/>
      <c r="B661" s="95"/>
    </row>
    <row r="662">
      <c r="A662" s="94"/>
      <c r="B662" s="95"/>
    </row>
    <row r="663">
      <c r="A663" s="94"/>
      <c r="B663" s="95"/>
    </row>
    <row r="664">
      <c r="A664" s="94"/>
      <c r="B664" s="95"/>
    </row>
    <row r="665">
      <c r="A665" s="94"/>
      <c r="B665" s="95"/>
    </row>
    <row r="666">
      <c r="A666" s="94"/>
      <c r="B666" s="95"/>
    </row>
    <row r="667">
      <c r="A667" s="94"/>
      <c r="B667" s="95"/>
    </row>
    <row r="668">
      <c r="A668" s="94"/>
      <c r="B668" s="95"/>
    </row>
    <row r="669">
      <c r="A669" s="94"/>
      <c r="B669" s="95"/>
    </row>
    <row r="670">
      <c r="A670" s="94"/>
      <c r="B670" s="95"/>
    </row>
    <row r="671">
      <c r="A671" s="94"/>
      <c r="B671" s="95"/>
    </row>
    <row r="672">
      <c r="A672" s="94"/>
      <c r="B672" s="95"/>
    </row>
    <row r="673">
      <c r="A673" s="94"/>
      <c r="B673" s="95"/>
    </row>
    <row r="674">
      <c r="A674" s="94"/>
      <c r="B674" s="95"/>
    </row>
    <row r="675">
      <c r="A675" s="94"/>
      <c r="B675" s="95"/>
    </row>
    <row r="676">
      <c r="A676" s="94"/>
      <c r="B676" s="95"/>
    </row>
    <row r="677">
      <c r="A677" s="94"/>
      <c r="B677" s="95"/>
    </row>
    <row r="678">
      <c r="A678" s="94"/>
      <c r="B678" s="95"/>
    </row>
    <row r="679">
      <c r="A679" s="94"/>
      <c r="B679" s="95"/>
    </row>
    <row r="680">
      <c r="A680" s="94"/>
      <c r="B680" s="95"/>
    </row>
    <row r="681">
      <c r="A681" s="94"/>
      <c r="B681" s="95"/>
    </row>
    <row r="682">
      <c r="A682" s="94"/>
      <c r="B682" s="95"/>
    </row>
    <row r="683">
      <c r="A683" s="94"/>
      <c r="B683" s="95"/>
    </row>
    <row r="684">
      <c r="A684" s="94"/>
      <c r="B684" s="95"/>
    </row>
    <row r="685">
      <c r="A685" s="94"/>
      <c r="B685" s="95"/>
    </row>
    <row r="686">
      <c r="A686" s="94"/>
      <c r="B686" s="95"/>
    </row>
    <row r="687">
      <c r="A687" s="94"/>
      <c r="B687" s="95"/>
    </row>
    <row r="688">
      <c r="A688" s="94"/>
      <c r="B688" s="95"/>
    </row>
    <row r="689">
      <c r="A689" s="94"/>
      <c r="B689" s="95"/>
    </row>
    <row r="690">
      <c r="A690" s="94"/>
      <c r="B690" s="95"/>
    </row>
    <row r="691">
      <c r="A691" s="94"/>
      <c r="B691" s="95"/>
    </row>
    <row r="692">
      <c r="A692" s="94"/>
      <c r="B692" s="95"/>
    </row>
    <row r="693">
      <c r="A693" s="94"/>
      <c r="B693" s="95"/>
    </row>
    <row r="694">
      <c r="A694" s="94"/>
      <c r="B694" s="95"/>
    </row>
    <row r="695">
      <c r="A695" s="94"/>
      <c r="B695" s="95"/>
    </row>
    <row r="696">
      <c r="A696" s="94"/>
      <c r="B696" s="95"/>
    </row>
    <row r="697">
      <c r="A697" s="94"/>
      <c r="B697" s="95"/>
    </row>
    <row r="698">
      <c r="A698" s="94"/>
      <c r="B698" s="95"/>
    </row>
    <row r="699">
      <c r="A699" s="94"/>
      <c r="B699" s="95"/>
    </row>
    <row r="700">
      <c r="A700" s="94"/>
      <c r="B700" s="95"/>
    </row>
    <row r="701">
      <c r="A701" s="94"/>
      <c r="B701" s="95"/>
    </row>
    <row r="702">
      <c r="A702" s="94"/>
      <c r="B702" s="95"/>
    </row>
    <row r="703">
      <c r="A703" s="94"/>
      <c r="B703" s="95"/>
    </row>
    <row r="704">
      <c r="A704" s="94"/>
      <c r="B704" s="95"/>
    </row>
    <row r="705">
      <c r="A705" s="94"/>
      <c r="B705" s="95"/>
    </row>
    <row r="706">
      <c r="A706" s="94"/>
      <c r="B706" s="95"/>
    </row>
    <row r="707">
      <c r="A707" s="94"/>
      <c r="B707" s="95"/>
    </row>
    <row r="708">
      <c r="A708" s="94"/>
      <c r="B708" s="95"/>
    </row>
    <row r="709">
      <c r="A709" s="94"/>
      <c r="B709" s="95"/>
    </row>
    <row r="710">
      <c r="A710" s="94"/>
      <c r="B710" s="95"/>
    </row>
    <row r="711">
      <c r="A711" s="94"/>
      <c r="B711" s="95"/>
    </row>
    <row r="712">
      <c r="A712" s="94"/>
      <c r="B712" s="95"/>
    </row>
    <row r="713">
      <c r="A713" s="94"/>
      <c r="B713" s="95"/>
    </row>
    <row r="714">
      <c r="A714" s="94"/>
      <c r="B714" s="95"/>
    </row>
    <row r="715">
      <c r="A715" s="94"/>
      <c r="B715" s="95"/>
    </row>
    <row r="716">
      <c r="A716" s="94"/>
      <c r="B716" s="95"/>
    </row>
    <row r="717">
      <c r="A717" s="94"/>
      <c r="B717" s="95"/>
    </row>
    <row r="718">
      <c r="A718" s="94"/>
      <c r="B718" s="95"/>
    </row>
    <row r="719">
      <c r="A719" s="94"/>
      <c r="B719" s="95"/>
    </row>
    <row r="720">
      <c r="A720" s="94"/>
      <c r="B720" s="95"/>
    </row>
    <row r="721">
      <c r="A721" s="94"/>
      <c r="B721" s="95"/>
    </row>
    <row r="722">
      <c r="A722" s="94"/>
      <c r="B722" s="95"/>
    </row>
    <row r="723">
      <c r="A723" s="94"/>
      <c r="B723" s="95"/>
    </row>
    <row r="724">
      <c r="A724" s="94"/>
      <c r="B724" s="95"/>
    </row>
    <row r="725">
      <c r="A725" s="94"/>
      <c r="B725" s="95"/>
    </row>
    <row r="726">
      <c r="A726" s="94"/>
      <c r="B726" s="95"/>
    </row>
    <row r="727">
      <c r="A727" s="94"/>
      <c r="B727" s="95"/>
    </row>
    <row r="728">
      <c r="A728" s="94"/>
      <c r="B728" s="95"/>
    </row>
    <row r="729">
      <c r="A729" s="94"/>
      <c r="B729" s="95"/>
    </row>
    <row r="730">
      <c r="A730" s="94"/>
      <c r="B730" s="95"/>
    </row>
    <row r="731">
      <c r="A731" s="94"/>
      <c r="B731" s="95"/>
    </row>
    <row r="732">
      <c r="A732" s="94"/>
      <c r="B732" s="95"/>
    </row>
    <row r="733">
      <c r="A733" s="94"/>
      <c r="B733" s="95"/>
    </row>
    <row r="734">
      <c r="A734" s="94"/>
      <c r="B734" s="95"/>
    </row>
    <row r="735">
      <c r="A735" s="94"/>
      <c r="B735" s="95"/>
    </row>
    <row r="736">
      <c r="A736" s="94"/>
      <c r="B736" s="95"/>
    </row>
    <row r="737">
      <c r="A737" s="94"/>
      <c r="B737" s="95"/>
    </row>
    <row r="738">
      <c r="A738" s="94"/>
      <c r="B738" s="95"/>
    </row>
    <row r="739">
      <c r="A739" s="94"/>
      <c r="B739" s="95"/>
    </row>
    <row r="740">
      <c r="A740" s="94"/>
      <c r="B740" s="95"/>
    </row>
    <row r="741">
      <c r="A741" s="94"/>
      <c r="B741" s="95"/>
    </row>
    <row r="742">
      <c r="A742" s="94"/>
      <c r="B742" s="95"/>
    </row>
    <row r="743">
      <c r="A743" s="94"/>
      <c r="B743" s="95"/>
    </row>
    <row r="744">
      <c r="A744" s="94"/>
      <c r="B744" s="95"/>
    </row>
    <row r="745">
      <c r="A745" s="94"/>
      <c r="B745" s="95"/>
    </row>
    <row r="746">
      <c r="A746" s="94"/>
      <c r="B746" s="95"/>
    </row>
    <row r="747">
      <c r="A747" s="94"/>
      <c r="B747" s="95"/>
    </row>
    <row r="748">
      <c r="A748" s="94"/>
      <c r="B748" s="95"/>
    </row>
    <row r="749">
      <c r="A749" s="94"/>
      <c r="B749" s="95"/>
    </row>
    <row r="750">
      <c r="A750" s="94"/>
      <c r="B750" s="95"/>
    </row>
    <row r="751">
      <c r="A751" s="94"/>
      <c r="B751" s="95"/>
    </row>
    <row r="752">
      <c r="A752" s="94"/>
      <c r="B752" s="95"/>
    </row>
    <row r="753">
      <c r="A753" s="94"/>
      <c r="B753" s="95"/>
    </row>
    <row r="754">
      <c r="A754" s="94"/>
      <c r="B754" s="95"/>
    </row>
    <row r="755">
      <c r="A755" s="94"/>
      <c r="B755" s="95"/>
    </row>
    <row r="756">
      <c r="A756" s="94"/>
      <c r="B756" s="95"/>
    </row>
    <row r="757">
      <c r="A757" s="94"/>
      <c r="B757" s="95"/>
    </row>
    <row r="758">
      <c r="A758" s="94"/>
      <c r="B758" s="95"/>
    </row>
    <row r="759">
      <c r="A759" s="94"/>
      <c r="B759" s="95"/>
    </row>
    <row r="760">
      <c r="A760" s="94"/>
      <c r="B760" s="95"/>
    </row>
    <row r="761">
      <c r="A761" s="94"/>
      <c r="B761" s="95"/>
    </row>
    <row r="762">
      <c r="A762" s="94"/>
      <c r="B762" s="95"/>
    </row>
    <row r="763">
      <c r="A763" s="94"/>
      <c r="B763" s="95"/>
    </row>
    <row r="764">
      <c r="A764" s="94"/>
      <c r="B764" s="95"/>
    </row>
    <row r="765">
      <c r="A765" s="94"/>
      <c r="B765" s="95"/>
    </row>
    <row r="766">
      <c r="A766" s="94"/>
      <c r="B766" s="95"/>
    </row>
    <row r="767">
      <c r="A767" s="94"/>
      <c r="B767" s="95"/>
    </row>
    <row r="768">
      <c r="A768" s="94"/>
      <c r="B768" s="95"/>
    </row>
    <row r="769">
      <c r="A769" s="94"/>
      <c r="B769" s="95"/>
    </row>
    <row r="770">
      <c r="A770" s="94"/>
      <c r="B770" s="95"/>
    </row>
    <row r="771">
      <c r="A771" s="94"/>
      <c r="B771" s="95"/>
    </row>
    <row r="772">
      <c r="A772" s="94"/>
      <c r="B772" s="95"/>
    </row>
    <row r="773">
      <c r="A773" s="94"/>
      <c r="B773" s="95"/>
    </row>
    <row r="774">
      <c r="A774" s="94"/>
      <c r="B774" s="95"/>
    </row>
    <row r="775">
      <c r="A775" s="94"/>
      <c r="B775" s="95"/>
    </row>
    <row r="776">
      <c r="A776" s="94"/>
      <c r="B776" s="95"/>
    </row>
    <row r="777">
      <c r="A777" s="94"/>
      <c r="B777" s="95"/>
    </row>
    <row r="778">
      <c r="A778" s="94"/>
      <c r="B778" s="95"/>
    </row>
    <row r="779">
      <c r="A779" s="94"/>
      <c r="B779" s="95"/>
    </row>
    <row r="780">
      <c r="A780" s="94"/>
      <c r="B780" s="95"/>
    </row>
    <row r="781">
      <c r="A781" s="94"/>
      <c r="B781" s="95"/>
    </row>
    <row r="782">
      <c r="A782" s="94"/>
      <c r="B782" s="95"/>
    </row>
    <row r="783">
      <c r="A783" s="94"/>
      <c r="B783" s="95"/>
    </row>
    <row r="784">
      <c r="A784" s="94"/>
      <c r="B784" s="95"/>
    </row>
    <row r="785">
      <c r="A785" s="94"/>
      <c r="B785" s="95"/>
    </row>
    <row r="786">
      <c r="A786" s="94"/>
      <c r="B786" s="95"/>
    </row>
    <row r="787">
      <c r="A787" s="94"/>
      <c r="B787" s="95"/>
    </row>
    <row r="788">
      <c r="A788" s="94"/>
      <c r="B788" s="95"/>
    </row>
    <row r="789">
      <c r="A789" s="94"/>
      <c r="B789" s="95"/>
    </row>
    <row r="790">
      <c r="A790" s="94"/>
      <c r="B790" s="95"/>
    </row>
    <row r="791">
      <c r="A791" s="94"/>
      <c r="B791" s="95"/>
    </row>
    <row r="792">
      <c r="A792" s="94"/>
      <c r="B792" s="95"/>
    </row>
    <row r="793">
      <c r="A793" s="94"/>
      <c r="B793" s="95"/>
    </row>
    <row r="794">
      <c r="A794" s="94"/>
      <c r="B794" s="95"/>
    </row>
    <row r="795">
      <c r="A795" s="94"/>
      <c r="B795" s="95"/>
    </row>
    <row r="796">
      <c r="A796" s="94"/>
      <c r="B796" s="95"/>
    </row>
    <row r="797">
      <c r="A797" s="94"/>
      <c r="B797" s="95"/>
    </row>
    <row r="798">
      <c r="A798" s="94"/>
      <c r="B798" s="95"/>
    </row>
    <row r="799">
      <c r="A799" s="94"/>
      <c r="B799" s="95"/>
    </row>
    <row r="800">
      <c r="A800" s="94"/>
      <c r="B800" s="95"/>
    </row>
    <row r="801">
      <c r="A801" s="94"/>
      <c r="B801" s="95"/>
    </row>
    <row r="802">
      <c r="A802" s="94"/>
      <c r="B802" s="95"/>
    </row>
    <row r="803">
      <c r="A803" s="94"/>
      <c r="B803" s="95"/>
    </row>
    <row r="804">
      <c r="A804" s="94"/>
      <c r="B804" s="95"/>
    </row>
    <row r="805">
      <c r="A805" s="94"/>
      <c r="B805" s="95"/>
    </row>
    <row r="806">
      <c r="A806" s="94"/>
      <c r="B806" s="95"/>
    </row>
    <row r="807">
      <c r="A807" s="94"/>
      <c r="B807" s="95"/>
    </row>
    <row r="808">
      <c r="A808" s="94"/>
      <c r="B808" s="95"/>
    </row>
    <row r="809">
      <c r="A809" s="94"/>
      <c r="B809" s="95"/>
    </row>
    <row r="810">
      <c r="A810" s="94"/>
      <c r="B810" s="95"/>
    </row>
    <row r="811">
      <c r="A811" s="94"/>
      <c r="B811" s="95"/>
    </row>
    <row r="812">
      <c r="A812" s="94"/>
      <c r="B812" s="95"/>
    </row>
    <row r="813">
      <c r="A813" s="94"/>
      <c r="B813" s="95"/>
    </row>
    <row r="814">
      <c r="A814" s="94"/>
      <c r="B814" s="95"/>
    </row>
    <row r="815">
      <c r="A815" s="94"/>
      <c r="B815" s="95"/>
    </row>
    <row r="816">
      <c r="A816" s="94"/>
      <c r="B816" s="95"/>
    </row>
    <row r="817">
      <c r="A817" s="94"/>
      <c r="B817" s="95"/>
    </row>
    <row r="818">
      <c r="A818" s="94"/>
      <c r="B818" s="95"/>
    </row>
    <row r="819">
      <c r="A819" s="94"/>
      <c r="B819" s="95"/>
    </row>
    <row r="820">
      <c r="A820" s="94"/>
      <c r="B820" s="95"/>
    </row>
    <row r="821">
      <c r="A821" s="94"/>
      <c r="B821" s="95"/>
    </row>
    <row r="822">
      <c r="A822" s="94"/>
      <c r="B822" s="95"/>
    </row>
    <row r="823">
      <c r="A823" s="94"/>
      <c r="B823" s="95"/>
    </row>
    <row r="824">
      <c r="A824" s="94"/>
      <c r="B824" s="95"/>
    </row>
    <row r="825">
      <c r="A825" s="94"/>
      <c r="B825" s="95"/>
    </row>
    <row r="826">
      <c r="A826" s="94"/>
      <c r="B826" s="95"/>
    </row>
    <row r="827">
      <c r="A827" s="94"/>
      <c r="B827" s="95"/>
    </row>
    <row r="828">
      <c r="A828" s="94"/>
      <c r="B828" s="95"/>
    </row>
    <row r="829">
      <c r="A829" s="94"/>
      <c r="B829" s="95"/>
    </row>
    <row r="830">
      <c r="A830" s="94"/>
      <c r="B830" s="95"/>
    </row>
    <row r="831">
      <c r="A831" s="94"/>
      <c r="B831" s="95"/>
    </row>
    <row r="832">
      <c r="A832" s="94"/>
      <c r="B832" s="95"/>
    </row>
    <row r="833">
      <c r="A833" s="94"/>
      <c r="B833" s="95"/>
    </row>
    <row r="834">
      <c r="A834" s="94"/>
      <c r="B834" s="95"/>
    </row>
    <row r="835">
      <c r="A835" s="94"/>
      <c r="B835" s="95"/>
    </row>
    <row r="836">
      <c r="A836" s="94"/>
      <c r="B836" s="95"/>
    </row>
    <row r="837">
      <c r="A837" s="94"/>
      <c r="B837" s="95"/>
    </row>
    <row r="838">
      <c r="A838" s="94"/>
      <c r="B838" s="95"/>
    </row>
    <row r="839">
      <c r="A839" s="94"/>
      <c r="B839" s="95"/>
    </row>
    <row r="840">
      <c r="A840" s="94"/>
      <c r="B840" s="95"/>
    </row>
    <row r="841">
      <c r="A841" s="94"/>
      <c r="B841" s="95"/>
    </row>
    <row r="842">
      <c r="A842" s="94"/>
      <c r="B842" s="95"/>
    </row>
    <row r="843">
      <c r="A843" s="94"/>
      <c r="B843" s="95"/>
    </row>
    <row r="844">
      <c r="A844" s="94"/>
      <c r="B844" s="95"/>
    </row>
    <row r="845">
      <c r="A845" s="94"/>
      <c r="B845" s="95"/>
    </row>
    <row r="846">
      <c r="A846" s="94"/>
      <c r="B846" s="95"/>
    </row>
    <row r="847">
      <c r="A847" s="94"/>
      <c r="B847" s="95"/>
    </row>
    <row r="848">
      <c r="A848" s="94"/>
      <c r="B848" s="95"/>
    </row>
    <row r="849">
      <c r="A849" s="94"/>
      <c r="B849" s="95"/>
    </row>
    <row r="850">
      <c r="A850" s="94"/>
      <c r="B850" s="95"/>
    </row>
    <row r="851">
      <c r="A851" s="94"/>
      <c r="B851" s="95"/>
    </row>
    <row r="852">
      <c r="A852" s="94"/>
      <c r="B852" s="95"/>
    </row>
    <row r="853">
      <c r="A853" s="94"/>
      <c r="B853" s="95"/>
    </row>
    <row r="854">
      <c r="A854" s="94"/>
      <c r="B854" s="95"/>
    </row>
    <row r="855">
      <c r="A855" s="94"/>
      <c r="B855" s="95"/>
    </row>
    <row r="856">
      <c r="A856" s="94"/>
      <c r="B856" s="95"/>
    </row>
    <row r="857">
      <c r="A857" s="94"/>
      <c r="B857" s="95"/>
    </row>
    <row r="858">
      <c r="A858" s="94"/>
      <c r="B858" s="95"/>
    </row>
    <row r="859">
      <c r="A859" s="94"/>
      <c r="B859" s="95"/>
    </row>
    <row r="860">
      <c r="A860" s="94"/>
      <c r="B860" s="95"/>
    </row>
    <row r="861">
      <c r="A861" s="94"/>
      <c r="B861" s="95"/>
    </row>
    <row r="862">
      <c r="A862" s="94"/>
      <c r="B862" s="95"/>
    </row>
    <row r="863">
      <c r="A863" s="94"/>
      <c r="B863" s="95"/>
    </row>
    <row r="864">
      <c r="A864" s="94"/>
      <c r="B864" s="95"/>
    </row>
    <row r="865">
      <c r="A865" s="94"/>
      <c r="B865" s="95"/>
    </row>
    <row r="866">
      <c r="A866" s="94"/>
      <c r="B866" s="95"/>
    </row>
    <row r="867">
      <c r="A867" s="94"/>
      <c r="B867" s="95"/>
    </row>
    <row r="868">
      <c r="A868" s="94"/>
      <c r="B868" s="95"/>
    </row>
    <row r="869">
      <c r="A869" s="94"/>
      <c r="B869" s="95"/>
    </row>
    <row r="870">
      <c r="A870" s="94"/>
      <c r="B870" s="95"/>
    </row>
    <row r="871">
      <c r="A871" s="94"/>
      <c r="B871" s="95"/>
    </row>
    <row r="872">
      <c r="A872" s="94"/>
      <c r="B872" s="95"/>
    </row>
    <row r="873">
      <c r="A873" s="94"/>
      <c r="B873" s="95"/>
    </row>
    <row r="874">
      <c r="A874" s="94"/>
      <c r="B874" s="95"/>
    </row>
    <row r="875">
      <c r="A875" s="94"/>
      <c r="B875" s="95"/>
    </row>
    <row r="876">
      <c r="A876" s="94"/>
      <c r="B876" s="95"/>
    </row>
    <row r="877">
      <c r="A877" s="94"/>
      <c r="B877" s="95"/>
    </row>
    <row r="878">
      <c r="A878" s="94"/>
      <c r="B878" s="95"/>
    </row>
    <row r="879">
      <c r="A879" s="94"/>
      <c r="B879" s="95"/>
    </row>
    <row r="880">
      <c r="A880" s="94"/>
      <c r="B880" s="95"/>
    </row>
    <row r="881">
      <c r="A881" s="94"/>
      <c r="B881" s="95"/>
    </row>
    <row r="882">
      <c r="A882" s="94"/>
      <c r="B882" s="95"/>
    </row>
    <row r="883">
      <c r="A883" s="94"/>
      <c r="B883" s="95"/>
    </row>
    <row r="884">
      <c r="A884" s="94"/>
      <c r="B884" s="95"/>
    </row>
    <row r="885">
      <c r="A885" s="94"/>
      <c r="B885" s="95"/>
    </row>
    <row r="886">
      <c r="A886" s="94"/>
      <c r="B886" s="95"/>
    </row>
    <row r="887">
      <c r="A887" s="94"/>
      <c r="B887" s="95"/>
    </row>
    <row r="888">
      <c r="A888" s="94"/>
      <c r="B888" s="95"/>
    </row>
    <row r="889">
      <c r="A889" s="94"/>
      <c r="B889" s="95"/>
    </row>
    <row r="890">
      <c r="A890" s="94"/>
      <c r="B890" s="95"/>
    </row>
    <row r="891">
      <c r="A891" s="94"/>
      <c r="B891" s="95"/>
    </row>
    <row r="892">
      <c r="A892" s="94"/>
      <c r="B892" s="95"/>
    </row>
    <row r="893">
      <c r="A893" s="94"/>
      <c r="B893" s="95"/>
    </row>
    <row r="894">
      <c r="A894" s="94"/>
      <c r="B894" s="95"/>
    </row>
    <row r="895">
      <c r="A895" s="94"/>
      <c r="B895" s="95"/>
    </row>
    <row r="896">
      <c r="A896" s="94"/>
      <c r="B896" s="95"/>
    </row>
    <row r="897">
      <c r="A897" s="94"/>
      <c r="B897" s="95"/>
    </row>
    <row r="898">
      <c r="A898" s="94"/>
      <c r="B898" s="95"/>
    </row>
    <row r="899">
      <c r="A899" s="94"/>
      <c r="B899" s="95"/>
    </row>
    <row r="900">
      <c r="A900" s="94"/>
      <c r="B900" s="95"/>
    </row>
    <row r="901">
      <c r="A901" s="94"/>
      <c r="B901" s="95"/>
    </row>
    <row r="902">
      <c r="A902" s="94"/>
      <c r="B902" s="95"/>
    </row>
    <row r="903">
      <c r="A903" s="94"/>
      <c r="B903" s="95"/>
    </row>
    <row r="904">
      <c r="A904" s="94"/>
      <c r="B904" s="95"/>
    </row>
    <row r="905">
      <c r="A905" s="94"/>
      <c r="B905" s="95"/>
    </row>
    <row r="906">
      <c r="A906" s="94"/>
      <c r="B906" s="95"/>
    </row>
    <row r="907">
      <c r="A907" s="94"/>
      <c r="B907" s="95"/>
    </row>
    <row r="908">
      <c r="A908" s="94"/>
      <c r="B908" s="95"/>
    </row>
    <row r="909">
      <c r="A909" s="94"/>
      <c r="B909" s="95"/>
    </row>
    <row r="910">
      <c r="A910" s="94"/>
      <c r="B910" s="95"/>
    </row>
    <row r="911">
      <c r="A911" s="94"/>
      <c r="B911" s="95"/>
    </row>
    <row r="912">
      <c r="A912" s="94"/>
      <c r="B912" s="95"/>
    </row>
    <row r="913">
      <c r="A913" s="94"/>
      <c r="B913" s="95"/>
    </row>
    <row r="914">
      <c r="A914" s="94"/>
      <c r="B914" s="95"/>
    </row>
    <row r="915">
      <c r="A915" s="94"/>
      <c r="B915" s="95"/>
    </row>
    <row r="916">
      <c r="A916" s="94"/>
      <c r="B916" s="95"/>
    </row>
    <row r="917">
      <c r="A917" s="94"/>
      <c r="B917" s="95"/>
    </row>
    <row r="918">
      <c r="A918" s="94"/>
      <c r="B918" s="95"/>
    </row>
    <row r="919">
      <c r="A919" s="94"/>
      <c r="B919" s="95"/>
    </row>
    <row r="920">
      <c r="A920" s="94"/>
      <c r="B920" s="95"/>
    </row>
    <row r="921">
      <c r="A921" s="94"/>
      <c r="B921" s="95"/>
    </row>
    <row r="922">
      <c r="A922" s="94"/>
      <c r="B922" s="95"/>
    </row>
    <row r="923">
      <c r="A923" s="94"/>
      <c r="B923" s="95"/>
    </row>
    <row r="924">
      <c r="A924" s="94"/>
      <c r="B924" s="95"/>
    </row>
    <row r="925">
      <c r="A925" s="94"/>
      <c r="B925" s="95"/>
    </row>
    <row r="926">
      <c r="A926" s="94"/>
      <c r="B926" s="95"/>
    </row>
    <row r="927">
      <c r="A927" s="94"/>
      <c r="B927" s="95"/>
    </row>
    <row r="928">
      <c r="A928" s="94"/>
      <c r="B928" s="95"/>
    </row>
    <row r="929">
      <c r="A929" s="94"/>
      <c r="B929" s="95"/>
    </row>
    <row r="930">
      <c r="A930" s="94"/>
      <c r="B930" s="95"/>
    </row>
    <row r="931">
      <c r="A931" s="94"/>
      <c r="B931" s="95"/>
    </row>
    <row r="932">
      <c r="A932" s="94"/>
      <c r="B932" s="95"/>
    </row>
    <row r="933">
      <c r="A933" s="94"/>
      <c r="B933" s="95"/>
    </row>
    <row r="934">
      <c r="A934" s="94"/>
      <c r="B934" s="95"/>
    </row>
    <row r="935">
      <c r="A935" s="94"/>
      <c r="B935" s="95"/>
    </row>
    <row r="936">
      <c r="A936" s="94"/>
      <c r="B936" s="95"/>
    </row>
    <row r="937">
      <c r="A937" s="94"/>
      <c r="B937" s="95"/>
    </row>
    <row r="938">
      <c r="A938" s="94"/>
      <c r="B938" s="95"/>
    </row>
    <row r="939">
      <c r="A939" s="94"/>
      <c r="B939" s="95"/>
    </row>
    <row r="940">
      <c r="A940" s="94"/>
      <c r="B940" s="95"/>
    </row>
    <row r="941">
      <c r="A941" s="94"/>
      <c r="B941" s="95"/>
    </row>
    <row r="942">
      <c r="A942" s="94"/>
      <c r="B942" s="95"/>
    </row>
    <row r="943">
      <c r="A943" s="94"/>
      <c r="B943" s="95"/>
    </row>
    <row r="944">
      <c r="A944" s="94"/>
      <c r="B944" s="95"/>
    </row>
    <row r="945">
      <c r="A945" s="94"/>
      <c r="B945" s="95"/>
    </row>
    <row r="946">
      <c r="A946" s="94"/>
      <c r="B946" s="95"/>
    </row>
    <row r="947">
      <c r="A947" s="94"/>
      <c r="B947" s="95"/>
    </row>
    <row r="948">
      <c r="A948" s="94"/>
      <c r="B948" s="95"/>
    </row>
    <row r="949">
      <c r="A949" s="94"/>
      <c r="B949" s="95"/>
    </row>
    <row r="950">
      <c r="A950" s="94"/>
      <c r="B950" s="95"/>
    </row>
    <row r="951">
      <c r="A951" s="94"/>
      <c r="B951" s="95"/>
    </row>
    <row r="952">
      <c r="A952" s="94"/>
      <c r="B952" s="95"/>
    </row>
    <row r="953">
      <c r="A953" s="94"/>
      <c r="B953" s="95"/>
    </row>
    <row r="954">
      <c r="A954" s="94"/>
      <c r="B954" s="95"/>
    </row>
    <row r="955">
      <c r="A955" s="94"/>
      <c r="B955" s="95"/>
    </row>
    <row r="956">
      <c r="A956" s="94"/>
      <c r="B956" s="95"/>
    </row>
    <row r="957">
      <c r="A957" s="94"/>
      <c r="B957" s="95"/>
    </row>
    <row r="958">
      <c r="A958" s="94"/>
      <c r="B958" s="95"/>
    </row>
    <row r="959">
      <c r="A959" s="94"/>
      <c r="B959" s="95"/>
    </row>
    <row r="960">
      <c r="A960" s="94"/>
      <c r="B960" s="95"/>
    </row>
    <row r="961">
      <c r="A961" s="94"/>
      <c r="B961" s="95"/>
    </row>
    <row r="962">
      <c r="A962" s="94"/>
      <c r="B962" s="95"/>
    </row>
    <row r="963">
      <c r="A963" s="94"/>
      <c r="B963" s="95"/>
    </row>
    <row r="964">
      <c r="A964" s="94"/>
      <c r="B964" s="95"/>
    </row>
    <row r="965">
      <c r="A965" s="94"/>
      <c r="B965" s="95"/>
    </row>
    <row r="966">
      <c r="A966" s="94"/>
      <c r="B966" s="95"/>
    </row>
    <row r="967">
      <c r="A967" s="94"/>
      <c r="B967" s="95"/>
    </row>
    <row r="968">
      <c r="A968" s="94"/>
      <c r="B968" s="95"/>
    </row>
    <row r="969">
      <c r="A969" s="94"/>
      <c r="B969" s="95"/>
    </row>
    <row r="970">
      <c r="A970" s="94"/>
      <c r="B970" s="95"/>
    </row>
    <row r="971">
      <c r="A971" s="94"/>
      <c r="B971" s="95"/>
    </row>
    <row r="972">
      <c r="A972" s="94"/>
      <c r="B972" s="95"/>
    </row>
    <row r="973">
      <c r="A973" s="94"/>
      <c r="B973" s="95"/>
    </row>
    <row r="974">
      <c r="A974" s="94"/>
      <c r="B974" s="95"/>
    </row>
    <row r="975">
      <c r="A975" s="94"/>
      <c r="B975" s="95"/>
    </row>
    <row r="976">
      <c r="A976" s="94"/>
      <c r="B976" s="95"/>
    </row>
    <row r="977">
      <c r="A977" s="94"/>
      <c r="B977" s="95"/>
    </row>
    <row r="978">
      <c r="A978" s="94"/>
      <c r="B978" s="95"/>
    </row>
    <row r="979">
      <c r="A979" s="94"/>
      <c r="B979" s="95"/>
    </row>
    <row r="980">
      <c r="A980" s="94"/>
      <c r="B980" s="95"/>
    </row>
    <row r="981">
      <c r="A981" s="94"/>
      <c r="B981" s="95"/>
    </row>
    <row r="982">
      <c r="A982" s="94"/>
      <c r="B982" s="95"/>
    </row>
    <row r="983">
      <c r="A983" s="94"/>
      <c r="B983" s="95"/>
    </row>
    <row r="984">
      <c r="A984" s="94"/>
      <c r="B984" s="95"/>
    </row>
    <row r="985">
      <c r="A985" s="94"/>
      <c r="B985" s="95"/>
    </row>
    <row r="986">
      <c r="A986" s="94"/>
      <c r="B986" s="95"/>
    </row>
    <row r="987">
      <c r="A987" s="94"/>
      <c r="B987" s="95"/>
    </row>
    <row r="988">
      <c r="A988" s="94"/>
      <c r="B988" s="95"/>
    </row>
    <row r="989">
      <c r="A989" s="94"/>
      <c r="B989" s="95"/>
    </row>
    <row r="990">
      <c r="A990" s="94"/>
      <c r="B990" s="95"/>
    </row>
    <row r="991">
      <c r="A991" s="94"/>
      <c r="B991" s="95"/>
    </row>
    <row r="992">
      <c r="A992" s="94"/>
      <c r="B992" s="95"/>
    </row>
    <row r="993">
      <c r="A993" s="94"/>
      <c r="B993" s="95"/>
    </row>
    <row r="994">
      <c r="A994" s="94"/>
      <c r="B994" s="95"/>
    </row>
    <row r="995">
      <c r="A995" s="94"/>
      <c r="B995" s="95"/>
    </row>
    <row r="996">
      <c r="A996" s="94"/>
      <c r="B996" s="95"/>
    </row>
    <row r="997">
      <c r="A997" s="94"/>
      <c r="B997" s="95"/>
    </row>
    <row r="998">
      <c r="A998" s="94"/>
      <c r="B998" s="95"/>
    </row>
    <row r="999">
      <c r="A999" s="94"/>
      <c r="B999" s="95"/>
    </row>
    <row r="1000">
      <c r="A1000" s="94"/>
      <c r="B1000" s="95"/>
    </row>
    <row r="1001">
      <c r="A1001" s="94"/>
      <c r="B1001" s="95"/>
    </row>
    <row r="1002">
      <c r="A1002" s="94"/>
      <c r="B1002" s="95"/>
    </row>
    <row r="1003">
      <c r="A1003" s="94"/>
      <c r="B1003" s="95"/>
    </row>
  </sheetData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4.29"/>
    <col customWidth="1" min="2" max="2" width="19.86"/>
    <col customWidth="1" min="3" max="4" width="16.71"/>
    <col customWidth="1" min="5" max="5" width="18.71"/>
    <col customWidth="1" min="6" max="6" width="19.57"/>
  </cols>
  <sheetData>
    <row r="1">
      <c r="A1" s="1" t="s">
        <v>466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4" t="s">
        <v>8</v>
      </c>
      <c r="B2" s="5">
        <f>SUM(C2:F2)</f>
        <v>1061</v>
      </c>
      <c r="C2" s="6">
        <f t="shared" ref="C2:F2" si="1">SUM(C4,C7)</f>
        <v>287</v>
      </c>
      <c r="D2" s="6">
        <f t="shared" si="1"/>
        <v>314</v>
      </c>
      <c r="E2" s="6">
        <f t="shared" si="1"/>
        <v>123</v>
      </c>
      <c r="F2" s="6">
        <f t="shared" si="1"/>
        <v>337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8" t="s">
        <v>9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>
      <c r="A4" s="12" t="s">
        <v>10</v>
      </c>
      <c r="B4" s="13">
        <f>SUM(C4:F4)</f>
        <v>480</v>
      </c>
      <c r="C4" s="14">
        <v>128.0</v>
      </c>
      <c r="D4" s="14">
        <v>132.0</v>
      </c>
      <c r="E4" s="14">
        <v>62.0</v>
      </c>
      <c r="F4" s="14">
        <v>158.0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hidden="1">
      <c r="A5" s="12"/>
      <c r="B5" s="16">
        <f t="shared" ref="B5:F5" si="2">DIVIDE(B4,B2)</f>
        <v>0.452403393</v>
      </c>
      <c r="C5" s="16">
        <f t="shared" si="2"/>
        <v>0.4459930314</v>
      </c>
      <c r="D5" s="16">
        <f t="shared" si="2"/>
        <v>0.4203821656</v>
      </c>
      <c r="E5" s="16">
        <f t="shared" si="2"/>
        <v>0.5040650407</v>
      </c>
      <c r="F5" s="16">
        <f t="shared" si="2"/>
        <v>0.46884273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>
      <c r="A6" s="12"/>
      <c r="B6" s="18">
        <f>IFERROR(__xludf.DUMMYFUNCTION("TO_PERCENT(B5)"),0.4524033930254477)</f>
        <v>0.452403393</v>
      </c>
      <c r="C6" s="18">
        <f>IFERROR(__xludf.DUMMYFUNCTION("TO_PERCENT(C5)"),0.445993031358885)</f>
        <v>0.4459930314</v>
      </c>
      <c r="D6" s="18">
        <f>IFERROR(__xludf.DUMMYFUNCTION("TO_PERCENT(D5)"),0.42038216560509556)</f>
        <v>0.4203821656</v>
      </c>
      <c r="E6" s="18">
        <f>IFERROR(__xludf.DUMMYFUNCTION("TO_PERCENT(E5)"),0.5040650406504065)</f>
        <v>0.5040650407</v>
      </c>
      <c r="F6" s="18">
        <f>IFERROR(__xludf.DUMMYFUNCTION("TO_PERCENT(F5)"),0.4688427299703264)</f>
        <v>0.46884273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>
      <c r="A7" s="12" t="s">
        <v>11</v>
      </c>
      <c r="B7" s="13">
        <f>SUM(C7:F7)</f>
        <v>581</v>
      </c>
      <c r="C7" s="14">
        <v>159.0</v>
      </c>
      <c r="D7" s="20">
        <v>182.0</v>
      </c>
      <c r="E7" s="14">
        <v>61.0</v>
      </c>
      <c r="F7" s="14">
        <v>179.0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hidden="1">
      <c r="A8" s="12"/>
      <c r="B8" s="16">
        <f t="shared" ref="B8:F8" si="3">DIVIDE(B7,B2)</f>
        <v>0.547596607</v>
      </c>
      <c r="C8" s="16">
        <f t="shared" si="3"/>
        <v>0.5540069686</v>
      </c>
      <c r="D8" s="16">
        <f t="shared" si="3"/>
        <v>0.5796178344</v>
      </c>
      <c r="E8" s="16">
        <f t="shared" si="3"/>
        <v>0.4959349593</v>
      </c>
      <c r="F8" s="16">
        <f t="shared" si="3"/>
        <v>0.53115727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>
      <c r="A9" s="12"/>
      <c r="B9" s="18">
        <f>IFERROR(__xludf.DUMMYFUNCTION("TO_PERCENT(B8)"),0.5475966069745523)</f>
        <v>0.547596607</v>
      </c>
      <c r="C9" s="18">
        <f>IFERROR(__xludf.DUMMYFUNCTION("TO_PERCENT(C8)"),0.554006968641115)</f>
        <v>0.5540069686</v>
      </c>
      <c r="D9" s="18">
        <f>IFERROR(__xludf.DUMMYFUNCTION("TO_PERCENT(D8)"),0.5796178343949044)</f>
        <v>0.5796178344</v>
      </c>
      <c r="E9" s="18">
        <f>IFERROR(__xludf.DUMMYFUNCTION("TO_PERCENT(E8)"),0.4959349593495935)</f>
        <v>0.4959349593</v>
      </c>
      <c r="F9" s="18">
        <f>IFERROR(__xludf.DUMMYFUNCTION("TO_PERCENT(F8)"),0.5311572700296736)</f>
        <v>0.53115727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>
      <c r="A10" s="21" t="s">
        <v>12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>
      <c r="A11" s="21">
        <v>4.0</v>
      </c>
      <c r="B11" s="25">
        <f t="shared" ref="B11:B17" si="4">SUM(C11:F11)</f>
        <v>7</v>
      </c>
      <c r="C11" s="26">
        <v>4.0</v>
      </c>
      <c r="D11" s="26">
        <v>1.0</v>
      </c>
      <c r="E11" s="26">
        <v>2.0</v>
      </c>
      <c r="F11" s="2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>
      <c r="A12" s="21">
        <v>5.0</v>
      </c>
      <c r="B12" s="25">
        <f t="shared" si="4"/>
        <v>84</v>
      </c>
      <c r="C12" s="26">
        <v>44.0</v>
      </c>
      <c r="D12" s="26">
        <v>12.0</v>
      </c>
      <c r="E12" s="26">
        <v>18.0</v>
      </c>
      <c r="F12" s="26">
        <v>10.0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>
      <c r="A13" s="21">
        <v>6.0</v>
      </c>
      <c r="B13" s="25">
        <f t="shared" si="4"/>
        <v>260</v>
      </c>
      <c r="C13" s="29">
        <v>106.0</v>
      </c>
      <c r="D13" s="26">
        <v>48.0</v>
      </c>
      <c r="E13" s="26">
        <v>41.0</v>
      </c>
      <c r="F13" s="26">
        <v>65.0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>
      <c r="A14" s="21">
        <v>7.0</v>
      </c>
      <c r="B14" s="25">
        <f t="shared" si="4"/>
        <v>487</v>
      </c>
      <c r="C14" s="29">
        <v>124.0</v>
      </c>
      <c r="D14" s="29">
        <v>125.0</v>
      </c>
      <c r="E14" s="29">
        <v>58.0</v>
      </c>
      <c r="F14" s="29">
        <v>180.0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>
      <c r="A15" s="21">
        <v>8.0</v>
      </c>
      <c r="B15" s="25">
        <f t="shared" si="4"/>
        <v>164</v>
      </c>
      <c r="C15" s="26">
        <v>8.0</v>
      </c>
      <c r="D15" s="26">
        <v>84.0</v>
      </c>
      <c r="E15" s="26">
        <v>4.0</v>
      </c>
      <c r="F15" s="26">
        <v>68.0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>
      <c r="A16" s="21">
        <v>9.0</v>
      </c>
      <c r="B16" s="25">
        <f t="shared" si="4"/>
        <v>56</v>
      </c>
      <c r="C16" s="26">
        <v>1.0</v>
      </c>
      <c r="D16" s="26">
        <v>41.0</v>
      </c>
      <c r="E16" s="26"/>
      <c r="F16" s="26">
        <v>14.0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>
      <c r="A17" s="21">
        <v>10.0</v>
      </c>
      <c r="B17" s="25">
        <f t="shared" si="4"/>
        <v>3</v>
      </c>
      <c r="C17" s="26"/>
      <c r="D17" s="26">
        <v>3.0</v>
      </c>
      <c r="E17" s="26"/>
      <c r="F17" s="26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>
      <c r="A18" s="31" t="s">
        <v>13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>
      <c r="A19" s="35" t="s">
        <v>14</v>
      </c>
      <c r="B19" s="32">
        <f t="shared" ref="B19:B27" si="5">SUM(C19:F19)</f>
        <v>309</v>
      </c>
      <c r="C19" s="36">
        <v>2.0</v>
      </c>
      <c r="D19" s="29">
        <v>304.0</v>
      </c>
      <c r="E19" s="36">
        <v>3.0</v>
      </c>
      <c r="F19" s="36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>
      <c r="A20" s="35" t="s">
        <v>15</v>
      </c>
      <c r="B20" s="32">
        <f t="shared" si="5"/>
        <v>308</v>
      </c>
      <c r="C20" s="29">
        <v>280.0</v>
      </c>
      <c r="D20" s="36"/>
      <c r="E20" s="36"/>
      <c r="F20" s="36">
        <v>28.0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>
      <c r="A21" s="35" t="s">
        <v>16</v>
      </c>
      <c r="B21" s="32">
        <f t="shared" si="5"/>
        <v>214</v>
      </c>
      <c r="C21" s="36">
        <v>2.0</v>
      </c>
      <c r="D21" s="36"/>
      <c r="E21" s="36"/>
      <c r="F21" s="29">
        <v>212.0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>
      <c r="A22" s="38" t="s">
        <v>17</v>
      </c>
      <c r="B22" s="32">
        <f t="shared" si="5"/>
        <v>124</v>
      </c>
      <c r="C22" s="36">
        <v>3.0</v>
      </c>
      <c r="D22" s="36">
        <v>1.0</v>
      </c>
      <c r="E22" s="29">
        <v>120.0</v>
      </c>
      <c r="F22" s="40"/>
      <c r="G22" s="36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>
      <c r="A23" s="41" t="s">
        <v>18</v>
      </c>
      <c r="B23" s="32">
        <f t="shared" si="5"/>
        <v>42</v>
      </c>
      <c r="C23" s="36"/>
      <c r="D23" s="36">
        <v>1.0</v>
      </c>
      <c r="E23" s="36"/>
      <c r="F23" s="36">
        <v>41.0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>
      <c r="A24" s="41" t="s">
        <v>19</v>
      </c>
      <c r="B24" s="32">
        <f t="shared" si="5"/>
        <v>26</v>
      </c>
      <c r="C24" s="36"/>
      <c r="D24" s="36">
        <v>3.0</v>
      </c>
      <c r="E24" s="36"/>
      <c r="F24" s="36">
        <v>23.0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>
      <c r="A25" s="38" t="s">
        <v>20</v>
      </c>
      <c r="B25" s="32">
        <f t="shared" si="5"/>
        <v>24</v>
      </c>
      <c r="C25" s="36"/>
      <c r="D25" s="36">
        <v>2.0</v>
      </c>
      <c r="E25" s="36"/>
      <c r="F25" s="36">
        <v>22.0</v>
      </c>
      <c r="G25" s="36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>
      <c r="A26" s="41" t="s">
        <v>21</v>
      </c>
      <c r="B26" s="32">
        <f t="shared" si="5"/>
        <v>13</v>
      </c>
      <c r="C26" s="36"/>
      <c r="D26" s="36">
        <v>2.0</v>
      </c>
      <c r="E26" s="36"/>
      <c r="F26" s="36">
        <v>11.0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>
      <c r="A27" s="41" t="s">
        <v>22</v>
      </c>
      <c r="B27" s="32">
        <f t="shared" si="5"/>
        <v>1</v>
      </c>
      <c r="C27" s="36"/>
      <c r="D27" s="36">
        <v>1.0</v>
      </c>
      <c r="E27" s="36"/>
      <c r="F27" s="36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>
      <c r="A28" s="43" t="s">
        <v>23</v>
      </c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>
      <c r="A29" s="48" t="s">
        <v>24</v>
      </c>
      <c r="B29" s="49">
        <f t="shared" ref="B29:B30" si="6">SUM(C29:F29)</f>
        <v>805</v>
      </c>
      <c r="C29" s="47">
        <v>234.0</v>
      </c>
      <c r="D29" s="47">
        <v>264.0</v>
      </c>
      <c r="E29" s="47">
        <v>80.0</v>
      </c>
      <c r="F29" s="47">
        <v>227.0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>
      <c r="A30" s="48" t="s">
        <v>25</v>
      </c>
      <c r="B30" s="49">
        <f t="shared" si="6"/>
        <v>256</v>
      </c>
      <c r="C30" s="47">
        <v>53.0</v>
      </c>
      <c r="D30" s="47">
        <v>50.0</v>
      </c>
      <c r="E30" s="47">
        <v>43.0</v>
      </c>
      <c r="F30" s="47">
        <v>110.0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>
      <c r="A31" s="51" t="s">
        <v>26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>
      <c r="A32" s="55" t="s">
        <v>27</v>
      </c>
      <c r="B32" s="56">
        <f t="shared" ref="B32:B34" si="7">SUM(C32:F32)</f>
        <v>50</v>
      </c>
      <c r="C32" s="57"/>
      <c r="D32" s="57">
        <v>5.0</v>
      </c>
      <c r="E32" s="57"/>
      <c r="F32" s="57">
        <v>45.0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>
      <c r="A33" s="55" t="s">
        <v>28</v>
      </c>
      <c r="B33" s="56">
        <f t="shared" si="7"/>
        <v>647</v>
      </c>
      <c r="C33" s="57">
        <v>7.0</v>
      </c>
      <c r="D33" s="57">
        <v>305.0</v>
      </c>
      <c r="E33" s="57">
        <v>123.0</v>
      </c>
      <c r="F33" s="57">
        <v>212.0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>
      <c r="A34" s="55" t="s">
        <v>29</v>
      </c>
      <c r="B34" s="56">
        <f t="shared" si="7"/>
        <v>364</v>
      </c>
      <c r="C34" s="57">
        <v>280.0</v>
      </c>
      <c r="D34" s="57">
        <v>4.0</v>
      </c>
      <c r="E34" s="57"/>
      <c r="F34" s="57">
        <v>80.0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>
      <c r="A35" s="59" t="s">
        <v>30</v>
      </c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</row>
    <row r="36" hidden="1">
      <c r="A36" s="68" t="s">
        <v>33</v>
      </c>
      <c r="B36" s="64">
        <f t="shared" ref="B36:B42" si="8">SUM(C36:F36)</f>
        <v>213</v>
      </c>
      <c r="C36" s="65">
        <v>68.0</v>
      </c>
      <c r="D36" s="65">
        <v>68.0</v>
      </c>
      <c r="E36" s="65">
        <v>3.0</v>
      </c>
      <c r="F36" s="65">
        <v>74.0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</row>
    <row r="37" hidden="1">
      <c r="A37" s="68" t="s">
        <v>34</v>
      </c>
      <c r="B37" s="64">
        <f t="shared" si="8"/>
        <v>37</v>
      </c>
      <c r="C37" s="65"/>
      <c r="D37" s="65">
        <v>34.0</v>
      </c>
      <c r="E37" s="65"/>
      <c r="F37" s="65">
        <v>3.0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>
      <c r="A38" s="63" t="s">
        <v>35</v>
      </c>
      <c r="B38" s="64">
        <f t="shared" si="8"/>
        <v>250</v>
      </c>
      <c r="C38" s="65">
        <f t="shared" ref="C38:F38" si="9">SUM(C36:C37)</f>
        <v>68</v>
      </c>
      <c r="D38" s="65">
        <f t="shared" si="9"/>
        <v>102</v>
      </c>
      <c r="E38" s="65">
        <f t="shared" si="9"/>
        <v>3</v>
      </c>
      <c r="F38" s="65">
        <f t="shared" si="9"/>
        <v>77</v>
      </c>
      <c r="G38" s="65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</row>
    <row r="39" hidden="1">
      <c r="A39" s="68" t="s">
        <v>31</v>
      </c>
      <c r="B39" s="64">
        <f t="shared" si="8"/>
        <v>350</v>
      </c>
      <c r="C39" s="65">
        <v>123.0</v>
      </c>
      <c r="D39" s="65">
        <v>101.0</v>
      </c>
      <c r="E39" s="65">
        <v>55.0</v>
      </c>
      <c r="F39" s="65">
        <v>71.0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hidden="1">
      <c r="A40" s="68" t="s">
        <v>32</v>
      </c>
      <c r="B40" s="64">
        <f t="shared" si="8"/>
        <v>405</v>
      </c>
      <c r="C40" s="65">
        <v>83.0</v>
      </c>
      <c r="D40" s="65">
        <v>88.0</v>
      </c>
      <c r="E40" s="65">
        <v>63.0</v>
      </c>
      <c r="F40" s="65">
        <v>171.0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>
      <c r="A41" s="63" t="s">
        <v>463</v>
      </c>
      <c r="B41" s="64">
        <f t="shared" si="8"/>
        <v>755</v>
      </c>
      <c r="C41" s="65">
        <f t="shared" ref="C41:F41" si="10">SUM(C39:C40)</f>
        <v>206</v>
      </c>
      <c r="D41" s="65">
        <f t="shared" si="10"/>
        <v>189</v>
      </c>
      <c r="E41" s="65">
        <f t="shared" si="10"/>
        <v>118</v>
      </c>
      <c r="F41" s="65">
        <f t="shared" si="10"/>
        <v>242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>
      <c r="A42" s="63" t="s">
        <v>36</v>
      </c>
      <c r="B42" s="64">
        <f t="shared" si="8"/>
        <v>56</v>
      </c>
      <c r="C42" s="65">
        <v>13.0</v>
      </c>
      <c r="D42" s="65">
        <v>23.0</v>
      </c>
      <c r="E42" s="65">
        <v>2.0</v>
      </c>
      <c r="F42" s="65">
        <v>18.0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  <row r="43">
      <c r="A43" s="71" t="s">
        <v>37</v>
      </c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</row>
    <row r="44">
      <c r="A44" s="75" t="s">
        <v>38</v>
      </c>
      <c r="B44" s="76">
        <f t="shared" ref="B44:B47" si="11">AVERAGE(C44:F44)</f>
        <v>166.7059747</v>
      </c>
      <c r="C44" s="77">
        <v>152.582229965156</v>
      </c>
      <c r="D44" s="77">
        <v>162.905732484076</v>
      </c>
      <c r="E44" s="77">
        <v>165.971544715447</v>
      </c>
      <c r="F44" s="77">
        <v>185.364391691394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</row>
    <row r="45">
      <c r="A45" s="75" t="s">
        <v>39</v>
      </c>
      <c r="B45" s="76">
        <f t="shared" si="11"/>
        <v>129</v>
      </c>
      <c r="C45" s="77">
        <v>129.0</v>
      </c>
      <c r="D45" s="77">
        <v>129.0</v>
      </c>
      <c r="E45" s="77">
        <v>129.0</v>
      </c>
      <c r="F45" s="77">
        <v>129.0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>
      <c r="A46" s="75" t="s">
        <v>40</v>
      </c>
      <c r="B46" s="76">
        <f t="shared" si="11"/>
        <v>553.075</v>
      </c>
      <c r="C46" s="77">
        <v>486.3</v>
      </c>
      <c r="D46" s="77">
        <v>585.9</v>
      </c>
      <c r="E46" s="77">
        <v>541.7</v>
      </c>
      <c r="F46" s="77">
        <v>598.4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>
      <c r="A47" s="75" t="s">
        <v>41</v>
      </c>
      <c r="B47" s="76">
        <f t="shared" si="11"/>
        <v>6.425</v>
      </c>
      <c r="C47" s="77">
        <v>0.0</v>
      </c>
      <c r="D47" s="77">
        <v>19.0</v>
      </c>
      <c r="E47" s="77">
        <v>2.3</v>
      </c>
      <c r="F47" s="77">
        <v>4.4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</row>
    <row r="48">
      <c r="A48" s="79" t="s">
        <v>42</v>
      </c>
      <c r="B48" s="80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</row>
    <row r="49">
      <c r="A49" s="82" t="s">
        <v>428</v>
      </c>
      <c r="B49" s="109">
        <f t="shared" ref="B49:B67" si="12">SUM(C49:F49)</f>
        <v>12</v>
      </c>
      <c r="C49" s="115">
        <v>9.0</v>
      </c>
      <c r="D49" s="84"/>
      <c r="E49" s="82">
        <v>3.0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>
      <c r="A50" s="82" t="s">
        <v>425</v>
      </c>
      <c r="B50" s="109">
        <f t="shared" si="12"/>
        <v>5</v>
      </c>
      <c r="C50" s="115">
        <v>1.0</v>
      </c>
      <c r="D50" s="84"/>
      <c r="E50" s="82">
        <v>1.0</v>
      </c>
      <c r="F50" s="82">
        <v>3.0</v>
      </c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>
      <c r="A51" s="82" t="s">
        <v>422</v>
      </c>
      <c r="B51" s="109">
        <f t="shared" si="12"/>
        <v>95</v>
      </c>
      <c r="C51" s="115">
        <v>7.0</v>
      </c>
      <c r="D51" s="115">
        <v>8.0</v>
      </c>
      <c r="E51" s="83">
        <v>16.0</v>
      </c>
      <c r="F51" s="83">
        <v>64.0</v>
      </c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>
      <c r="A52" s="125" t="s">
        <v>409</v>
      </c>
      <c r="B52" s="109">
        <f t="shared" si="12"/>
        <v>152</v>
      </c>
      <c r="C52" s="115"/>
      <c r="D52" s="115">
        <v>33.0</v>
      </c>
      <c r="E52" s="83">
        <v>10.0</v>
      </c>
      <c r="F52" s="66">
        <v>109.0</v>
      </c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>
      <c r="A53" s="82" t="s">
        <v>413</v>
      </c>
      <c r="B53" s="109">
        <f t="shared" si="12"/>
        <v>36</v>
      </c>
      <c r="C53" s="115"/>
      <c r="D53" s="115">
        <v>33.0</v>
      </c>
      <c r="E53" s="83"/>
      <c r="F53" s="83">
        <v>3.0</v>
      </c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>
      <c r="A54" s="82" t="s">
        <v>414</v>
      </c>
      <c r="B54" s="109">
        <f t="shared" si="12"/>
        <v>91</v>
      </c>
      <c r="C54" s="115">
        <v>27.0</v>
      </c>
      <c r="D54" s="115">
        <v>41.0</v>
      </c>
      <c r="E54" s="83">
        <v>14.0</v>
      </c>
      <c r="F54" s="83">
        <v>9.0</v>
      </c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>
      <c r="A55" s="82" t="s">
        <v>439</v>
      </c>
      <c r="B55" s="109">
        <f t="shared" si="12"/>
        <v>5</v>
      </c>
      <c r="C55" s="115">
        <v>2.0</v>
      </c>
      <c r="D55" s="115">
        <v>3.0</v>
      </c>
      <c r="E55" s="83"/>
      <c r="F55" s="83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>
      <c r="A56" s="82" t="s">
        <v>437</v>
      </c>
      <c r="B56" s="109">
        <f t="shared" si="12"/>
        <v>12</v>
      </c>
      <c r="C56" s="115">
        <v>12.0</v>
      </c>
      <c r="D56" s="84"/>
      <c r="E56" s="84"/>
      <c r="F56" s="84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>
      <c r="A57" s="82" t="s">
        <v>419</v>
      </c>
      <c r="B57" s="109">
        <f t="shared" si="12"/>
        <v>80</v>
      </c>
      <c r="C57" s="115">
        <v>42.0</v>
      </c>
      <c r="D57" s="115">
        <v>8.0</v>
      </c>
      <c r="E57" s="83">
        <v>23.0</v>
      </c>
      <c r="F57" s="83">
        <v>7.0</v>
      </c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>
      <c r="A58" s="82" t="s">
        <v>410</v>
      </c>
      <c r="B58" s="109">
        <f t="shared" si="12"/>
        <v>188</v>
      </c>
      <c r="C58" s="157">
        <v>51.0</v>
      </c>
      <c r="D58" s="157">
        <v>67.0</v>
      </c>
      <c r="E58" s="83">
        <v>3.0</v>
      </c>
      <c r="F58" s="83">
        <v>67.0</v>
      </c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</row>
    <row r="59">
      <c r="A59" s="82" t="s">
        <v>418</v>
      </c>
      <c r="B59" s="109">
        <f t="shared" si="12"/>
        <v>10</v>
      </c>
      <c r="C59" s="115">
        <v>4.0</v>
      </c>
      <c r="D59" s="115">
        <v>2.0</v>
      </c>
      <c r="E59" s="83"/>
      <c r="F59" s="83">
        <v>4.0</v>
      </c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</row>
    <row r="60">
      <c r="A60" s="82" t="s">
        <v>420</v>
      </c>
      <c r="B60" s="109">
        <f t="shared" si="12"/>
        <v>9</v>
      </c>
      <c r="C60" s="115">
        <v>1.0</v>
      </c>
      <c r="D60" s="84"/>
      <c r="E60" s="83">
        <v>8.0</v>
      </c>
      <c r="F60" s="83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</row>
    <row r="61">
      <c r="A61" s="82" t="s">
        <v>411</v>
      </c>
      <c r="B61" s="109">
        <f t="shared" si="12"/>
        <v>200</v>
      </c>
      <c r="C61" s="157">
        <v>73.0</v>
      </c>
      <c r="D61" s="157">
        <v>69.0</v>
      </c>
      <c r="E61" s="82">
        <v>19.0</v>
      </c>
      <c r="F61" s="82">
        <v>39.0</v>
      </c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</row>
    <row r="62">
      <c r="A62" s="82" t="s">
        <v>423</v>
      </c>
      <c r="B62" s="109">
        <f t="shared" si="12"/>
        <v>6</v>
      </c>
      <c r="C62" s="115">
        <v>1.0</v>
      </c>
      <c r="D62" s="84"/>
      <c r="E62" s="81"/>
      <c r="F62" s="82">
        <v>5.0</v>
      </c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</row>
    <row r="63">
      <c r="A63" s="82" t="s">
        <v>429</v>
      </c>
      <c r="B63" s="109">
        <f t="shared" si="12"/>
        <v>5</v>
      </c>
      <c r="C63" s="115">
        <v>1.0</v>
      </c>
      <c r="D63" s="84"/>
      <c r="E63" s="82">
        <v>1.0</v>
      </c>
      <c r="F63" s="82">
        <v>3.0</v>
      </c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</row>
    <row r="64">
      <c r="A64" s="82" t="s">
        <v>438</v>
      </c>
      <c r="B64" s="109">
        <f t="shared" si="12"/>
        <v>6</v>
      </c>
      <c r="C64" s="115">
        <v>5.0</v>
      </c>
      <c r="D64" s="84"/>
      <c r="E64" s="81"/>
      <c r="F64" s="82">
        <v>1.0</v>
      </c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</row>
    <row r="65">
      <c r="A65" s="82" t="s">
        <v>416</v>
      </c>
      <c r="B65" s="109">
        <f t="shared" si="12"/>
        <v>19</v>
      </c>
      <c r="C65" s="116">
        <v>10.0</v>
      </c>
      <c r="D65" s="116">
        <v>7.0</v>
      </c>
      <c r="E65" s="81"/>
      <c r="F65" s="82">
        <v>2.0</v>
      </c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</row>
    <row r="66">
      <c r="A66" s="82" t="s">
        <v>427</v>
      </c>
      <c r="B66" s="109">
        <f t="shared" si="12"/>
        <v>8</v>
      </c>
      <c r="C66" s="116">
        <v>1.0</v>
      </c>
      <c r="D66" s="116">
        <v>6.0</v>
      </c>
      <c r="E66" s="82">
        <v>1.0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</row>
    <row r="67">
      <c r="A67" s="82" t="s">
        <v>412</v>
      </c>
      <c r="B67" s="109">
        <f t="shared" si="12"/>
        <v>85</v>
      </c>
      <c r="C67" s="116">
        <v>23.0</v>
      </c>
      <c r="D67" s="115">
        <v>27.0</v>
      </c>
      <c r="E67" s="82">
        <v>19.0</v>
      </c>
      <c r="F67" s="82">
        <v>16.0</v>
      </c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</row>
    <row r="68">
      <c r="A68" s="155" t="s">
        <v>464</v>
      </c>
      <c r="B68" s="156"/>
      <c r="C68" s="148"/>
      <c r="D68" s="144"/>
      <c r="E68" s="144"/>
      <c r="F68" s="144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</row>
    <row r="69">
      <c r="A69" s="144" t="s">
        <v>432</v>
      </c>
      <c r="B69" s="156">
        <f t="shared" ref="B69:B88" si="13">SUM(C69:F69)</f>
        <v>1</v>
      </c>
      <c r="C69" s="148">
        <v>1.0</v>
      </c>
      <c r="D69" s="144"/>
      <c r="E69" s="144"/>
      <c r="F69" s="144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</row>
    <row r="70">
      <c r="A70" s="144" t="s">
        <v>453</v>
      </c>
      <c r="B70" s="156">
        <f t="shared" si="13"/>
        <v>1</v>
      </c>
      <c r="C70" s="148">
        <v>1.0</v>
      </c>
      <c r="D70" s="144"/>
      <c r="E70" s="144"/>
      <c r="F70" s="144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>
      <c r="A71" s="144" t="s">
        <v>454</v>
      </c>
      <c r="B71" s="156">
        <f t="shared" si="13"/>
        <v>1</v>
      </c>
      <c r="C71" s="148"/>
      <c r="D71" s="144"/>
      <c r="E71" s="144"/>
      <c r="F71" s="148">
        <v>1.0</v>
      </c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</row>
    <row r="72">
      <c r="A72" s="144" t="s">
        <v>424</v>
      </c>
      <c r="B72" s="156">
        <f t="shared" si="13"/>
        <v>1</v>
      </c>
      <c r="C72" s="148">
        <v>1.0</v>
      </c>
      <c r="D72" s="144"/>
      <c r="E72" s="144"/>
      <c r="F72" s="144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</row>
    <row r="73">
      <c r="A73" s="144" t="s">
        <v>456</v>
      </c>
      <c r="B73" s="156">
        <f t="shared" si="13"/>
        <v>1</v>
      </c>
      <c r="C73" s="148">
        <v>1.0</v>
      </c>
      <c r="D73" s="144"/>
      <c r="E73" s="144"/>
      <c r="F73" s="144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</row>
    <row r="74">
      <c r="A74" s="144" t="s">
        <v>457</v>
      </c>
      <c r="B74" s="156">
        <f t="shared" si="13"/>
        <v>1</v>
      </c>
      <c r="C74" s="148">
        <v>1.0</v>
      </c>
      <c r="D74" s="144"/>
      <c r="E74" s="144"/>
      <c r="F74" s="144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</row>
    <row r="75">
      <c r="A75" s="144" t="s">
        <v>458</v>
      </c>
      <c r="B75" s="156">
        <f t="shared" si="13"/>
        <v>1</v>
      </c>
      <c r="C75" s="148">
        <v>1.0</v>
      </c>
      <c r="D75" s="144"/>
      <c r="E75" s="144"/>
      <c r="F75" s="144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</row>
    <row r="76">
      <c r="A76" s="144" t="s">
        <v>459</v>
      </c>
      <c r="B76" s="156">
        <f t="shared" si="13"/>
        <v>1</v>
      </c>
      <c r="C76" s="148">
        <v>1.0</v>
      </c>
      <c r="D76" s="144"/>
      <c r="E76" s="144"/>
      <c r="F76" s="144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</row>
    <row r="77">
      <c r="A77" s="144" t="s">
        <v>460</v>
      </c>
      <c r="B77" s="156">
        <f t="shared" si="13"/>
        <v>1</v>
      </c>
      <c r="C77" s="148">
        <v>1.0</v>
      </c>
      <c r="D77" s="144"/>
      <c r="E77" s="144"/>
      <c r="F77" s="144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</row>
    <row r="78">
      <c r="A78" s="144" t="s">
        <v>461</v>
      </c>
      <c r="B78" s="156">
        <f t="shared" si="13"/>
        <v>1</v>
      </c>
      <c r="C78" s="144"/>
      <c r="D78" s="148">
        <v>1.0</v>
      </c>
      <c r="E78" s="144"/>
      <c r="F78" s="144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</row>
    <row r="79">
      <c r="A79" s="144" t="s">
        <v>421</v>
      </c>
      <c r="B79" s="156">
        <f t="shared" si="13"/>
        <v>2</v>
      </c>
      <c r="C79" s="148">
        <v>1.0</v>
      </c>
      <c r="D79" s="148">
        <v>1.0</v>
      </c>
      <c r="E79" s="144"/>
      <c r="F79" s="144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</row>
    <row r="80">
      <c r="A80" s="144" t="s">
        <v>433</v>
      </c>
      <c r="B80" s="156">
        <f t="shared" si="13"/>
        <v>2</v>
      </c>
      <c r="C80" s="148">
        <v>2.0</v>
      </c>
      <c r="D80" s="144"/>
      <c r="E80" s="144"/>
      <c r="F80" s="144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</row>
    <row r="81">
      <c r="A81" s="144" t="s">
        <v>451</v>
      </c>
      <c r="B81" s="156">
        <f t="shared" si="13"/>
        <v>2</v>
      </c>
      <c r="C81" s="148"/>
      <c r="D81" s="148">
        <v>2.0</v>
      </c>
      <c r="E81" s="144"/>
      <c r="F81" s="144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>
      <c r="A82" s="144" t="s">
        <v>455</v>
      </c>
      <c r="B82" s="156">
        <f t="shared" si="13"/>
        <v>2</v>
      </c>
      <c r="C82" s="148"/>
      <c r="D82" s="148">
        <v>1.0</v>
      </c>
      <c r="E82" s="148">
        <v>1.0</v>
      </c>
      <c r="F82" s="144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  <row r="83">
      <c r="A83" s="144" t="s">
        <v>452</v>
      </c>
      <c r="B83" s="156">
        <f t="shared" si="13"/>
        <v>2</v>
      </c>
      <c r="C83" s="148"/>
      <c r="D83" s="148">
        <v>2.0</v>
      </c>
      <c r="E83" s="144"/>
      <c r="F83" s="144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</row>
    <row r="84">
      <c r="A84" s="144" t="s">
        <v>434</v>
      </c>
      <c r="B84" s="156">
        <f t="shared" si="13"/>
        <v>3</v>
      </c>
      <c r="C84" s="148"/>
      <c r="D84" s="144"/>
      <c r="E84" s="148">
        <v>1.0</v>
      </c>
      <c r="F84" s="148">
        <v>2.0</v>
      </c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</row>
    <row r="85">
      <c r="A85" s="144" t="s">
        <v>450</v>
      </c>
      <c r="B85" s="156">
        <f t="shared" si="13"/>
        <v>3</v>
      </c>
      <c r="C85" s="148">
        <v>2.0</v>
      </c>
      <c r="D85" s="144"/>
      <c r="E85" s="148">
        <v>1.0</v>
      </c>
      <c r="F85" s="144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</row>
    <row r="86">
      <c r="A86" s="144" t="s">
        <v>415</v>
      </c>
      <c r="B86" s="156">
        <f t="shared" si="13"/>
        <v>3</v>
      </c>
      <c r="C86" s="148">
        <v>3.0</v>
      </c>
      <c r="D86" s="144"/>
      <c r="E86" s="144"/>
      <c r="F86" s="144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</row>
    <row r="87">
      <c r="A87" s="144" t="s">
        <v>435</v>
      </c>
      <c r="B87" s="156">
        <f t="shared" si="13"/>
        <v>4</v>
      </c>
      <c r="C87" s="148">
        <v>1.0</v>
      </c>
      <c r="D87" s="148">
        <v>1.0</v>
      </c>
      <c r="E87" s="148">
        <v>2.0</v>
      </c>
      <c r="F87" s="144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</row>
    <row r="88">
      <c r="A88" s="144" t="s">
        <v>417</v>
      </c>
      <c r="B88" s="156">
        <f t="shared" si="13"/>
        <v>4</v>
      </c>
      <c r="C88" s="148"/>
      <c r="D88" s="148">
        <v>2.0</v>
      </c>
      <c r="E88" s="144"/>
      <c r="F88" s="148">
        <v>2.0</v>
      </c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</row>
    <row r="89">
      <c r="A89" s="94"/>
      <c r="B89" s="95"/>
    </row>
    <row r="90">
      <c r="A90" s="94"/>
      <c r="B90" s="95"/>
    </row>
    <row r="91">
      <c r="A91" s="94"/>
      <c r="B91" s="95"/>
    </row>
    <row r="92">
      <c r="A92" s="94"/>
      <c r="B92" s="95"/>
    </row>
    <row r="93">
      <c r="A93" s="94"/>
      <c r="B93" s="95"/>
    </row>
    <row r="94">
      <c r="A94" s="94"/>
      <c r="B94" s="95"/>
    </row>
    <row r="95">
      <c r="A95" s="94"/>
      <c r="B95" s="95"/>
    </row>
    <row r="96">
      <c r="A96" s="94"/>
      <c r="B96" s="95"/>
    </row>
    <row r="97">
      <c r="A97" s="94"/>
      <c r="B97" s="95"/>
    </row>
    <row r="98">
      <c r="A98" s="94"/>
      <c r="B98" s="95"/>
    </row>
    <row r="99">
      <c r="A99" s="94"/>
      <c r="B99" s="95"/>
    </row>
    <row r="100">
      <c r="A100" s="94"/>
      <c r="B100" s="95"/>
    </row>
    <row r="101">
      <c r="A101" s="94"/>
      <c r="B101" s="95"/>
    </row>
    <row r="102">
      <c r="A102" s="94"/>
      <c r="B102" s="95"/>
    </row>
    <row r="103">
      <c r="A103" s="94"/>
      <c r="B103" s="95"/>
    </row>
    <row r="104">
      <c r="A104" s="94"/>
      <c r="B104" s="95"/>
    </row>
    <row r="105">
      <c r="A105" s="94"/>
      <c r="B105" s="95"/>
    </row>
    <row r="106">
      <c r="A106" s="94"/>
      <c r="B106" s="95"/>
    </row>
    <row r="107">
      <c r="A107" s="94"/>
      <c r="B107" s="95"/>
    </row>
    <row r="108">
      <c r="A108" s="94"/>
      <c r="B108" s="95"/>
    </row>
    <row r="109">
      <c r="A109" s="94"/>
      <c r="B109" s="95"/>
    </row>
    <row r="110">
      <c r="A110" s="94"/>
      <c r="B110" s="95"/>
    </row>
    <row r="111">
      <c r="A111" s="94"/>
      <c r="B111" s="95"/>
    </row>
    <row r="112">
      <c r="A112" s="94"/>
      <c r="B112" s="95"/>
    </row>
    <row r="113">
      <c r="A113" s="94"/>
      <c r="B113" s="95"/>
    </row>
    <row r="114">
      <c r="A114" s="94"/>
      <c r="B114" s="95"/>
    </row>
    <row r="115">
      <c r="A115" s="94"/>
      <c r="B115" s="95"/>
    </row>
    <row r="116">
      <c r="A116" s="94"/>
      <c r="B116" s="95"/>
    </row>
    <row r="117">
      <c r="A117" s="94"/>
      <c r="B117" s="95"/>
    </row>
    <row r="118">
      <c r="A118" s="94"/>
      <c r="B118" s="95"/>
    </row>
    <row r="119">
      <c r="A119" s="94"/>
      <c r="B119" s="95"/>
    </row>
    <row r="120">
      <c r="A120" s="94"/>
      <c r="B120" s="95"/>
    </row>
    <row r="121">
      <c r="A121" s="94"/>
      <c r="B121" s="95"/>
    </row>
    <row r="122">
      <c r="A122" s="94"/>
      <c r="B122" s="95"/>
    </row>
    <row r="123">
      <c r="A123" s="94"/>
      <c r="B123" s="95"/>
    </row>
    <row r="124">
      <c r="A124" s="94"/>
      <c r="B124" s="95"/>
    </row>
    <row r="125">
      <c r="A125" s="94"/>
      <c r="B125" s="95"/>
    </row>
    <row r="126">
      <c r="A126" s="94"/>
      <c r="B126" s="95"/>
    </row>
    <row r="127">
      <c r="A127" s="94"/>
      <c r="B127" s="95"/>
    </row>
    <row r="128">
      <c r="A128" s="94"/>
      <c r="B128" s="95"/>
    </row>
    <row r="129">
      <c r="A129" s="94"/>
      <c r="B129" s="95"/>
    </row>
    <row r="130">
      <c r="A130" s="94"/>
      <c r="B130" s="95"/>
    </row>
    <row r="131">
      <c r="A131" s="94"/>
      <c r="B131" s="95"/>
    </row>
    <row r="132">
      <c r="A132" s="94"/>
      <c r="B132" s="95"/>
    </row>
    <row r="133">
      <c r="A133" s="94"/>
      <c r="B133" s="95"/>
    </row>
    <row r="134">
      <c r="A134" s="94"/>
      <c r="B134" s="95"/>
    </row>
    <row r="135">
      <c r="A135" s="94"/>
      <c r="B135" s="95"/>
    </row>
    <row r="136">
      <c r="A136" s="94"/>
      <c r="B136" s="95"/>
    </row>
    <row r="137">
      <c r="A137" s="94"/>
      <c r="B137" s="95"/>
    </row>
    <row r="138">
      <c r="A138" s="94"/>
      <c r="B138" s="95"/>
    </row>
    <row r="139">
      <c r="A139" s="94"/>
      <c r="B139" s="95"/>
    </row>
    <row r="140">
      <c r="A140" s="94"/>
      <c r="B140" s="95"/>
    </row>
    <row r="141">
      <c r="A141" s="94"/>
      <c r="B141" s="95"/>
    </row>
    <row r="142">
      <c r="A142" s="94"/>
      <c r="B142" s="95"/>
    </row>
    <row r="143">
      <c r="A143" s="94"/>
      <c r="B143" s="95"/>
    </row>
    <row r="144">
      <c r="A144" s="94"/>
      <c r="B144" s="95"/>
    </row>
    <row r="145">
      <c r="A145" s="94"/>
      <c r="B145" s="95"/>
    </row>
    <row r="146">
      <c r="A146" s="94"/>
      <c r="B146" s="95"/>
    </row>
    <row r="147">
      <c r="A147" s="94"/>
      <c r="B147" s="95"/>
    </row>
    <row r="148">
      <c r="A148" s="94"/>
      <c r="B148" s="95"/>
    </row>
    <row r="149">
      <c r="A149" s="94"/>
      <c r="B149" s="95"/>
    </row>
    <row r="150">
      <c r="A150" s="94"/>
      <c r="B150" s="95"/>
    </row>
    <row r="151">
      <c r="A151" s="94"/>
      <c r="B151" s="95"/>
    </row>
    <row r="152">
      <c r="A152" s="94"/>
      <c r="B152" s="95"/>
    </row>
    <row r="153">
      <c r="A153" s="94"/>
      <c r="B153" s="95"/>
    </row>
    <row r="154">
      <c r="A154" s="94"/>
      <c r="B154" s="95"/>
    </row>
    <row r="155">
      <c r="A155" s="94"/>
      <c r="B155" s="95"/>
    </row>
    <row r="156">
      <c r="A156" s="94"/>
      <c r="B156" s="95"/>
    </row>
    <row r="157">
      <c r="A157" s="94"/>
      <c r="B157" s="95"/>
    </row>
    <row r="158">
      <c r="A158" s="94"/>
      <c r="B158" s="95"/>
    </row>
    <row r="159">
      <c r="A159" s="94"/>
      <c r="B159" s="95"/>
    </row>
    <row r="160">
      <c r="A160" s="94"/>
      <c r="B160" s="95"/>
    </row>
    <row r="161">
      <c r="A161" s="94"/>
      <c r="B161" s="95"/>
    </row>
    <row r="162">
      <c r="A162" s="94"/>
      <c r="B162" s="95"/>
    </row>
    <row r="163">
      <c r="A163" s="94"/>
      <c r="B163" s="95"/>
    </row>
    <row r="164">
      <c r="A164" s="94"/>
      <c r="B164" s="95"/>
    </row>
    <row r="165">
      <c r="A165" s="94"/>
      <c r="B165" s="95"/>
    </row>
    <row r="166">
      <c r="A166" s="94"/>
      <c r="B166" s="95"/>
    </row>
    <row r="167">
      <c r="A167" s="94"/>
      <c r="B167" s="95"/>
    </row>
    <row r="168">
      <c r="A168" s="94"/>
      <c r="B168" s="95"/>
    </row>
    <row r="169">
      <c r="A169" s="94"/>
      <c r="B169" s="95"/>
    </row>
    <row r="170">
      <c r="A170" s="94"/>
      <c r="B170" s="95"/>
    </row>
    <row r="171">
      <c r="A171" s="94"/>
      <c r="B171" s="95"/>
    </row>
    <row r="172">
      <c r="A172" s="94"/>
      <c r="B172" s="95"/>
    </row>
    <row r="173">
      <c r="A173" s="94"/>
      <c r="B173" s="95"/>
    </row>
    <row r="174">
      <c r="A174" s="94"/>
      <c r="B174" s="95"/>
    </row>
    <row r="175">
      <c r="A175" s="94"/>
      <c r="B175" s="95"/>
    </row>
    <row r="176">
      <c r="A176" s="94"/>
      <c r="B176" s="95"/>
    </row>
    <row r="177">
      <c r="A177" s="94"/>
      <c r="B177" s="95"/>
    </row>
    <row r="178">
      <c r="A178" s="94"/>
      <c r="B178" s="95"/>
    </row>
    <row r="179">
      <c r="A179" s="94"/>
      <c r="B179" s="95"/>
    </row>
    <row r="180">
      <c r="A180" s="94"/>
      <c r="B180" s="95"/>
    </row>
    <row r="181">
      <c r="A181" s="94"/>
      <c r="B181" s="95"/>
    </row>
    <row r="182">
      <c r="A182" s="94"/>
      <c r="B182" s="95"/>
    </row>
    <row r="183">
      <c r="A183" s="94"/>
      <c r="B183" s="95"/>
    </row>
    <row r="184">
      <c r="A184" s="94"/>
      <c r="B184" s="95"/>
    </row>
    <row r="185">
      <c r="A185" s="94"/>
      <c r="B185" s="95"/>
    </row>
    <row r="186">
      <c r="A186" s="94"/>
      <c r="B186" s="95"/>
    </row>
    <row r="187">
      <c r="A187" s="94"/>
      <c r="B187" s="95"/>
    </row>
    <row r="188">
      <c r="A188" s="94"/>
      <c r="B188" s="95"/>
    </row>
    <row r="189">
      <c r="A189" s="94"/>
      <c r="B189" s="95"/>
    </row>
    <row r="190">
      <c r="A190" s="94"/>
      <c r="B190" s="95"/>
    </row>
    <row r="191">
      <c r="A191" s="94"/>
      <c r="B191" s="95"/>
    </row>
    <row r="192">
      <c r="A192" s="94"/>
      <c r="B192" s="95"/>
    </row>
    <row r="193">
      <c r="A193" s="94"/>
      <c r="B193" s="95"/>
    </row>
    <row r="194">
      <c r="A194" s="94"/>
      <c r="B194" s="95"/>
    </row>
    <row r="195">
      <c r="A195" s="94"/>
      <c r="B195" s="95"/>
    </row>
    <row r="196">
      <c r="A196" s="94"/>
      <c r="B196" s="95"/>
    </row>
    <row r="197">
      <c r="A197" s="94"/>
      <c r="B197" s="95"/>
    </row>
    <row r="198">
      <c r="A198" s="94"/>
      <c r="B198" s="95"/>
    </row>
    <row r="199">
      <c r="A199" s="94"/>
      <c r="B199" s="95"/>
    </row>
    <row r="200">
      <c r="A200" s="94"/>
      <c r="B200" s="95"/>
    </row>
    <row r="201">
      <c r="A201" s="94"/>
      <c r="B201" s="95"/>
    </row>
    <row r="202">
      <c r="A202" s="94"/>
      <c r="B202" s="95"/>
    </row>
    <row r="203">
      <c r="A203" s="94"/>
      <c r="B203" s="95"/>
    </row>
    <row r="204">
      <c r="A204" s="94"/>
      <c r="B204" s="95"/>
    </row>
    <row r="205">
      <c r="A205" s="94"/>
      <c r="B205" s="95"/>
    </row>
    <row r="206">
      <c r="A206" s="94"/>
      <c r="B206" s="95"/>
    </row>
    <row r="207">
      <c r="A207" s="94"/>
      <c r="B207" s="95"/>
    </row>
    <row r="208">
      <c r="A208" s="94"/>
      <c r="B208" s="95"/>
    </row>
    <row r="209">
      <c r="A209" s="94"/>
      <c r="B209" s="95"/>
    </row>
    <row r="210">
      <c r="A210" s="94"/>
      <c r="B210" s="95"/>
    </row>
    <row r="211">
      <c r="A211" s="94"/>
      <c r="B211" s="95"/>
    </row>
    <row r="212">
      <c r="A212" s="94"/>
      <c r="B212" s="95"/>
    </row>
    <row r="213">
      <c r="A213" s="94"/>
      <c r="B213" s="95"/>
    </row>
    <row r="214">
      <c r="A214" s="94"/>
      <c r="B214" s="95"/>
    </row>
    <row r="215">
      <c r="A215" s="94"/>
      <c r="B215" s="95"/>
    </row>
    <row r="216">
      <c r="A216" s="94"/>
      <c r="B216" s="95"/>
    </row>
    <row r="217">
      <c r="A217" s="94"/>
      <c r="B217" s="95"/>
    </row>
    <row r="218">
      <c r="A218" s="94"/>
      <c r="B218" s="95"/>
    </row>
    <row r="219">
      <c r="A219" s="94"/>
      <c r="B219" s="95"/>
    </row>
    <row r="220">
      <c r="A220" s="94"/>
      <c r="B220" s="95"/>
    </row>
    <row r="221">
      <c r="A221" s="94"/>
      <c r="B221" s="95"/>
    </row>
    <row r="222">
      <c r="A222" s="94"/>
      <c r="B222" s="95"/>
    </row>
    <row r="223">
      <c r="A223" s="94"/>
      <c r="B223" s="95"/>
    </row>
    <row r="224">
      <c r="A224" s="94"/>
      <c r="B224" s="95"/>
    </row>
    <row r="225">
      <c r="A225" s="94"/>
      <c r="B225" s="95"/>
    </row>
    <row r="226">
      <c r="A226" s="94"/>
      <c r="B226" s="95"/>
    </row>
    <row r="227">
      <c r="A227" s="94"/>
      <c r="B227" s="95"/>
    </row>
    <row r="228">
      <c r="A228" s="94"/>
      <c r="B228" s="95"/>
    </row>
    <row r="229">
      <c r="A229" s="94"/>
      <c r="B229" s="95"/>
    </row>
    <row r="230">
      <c r="A230" s="94"/>
      <c r="B230" s="95"/>
    </row>
    <row r="231">
      <c r="A231" s="94"/>
      <c r="B231" s="95"/>
    </row>
    <row r="232">
      <c r="A232" s="94"/>
      <c r="B232" s="95"/>
    </row>
    <row r="233">
      <c r="A233" s="94"/>
      <c r="B233" s="95"/>
    </row>
    <row r="234">
      <c r="A234" s="94"/>
      <c r="B234" s="95"/>
    </row>
    <row r="235">
      <c r="A235" s="94"/>
      <c r="B235" s="95"/>
    </row>
    <row r="236">
      <c r="A236" s="94"/>
      <c r="B236" s="95"/>
    </row>
    <row r="237">
      <c r="A237" s="94"/>
      <c r="B237" s="95"/>
    </row>
    <row r="238">
      <c r="A238" s="94"/>
      <c r="B238" s="95"/>
    </row>
    <row r="239">
      <c r="A239" s="94"/>
      <c r="B239" s="95"/>
    </row>
    <row r="240">
      <c r="A240" s="94"/>
      <c r="B240" s="95"/>
    </row>
    <row r="241">
      <c r="A241" s="94"/>
      <c r="B241" s="95"/>
    </row>
    <row r="242">
      <c r="A242" s="94"/>
      <c r="B242" s="95"/>
    </row>
    <row r="243">
      <c r="A243" s="94"/>
      <c r="B243" s="95"/>
    </row>
    <row r="244">
      <c r="A244" s="94"/>
      <c r="B244" s="95"/>
    </row>
    <row r="245">
      <c r="A245" s="94"/>
      <c r="B245" s="95"/>
    </row>
    <row r="246">
      <c r="A246" s="94"/>
      <c r="B246" s="95"/>
    </row>
    <row r="247">
      <c r="A247" s="94"/>
      <c r="B247" s="95"/>
    </row>
    <row r="248">
      <c r="A248" s="94"/>
      <c r="B248" s="95"/>
    </row>
    <row r="249">
      <c r="A249" s="94"/>
      <c r="B249" s="95"/>
    </row>
    <row r="250">
      <c r="A250" s="94"/>
      <c r="B250" s="95"/>
    </row>
    <row r="251">
      <c r="A251" s="94"/>
      <c r="B251" s="95"/>
    </row>
    <row r="252">
      <c r="A252" s="94"/>
      <c r="B252" s="95"/>
    </row>
    <row r="253">
      <c r="A253" s="94"/>
      <c r="B253" s="95"/>
    </row>
    <row r="254">
      <c r="A254" s="94"/>
      <c r="B254" s="95"/>
    </row>
    <row r="255">
      <c r="A255" s="94"/>
      <c r="B255" s="95"/>
    </row>
    <row r="256">
      <c r="A256" s="94"/>
      <c r="B256" s="95"/>
    </row>
    <row r="257">
      <c r="A257" s="94"/>
      <c r="B257" s="95"/>
    </row>
    <row r="258">
      <c r="A258" s="94"/>
      <c r="B258" s="95"/>
    </row>
    <row r="259">
      <c r="A259" s="94"/>
      <c r="B259" s="95"/>
    </row>
    <row r="260">
      <c r="A260" s="94"/>
      <c r="B260" s="95"/>
    </row>
    <row r="261">
      <c r="A261" s="94"/>
      <c r="B261" s="95"/>
    </row>
    <row r="262">
      <c r="A262" s="94"/>
      <c r="B262" s="95"/>
    </row>
    <row r="263">
      <c r="A263" s="94"/>
      <c r="B263" s="95"/>
    </row>
    <row r="264">
      <c r="A264" s="94"/>
      <c r="B264" s="95"/>
    </row>
    <row r="265">
      <c r="A265" s="94"/>
      <c r="B265" s="95"/>
    </row>
    <row r="266">
      <c r="A266" s="94"/>
      <c r="B266" s="95"/>
    </row>
    <row r="267">
      <c r="A267" s="94"/>
      <c r="B267" s="95"/>
    </row>
    <row r="268">
      <c r="A268" s="94"/>
      <c r="B268" s="95"/>
    </row>
    <row r="269">
      <c r="A269" s="94"/>
      <c r="B269" s="95"/>
    </row>
    <row r="270">
      <c r="A270" s="94"/>
      <c r="B270" s="95"/>
    </row>
    <row r="271">
      <c r="A271" s="94"/>
      <c r="B271" s="95"/>
    </row>
    <row r="272">
      <c r="A272" s="94"/>
      <c r="B272" s="95"/>
    </row>
    <row r="273">
      <c r="A273" s="94"/>
      <c r="B273" s="95"/>
    </row>
    <row r="274">
      <c r="A274" s="94"/>
      <c r="B274" s="95"/>
    </row>
    <row r="275">
      <c r="A275" s="94"/>
      <c r="B275" s="95"/>
    </row>
    <row r="276">
      <c r="A276" s="94"/>
      <c r="B276" s="95"/>
    </row>
    <row r="277">
      <c r="A277" s="94"/>
      <c r="B277" s="95"/>
    </row>
    <row r="278">
      <c r="A278" s="94"/>
      <c r="B278" s="95"/>
    </row>
    <row r="279">
      <c r="A279" s="94"/>
      <c r="B279" s="95"/>
    </row>
    <row r="280">
      <c r="A280" s="94"/>
      <c r="B280" s="95"/>
    </row>
    <row r="281">
      <c r="A281" s="94"/>
      <c r="B281" s="95"/>
    </row>
    <row r="282">
      <c r="A282" s="94"/>
      <c r="B282" s="95"/>
    </row>
    <row r="283">
      <c r="A283" s="94"/>
      <c r="B283" s="95"/>
    </row>
    <row r="284">
      <c r="A284" s="94"/>
      <c r="B284" s="95"/>
    </row>
    <row r="285">
      <c r="A285" s="94"/>
      <c r="B285" s="95"/>
    </row>
    <row r="286">
      <c r="A286" s="94"/>
      <c r="B286" s="95"/>
    </row>
    <row r="287">
      <c r="A287" s="94"/>
      <c r="B287" s="95"/>
    </row>
    <row r="288">
      <c r="A288" s="94"/>
      <c r="B288" s="95"/>
    </row>
    <row r="289">
      <c r="A289" s="94"/>
      <c r="B289" s="95"/>
    </row>
    <row r="290">
      <c r="A290" s="94"/>
      <c r="B290" s="95"/>
    </row>
    <row r="291">
      <c r="A291" s="94"/>
      <c r="B291" s="95"/>
    </row>
    <row r="292">
      <c r="A292" s="94"/>
      <c r="B292" s="95"/>
    </row>
    <row r="293">
      <c r="A293" s="94"/>
      <c r="B293" s="95"/>
    </row>
    <row r="294">
      <c r="A294" s="94"/>
      <c r="B294" s="95"/>
    </row>
    <row r="295">
      <c r="A295" s="94"/>
      <c r="B295" s="95"/>
    </row>
    <row r="296">
      <c r="A296" s="94"/>
      <c r="B296" s="95"/>
    </row>
    <row r="297">
      <c r="A297" s="94"/>
      <c r="B297" s="95"/>
    </row>
    <row r="298">
      <c r="A298" s="94"/>
      <c r="B298" s="95"/>
    </row>
    <row r="299">
      <c r="A299" s="94"/>
      <c r="B299" s="95"/>
    </row>
    <row r="300">
      <c r="A300" s="94"/>
      <c r="B300" s="95"/>
    </row>
    <row r="301">
      <c r="A301" s="94"/>
      <c r="B301" s="95"/>
    </row>
    <row r="302">
      <c r="A302" s="94"/>
      <c r="B302" s="95"/>
    </row>
    <row r="303">
      <c r="A303" s="94"/>
      <c r="B303" s="95"/>
    </row>
    <row r="304">
      <c r="A304" s="94"/>
      <c r="B304" s="95"/>
    </row>
    <row r="305">
      <c r="A305" s="94"/>
      <c r="B305" s="95"/>
    </row>
    <row r="306">
      <c r="A306" s="94"/>
      <c r="B306" s="95"/>
    </row>
    <row r="307">
      <c r="A307" s="94"/>
      <c r="B307" s="95"/>
    </row>
    <row r="308">
      <c r="A308" s="94"/>
      <c r="B308" s="95"/>
    </row>
    <row r="309">
      <c r="A309" s="94"/>
      <c r="B309" s="95"/>
    </row>
    <row r="310">
      <c r="A310" s="94"/>
      <c r="B310" s="95"/>
    </row>
    <row r="311">
      <c r="A311" s="94"/>
      <c r="B311" s="95"/>
    </row>
    <row r="312">
      <c r="A312" s="94"/>
      <c r="B312" s="95"/>
    </row>
    <row r="313">
      <c r="A313" s="94"/>
      <c r="B313" s="95"/>
    </row>
    <row r="314">
      <c r="A314" s="94"/>
      <c r="B314" s="95"/>
    </row>
    <row r="315">
      <c r="A315" s="94"/>
      <c r="B315" s="95"/>
    </row>
    <row r="316">
      <c r="A316" s="94"/>
      <c r="B316" s="95"/>
    </row>
    <row r="317">
      <c r="A317" s="94"/>
      <c r="B317" s="95"/>
    </row>
    <row r="318">
      <c r="A318" s="94"/>
      <c r="B318" s="95"/>
    </row>
    <row r="319">
      <c r="A319" s="94"/>
      <c r="B319" s="95"/>
    </row>
    <row r="320">
      <c r="A320" s="94"/>
      <c r="B320" s="95"/>
    </row>
    <row r="321">
      <c r="A321" s="94"/>
      <c r="B321" s="95"/>
    </row>
    <row r="322">
      <c r="A322" s="94"/>
      <c r="B322" s="95"/>
    </row>
    <row r="323">
      <c r="A323" s="94"/>
      <c r="B323" s="95"/>
    </row>
    <row r="324">
      <c r="A324" s="94"/>
      <c r="B324" s="95"/>
    </row>
    <row r="325">
      <c r="A325" s="94"/>
      <c r="B325" s="95"/>
    </row>
    <row r="326">
      <c r="A326" s="94"/>
      <c r="B326" s="95"/>
    </row>
    <row r="327">
      <c r="A327" s="94"/>
      <c r="B327" s="95"/>
    </row>
    <row r="328">
      <c r="A328" s="94"/>
      <c r="B328" s="95"/>
    </row>
    <row r="329">
      <c r="A329" s="94"/>
      <c r="B329" s="95"/>
    </row>
    <row r="330">
      <c r="A330" s="94"/>
      <c r="B330" s="95"/>
    </row>
    <row r="331">
      <c r="A331" s="94"/>
      <c r="B331" s="95"/>
    </row>
    <row r="332">
      <c r="A332" s="94"/>
      <c r="B332" s="95"/>
    </row>
    <row r="333">
      <c r="A333" s="94"/>
      <c r="B333" s="95"/>
    </row>
    <row r="334">
      <c r="A334" s="94"/>
      <c r="B334" s="95"/>
    </row>
    <row r="335">
      <c r="A335" s="94"/>
      <c r="B335" s="95"/>
    </row>
    <row r="336">
      <c r="A336" s="94"/>
      <c r="B336" s="95"/>
    </row>
    <row r="337">
      <c r="A337" s="94"/>
      <c r="B337" s="95"/>
    </row>
    <row r="338">
      <c r="A338" s="94"/>
      <c r="B338" s="95"/>
    </row>
    <row r="339">
      <c r="A339" s="94"/>
      <c r="B339" s="95"/>
    </row>
    <row r="340">
      <c r="A340" s="94"/>
      <c r="B340" s="95"/>
    </row>
    <row r="341">
      <c r="A341" s="94"/>
      <c r="B341" s="95"/>
    </row>
    <row r="342">
      <c r="A342" s="94"/>
      <c r="B342" s="95"/>
    </row>
    <row r="343">
      <c r="A343" s="94"/>
      <c r="B343" s="95"/>
    </row>
    <row r="344">
      <c r="A344" s="94"/>
      <c r="B344" s="95"/>
    </row>
    <row r="345">
      <c r="A345" s="94"/>
      <c r="B345" s="95"/>
    </row>
    <row r="346">
      <c r="A346" s="94"/>
      <c r="B346" s="95"/>
    </row>
    <row r="347">
      <c r="A347" s="94"/>
      <c r="B347" s="95"/>
    </row>
    <row r="348">
      <c r="A348" s="94"/>
      <c r="B348" s="95"/>
    </row>
    <row r="349">
      <c r="A349" s="94"/>
      <c r="B349" s="95"/>
    </row>
    <row r="350">
      <c r="A350" s="94"/>
      <c r="B350" s="95"/>
    </row>
    <row r="351">
      <c r="A351" s="94"/>
      <c r="B351" s="95"/>
    </row>
    <row r="352">
      <c r="A352" s="94"/>
      <c r="B352" s="95"/>
    </row>
    <row r="353">
      <c r="A353" s="94"/>
      <c r="B353" s="95"/>
    </row>
    <row r="354">
      <c r="A354" s="94"/>
      <c r="B354" s="95"/>
    </row>
    <row r="355">
      <c r="A355" s="94"/>
      <c r="B355" s="95"/>
    </row>
    <row r="356">
      <c r="A356" s="94"/>
      <c r="B356" s="95"/>
    </row>
    <row r="357">
      <c r="A357" s="94"/>
      <c r="B357" s="95"/>
    </row>
    <row r="358">
      <c r="A358" s="94"/>
      <c r="B358" s="95"/>
    </row>
    <row r="359">
      <c r="A359" s="94"/>
      <c r="B359" s="95"/>
    </row>
    <row r="360">
      <c r="A360" s="94"/>
      <c r="B360" s="95"/>
    </row>
    <row r="361">
      <c r="A361" s="94"/>
      <c r="B361" s="95"/>
    </row>
    <row r="362">
      <c r="A362" s="94"/>
      <c r="B362" s="95"/>
    </row>
    <row r="363">
      <c r="A363" s="94"/>
      <c r="B363" s="95"/>
    </row>
    <row r="364">
      <c r="A364" s="94"/>
      <c r="B364" s="95"/>
    </row>
    <row r="365">
      <c r="A365" s="94"/>
      <c r="B365" s="95"/>
    </row>
    <row r="366">
      <c r="A366" s="94"/>
      <c r="B366" s="95"/>
    </row>
    <row r="367">
      <c r="A367" s="94"/>
      <c r="B367" s="95"/>
    </row>
    <row r="368">
      <c r="A368" s="94"/>
      <c r="B368" s="95"/>
    </row>
    <row r="369">
      <c r="A369" s="94"/>
      <c r="B369" s="95"/>
    </row>
    <row r="370">
      <c r="A370" s="94"/>
      <c r="B370" s="95"/>
    </row>
    <row r="371">
      <c r="A371" s="94"/>
      <c r="B371" s="95"/>
    </row>
    <row r="372">
      <c r="A372" s="94"/>
      <c r="B372" s="95"/>
    </row>
    <row r="373">
      <c r="A373" s="94"/>
      <c r="B373" s="95"/>
    </row>
    <row r="374">
      <c r="A374" s="94"/>
      <c r="B374" s="95"/>
    </row>
    <row r="375">
      <c r="A375" s="94"/>
      <c r="B375" s="95"/>
    </row>
    <row r="376">
      <c r="A376" s="94"/>
      <c r="B376" s="95"/>
    </row>
    <row r="377">
      <c r="A377" s="94"/>
      <c r="B377" s="95"/>
    </row>
    <row r="378">
      <c r="A378" s="94"/>
      <c r="B378" s="95"/>
    </row>
    <row r="379">
      <c r="A379" s="94"/>
      <c r="B379" s="95"/>
    </row>
    <row r="380">
      <c r="A380" s="94"/>
      <c r="B380" s="95"/>
    </row>
    <row r="381">
      <c r="A381" s="94"/>
      <c r="B381" s="95"/>
    </row>
    <row r="382">
      <c r="A382" s="94"/>
      <c r="B382" s="95"/>
    </row>
    <row r="383">
      <c r="A383" s="94"/>
      <c r="B383" s="95"/>
    </row>
    <row r="384">
      <c r="A384" s="94"/>
      <c r="B384" s="95"/>
    </row>
    <row r="385">
      <c r="A385" s="94"/>
      <c r="B385" s="95"/>
    </row>
    <row r="386">
      <c r="A386" s="94"/>
      <c r="B386" s="95"/>
    </row>
    <row r="387">
      <c r="A387" s="94"/>
      <c r="B387" s="95"/>
    </row>
    <row r="388">
      <c r="A388" s="94"/>
      <c r="B388" s="95"/>
    </row>
    <row r="389">
      <c r="A389" s="94"/>
      <c r="B389" s="95"/>
    </row>
    <row r="390">
      <c r="A390" s="94"/>
      <c r="B390" s="95"/>
    </row>
    <row r="391">
      <c r="A391" s="94"/>
      <c r="B391" s="95"/>
    </row>
    <row r="392">
      <c r="A392" s="94"/>
      <c r="B392" s="95"/>
    </row>
    <row r="393">
      <c r="A393" s="94"/>
      <c r="B393" s="95"/>
    </row>
    <row r="394">
      <c r="A394" s="94"/>
      <c r="B394" s="95"/>
    </row>
    <row r="395">
      <c r="A395" s="94"/>
      <c r="B395" s="95"/>
    </row>
    <row r="396">
      <c r="A396" s="94"/>
      <c r="B396" s="95"/>
    </row>
    <row r="397">
      <c r="A397" s="94"/>
      <c r="B397" s="95"/>
    </row>
    <row r="398">
      <c r="A398" s="94"/>
      <c r="B398" s="95"/>
    </row>
    <row r="399">
      <c r="A399" s="94"/>
      <c r="B399" s="95"/>
    </row>
    <row r="400">
      <c r="A400" s="94"/>
      <c r="B400" s="95"/>
    </row>
    <row r="401">
      <c r="A401" s="94"/>
      <c r="B401" s="95"/>
    </row>
    <row r="402">
      <c r="A402" s="94"/>
      <c r="B402" s="95"/>
    </row>
    <row r="403">
      <c r="A403" s="94"/>
      <c r="B403" s="95"/>
    </row>
    <row r="404">
      <c r="A404" s="94"/>
      <c r="B404" s="95"/>
    </row>
    <row r="405">
      <c r="A405" s="94"/>
      <c r="B405" s="95"/>
    </row>
    <row r="406">
      <c r="A406" s="94"/>
      <c r="B406" s="95"/>
    </row>
    <row r="407">
      <c r="A407" s="94"/>
      <c r="B407" s="95"/>
    </row>
    <row r="408">
      <c r="A408" s="94"/>
      <c r="B408" s="95"/>
    </row>
    <row r="409">
      <c r="A409" s="94"/>
      <c r="B409" s="95"/>
    </row>
    <row r="410">
      <c r="A410" s="94"/>
      <c r="B410" s="95"/>
    </row>
    <row r="411">
      <c r="A411" s="94"/>
      <c r="B411" s="95"/>
    </row>
    <row r="412">
      <c r="A412" s="94"/>
      <c r="B412" s="95"/>
    </row>
    <row r="413">
      <c r="A413" s="94"/>
      <c r="B413" s="95"/>
    </row>
    <row r="414">
      <c r="A414" s="94"/>
      <c r="B414" s="95"/>
    </row>
    <row r="415">
      <c r="A415" s="94"/>
      <c r="B415" s="95"/>
    </row>
    <row r="416">
      <c r="A416" s="94"/>
      <c r="B416" s="95"/>
    </row>
    <row r="417">
      <c r="A417" s="94"/>
      <c r="B417" s="95"/>
    </row>
    <row r="418">
      <c r="A418" s="94"/>
      <c r="B418" s="95"/>
    </row>
    <row r="419">
      <c r="A419" s="94"/>
      <c r="B419" s="95"/>
    </row>
    <row r="420">
      <c r="A420" s="94"/>
      <c r="B420" s="95"/>
    </row>
    <row r="421">
      <c r="A421" s="94"/>
      <c r="B421" s="95"/>
    </row>
    <row r="422">
      <c r="A422" s="94"/>
      <c r="B422" s="95"/>
    </row>
    <row r="423">
      <c r="A423" s="94"/>
      <c r="B423" s="95"/>
    </row>
    <row r="424">
      <c r="A424" s="94"/>
      <c r="B424" s="95"/>
    </row>
    <row r="425">
      <c r="A425" s="94"/>
      <c r="B425" s="95"/>
    </row>
    <row r="426">
      <c r="A426" s="94"/>
      <c r="B426" s="95"/>
    </row>
    <row r="427">
      <c r="A427" s="94"/>
      <c r="B427" s="95"/>
    </row>
    <row r="428">
      <c r="A428" s="94"/>
      <c r="B428" s="95"/>
    </row>
    <row r="429">
      <c r="A429" s="94"/>
      <c r="B429" s="95"/>
    </row>
    <row r="430">
      <c r="A430" s="94"/>
      <c r="B430" s="95"/>
    </row>
    <row r="431">
      <c r="A431" s="94"/>
      <c r="B431" s="95"/>
    </row>
    <row r="432">
      <c r="A432" s="94"/>
      <c r="B432" s="95"/>
    </row>
    <row r="433">
      <c r="A433" s="94"/>
      <c r="B433" s="95"/>
    </row>
    <row r="434">
      <c r="A434" s="94"/>
      <c r="B434" s="95"/>
    </row>
    <row r="435">
      <c r="A435" s="94"/>
      <c r="B435" s="95"/>
    </row>
    <row r="436">
      <c r="A436" s="94"/>
      <c r="B436" s="95"/>
    </row>
    <row r="437">
      <c r="A437" s="94"/>
      <c r="B437" s="95"/>
    </row>
    <row r="438">
      <c r="A438" s="94"/>
      <c r="B438" s="95"/>
    </row>
    <row r="439">
      <c r="A439" s="94"/>
      <c r="B439" s="95"/>
    </row>
    <row r="440">
      <c r="A440" s="94"/>
      <c r="B440" s="95"/>
    </row>
    <row r="441">
      <c r="A441" s="94"/>
      <c r="B441" s="95"/>
    </row>
    <row r="442">
      <c r="A442" s="94"/>
      <c r="B442" s="95"/>
    </row>
    <row r="443">
      <c r="A443" s="94"/>
      <c r="B443" s="95"/>
    </row>
    <row r="444">
      <c r="A444" s="94"/>
      <c r="B444" s="95"/>
    </row>
    <row r="445">
      <c r="A445" s="94"/>
      <c r="B445" s="95"/>
    </row>
    <row r="446">
      <c r="A446" s="94"/>
      <c r="B446" s="95"/>
    </row>
    <row r="447">
      <c r="A447" s="94"/>
      <c r="B447" s="95"/>
    </row>
    <row r="448">
      <c r="A448" s="94"/>
      <c r="B448" s="95"/>
    </row>
    <row r="449">
      <c r="A449" s="94"/>
      <c r="B449" s="95"/>
    </row>
    <row r="450">
      <c r="A450" s="94"/>
      <c r="B450" s="95"/>
    </row>
    <row r="451">
      <c r="A451" s="94"/>
      <c r="B451" s="95"/>
    </row>
    <row r="452">
      <c r="A452" s="94"/>
      <c r="B452" s="95"/>
    </row>
    <row r="453">
      <c r="A453" s="94"/>
      <c r="B453" s="95"/>
    </row>
    <row r="454">
      <c r="A454" s="94"/>
      <c r="B454" s="95"/>
    </row>
    <row r="455">
      <c r="A455" s="94"/>
      <c r="B455" s="95"/>
    </row>
    <row r="456">
      <c r="A456" s="94"/>
      <c r="B456" s="95"/>
    </row>
    <row r="457">
      <c r="A457" s="94"/>
      <c r="B457" s="95"/>
    </row>
    <row r="458">
      <c r="A458" s="94"/>
      <c r="B458" s="95"/>
    </row>
    <row r="459">
      <c r="A459" s="94"/>
      <c r="B459" s="95"/>
    </row>
    <row r="460">
      <c r="A460" s="94"/>
      <c r="B460" s="95"/>
    </row>
    <row r="461">
      <c r="A461" s="94"/>
      <c r="B461" s="95"/>
    </row>
    <row r="462">
      <c r="A462" s="94"/>
      <c r="B462" s="95"/>
    </row>
    <row r="463">
      <c r="A463" s="94"/>
      <c r="B463" s="95"/>
    </row>
    <row r="464">
      <c r="A464" s="94"/>
      <c r="B464" s="95"/>
    </row>
    <row r="465">
      <c r="A465" s="94"/>
      <c r="B465" s="95"/>
    </row>
    <row r="466">
      <c r="A466" s="94"/>
      <c r="B466" s="95"/>
    </row>
    <row r="467">
      <c r="A467" s="94"/>
      <c r="B467" s="95"/>
    </row>
    <row r="468">
      <c r="A468" s="94"/>
      <c r="B468" s="95"/>
    </row>
    <row r="469">
      <c r="A469" s="94"/>
      <c r="B469" s="95"/>
    </row>
    <row r="470">
      <c r="A470" s="94"/>
      <c r="B470" s="95"/>
    </row>
    <row r="471">
      <c r="A471" s="94"/>
      <c r="B471" s="95"/>
    </row>
    <row r="472">
      <c r="A472" s="94"/>
      <c r="B472" s="95"/>
    </row>
    <row r="473">
      <c r="A473" s="94"/>
      <c r="B473" s="95"/>
    </row>
    <row r="474">
      <c r="A474" s="94"/>
      <c r="B474" s="95"/>
    </row>
    <row r="475">
      <c r="A475" s="94"/>
      <c r="B475" s="95"/>
    </row>
    <row r="476">
      <c r="A476" s="94"/>
      <c r="B476" s="95"/>
    </row>
    <row r="477">
      <c r="A477" s="94"/>
      <c r="B477" s="95"/>
    </row>
    <row r="478">
      <c r="A478" s="94"/>
      <c r="B478" s="95"/>
    </row>
    <row r="479">
      <c r="A479" s="94"/>
      <c r="B479" s="95"/>
    </row>
    <row r="480">
      <c r="A480" s="94"/>
      <c r="B480" s="95"/>
    </row>
    <row r="481">
      <c r="A481" s="94"/>
      <c r="B481" s="95"/>
    </row>
    <row r="482">
      <c r="A482" s="94"/>
      <c r="B482" s="95"/>
    </row>
    <row r="483">
      <c r="A483" s="94"/>
      <c r="B483" s="95"/>
    </row>
    <row r="484">
      <c r="A484" s="94"/>
      <c r="B484" s="95"/>
    </row>
    <row r="485">
      <c r="A485" s="94"/>
      <c r="B485" s="95"/>
    </row>
    <row r="486">
      <c r="A486" s="94"/>
      <c r="B486" s="95"/>
    </row>
    <row r="487">
      <c r="A487" s="94"/>
      <c r="B487" s="95"/>
    </row>
    <row r="488">
      <c r="A488" s="94"/>
      <c r="B488" s="95"/>
    </row>
    <row r="489">
      <c r="A489" s="94"/>
      <c r="B489" s="95"/>
    </row>
    <row r="490">
      <c r="A490" s="94"/>
      <c r="B490" s="95"/>
    </row>
    <row r="491">
      <c r="A491" s="94"/>
      <c r="B491" s="95"/>
    </row>
    <row r="492">
      <c r="A492" s="94"/>
      <c r="B492" s="95"/>
    </row>
    <row r="493">
      <c r="A493" s="94"/>
      <c r="B493" s="95"/>
    </row>
    <row r="494">
      <c r="A494" s="94"/>
      <c r="B494" s="95"/>
    </row>
    <row r="495">
      <c r="A495" s="94"/>
      <c r="B495" s="95"/>
    </row>
    <row r="496">
      <c r="A496" s="94"/>
      <c r="B496" s="95"/>
    </row>
    <row r="497">
      <c r="A497" s="94"/>
      <c r="B497" s="95"/>
    </row>
    <row r="498">
      <c r="A498" s="94"/>
      <c r="B498" s="95"/>
    </row>
    <row r="499">
      <c r="A499" s="94"/>
      <c r="B499" s="95"/>
    </row>
    <row r="500">
      <c r="A500" s="94"/>
      <c r="B500" s="95"/>
    </row>
    <row r="501">
      <c r="A501" s="94"/>
      <c r="B501" s="95"/>
    </row>
    <row r="502">
      <c r="A502" s="94"/>
      <c r="B502" s="95"/>
    </row>
    <row r="503">
      <c r="A503" s="94"/>
      <c r="B503" s="95"/>
    </row>
    <row r="504">
      <c r="A504" s="94"/>
      <c r="B504" s="95"/>
    </row>
    <row r="505">
      <c r="A505" s="94"/>
      <c r="B505" s="95"/>
    </row>
    <row r="506">
      <c r="A506" s="94"/>
      <c r="B506" s="95"/>
    </row>
    <row r="507">
      <c r="A507" s="94"/>
      <c r="B507" s="95"/>
    </row>
    <row r="508">
      <c r="A508" s="94"/>
      <c r="B508" s="95"/>
    </row>
    <row r="509">
      <c r="A509" s="94"/>
      <c r="B509" s="95"/>
    </row>
    <row r="510">
      <c r="A510" s="94"/>
      <c r="B510" s="95"/>
    </row>
    <row r="511">
      <c r="A511" s="94"/>
      <c r="B511" s="95"/>
    </row>
    <row r="512">
      <c r="A512" s="94"/>
      <c r="B512" s="95"/>
    </row>
    <row r="513">
      <c r="A513" s="94"/>
      <c r="B513" s="95"/>
    </row>
    <row r="514">
      <c r="A514" s="94"/>
      <c r="B514" s="95"/>
    </row>
    <row r="515">
      <c r="A515" s="94"/>
      <c r="B515" s="95"/>
    </row>
    <row r="516">
      <c r="A516" s="94"/>
      <c r="B516" s="95"/>
    </row>
    <row r="517">
      <c r="A517" s="94"/>
      <c r="B517" s="95"/>
    </row>
    <row r="518">
      <c r="A518" s="94"/>
      <c r="B518" s="95"/>
    </row>
    <row r="519">
      <c r="A519" s="94"/>
      <c r="B519" s="95"/>
    </row>
    <row r="520">
      <c r="A520" s="94"/>
      <c r="B520" s="95"/>
    </row>
    <row r="521">
      <c r="A521" s="94"/>
      <c r="B521" s="95"/>
    </row>
    <row r="522">
      <c r="A522" s="94"/>
      <c r="B522" s="95"/>
    </row>
    <row r="523">
      <c r="A523" s="94"/>
      <c r="B523" s="95"/>
    </row>
    <row r="524">
      <c r="A524" s="94"/>
      <c r="B524" s="95"/>
    </row>
    <row r="525">
      <c r="A525" s="94"/>
      <c r="B525" s="95"/>
    </row>
    <row r="526">
      <c r="A526" s="94"/>
      <c r="B526" s="95"/>
    </row>
    <row r="527">
      <c r="A527" s="94"/>
      <c r="B527" s="95"/>
    </row>
    <row r="528">
      <c r="A528" s="94"/>
      <c r="B528" s="95"/>
    </row>
    <row r="529">
      <c r="A529" s="94"/>
      <c r="B529" s="95"/>
    </row>
    <row r="530">
      <c r="A530" s="94"/>
      <c r="B530" s="95"/>
    </row>
    <row r="531">
      <c r="A531" s="94"/>
      <c r="B531" s="95"/>
    </row>
    <row r="532">
      <c r="A532" s="94"/>
      <c r="B532" s="95"/>
    </row>
    <row r="533">
      <c r="A533" s="94"/>
      <c r="B533" s="95"/>
    </row>
    <row r="534">
      <c r="A534" s="94"/>
      <c r="B534" s="95"/>
    </row>
    <row r="535">
      <c r="A535" s="94"/>
      <c r="B535" s="95"/>
    </row>
    <row r="536">
      <c r="A536" s="94"/>
      <c r="B536" s="95"/>
    </row>
    <row r="537">
      <c r="A537" s="94"/>
      <c r="B537" s="95"/>
    </row>
    <row r="538">
      <c r="A538" s="94"/>
      <c r="B538" s="95"/>
    </row>
    <row r="539">
      <c r="A539" s="94"/>
      <c r="B539" s="95"/>
    </row>
    <row r="540">
      <c r="A540" s="94"/>
      <c r="B540" s="95"/>
    </row>
    <row r="541">
      <c r="A541" s="94"/>
      <c r="B541" s="95"/>
    </row>
    <row r="542">
      <c r="A542" s="94"/>
      <c r="B542" s="95"/>
    </row>
    <row r="543">
      <c r="A543" s="94"/>
      <c r="B543" s="95"/>
    </row>
    <row r="544">
      <c r="A544" s="94"/>
      <c r="B544" s="95"/>
    </row>
    <row r="545">
      <c r="A545" s="94"/>
      <c r="B545" s="95"/>
    </row>
    <row r="546">
      <c r="A546" s="94"/>
      <c r="B546" s="95"/>
    </row>
    <row r="547">
      <c r="A547" s="94"/>
      <c r="B547" s="95"/>
    </row>
    <row r="548">
      <c r="A548" s="94"/>
      <c r="B548" s="95"/>
    </row>
    <row r="549">
      <c r="A549" s="94"/>
      <c r="B549" s="95"/>
    </row>
    <row r="550">
      <c r="A550" s="94"/>
      <c r="B550" s="95"/>
    </row>
    <row r="551">
      <c r="A551" s="94"/>
      <c r="B551" s="95"/>
    </row>
    <row r="552">
      <c r="A552" s="94"/>
      <c r="B552" s="95"/>
    </row>
    <row r="553">
      <c r="A553" s="94"/>
      <c r="B553" s="95"/>
    </row>
    <row r="554">
      <c r="A554" s="94"/>
      <c r="B554" s="95"/>
    </row>
    <row r="555">
      <c r="A555" s="94"/>
      <c r="B555" s="95"/>
    </row>
    <row r="556">
      <c r="A556" s="94"/>
      <c r="B556" s="95"/>
    </row>
    <row r="557">
      <c r="A557" s="94"/>
      <c r="B557" s="95"/>
    </row>
    <row r="558">
      <c r="A558" s="94"/>
      <c r="B558" s="95"/>
    </row>
    <row r="559">
      <c r="A559" s="94"/>
      <c r="B559" s="95"/>
    </row>
    <row r="560">
      <c r="A560" s="94"/>
      <c r="B560" s="95"/>
    </row>
    <row r="561">
      <c r="A561" s="94"/>
      <c r="B561" s="95"/>
    </row>
    <row r="562">
      <c r="A562" s="94"/>
      <c r="B562" s="95"/>
    </row>
    <row r="563">
      <c r="A563" s="94"/>
      <c r="B563" s="95"/>
    </row>
    <row r="564">
      <c r="A564" s="94"/>
      <c r="B564" s="95"/>
    </row>
    <row r="565">
      <c r="A565" s="94"/>
      <c r="B565" s="95"/>
    </row>
    <row r="566">
      <c r="A566" s="94"/>
      <c r="B566" s="95"/>
    </row>
    <row r="567">
      <c r="A567" s="94"/>
      <c r="B567" s="95"/>
    </row>
    <row r="568">
      <c r="A568" s="94"/>
      <c r="B568" s="95"/>
    </row>
    <row r="569">
      <c r="A569" s="94"/>
      <c r="B569" s="95"/>
    </row>
    <row r="570">
      <c r="A570" s="94"/>
      <c r="B570" s="95"/>
    </row>
    <row r="571">
      <c r="A571" s="94"/>
      <c r="B571" s="95"/>
    </row>
    <row r="572">
      <c r="A572" s="94"/>
      <c r="B572" s="95"/>
    </row>
    <row r="573">
      <c r="A573" s="94"/>
      <c r="B573" s="95"/>
    </row>
    <row r="574">
      <c r="A574" s="94"/>
      <c r="B574" s="95"/>
    </row>
    <row r="575">
      <c r="A575" s="94"/>
      <c r="B575" s="95"/>
    </row>
    <row r="576">
      <c r="A576" s="94"/>
      <c r="B576" s="95"/>
    </row>
    <row r="577">
      <c r="A577" s="94"/>
      <c r="B577" s="95"/>
    </row>
    <row r="578">
      <c r="A578" s="94"/>
      <c r="B578" s="95"/>
    </row>
    <row r="579">
      <c r="A579" s="94"/>
      <c r="B579" s="95"/>
    </row>
    <row r="580">
      <c r="A580" s="94"/>
      <c r="B580" s="95"/>
    </row>
    <row r="581">
      <c r="A581" s="94"/>
      <c r="B581" s="95"/>
    </row>
    <row r="582">
      <c r="A582" s="94"/>
      <c r="B582" s="95"/>
    </row>
    <row r="583">
      <c r="A583" s="94"/>
      <c r="B583" s="95"/>
    </row>
    <row r="584">
      <c r="A584" s="94"/>
      <c r="B584" s="95"/>
    </row>
    <row r="585">
      <c r="A585" s="94"/>
      <c r="B585" s="95"/>
    </row>
    <row r="586">
      <c r="A586" s="94"/>
      <c r="B586" s="95"/>
    </row>
    <row r="587">
      <c r="A587" s="94"/>
      <c r="B587" s="95"/>
    </row>
    <row r="588">
      <c r="A588" s="94"/>
      <c r="B588" s="95"/>
    </row>
    <row r="589">
      <c r="A589" s="94"/>
      <c r="B589" s="95"/>
    </row>
    <row r="590">
      <c r="A590" s="94"/>
      <c r="B590" s="95"/>
    </row>
    <row r="591">
      <c r="A591" s="94"/>
      <c r="B591" s="95"/>
    </row>
    <row r="592">
      <c r="A592" s="94"/>
      <c r="B592" s="95"/>
    </row>
    <row r="593">
      <c r="A593" s="94"/>
      <c r="B593" s="95"/>
    </row>
    <row r="594">
      <c r="A594" s="94"/>
      <c r="B594" s="95"/>
    </row>
    <row r="595">
      <c r="A595" s="94"/>
      <c r="B595" s="95"/>
    </row>
    <row r="596">
      <c r="A596" s="94"/>
      <c r="B596" s="95"/>
    </row>
    <row r="597">
      <c r="A597" s="94"/>
      <c r="B597" s="95"/>
    </row>
    <row r="598">
      <c r="A598" s="94"/>
      <c r="B598" s="95"/>
    </row>
    <row r="599">
      <c r="A599" s="94"/>
      <c r="B599" s="95"/>
    </row>
    <row r="600">
      <c r="A600" s="94"/>
      <c r="B600" s="95"/>
    </row>
    <row r="601">
      <c r="A601" s="94"/>
      <c r="B601" s="95"/>
    </row>
    <row r="602">
      <c r="A602" s="94"/>
      <c r="B602" s="95"/>
    </row>
    <row r="603">
      <c r="A603" s="94"/>
      <c r="B603" s="95"/>
    </row>
    <row r="604">
      <c r="A604" s="94"/>
      <c r="B604" s="95"/>
    </row>
    <row r="605">
      <c r="A605" s="94"/>
      <c r="B605" s="95"/>
    </row>
    <row r="606">
      <c r="A606" s="94"/>
      <c r="B606" s="95"/>
    </row>
    <row r="607">
      <c r="A607" s="94"/>
      <c r="B607" s="95"/>
    </row>
    <row r="608">
      <c r="A608" s="94"/>
      <c r="B608" s="95"/>
    </row>
    <row r="609">
      <c r="A609" s="94"/>
      <c r="B609" s="95"/>
    </row>
    <row r="610">
      <c r="A610" s="94"/>
      <c r="B610" s="95"/>
    </row>
    <row r="611">
      <c r="A611" s="94"/>
      <c r="B611" s="95"/>
    </row>
    <row r="612">
      <c r="A612" s="94"/>
      <c r="B612" s="95"/>
    </row>
    <row r="613">
      <c r="A613" s="94"/>
      <c r="B613" s="95"/>
    </row>
    <row r="614">
      <c r="A614" s="94"/>
      <c r="B614" s="95"/>
    </row>
    <row r="615">
      <c r="A615" s="94"/>
      <c r="B615" s="95"/>
    </row>
    <row r="616">
      <c r="A616" s="94"/>
      <c r="B616" s="95"/>
    </row>
    <row r="617">
      <c r="A617" s="94"/>
      <c r="B617" s="95"/>
    </row>
    <row r="618">
      <c r="A618" s="94"/>
      <c r="B618" s="95"/>
    </row>
    <row r="619">
      <c r="A619" s="94"/>
      <c r="B619" s="95"/>
    </row>
    <row r="620">
      <c r="A620" s="94"/>
      <c r="B620" s="95"/>
    </row>
    <row r="621">
      <c r="A621" s="94"/>
      <c r="B621" s="95"/>
    </row>
    <row r="622">
      <c r="A622" s="94"/>
      <c r="B622" s="95"/>
    </row>
    <row r="623">
      <c r="A623" s="94"/>
      <c r="B623" s="95"/>
    </row>
    <row r="624">
      <c r="A624" s="94"/>
      <c r="B624" s="95"/>
    </row>
    <row r="625">
      <c r="A625" s="94"/>
      <c r="B625" s="95"/>
    </row>
    <row r="626">
      <c r="A626" s="94"/>
      <c r="B626" s="95"/>
    </row>
    <row r="627">
      <c r="A627" s="94"/>
      <c r="B627" s="95"/>
    </row>
    <row r="628">
      <c r="A628" s="94"/>
      <c r="B628" s="95"/>
    </row>
    <row r="629">
      <c r="A629" s="94"/>
      <c r="B629" s="95"/>
    </row>
    <row r="630">
      <c r="A630" s="94"/>
      <c r="B630" s="95"/>
    </row>
    <row r="631">
      <c r="A631" s="94"/>
      <c r="B631" s="95"/>
    </row>
    <row r="632">
      <c r="A632" s="94"/>
      <c r="B632" s="95"/>
    </row>
    <row r="633">
      <c r="A633" s="94"/>
      <c r="B633" s="95"/>
    </row>
    <row r="634">
      <c r="A634" s="94"/>
      <c r="B634" s="95"/>
    </row>
    <row r="635">
      <c r="A635" s="94"/>
      <c r="B635" s="95"/>
    </row>
    <row r="636">
      <c r="A636" s="94"/>
      <c r="B636" s="95"/>
    </row>
    <row r="637">
      <c r="A637" s="94"/>
      <c r="B637" s="95"/>
    </row>
    <row r="638">
      <c r="A638" s="94"/>
      <c r="B638" s="95"/>
    </row>
    <row r="639">
      <c r="A639" s="94"/>
      <c r="B639" s="95"/>
    </row>
    <row r="640">
      <c r="A640" s="94"/>
      <c r="B640" s="95"/>
    </row>
    <row r="641">
      <c r="A641" s="94"/>
      <c r="B641" s="95"/>
    </row>
    <row r="642">
      <c r="A642" s="94"/>
      <c r="B642" s="95"/>
    </row>
    <row r="643">
      <c r="A643" s="94"/>
      <c r="B643" s="95"/>
    </row>
    <row r="644">
      <c r="A644" s="94"/>
      <c r="B644" s="95"/>
    </row>
    <row r="645">
      <c r="A645" s="94"/>
      <c r="B645" s="95"/>
    </row>
    <row r="646">
      <c r="A646" s="94"/>
      <c r="B646" s="95"/>
    </row>
    <row r="647">
      <c r="A647" s="94"/>
      <c r="B647" s="95"/>
    </row>
    <row r="648">
      <c r="A648" s="94"/>
      <c r="B648" s="95"/>
    </row>
    <row r="649">
      <c r="A649" s="94"/>
      <c r="B649" s="95"/>
    </row>
    <row r="650">
      <c r="A650" s="94"/>
      <c r="B650" s="95"/>
    </row>
    <row r="651">
      <c r="A651" s="94"/>
      <c r="B651" s="95"/>
    </row>
    <row r="652">
      <c r="A652" s="94"/>
      <c r="B652" s="95"/>
    </row>
    <row r="653">
      <c r="A653" s="94"/>
      <c r="B653" s="95"/>
    </row>
    <row r="654">
      <c r="A654" s="94"/>
      <c r="B654" s="95"/>
    </row>
    <row r="655">
      <c r="A655" s="94"/>
      <c r="B655" s="95"/>
    </row>
    <row r="656">
      <c r="A656" s="94"/>
      <c r="B656" s="95"/>
    </row>
    <row r="657">
      <c r="A657" s="94"/>
      <c r="B657" s="95"/>
    </row>
    <row r="658">
      <c r="A658" s="94"/>
      <c r="B658" s="95"/>
    </row>
    <row r="659">
      <c r="A659" s="94"/>
      <c r="B659" s="95"/>
    </row>
    <row r="660">
      <c r="A660" s="94"/>
      <c r="B660" s="95"/>
    </row>
    <row r="661">
      <c r="A661" s="94"/>
      <c r="B661" s="95"/>
    </row>
    <row r="662">
      <c r="A662" s="94"/>
      <c r="B662" s="95"/>
    </row>
    <row r="663">
      <c r="A663" s="94"/>
      <c r="B663" s="95"/>
    </row>
    <row r="664">
      <c r="A664" s="94"/>
      <c r="B664" s="95"/>
    </row>
    <row r="665">
      <c r="A665" s="94"/>
      <c r="B665" s="95"/>
    </row>
    <row r="666">
      <c r="A666" s="94"/>
      <c r="B666" s="95"/>
    </row>
    <row r="667">
      <c r="A667" s="94"/>
      <c r="B667" s="95"/>
    </row>
    <row r="668">
      <c r="A668" s="94"/>
      <c r="B668" s="95"/>
    </row>
    <row r="669">
      <c r="A669" s="94"/>
      <c r="B669" s="95"/>
    </row>
    <row r="670">
      <c r="A670" s="94"/>
      <c r="B670" s="95"/>
    </row>
    <row r="671">
      <c r="A671" s="94"/>
      <c r="B671" s="95"/>
    </row>
    <row r="672">
      <c r="A672" s="94"/>
      <c r="B672" s="95"/>
    </row>
    <row r="673">
      <c r="A673" s="94"/>
      <c r="B673" s="95"/>
    </row>
    <row r="674">
      <c r="A674" s="94"/>
      <c r="B674" s="95"/>
    </row>
    <row r="675">
      <c r="A675" s="94"/>
      <c r="B675" s="95"/>
    </row>
    <row r="676">
      <c r="A676" s="94"/>
      <c r="B676" s="95"/>
    </row>
    <row r="677">
      <c r="A677" s="94"/>
      <c r="B677" s="95"/>
    </row>
    <row r="678">
      <c r="A678" s="94"/>
      <c r="B678" s="95"/>
    </row>
    <row r="679">
      <c r="A679" s="94"/>
      <c r="B679" s="95"/>
    </row>
    <row r="680">
      <c r="A680" s="94"/>
      <c r="B680" s="95"/>
    </row>
    <row r="681">
      <c r="A681" s="94"/>
      <c r="B681" s="95"/>
    </row>
    <row r="682">
      <c r="A682" s="94"/>
      <c r="B682" s="95"/>
    </row>
    <row r="683">
      <c r="A683" s="94"/>
      <c r="B683" s="95"/>
    </row>
    <row r="684">
      <c r="A684" s="94"/>
      <c r="B684" s="95"/>
    </row>
    <row r="685">
      <c r="A685" s="94"/>
      <c r="B685" s="95"/>
    </row>
    <row r="686">
      <c r="A686" s="94"/>
      <c r="B686" s="95"/>
    </row>
    <row r="687">
      <c r="A687" s="94"/>
      <c r="B687" s="95"/>
    </row>
    <row r="688">
      <c r="A688" s="94"/>
      <c r="B688" s="95"/>
    </row>
    <row r="689">
      <c r="A689" s="94"/>
      <c r="B689" s="95"/>
    </row>
    <row r="690">
      <c r="A690" s="94"/>
      <c r="B690" s="95"/>
    </row>
    <row r="691">
      <c r="A691" s="94"/>
      <c r="B691" s="95"/>
    </row>
    <row r="692">
      <c r="A692" s="94"/>
      <c r="B692" s="95"/>
    </row>
    <row r="693">
      <c r="A693" s="94"/>
      <c r="B693" s="95"/>
    </row>
    <row r="694">
      <c r="A694" s="94"/>
      <c r="B694" s="95"/>
    </row>
    <row r="695">
      <c r="A695" s="94"/>
      <c r="B695" s="95"/>
    </row>
    <row r="696">
      <c r="A696" s="94"/>
      <c r="B696" s="95"/>
    </row>
    <row r="697">
      <c r="A697" s="94"/>
      <c r="B697" s="95"/>
    </row>
    <row r="698">
      <c r="A698" s="94"/>
      <c r="B698" s="95"/>
    </row>
    <row r="699">
      <c r="A699" s="94"/>
      <c r="B699" s="95"/>
    </row>
    <row r="700">
      <c r="A700" s="94"/>
      <c r="B700" s="95"/>
    </row>
    <row r="701">
      <c r="A701" s="94"/>
      <c r="B701" s="95"/>
    </row>
    <row r="702">
      <c r="A702" s="94"/>
      <c r="B702" s="95"/>
    </row>
    <row r="703">
      <c r="A703" s="94"/>
      <c r="B703" s="95"/>
    </row>
    <row r="704">
      <c r="A704" s="94"/>
      <c r="B704" s="95"/>
    </row>
    <row r="705">
      <c r="A705" s="94"/>
      <c r="B705" s="95"/>
    </row>
    <row r="706">
      <c r="A706" s="94"/>
      <c r="B706" s="95"/>
    </row>
    <row r="707">
      <c r="A707" s="94"/>
      <c r="B707" s="95"/>
    </row>
    <row r="708">
      <c r="A708" s="94"/>
      <c r="B708" s="95"/>
    </row>
    <row r="709">
      <c r="A709" s="94"/>
      <c r="B709" s="95"/>
    </row>
    <row r="710">
      <c r="A710" s="94"/>
      <c r="B710" s="95"/>
    </row>
    <row r="711">
      <c r="A711" s="94"/>
      <c r="B711" s="95"/>
    </row>
    <row r="712">
      <c r="A712" s="94"/>
      <c r="B712" s="95"/>
    </row>
    <row r="713">
      <c r="A713" s="94"/>
      <c r="B713" s="95"/>
    </row>
    <row r="714">
      <c r="A714" s="94"/>
      <c r="B714" s="95"/>
    </row>
    <row r="715">
      <c r="A715" s="94"/>
      <c r="B715" s="95"/>
    </row>
    <row r="716">
      <c r="A716" s="94"/>
      <c r="B716" s="95"/>
    </row>
    <row r="717">
      <c r="A717" s="94"/>
      <c r="B717" s="95"/>
    </row>
    <row r="718">
      <c r="A718" s="94"/>
      <c r="B718" s="95"/>
    </row>
    <row r="719">
      <c r="A719" s="94"/>
      <c r="B719" s="95"/>
    </row>
    <row r="720">
      <c r="A720" s="94"/>
      <c r="B720" s="95"/>
    </row>
    <row r="721">
      <c r="A721" s="94"/>
      <c r="B721" s="95"/>
    </row>
    <row r="722">
      <c r="A722" s="94"/>
      <c r="B722" s="95"/>
    </row>
    <row r="723">
      <c r="A723" s="94"/>
      <c r="B723" s="95"/>
    </row>
    <row r="724">
      <c r="A724" s="94"/>
      <c r="B724" s="95"/>
    </row>
    <row r="725">
      <c r="A725" s="94"/>
      <c r="B725" s="95"/>
    </row>
    <row r="726">
      <c r="A726" s="94"/>
      <c r="B726" s="95"/>
    </row>
    <row r="727">
      <c r="A727" s="94"/>
      <c r="B727" s="95"/>
    </row>
    <row r="728">
      <c r="A728" s="94"/>
      <c r="B728" s="95"/>
    </row>
    <row r="729">
      <c r="A729" s="94"/>
      <c r="B729" s="95"/>
    </row>
    <row r="730">
      <c r="A730" s="94"/>
      <c r="B730" s="95"/>
    </row>
    <row r="731">
      <c r="A731" s="94"/>
      <c r="B731" s="95"/>
    </row>
    <row r="732">
      <c r="A732" s="94"/>
      <c r="B732" s="95"/>
    </row>
    <row r="733">
      <c r="A733" s="94"/>
      <c r="B733" s="95"/>
    </row>
    <row r="734">
      <c r="A734" s="94"/>
      <c r="B734" s="95"/>
    </row>
    <row r="735">
      <c r="A735" s="94"/>
      <c r="B735" s="95"/>
    </row>
    <row r="736">
      <c r="A736" s="94"/>
      <c r="B736" s="95"/>
    </row>
    <row r="737">
      <c r="A737" s="94"/>
      <c r="B737" s="95"/>
    </row>
    <row r="738">
      <c r="A738" s="94"/>
      <c r="B738" s="95"/>
    </row>
    <row r="739">
      <c r="A739" s="94"/>
      <c r="B739" s="95"/>
    </row>
    <row r="740">
      <c r="A740" s="94"/>
      <c r="B740" s="95"/>
    </row>
    <row r="741">
      <c r="A741" s="94"/>
      <c r="B741" s="95"/>
    </row>
    <row r="742">
      <c r="A742" s="94"/>
      <c r="B742" s="95"/>
    </row>
    <row r="743">
      <c r="A743" s="94"/>
      <c r="B743" s="95"/>
    </row>
    <row r="744">
      <c r="A744" s="94"/>
      <c r="B744" s="95"/>
    </row>
    <row r="745">
      <c r="A745" s="94"/>
      <c r="B745" s="95"/>
    </row>
    <row r="746">
      <c r="A746" s="94"/>
      <c r="B746" s="95"/>
    </row>
    <row r="747">
      <c r="A747" s="94"/>
      <c r="B747" s="95"/>
    </row>
    <row r="748">
      <c r="A748" s="94"/>
      <c r="B748" s="95"/>
    </row>
    <row r="749">
      <c r="A749" s="94"/>
      <c r="B749" s="95"/>
    </row>
    <row r="750">
      <c r="A750" s="94"/>
      <c r="B750" s="95"/>
    </row>
    <row r="751">
      <c r="A751" s="94"/>
      <c r="B751" s="95"/>
    </row>
    <row r="752">
      <c r="A752" s="94"/>
      <c r="B752" s="95"/>
    </row>
    <row r="753">
      <c r="A753" s="94"/>
      <c r="B753" s="95"/>
    </row>
    <row r="754">
      <c r="A754" s="94"/>
      <c r="B754" s="95"/>
    </row>
    <row r="755">
      <c r="A755" s="94"/>
      <c r="B755" s="95"/>
    </row>
    <row r="756">
      <c r="A756" s="94"/>
      <c r="B756" s="95"/>
    </row>
    <row r="757">
      <c r="A757" s="94"/>
      <c r="B757" s="95"/>
    </row>
    <row r="758">
      <c r="A758" s="94"/>
      <c r="B758" s="95"/>
    </row>
    <row r="759">
      <c r="A759" s="94"/>
      <c r="B759" s="95"/>
    </row>
    <row r="760">
      <c r="A760" s="94"/>
      <c r="B760" s="95"/>
    </row>
    <row r="761">
      <c r="A761" s="94"/>
      <c r="B761" s="95"/>
    </row>
    <row r="762">
      <c r="A762" s="94"/>
      <c r="B762" s="95"/>
    </row>
    <row r="763">
      <c r="A763" s="94"/>
      <c r="B763" s="95"/>
    </row>
    <row r="764">
      <c r="A764" s="94"/>
      <c r="B764" s="95"/>
    </row>
    <row r="765">
      <c r="A765" s="94"/>
      <c r="B765" s="95"/>
    </row>
    <row r="766">
      <c r="A766" s="94"/>
      <c r="B766" s="95"/>
    </row>
    <row r="767">
      <c r="A767" s="94"/>
      <c r="B767" s="95"/>
    </row>
    <row r="768">
      <c r="A768" s="94"/>
      <c r="B768" s="95"/>
    </row>
    <row r="769">
      <c r="A769" s="94"/>
      <c r="B769" s="95"/>
    </row>
    <row r="770">
      <c r="A770" s="94"/>
      <c r="B770" s="95"/>
    </row>
    <row r="771">
      <c r="A771" s="94"/>
      <c r="B771" s="95"/>
    </row>
    <row r="772">
      <c r="A772" s="94"/>
      <c r="B772" s="95"/>
    </row>
    <row r="773">
      <c r="A773" s="94"/>
      <c r="B773" s="95"/>
    </row>
    <row r="774">
      <c r="A774" s="94"/>
      <c r="B774" s="95"/>
    </row>
    <row r="775">
      <c r="A775" s="94"/>
      <c r="B775" s="95"/>
    </row>
    <row r="776">
      <c r="A776" s="94"/>
      <c r="B776" s="95"/>
    </row>
    <row r="777">
      <c r="A777" s="94"/>
      <c r="B777" s="95"/>
    </row>
    <row r="778">
      <c r="A778" s="94"/>
      <c r="B778" s="95"/>
    </row>
    <row r="779">
      <c r="A779" s="94"/>
      <c r="B779" s="95"/>
    </row>
    <row r="780">
      <c r="A780" s="94"/>
      <c r="B780" s="95"/>
    </row>
    <row r="781">
      <c r="A781" s="94"/>
      <c r="B781" s="95"/>
    </row>
    <row r="782">
      <c r="A782" s="94"/>
      <c r="B782" s="95"/>
    </row>
    <row r="783">
      <c r="A783" s="94"/>
      <c r="B783" s="95"/>
    </row>
    <row r="784">
      <c r="A784" s="94"/>
      <c r="B784" s="95"/>
    </row>
    <row r="785">
      <c r="A785" s="94"/>
      <c r="B785" s="95"/>
    </row>
    <row r="786">
      <c r="A786" s="94"/>
      <c r="B786" s="95"/>
    </row>
    <row r="787">
      <c r="A787" s="94"/>
      <c r="B787" s="95"/>
    </row>
    <row r="788">
      <c r="A788" s="94"/>
      <c r="B788" s="95"/>
    </row>
    <row r="789">
      <c r="A789" s="94"/>
      <c r="B789" s="95"/>
    </row>
    <row r="790">
      <c r="A790" s="94"/>
      <c r="B790" s="95"/>
    </row>
    <row r="791">
      <c r="A791" s="94"/>
      <c r="B791" s="95"/>
    </row>
    <row r="792">
      <c r="A792" s="94"/>
      <c r="B792" s="95"/>
    </row>
    <row r="793">
      <c r="A793" s="94"/>
      <c r="B793" s="95"/>
    </row>
    <row r="794">
      <c r="A794" s="94"/>
      <c r="B794" s="95"/>
    </row>
    <row r="795">
      <c r="A795" s="94"/>
      <c r="B795" s="95"/>
    </row>
    <row r="796">
      <c r="A796" s="94"/>
      <c r="B796" s="95"/>
    </row>
    <row r="797">
      <c r="A797" s="94"/>
      <c r="B797" s="95"/>
    </row>
    <row r="798">
      <c r="A798" s="94"/>
      <c r="B798" s="95"/>
    </row>
    <row r="799">
      <c r="A799" s="94"/>
      <c r="B799" s="95"/>
    </row>
    <row r="800">
      <c r="A800" s="94"/>
      <c r="B800" s="95"/>
    </row>
    <row r="801">
      <c r="A801" s="94"/>
      <c r="B801" s="95"/>
    </row>
    <row r="802">
      <c r="A802" s="94"/>
      <c r="B802" s="95"/>
    </row>
    <row r="803">
      <c r="A803" s="94"/>
      <c r="B803" s="95"/>
    </row>
    <row r="804">
      <c r="A804" s="94"/>
      <c r="B804" s="95"/>
    </row>
    <row r="805">
      <c r="A805" s="94"/>
      <c r="B805" s="95"/>
    </row>
    <row r="806">
      <c r="A806" s="94"/>
      <c r="B806" s="95"/>
    </row>
    <row r="807">
      <c r="A807" s="94"/>
      <c r="B807" s="95"/>
    </row>
    <row r="808">
      <c r="A808" s="94"/>
      <c r="B808" s="95"/>
    </row>
    <row r="809">
      <c r="A809" s="94"/>
      <c r="B809" s="95"/>
    </row>
    <row r="810">
      <c r="A810" s="94"/>
      <c r="B810" s="95"/>
    </row>
    <row r="811">
      <c r="A811" s="94"/>
      <c r="B811" s="95"/>
    </row>
    <row r="812">
      <c r="A812" s="94"/>
      <c r="B812" s="95"/>
    </row>
    <row r="813">
      <c r="A813" s="94"/>
      <c r="B813" s="95"/>
    </row>
    <row r="814">
      <c r="A814" s="94"/>
      <c r="B814" s="95"/>
    </row>
    <row r="815">
      <c r="A815" s="94"/>
      <c r="B815" s="95"/>
    </row>
    <row r="816">
      <c r="A816" s="94"/>
      <c r="B816" s="95"/>
    </row>
    <row r="817">
      <c r="A817" s="94"/>
      <c r="B817" s="95"/>
    </row>
    <row r="818">
      <c r="A818" s="94"/>
      <c r="B818" s="95"/>
    </row>
    <row r="819">
      <c r="A819" s="94"/>
      <c r="B819" s="95"/>
    </row>
    <row r="820">
      <c r="A820" s="94"/>
      <c r="B820" s="95"/>
    </row>
    <row r="821">
      <c r="A821" s="94"/>
      <c r="B821" s="95"/>
    </row>
    <row r="822">
      <c r="A822" s="94"/>
      <c r="B822" s="95"/>
    </row>
    <row r="823">
      <c r="A823" s="94"/>
      <c r="B823" s="95"/>
    </row>
    <row r="824">
      <c r="A824" s="94"/>
      <c r="B824" s="95"/>
    </row>
    <row r="825">
      <c r="A825" s="94"/>
      <c r="B825" s="95"/>
    </row>
    <row r="826">
      <c r="A826" s="94"/>
      <c r="B826" s="95"/>
    </row>
    <row r="827">
      <c r="A827" s="94"/>
      <c r="B827" s="95"/>
    </row>
    <row r="828">
      <c r="A828" s="94"/>
      <c r="B828" s="95"/>
    </row>
    <row r="829">
      <c r="A829" s="94"/>
      <c r="B829" s="95"/>
    </row>
    <row r="830">
      <c r="A830" s="94"/>
      <c r="B830" s="95"/>
    </row>
    <row r="831">
      <c r="A831" s="94"/>
      <c r="B831" s="95"/>
    </row>
    <row r="832">
      <c r="A832" s="94"/>
      <c r="B832" s="95"/>
    </row>
    <row r="833">
      <c r="A833" s="94"/>
      <c r="B833" s="95"/>
    </row>
    <row r="834">
      <c r="A834" s="94"/>
      <c r="B834" s="95"/>
    </row>
    <row r="835">
      <c r="A835" s="94"/>
      <c r="B835" s="95"/>
    </row>
    <row r="836">
      <c r="A836" s="94"/>
      <c r="B836" s="95"/>
    </row>
    <row r="837">
      <c r="A837" s="94"/>
      <c r="B837" s="95"/>
    </row>
    <row r="838">
      <c r="A838" s="94"/>
      <c r="B838" s="95"/>
    </row>
    <row r="839">
      <c r="A839" s="94"/>
      <c r="B839" s="95"/>
    </row>
    <row r="840">
      <c r="A840" s="94"/>
      <c r="B840" s="95"/>
    </row>
    <row r="841">
      <c r="A841" s="94"/>
      <c r="B841" s="95"/>
    </row>
    <row r="842">
      <c r="A842" s="94"/>
      <c r="B842" s="95"/>
    </row>
    <row r="843">
      <c r="A843" s="94"/>
      <c r="B843" s="95"/>
    </row>
    <row r="844">
      <c r="A844" s="94"/>
      <c r="B844" s="95"/>
    </row>
    <row r="845">
      <c r="A845" s="94"/>
      <c r="B845" s="95"/>
    </row>
    <row r="846">
      <c r="A846" s="94"/>
      <c r="B846" s="95"/>
    </row>
    <row r="847">
      <c r="A847" s="94"/>
      <c r="B847" s="95"/>
    </row>
    <row r="848">
      <c r="A848" s="94"/>
      <c r="B848" s="95"/>
    </row>
    <row r="849">
      <c r="A849" s="94"/>
      <c r="B849" s="95"/>
    </row>
    <row r="850">
      <c r="A850" s="94"/>
      <c r="B850" s="95"/>
    </row>
    <row r="851">
      <c r="A851" s="94"/>
      <c r="B851" s="95"/>
    </row>
    <row r="852">
      <c r="A852" s="94"/>
      <c r="B852" s="95"/>
    </row>
    <row r="853">
      <c r="A853" s="94"/>
      <c r="B853" s="95"/>
    </row>
    <row r="854">
      <c r="A854" s="94"/>
      <c r="B854" s="95"/>
    </row>
    <row r="855">
      <c r="A855" s="94"/>
      <c r="B855" s="95"/>
    </row>
    <row r="856">
      <c r="A856" s="94"/>
      <c r="B856" s="95"/>
    </row>
    <row r="857">
      <c r="A857" s="94"/>
      <c r="B857" s="95"/>
    </row>
    <row r="858">
      <c r="A858" s="94"/>
      <c r="B858" s="95"/>
    </row>
    <row r="859">
      <c r="A859" s="94"/>
      <c r="B859" s="95"/>
    </row>
    <row r="860">
      <c r="A860" s="94"/>
      <c r="B860" s="95"/>
    </row>
    <row r="861">
      <c r="A861" s="94"/>
      <c r="B861" s="95"/>
    </row>
    <row r="862">
      <c r="A862" s="94"/>
      <c r="B862" s="95"/>
    </row>
    <row r="863">
      <c r="A863" s="94"/>
      <c r="B863" s="95"/>
    </row>
    <row r="864">
      <c r="A864" s="94"/>
      <c r="B864" s="95"/>
    </row>
    <row r="865">
      <c r="A865" s="94"/>
      <c r="B865" s="95"/>
    </row>
    <row r="866">
      <c r="A866" s="94"/>
      <c r="B866" s="95"/>
    </row>
    <row r="867">
      <c r="A867" s="94"/>
      <c r="B867" s="95"/>
    </row>
    <row r="868">
      <c r="A868" s="94"/>
      <c r="B868" s="95"/>
    </row>
    <row r="869">
      <c r="A869" s="94"/>
      <c r="B869" s="95"/>
    </row>
    <row r="870">
      <c r="A870" s="94"/>
      <c r="B870" s="95"/>
    </row>
    <row r="871">
      <c r="A871" s="94"/>
      <c r="B871" s="95"/>
    </row>
    <row r="872">
      <c r="A872" s="94"/>
      <c r="B872" s="95"/>
    </row>
    <row r="873">
      <c r="A873" s="94"/>
      <c r="B873" s="95"/>
    </row>
    <row r="874">
      <c r="A874" s="94"/>
      <c r="B874" s="95"/>
    </row>
    <row r="875">
      <c r="A875" s="94"/>
      <c r="B875" s="95"/>
    </row>
    <row r="876">
      <c r="A876" s="94"/>
      <c r="B876" s="95"/>
    </row>
    <row r="877">
      <c r="A877" s="94"/>
      <c r="B877" s="95"/>
    </row>
    <row r="878">
      <c r="A878" s="94"/>
      <c r="B878" s="95"/>
    </row>
    <row r="879">
      <c r="A879" s="94"/>
      <c r="B879" s="95"/>
    </row>
    <row r="880">
      <c r="A880" s="94"/>
      <c r="B880" s="95"/>
    </row>
    <row r="881">
      <c r="A881" s="94"/>
      <c r="B881" s="95"/>
    </row>
    <row r="882">
      <c r="A882" s="94"/>
      <c r="B882" s="95"/>
    </row>
    <row r="883">
      <c r="A883" s="94"/>
      <c r="B883" s="95"/>
    </row>
    <row r="884">
      <c r="A884" s="94"/>
      <c r="B884" s="95"/>
    </row>
    <row r="885">
      <c r="A885" s="94"/>
      <c r="B885" s="95"/>
    </row>
    <row r="886">
      <c r="A886" s="94"/>
      <c r="B886" s="95"/>
    </row>
    <row r="887">
      <c r="A887" s="94"/>
      <c r="B887" s="95"/>
    </row>
    <row r="888">
      <c r="A888" s="94"/>
      <c r="B888" s="95"/>
    </row>
    <row r="889">
      <c r="A889" s="94"/>
      <c r="B889" s="95"/>
    </row>
    <row r="890">
      <c r="A890" s="94"/>
      <c r="B890" s="95"/>
    </row>
    <row r="891">
      <c r="A891" s="94"/>
      <c r="B891" s="95"/>
    </row>
    <row r="892">
      <c r="A892" s="94"/>
      <c r="B892" s="95"/>
    </row>
    <row r="893">
      <c r="A893" s="94"/>
      <c r="B893" s="95"/>
    </row>
    <row r="894">
      <c r="A894" s="94"/>
      <c r="B894" s="95"/>
    </row>
    <row r="895">
      <c r="A895" s="94"/>
      <c r="B895" s="95"/>
    </row>
    <row r="896">
      <c r="A896" s="94"/>
      <c r="B896" s="95"/>
    </row>
    <row r="897">
      <c r="A897" s="94"/>
      <c r="B897" s="95"/>
    </row>
    <row r="898">
      <c r="A898" s="94"/>
      <c r="B898" s="95"/>
    </row>
    <row r="899">
      <c r="A899" s="94"/>
      <c r="B899" s="95"/>
    </row>
    <row r="900">
      <c r="A900" s="94"/>
      <c r="B900" s="95"/>
    </row>
    <row r="901">
      <c r="A901" s="94"/>
      <c r="B901" s="95"/>
    </row>
    <row r="902">
      <c r="A902" s="94"/>
      <c r="B902" s="95"/>
    </row>
    <row r="903">
      <c r="A903" s="94"/>
      <c r="B903" s="95"/>
    </row>
    <row r="904">
      <c r="A904" s="94"/>
      <c r="B904" s="95"/>
    </row>
    <row r="905">
      <c r="A905" s="94"/>
      <c r="B905" s="95"/>
    </row>
    <row r="906">
      <c r="A906" s="94"/>
      <c r="B906" s="95"/>
    </row>
    <row r="907">
      <c r="A907" s="94"/>
      <c r="B907" s="95"/>
    </row>
    <row r="908">
      <c r="A908" s="94"/>
      <c r="B908" s="95"/>
    </row>
    <row r="909">
      <c r="A909" s="94"/>
      <c r="B909" s="95"/>
    </row>
    <row r="910">
      <c r="A910" s="94"/>
      <c r="B910" s="95"/>
    </row>
    <row r="911">
      <c r="A911" s="94"/>
      <c r="B911" s="95"/>
    </row>
    <row r="912">
      <c r="A912" s="94"/>
      <c r="B912" s="95"/>
    </row>
    <row r="913">
      <c r="A913" s="94"/>
      <c r="B913" s="95"/>
    </row>
    <row r="914">
      <c r="A914" s="94"/>
      <c r="B914" s="95"/>
    </row>
    <row r="915">
      <c r="A915" s="94"/>
      <c r="B915" s="95"/>
    </row>
    <row r="916">
      <c r="A916" s="94"/>
      <c r="B916" s="95"/>
    </row>
    <row r="917">
      <c r="A917" s="94"/>
      <c r="B917" s="95"/>
    </row>
    <row r="918">
      <c r="A918" s="94"/>
      <c r="B918" s="95"/>
    </row>
    <row r="919">
      <c r="A919" s="94"/>
      <c r="B919" s="95"/>
    </row>
    <row r="920">
      <c r="A920" s="94"/>
      <c r="B920" s="95"/>
    </row>
    <row r="921">
      <c r="A921" s="94"/>
      <c r="B921" s="95"/>
    </row>
    <row r="922">
      <c r="A922" s="94"/>
      <c r="B922" s="95"/>
    </row>
    <row r="923">
      <c r="A923" s="94"/>
      <c r="B923" s="95"/>
    </row>
    <row r="924">
      <c r="A924" s="94"/>
      <c r="B924" s="95"/>
    </row>
    <row r="925">
      <c r="A925" s="94"/>
      <c r="B925" s="95"/>
    </row>
    <row r="926">
      <c r="A926" s="94"/>
      <c r="B926" s="95"/>
    </row>
    <row r="927">
      <c r="A927" s="94"/>
      <c r="B927" s="95"/>
    </row>
    <row r="928">
      <c r="A928" s="94"/>
      <c r="B928" s="95"/>
    </row>
    <row r="929">
      <c r="A929" s="94"/>
      <c r="B929" s="95"/>
    </row>
    <row r="930">
      <c r="A930" s="94"/>
      <c r="B930" s="95"/>
    </row>
    <row r="931">
      <c r="A931" s="94"/>
      <c r="B931" s="95"/>
    </row>
    <row r="932">
      <c r="A932" s="94"/>
      <c r="B932" s="95"/>
    </row>
    <row r="933">
      <c r="A933" s="94"/>
      <c r="B933" s="95"/>
    </row>
    <row r="934">
      <c r="A934" s="94"/>
      <c r="B934" s="95"/>
    </row>
    <row r="935">
      <c r="A935" s="94"/>
      <c r="B935" s="95"/>
    </row>
    <row r="936">
      <c r="A936" s="94"/>
      <c r="B936" s="95"/>
    </row>
    <row r="937">
      <c r="A937" s="94"/>
      <c r="B937" s="95"/>
    </row>
    <row r="938">
      <c r="A938" s="94"/>
      <c r="B938" s="95"/>
    </row>
    <row r="939">
      <c r="A939" s="94"/>
      <c r="B939" s="95"/>
    </row>
    <row r="940">
      <c r="A940" s="94"/>
      <c r="B940" s="95"/>
    </row>
    <row r="941">
      <c r="A941" s="94"/>
      <c r="B941" s="95"/>
    </row>
    <row r="942">
      <c r="A942" s="94"/>
      <c r="B942" s="95"/>
    </row>
    <row r="943">
      <c r="A943" s="94"/>
      <c r="B943" s="95"/>
    </row>
    <row r="944">
      <c r="A944" s="94"/>
      <c r="B944" s="95"/>
    </row>
    <row r="945">
      <c r="A945" s="94"/>
      <c r="B945" s="95"/>
    </row>
    <row r="946">
      <c r="A946" s="94"/>
      <c r="B946" s="95"/>
    </row>
    <row r="947">
      <c r="A947" s="94"/>
      <c r="B947" s="95"/>
    </row>
    <row r="948">
      <c r="A948" s="94"/>
      <c r="B948" s="95"/>
    </row>
    <row r="949">
      <c r="A949" s="94"/>
      <c r="B949" s="95"/>
    </row>
    <row r="950">
      <c r="A950" s="94"/>
      <c r="B950" s="95"/>
    </row>
    <row r="951">
      <c r="A951" s="94"/>
      <c r="B951" s="95"/>
    </row>
    <row r="952">
      <c r="A952" s="94"/>
      <c r="B952" s="95"/>
    </row>
    <row r="953">
      <c r="A953" s="94"/>
      <c r="B953" s="95"/>
    </row>
    <row r="954">
      <c r="A954" s="94"/>
      <c r="B954" s="95"/>
    </row>
    <row r="955">
      <c r="A955" s="94"/>
      <c r="B955" s="95"/>
    </row>
    <row r="956">
      <c r="A956" s="94"/>
      <c r="B956" s="95"/>
    </row>
    <row r="957">
      <c r="A957" s="94"/>
      <c r="B957" s="95"/>
    </row>
    <row r="958">
      <c r="A958" s="94"/>
      <c r="B958" s="95"/>
    </row>
    <row r="959">
      <c r="A959" s="94"/>
      <c r="B959" s="95"/>
    </row>
    <row r="960">
      <c r="A960" s="94"/>
      <c r="B960" s="95"/>
    </row>
    <row r="961">
      <c r="A961" s="94"/>
      <c r="B961" s="95"/>
    </row>
    <row r="962">
      <c r="A962" s="94"/>
      <c r="B962" s="95"/>
    </row>
    <row r="963">
      <c r="A963" s="94"/>
      <c r="B963" s="95"/>
    </row>
    <row r="964">
      <c r="A964" s="94"/>
      <c r="B964" s="95"/>
    </row>
    <row r="965">
      <c r="A965" s="94"/>
      <c r="B965" s="95"/>
    </row>
    <row r="966">
      <c r="A966" s="94"/>
      <c r="B966" s="95"/>
    </row>
    <row r="967">
      <c r="A967" s="94"/>
      <c r="B967" s="95"/>
    </row>
    <row r="968">
      <c r="A968" s="94"/>
      <c r="B968" s="95"/>
    </row>
    <row r="969">
      <c r="A969" s="94"/>
      <c r="B969" s="95"/>
    </row>
    <row r="970">
      <c r="A970" s="94"/>
      <c r="B970" s="95"/>
    </row>
    <row r="971">
      <c r="A971" s="94"/>
      <c r="B971" s="95"/>
    </row>
    <row r="972">
      <c r="A972" s="94"/>
      <c r="B972" s="95"/>
    </row>
    <row r="973">
      <c r="A973" s="94"/>
      <c r="B973" s="95"/>
    </row>
    <row r="974">
      <c r="A974" s="94"/>
      <c r="B974" s="95"/>
    </row>
    <row r="975">
      <c r="A975" s="94"/>
      <c r="B975" s="95"/>
    </row>
    <row r="976">
      <c r="A976" s="94"/>
      <c r="B976" s="95"/>
    </row>
    <row r="977">
      <c r="A977" s="94"/>
      <c r="B977" s="95"/>
    </row>
    <row r="978">
      <c r="A978" s="94"/>
      <c r="B978" s="95"/>
    </row>
    <row r="979">
      <c r="A979" s="94"/>
      <c r="B979" s="95"/>
    </row>
    <row r="980">
      <c r="A980" s="94"/>
      <c r="B980" s="95"/>
    </row>
    <row r="981">
      <c r="A981" s="94"/>
      <c r="B981" s="95"/>
    </row>
    <row r="982">
      <c r="A982" s="94"/>
      <c r="B982" s="95"/>
    </row>
    <row r="983">
      <c r="A983" s="94"/>
      <c r="B983" s="95"/>
    </row>
    <row r="984">
      <c r="A984" s="94"/>
      <c r="B984" s="95"/>
    </row>
    <row r="985">
      <c r="A985" s="94"/>
      <c r="B985" s="95"/>
    </row>
    <row r="986">
      <c r="A986" s="94"/>
      <c r="B986" s="95"/>
    </row>
    <row r="987">
      <c r="A987" s="94"/>
      <c r="B987" s="95"/>
    </row>
    <row r="988">
      <c r="A988" s="94"/>
      <c r="B988" s="95"/>
    </row>
    <row r="989">
      <c r="A989" s="94"/>
      <c r="B989" s="95"/>
    </row>
    <row r="990">
      <c r="A990" s="94"/>
      <c r="B990" s="95"/>
    </row>
    <row r="991">
      <c r="A991" s="94"/>
      <c r="B991" s="95"/>
    </row>
    <row r="992">
      <c r="A992" s="94"/>
      <c r="B992" s="95"/>
    </row>
    <row r="993">
      <c r="A993" s="94"/>
      <c r="B993" s="95"/>
    </row>
    <row r="994">
      <c r="A994" s="94"/>
      <c r="B994" s="95"/>
    </row>
    <row r="995">
      <c r="A995" s="94"/>
      <c r="B995" s="95"/>
    </row>
    <row r="996">
      <c r="A996" s="94"/>
      <c r="B996" s="95"/>
    </row>
    <row r="997">
      <c r="A997" s="94"/>
      <c r="B997" s="95"/>
    </row>
    <row r="998">
      <c r="A998" s="94"/>
      <c r="B998" s="95"/>
    </row>
    <row r="999">
      <c r="A999" s="94"/>
      <c r="B999" s="95"/>
    </row>
    <row r="1000">
      <c r="A1000" s="94"/>
      <c r="B1000" s="95"/>
    </row>
    <row r="1001">
      <c r="A1001" s="94"/>
      <c r="B1001" s="95"/>
    </row>
    <row r="1002">
      <c r="A1002" s="94"/>
      <c r="B1002" s="95"/>
    </row>
    <row r="1003">
      <c r="A1003" s="94"/>
      <c r="B1003" s="95"/>
    </row>
    <row r="1004">
      <c r="A1004" s="94"/>
      <c r="B1004" s="95"/>
    </row>
    <row r="1005">
      <c r="A1005" s="94"/>
      <c r="B1005" s="95"/>
    </row>
    <row r="1006">
      <c r="A1006" s="94"/>
      <c r="B1006" s="95"/>
    </row>
  </sheetData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4.29"/>
    <col customWidth="1" min="2" max="2" width="19.86"/>
    <col customWidth="1" min="3" max="3" width="18.71"/>
    <col customWidth="1" min="4" max="4" width="24.57"/>
    <col customWidth="1" min="5" max="5" width="31.71"/>
  </cols>
  <sheetData>
    <row r="1">
      <c r="A1" s="1"/>
      <c r="B1" s="1" t="s">
        <v>2</v>
      </c>
      <c r="C1" s="1" t="s">
        <v>3</v>
      </c>
      <c r="D1" s="1" t="s">
        <v>4</v>
      </c>
      <c r="E1" s="1" t="s">
        <v>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21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>
      <c r="A3" s="21">
        <v>4.0</v>
      </c>
      <c r="B3" s="26">
        <v>4.0</v>
      </c>
      <c r="C3" s="26">
        <v>1.0</v>
      </c>
      <c r="D3" s="26">
        <v>0.0</v>
      </c>
      <c r="E3" s="26">
        <v>2.0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>
      <c r="A4" s="21">
        <v>5.0</v>
      </c>
      <c r="B4" s="26">
        <v>42.0</v>
      </c>
      <c r="C4" s="26">
        <v>11.0</v>
      </c>
      <c r="D4" s="26">
        <v>11.0</v>
      </c>
      <c r="E4" s="26">
        <v>20.0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>
      <c r="A5" s="21">
        <v>6.0</v>
      </c>
      <c r="B5" s="26">
        <v>104.0</v>
      </c>
      <c r="C5" s="26">
        <v>46.0</v>
      </c>
      <c r="D5" s="26">
        <v>58.0</v>
      </c>
      <c r="E5" s="26">
        <v>57.0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>
      <c r="A6" s="21">
        <v>7.0</v>
      </c>
      <c r="B6" s="26">
        <v>151.0</v>
      </c>
      <c r="C6" s="26">
        <v>127.0</v>
      </c>
      <c r="D6" s="26">
        <v>95.0</v>
      </c>
      <c r="E6" s="26">
        <v>134.0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>
      <c r="A7" s="21">
        <v>8.0</v>
      </c>
      <c r="B7" s="26">
        <v>14.0</v>
      </c>
      <c r="C7" s="26">
        <v>88.0</v>
      </c>
      <c r="D7" s="26">
        <v>49.0</v>
      </c>
      <c r="E7" s="26">
        <v>18.0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>
      <c r="A8" s="21">
        <v>9.0</v>
      </c>
      <c r="B8" s="26">
        <v>2.0</v>
      </c>
      <c r="C8" s="26">
        <v>43.0</v>
      </c>
      <c r="D8" s="26">
        <v>9.0</v>
      </c>
      <c r="E8" s="26">
        <v>7.0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>
      <c r="A9" s="21">
        <v>10.0</v>
      </c>
      <c r="B9" s="26">
        <v>0.0</v>
      </c>
      <c r="C9" s="26">
        <v>3.0</v>
      </c>
      <c r="D9" s="26">
        <v>0.0</v>
      </c>
      <c r="E9" s="26">
        <v>0.0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>
      <c r="A10" s="31" t="s">
        <v>13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>
      <c r="A11" s="35" t="s">
        <v>15</v>
      </c>
      <c r="B11" s="29">
        <v>317.0</v>
      </c>
      <c r="C11" s="36">
        <v>0.0</v>
      </c>
      <c r="D11" s="36">
        <v>0.0</v>
      </c>
      <c r="E11" s="36">
        <v>0.0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>
      <c r="A12" s="35" t="s">
        <v>14</v>
      </c>
      <c r="B12" s="36">
        <v>0.0</v>
      </c>
      <c r="C12" s="29">
        <v>319.0</v>
      </c>
      <c r="D12" s="36">
        <v>0.0</v>
      </c>
      <c r="E12" s="36">
        <v>0.0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>
      <c r="A13" s="35" t="s">
        <v>16</v>
      </c>
      <c r="B13" s="36">
        <v>0.0</v>
      </c>
      <c r="C13" s="36">
        <v>0.0</v>
      </c>
      <c r="D13" s="29">
        <v>221.0</v>
      </c>
      <c r="E13" s="36">
        <v>0.0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>
      <c r="A14" s="38" t="s">
        <v>17</v>
      </c>
      <c r="B14" s="36">
        <v>0.0</v>
      </c>
      <c r="C14" s="36">
        <v>0.0</v>
      </c>
      <c r="D14" s="36">
        <v>0.0</v>
      </c>
      <c r="E14" s="158">
        <v>130.0</v>
      </c>
      <c r="F14" s="159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>
      <c r="A15" s="38" t="s">
        <v>467</v>
      </c>
      <c r="B15" s="36">
        <v>0.0</v>
      </c>
      <c r="C15" s="36">
        <v>0.0</v>
      </c>
      <c r="D15" s="36">
        <v>0.0</v>
      </c>
      <c r="E15" s="29">
        <v>43.0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>
      <c r="A16" s="38" t="s">
        <v>468</v>
      </c>
      <c r="B16" s="36">
        <v>0.0</v>
      </c>
      <c r="C16" s="36">
        <v>0.0</v>
      </c>
      <c r="D16" s="36">
        <v>0.0</v>
      </c>
      <c r="E16" s="29">
        <v>26.0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>
      <c r="A17" s="38" t="s">
        <v>20</v>
      </c>
      <c r="B17" s="36">
        <v>0.0</v>
      </c>
      <c r="C17" s="36">
        <v>0.0</v>
      </c>
      <c r="D17" s="36">
        <v>0.0</v>
      </c>
      <c r="E17" s="29">
        <v>25.0</v>
      </c>
      <c r="F17" s="159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>
      <c r="A18" s="38" t="s">
        <v>469</v>
      </c>
      <c r="B18" s="36">
        <v>0.0</v>
      </c>
      <c r="C18" s="36">
        <v>0.0</v>
      </c>
      <c r="D18" s="36">
        <v>0.0</v>
      </c>
      <c r="E18" s="29">
        <v>13.0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>
      <c r="A19" s="38" t="s">
        <v>470</v>
      </c>
      <c r="B19" s="36">
        <v>0.0</v>
      </c>
      <c r="C19" s="36">
        <v>0.0</v>
      </c>
      <c r="D19" s="36">
        <v>0.0</v>
      </c>
      <c r="E19" s="36">
        <v>1.0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>
      <c r="A20" s="43" t="s">
        <v>23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>
      <c r="A21" s="48" t="s">
        <v>24</v>
      </c>
      <c r="B21" s="47">
        <v>240.0</v>
      </c>
      <c r="C21" s="47">
        <v>270.0</v>
      </c>
      <c r="D21" s="47">
        <v>155.0</v>
      </c>
      <c r="E21" s="47">
        <v>165.0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>
      <c r="A22" s="48" t="s">
        <v>25</v>
      </c>
      <c r="B22" s="47">
        <v>77.0</v>
      </c>
      <c r="C22" s="47">
        <v>49.0</v>
      </c>
      <c r="D22" s="47">
        <v>66.0</v>
      </c>
      <c r="E22" s="47">
        <v>73.0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>
      <c r="A23" s="51" t="s">
        <v>26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>
      <c r="A24" s="55" t="s">
        <v>29</v>
      </c>
      <c r="B24" s="29">
        <v>317.0</v>
      </c>
      <c r="C24" s="57">
        <v>0.0</v>
      </c>
      <c r="D24" s="57">
        <v>0.0</v>
      </c>
      <c r="E24" s="57">
        <v>57.0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>
      <c r="A25" s="55" t="s">
        <v>28</v>
      </c>
      <c r="B25" s="57">
        <v>0.0</v>
      </c>
      <c r="C25" s="29">
        <v>319.0</v>
      </c>
      <c r="D25" s="29">
        <v>221.0</v>
      </c>
      <c r="E25" s="57">
        <v>130.0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>
      <c r="A26" s="55" t="s">
        <v>27</v>
      </c>
      <c r="B26" s="57">
        <v>0.0</v>
      </c>
      <c r="C26" s="57">
        <v>0.0</v>
      </c>
      <c r="D26" s="57">
        <v>0.0</v>
      </c>
      <c r="E26" s="57">
        <v>51.0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>
      <c r="A27" s="59" t="s">
        <v>30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hidden="1">
      <c r="A28" s="68" t="s">
        <v>31</v>
      </c>
      <c r="B28" s="65">
        <v>121.0</v>
      </c>
      <c r="C28" s="65">
        <v>108.0</v>
      </c>
      <c r="D28" s="65">
        <v>56.0</v>
      </c>
      <c r="E28" s="65">
        <v>83.0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hidden="1">
      <c r="A29" s="68" t="s">
        <v>32</v>
      </c>
      <c r="B29" s="65">
        <v>110.0</v>
      </c>
      <c r="C29" s="65">
        <v>86.0</v>
      </c>
      <c r="D29" s="65">
        <v>109.0</v>
      </c>
      <c r="E29" s="65">
        <v>115.0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>
      <c r="A30" s="63" t="s">
        <v>463</v>
      </c>
      <c r="B30" s="65">
        <f t="shared" ref="B30:E30" si="1">SUM(B28:B29)</f>
        <v>231</v>
      </c>
      <c r="C30" s="65">
        <f t="shared" si="1"/>
        <v>194</v>
      </c>
      <c r="D30" s="65">
        <f t="shared" si="1"/>
        <v>165</v>
      </c>
      <c r="E30" s="65">
        <f t="shared" si="1"/>
        <v>198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>
      <c r="A31" s="68" t="s">
        <v>33</v>
      </c>
      <c r="B31" s="65">
        <v>75.0</v>
      </c>
      <c r="C31" s="65">
        <v>68.0</v>
      </c>
      <c r="D31" s="65">
        <v>42.0</v>
      </c>
      <c r="E31" s="65">
        <v>29.0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>
      <c r="A32" s="68" t="s">
        <v>34</v>
      </c>
      <c r="B32" s="65">
        <v>0.0</v>
      </c>
      <c r="C32" s="65">
        <v>34.0</v>
      </c>
      <c r="D32" s="65">
        <v>0.0</v>
      </c>
      <c r="E32" s="65">
        <v>3.0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>
      <c r="A33" s="63" t="s">
        <v>35</v>
      </c>
      <c r="B33" s="65">
        <f t="shared" ref="B33:E33" si="2">SUM(B31:B32)</f>
        <v>75</v>
      </c>
      <c r="C33" s="65">
        <f t="shared" si="2"/>
        <v>102</v>
      </c>
      <c r="D33" s="65">
        <f t="shared" si="2"/>
        <v>42</v>
      </c>
      <c r="E33" s="65">
        <f t="shared" si="2"/>
        <v>32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>
      <c r="A34" s="63" t="s">
        <v>36</v>
      </c>
      <c r="B34" s="65">
        <v>11.0</v>
      </c>
      <c r="C34" s="65">
        <v>23.0</v>
      </c>
      <c r="D34" s="65">
        <v>14.0</v>
      </c>
      <c r="E34" s="65">
        <v>8.0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>
      <c r="A35" s="79" t="s">
        <v>37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>
      <c r="A36" s="160" t="s">
        <v>38</v>
      </c>
      <c r="B36" s="82">
        <v>156.673501577287</v>
      </c>
      <c r="C36" s="82">
        <v>157.48526645768</v>
      </c>
      <c r="D36" s="82">
        <v>133.636199095022</v>
      </c>
      <c r="E36" s="82">
        <v>225.276470588235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>
      <c r="A37" s="160" t="s">
        <v>39</v>
      </c>
      <c r="B37" s="82">
        <v>129.0</v>
      </c>
      <c r="C37" s="82">
        <v>129.0</v>
      </c>
      <c r="D37" s="82">
        <v>128.0</v>
      </c>
      <c r="E37" s="82">
        <v>145.1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>
      <c r="A38" s="160" t="s">
        <v>40</v>
      </c>
      <c r="B38" s="82">
        <v>486.4</v>
      </c>
      <c r="C38" s="82">
        <v>585.0</v>
      </c>
      <c r="D38" s="82">
        <v>574.4</v>
      </c>
      <c r="E38" s="82">
        <v>598.4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>
      <c r="A39" s="160" t="s">
        <v>41</v>
      </c>
      <c r="B39" s="82">
        <v>0.0</v>
      </c>
      <c r="C39" s="82">
        <v>19.0</v>
      </c>
      <c r="D39" s="82">
        <v>7.0</v>
      </c>
      <c r="E39" s="82">
        <v>2.3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>
      <c r="A40" s="94"/>
    </row>
    <row r="41">
      <c r="A41" s="94"/>
    </row>
    <row r="42">
      <c r="A42" s="94"/>
    </row>
    <row r="43">
      <c r="A43" s="94"/>
    </row>
    <row r="44">
      <c r="A44" s="94"/>
    </row>
    <row r="45">
      <c r="A45" s="94"/>
    </row>
    <row r="46">
      <c r="A46" s="94"/>
    </row>
    <row r="47">
      <c r="A47" s="94"/>
    </row>
    <row r="48">
      <c r="A48" s="94"/>
    </row>
    <row r="49">
      <c r="A49" s="94"/>
    </row>
    <row r="50">
      <c r="A50" s="94"/>
    </row>
    <row r="51">
      <c r="A51" s="94"/>
    </row>
    <row r="52">
      <c r="A52" s="94"/>
    </row>
    <row r="53">
      <c r="A53" s="94"/>
    </row>
    <row r="54">
      <c r="A54" s="94"/>
    </row>
    <row r="55">
      <c r="A55" s="94"/>
    </row>
    <row r="56">
      <c r="A56" s="94"/>
    </row>
    <row r="57">
      <c r="A57" s="94"/>
    </row>
    <row r="58">
      <c r="A58" s="94"/>
    </row>
    <row r="59">
      <c r="A59" s="94"/>
    </row>
    <row r="60">
      <c r="A60" s="94"/>
    </row>
    <row r="61">
      <c r="A61" s="94"/>
    </row>
    <row r="62">
      <c r="A62" s="94"/>
    </row>
    <row r="63">
      <c r="A63" s="94"/>
    </row>
    <row r="64">
      <c r="A64" s="94"/>
    </row>
    <row r="65">
      <c r="A65" s="94"/>
    </row>
    <row r="66">
      <c r="A66" s="94"/>
    </row>
    <row r="67">
      <c r="A67" s="94"/>
    </row>
    <row r="68">
      <c r="A68" s="94"/>
    </row>
    <row r="69">
      <c r="A69" s="94"/>
    </row>
    <row r="70">
      <c r="A70" s="94"/>
    </row>
    <row r="71">
      <c r="A71" s="94"/>
    </row>
    <row r="72">
      <c r="A72" s="94"/>
    </row>
    <row r="73">
      <c r="A73" s="94"/>
    </row>
    <row r="74">
      <c r="A74" s="94"/>
    </row>
    <row r="75">
      <c r="A75" s="94"/>
    </row>
    <row r="76">
      <c r="A76" s="94"/>
    </row>
    <row r="77">
      <c r="A77" s="94"/>
    </row>
    <row r="78">
      <c r="A78" s="94"/>
    </row>
    <row r="79">
      <c r="A79" s="94"/>
    </row>
    <row r="80">
      <c r="A80" s="94"/>
    </row>
    <row r="81">
      <c r="A81" s="94"/>
    </row>
    <row r="82">
      <c r="A82" s="94"/>
    </row>
    <row r="83">
      <c r="A83" s="94"/>
    </row>
    <row r="84">
      <c r="A84" s="94"/>
    </row>
    <row r="85">
      <c r="A85" s="94"/>
    </row>
    <row r="86">
      <c r="A86" s="94"/>
    </row>
    <row r="87">
      <c r="A87" s="94"/>
    </row>
    <row r="88">
      <c r="A88" s="94"/>
    </row>
    <row r="89">
      <c r="A89" s="94"/>
    </row>
    <row r="90">
      <c r="A90" s="94"/>
    </row>
    <row r="91">
      <c r="A91" s="94"/>
    </row>
    <row r="92">
      <c r="A92" s="94"/>
    </row>
    <row r="93">
      <c r="A93" s="94"/>
    </row>
    <row r="94">
      <c r="A94" s="94"/>
    </row>
    <row r="95">
      <c r="A95" s="94"/>
    </row>
    <row r="96">
      <c r="A96" s="94"/>
    </row>
    <row r="97">
      <c r="A97" s="94"/>
    </row>
    <row r="98">
      <c r="A98" s="94"/>
    </row>
    <row r="99">
      <c r="A99" s="94"/>
    </row>
    <row r="100">
      <c r="A100" s="94"/>
    </row>
    <row r="101">
      <c r="A101" s="94"/>
    </row>
    <row r="102">
      <c r="A102" s="94"/>
    </row>
    <row r="103">
      <c r="A103" s="94"/>
    </row>
    <row r="104">
      <c r="A104" s="94"/>
    </row>
    <row r="105">
      <c r="A105" s="94"/>
    </row>
    <row r="106">
      <c r="A106" s="94"/>
    </row>
    <row r="107">
      <c r="A107" s="94"/>
    </row>
    <row r="108">
      <c r="A108" s="94"/>
    </row>
    <row r="109">
      <c r="A109" s="94"/>
    </row>
    <row r="110">
      <c r="A110" s="94"/>
    </row>
    <row r="111">
      <c r="A111" s="94"/>
    </row>
    <row r="112">
      <c r="A112" s="94"/>
    </row>
    <row r="113">
      <c r="A113" s="94"/>
    </row>
    <row r="114">
      <c r="A114" s="94"/>
    </row>
    <row r="115">
      <c r="A115" s="94"/>
    </row>
    <row r="116">
      <c r="A116" s="94"/>
    </row>
    <row r="117">
      <c r="A117" s="94"/>
    </row>
    <row r="118">
      <c r="A118" s="94"/>
    </row>
    <row r="119">
      <c r="A119" s="94"/>
    </row>
    <row r="120">
      <c r="A120" s="94"/>
    </row>
    <row r="121">
      <c r="A121" s="94"/>
    </row>
    <row r="122">
      <c r="A122" s="94"/>
    </row>
    <row r="123">
      <c r="A123" s="94"/>
    </row>
    <row r="124">
      <c r="A124" s="94"/>
    </row>
    <row r="125">
      <c r="A125" s="94"/>
    </row>
    <row r="126">
      <c r="A126" s="94"/>
    </row>
    <row r="127">
      <c r="A127" s="94"/>
    </row>
    <row r="128">
      <c r="A128" s="94"/>
    </row>
    <row r="129">
      <c r="A129" s="94"/>
    </row>
    <row r="130">
      <c r="A130" s="94"/>
    </row>
    <row r="131">
      <c r="A131" s="94"/>
    </row>
    <row r="132">
      <c r="A132" s="94"/>
    </row>
    <row r="133">
      <c r="A133" s="94"/>
    </row>
    <row r="134">
      <c r="A134" s="94"/>
    </row>
    <row r="135">
      <c r="A135" s="94"/>
    </row>
    <row r="136">
      <c r="A136" s="94"/>
    </row>
    <row r="137">
      <c r="A137" s="94"/>
    </row>
    <row r="138">
      <c r="A138" s="94"/>
    </row>
    <row r="139">
      <c r="A139" s="94"/>
    </row>
    <row r="140">
      <c r="A140" s="94"/>
    </row>
    <row r="141">
      <c r="A141" s="94"/>
    </row>
    <row r="142">
      <c r="A142" s="94"/>
    </row>
    <row r="143">
      <c r="A143" s="94"/>
    </row>
    <row r="144">
      <c r="A144" s="94"/>
    </row>
    <row r="145">
      <c r="A145" s="94"/>
    </row>
    <row r="146">
      <c r="A146" s="94"/>
    </row>
    <row r="147">
      <c r="A147" s="94"/>
    </row>
    <row r="148">
      <c r="A148" s="94"/>
    </row>
    <row r="149">
      <c r="A149" s="94"/>
    </row>
    <row r="150">
      <c r="A150" s="94"/>
    </row>
    <row r="151">
      <c r="A151" s="94"/>
    </row>
    <row r="152">
      <c r="A152" s="94"/>
    </row>
    <row r="153">
      <c r="A153" s="94"/>
    </row>
    <row r="154">
      <c r="A154" s="94"/>
    </row>
    <row r="155">
      <c r="A155" s="94"/>
    </row>
    <row r="156">
      <c r="A156" s="94"/>
    </row>
    <row r="157">
      <c r="A157" s="94"/>
    </row>
    <row r="158">
      <c r="A158" s="94"/>
    </row>
    <row r="159">
      <c r="A159" s="94"/>
    </row>
    <row r="160">
      <c r="A160" s="94"/>
    </row>
    <row r="161">
      <c r="A161" s="94"/>
    </row>
    <row r="162">
      <c r="A162" s="94"/>
    </row>
    <row r="163">
      <c r="A163" s="94"/>
    </row>
    <row r="164">
      <c r="A164" s="94"/>
    </row>
    <row r="165">
      <c r="A165" s="94"/>
    </row>
    <row r="166">
      <c r="A166" s="94"/>
    </row>
    <row r="167">
      <c r="A167" s="94"/>
    </row>
    <row r="168">
      <c r="A168" s="94"/>
    </row>
    <row r="169">
      <c r="A169" s="94"/>
    </row>
    <row r="170">
      <c r="A170" s="94"/>
    </row>
    <row r="171">
      <c r="A171" s="94"/>
    </row>
    <row r="172">
      <c r="A172" s="94"/>
    </row>
    <row r="173">
      <c r="A173" s="94"/>
    </row>
    <row r="174">
      <c r="A174" s="94"/>
    </row>
    <row r="175">
      <c r="A175" s="94"/>
    </row>
    <row r="176">
      <c r="A176" s="94"/>
    </row>
    <row r="177">
      <c r="A177" s="94"/>
    </row>
    <row r="178">
      <c r="A178" s="94"/>
    </row>
    <row r="179">
      <c r="A179" s="94"/>
    </row>
    <row r="180">
      <c r="A180" s="94"/>
    </row>
    <row r="181">
      <c r="A181" s="94"/>
    </row>
    <row r="182">
      <c r="A182" s="94"/>
    </row>
    <row r="183">
      <c r="A183" s="94"/>
    </row>
    <row r="184">
      <c r="A184" s="94"/>
    </row>
    <row r="185">
      <c r="A185" s="94"/>
    </row>
    <row r="186">
      <c r="A186" s="94"/>
    </row>
    <row r="187">
      <c r="A187" s="94"/>
    </row>
    <row r="188">
      <c r="A188" s="94"/>
    </row>
    <row r="189">
      <c r="A189" s="94"/>
    </row>
    <row r="190">
      <c r="A190" s="94"/>
    </row>
    <row r="191">
      <c r="A191" s="94"/>
    </row>
    <row r="192">
      <c r="A192" s="94"/>
    </row>
    <row r="193">
      <c r="A193" s="94"/>
    </row>
    <row r="194">
      <c r="A194" s="94"/>
    </row>
    <row r="195">
      <c r="A195" s="94"/>
    </row>
    <row r="196">
      <c r="A196" s="94"/>
    </row>
    <row r="197">
      <c r="A197" s="94"/>
    </row>
    <row r="198">
      <c r="A198" s="94"/>
    </row>
    <row r="199">
      <c r="A199" s="94"/>
    </row>
    <row r="200">
      <c r="A200" s="94"/>
    </row>
    <row r="201">
      <c r="A201" s="94"/>
    </row>
    <row r="202">
      <c r="A202" s="94"/>
    </row>
    <row r="203">
      <c r="A203" s="94"/>
    </row>
    <row r="204">
      <c r="A204" s="94"/>
    </row>
    <row r="205">
      <c r="A205" s="94"/>
    </row>
    <row r="206">
      <c r="A206" s="94"/>
    </row>
    <row r="207">
      <c r="A207" s="94"/>
    </row>
    <row r="208">
      <c r="A208" s="94"/>
    </row>
    <row r="209">
      <c r="A209" s="94"/>
    </row>
    <row r="210">
      <c r="A210" s="94"/>
    </row>
    <row r="211">
      <c r="A211" s="94"/>
    </row>
    <row r="212">
      <c r="A212" s="94"/>
    </row>
    <row r="213">
      <c r="A213" s="94"/>
    </row>
    <row r="214">
      <c r="A214" s="94"/>
    </row>
    <row r="215">
      <c r="A215" s="94"/>
    </row>
    <row r="216">
      <c r="A216" s="94"/>
    </row>
    <row r="217">
      <c r="A217" s="94"/>
    </row>
    <row r="218">
      <c r="A218" s="94"/>
    </row>
    <row r="219">
      <c r="A219" s="94"/>
    </row>
    <row r="220">
      <c r="A220" s="94"/>
    </row>
    <row r="221">
      <c r="A221" s="94"/>
    </row>
    <row r="222">
      <c r="A222" s="94"/>
    </row>
    <row r="223">
      <c r="A223" s="94"/>
    </row>
    <row r="224">
      <c r="A224" s="94"/>
    </row>
    <row r="225">
      <c r="A225" s="94"/>
    </row>
    <row r="226">
      <c r="A226" s="94"/>
    </row>
    <row r="227">
      <c r="A227" s="94"/>
    </row>
    <row r="228">
      <c r="A228" s="94"/>
    </row>
    <row r="229">
      <c r="A229" s="94"/>
    </row>
    <row r="230">
      <c r="A230" s="94"/>
    </row>
    <row r="231">
      <c r="A231" s="94"/>
    </row>
    <row r="232">
      <c r="A232" s="94"/>
    </row>
    <row r="233">
      <c r="A233" s="94"/>
    </row>
    <row r="234">
      <c r="A234" s="94"/>
    </row>
    <row r="235">
      <c r="A235" s="94"/>
    </row>
    <row r="236">
      <c r="A236" s="94"/>
    </row>
    <row r="237">
      <c r="A237" s="94"/>
    </row>
    <row r="238">
      <c r="A238" s="94"/>
    </row>
    <row r="239">
      <c r="A239" s="94"/>
    </row>
    <row r="240">
      <c r="A240" s="94"/>
    </row>
    <row r="241">
      <c r="A241" s="94"/>
    </row>
    <row r="242">
      <c r="A242" s="94"/>
    </row>
    <row r="243">
      <c r="A243" s="94"/>
    </row>
    <row r="244">
      <c r="A244" s="94"/>
    </row>
    <row r="245">
      <c r="A245" s="94"/>
    </row>
    <row r="246">
      <c r="A246" s="94"/>
    </row>
    <row r="247">
      <c r="A247" s="94"/>
    </row>
    <row r="248">
      <c r="A248" s="94"/>
    </row>
    <row r="249">
      <c r="A249" s="94"/>
    </row>
    <row r="250">
      <c r="A250" s="94"/>
    </row>
    <row r="251">
      <c r="A251" s="94"/>
    </row>
    <row r="252">
      <c r="A252" s="94"/>
    </row>
    <row r="253">
      <c r="A253" s="94"/>
    </row>
    <row r="254">
      <c r="A254" s="94"/>
    </row>
    <row r="255">
      <c r="A255" s="94"/>
    </row>
    <row r="256">
      <c r="A256" s="94"/>
    </row>
    <row r="257">
      <c r="A257" s="94"/>
    </row>
    <row r="258">
      <c r="A258" s="94"/>
    </row>
    <row r="259">
      <c r="A259" s="94"/>
    </row>
    <row r="260">
      <c r="A260" s="94"/>
    </row>
    <row r="261">
      <c r="A261" s="94"/>
    </row>
    <row r="262">
      <c r="A262" s="94"/>
    </row>
    <row r="263">
      <c r="A263" s="94"/>
    </row>
    <row r="264">
      <c r="A264" s="94"/>
    </row>
    <row r="265">
      <c r="A265" s="94"/>
    </row>
    <row r="266">
      <c r="A266" s="94"/>
    </row>
    <row r="267">
      <c r="A267" s="94"/>
    </row>
    <row r="268">
      <c r="A268" s="94"/>
    </row>
    <row r="269">
      <c r="A269" s="94"/>
    </row>
    <row r="270">
      <c r="A270" s="94"/>
    </row>
    <row r="271">
      <c r="A271" s="94"/>
    </row>
    <row r="272">
      <c r="A272" s="94"/>
    </row>
    <row r="273">
      <c r="A273" s="94"/>
    </row>
    <row r="274">
      <c r="A274" s="94"/>
    </row>
    <row r="275">
      <c r="A275" s="94"/>
    </row>
    <row r="276">
      <c r="A276" s="94"/>
    </row>
    <row r="277">
      <c r="A277" s="94"/>
    </row>
    <row r="278">
      <c r="A278" s="94"/>
    </row>
    <row r="279">
      <c r="A279" s="94"/>
    </row>
    <row r="280">
      <c r="A280" s="94"/>
    </row>
    <row r="281">
      <c r="A281" s="94"/>
    </row>
    <row r="282">
      <c r="A282" s="94"/>
    </row>
    <row r="283">
      <c r="A283" s="94"/>
    </row>
    <row r="284">
      <c r="A284" s="94"/>
    </row>
    <row r="285">
      <c r="A285" s="94"/>
    </row>
    <row r="286">
      <c r="A286" s="94"/>
    </row>
    <row r="287">
      <c r="A287" s="94"/>
    </row>
    <row r="288">
      <c r="A288" s="94"/>
    </row>
    <row r="289">
      <c r="A289" s="94"/>
    </row>
    <row r="290">
      <c r="A290" s="94"/>
    </row>
    <row r="291">
      <c r="A291" s="94"/>
    </row>
    <row r="292">
      <c r="A292" s="94"/>
    </row>
    <row r="293">
      <c r="A293" s="94"/>
    </row>
    <row r="294">
      <c r="A294" s="94"/>
    </row>
    <row r="295">
      <c r="A295" s="94"/>
    </row>
    <row r="296">
      <c r="A296" s="94"/>
    </row>
    <row r="297">
      <c r="A297" s="94"/>
    </row>
    <row r="298">
      <c r="A298" s="94"/>
    </row>
    <row r="299">
      <c r="A299" s="94"/>
    </row>
    <row r="300">
      <c r="A300" s="94"/>
    </row>
    <row r="301">
      <c r="A301" s="94"/>
    </row>
    <row r="302">
      <c r="A302" s="94"/>
    </row>
    <row r="303">
      <c r="A303" s="94"/>
    </row>
    <row r="304">
      <c r="A304" s="94"/>
    </row>
    <row r="305">
      <c r="A305" s="94"/>
    </row>
    <row r="306">
      <c r="A306" s="94"/>
    </row>
    <row r="307">
      <c r="A307" s="94"/>
    </row>
    <row r="308">
      <c r="A308" s="94"/>
    </row>
    <row r="309">
      <c r="A309" s="94"/>
    </row>
    <row r="310">
      <c r="A310" s="94"/>
    </row>
    <row r="311">
      <c r="A311" s="94"/>
    </row>
    <row r="312">
      <c r="A312" s="94"/>
    </row>
    <row r="313">
      <c r="A313" s="94"/>
    </row>
    <row r="314">
      <c r="A314" s="94"/>
    </row>
    <row r="315">
      <c r="A315" s="94"/>
    </row>
    <row r="316">
      <c r="A316" s="94"/>
    </row>
    <row r="317">
      <c r="A317" s="94"/>
    </row>
    <row r="318">
      <c r="A318" s="94"/>
    </row>
    <row r="319">
      <c r="A319" s="94"/>
    </row>
    <row r="320">
      <c r="A320" s="94"/>
    </row>
    <row r="321">
      <c r="A321" s="94"/>
    </row>
    <row r="322">
      <c r="A322" s="94"/>
    </row>
    <row r="323">
      <c r="A323" s="94"/>
    </row>
    <row r="324">
      <c r="A324" s="94"/>
    </row>
    <row r="325">
      <c r="A325" s="94"/>
    </row>
    <row r="326">
      <c r="A326" s="94"/>
    </row>
    <row r="327">
      <c r="A327" s="94"/>
    </row>
    <row r="328">
      <c r="A328" s="94"/>
    </row>
    <row r="329">
      <c r="A329" s="94"/>
    </row>
    <row r="330">
      <c r="A330" s="94"/>
    </row>
    <row r="331">
      <c r="A331" s="94"/>
    </row>
    <row r="332">
      <c r="A332" s="94"/>
    </row>
    <row r="333">
      <c r="A333" s="94"/>
    </row>
    <row r="334">
      <c r="A334" s="94"/>
    </row>
    <row r="335">
      <c r="A335" s="94"/>
    </row>
    <row r="336">
      <c r="A336" s="94"/>
    </row>
    <row r="337">
      <c r="A337" s="94"/>
    </row>
    <row r="338">
      <c r="A338" s="94"/>
    </row>
    <row r="339">
      <c r="A339" s="94"/>
    </row>
    <row r="340">
      <c r="A340" s="94"/>
    </row>
    <row r="341">
      <c r="A341" s="94"/>
    </row>
    <row r="342">
      <c r="A342" s="94"/>
    </row>
    <row r="343">
      <c r="A343" s="94"/>
    </row>
    <row r="344">
      <c r="A344" s="94"/>
    </row>
    <row r="345">
      <c r="A345" s="94"/>
    </row>
    <row r="346">
      <c r="A346" s="94"/>
    </row>
    <row r="347">
      <c r="A347" s="94"/>
    </row>
    <row r="348">
      <c r="A348" s="94"/>
    </row>
    <row r="349">
      <c r="A349" s="94"/>
    </row>
    <row r="350">
      <c r="A350" s="94"/>
    </row>
    <row r="351">
      <c r="A351" s="94"/>
    </row>
    <row r="352">
      <c r="A352" s="94"/>
    </row>
    <row r="353">
      <c r="A353" s="94"/>
    </row>
    <row r="354">
      <c r="A354" s="94"/>
    </row>
    <row r="355">
      <c r="A355" s="94"/>
    </row>
    <row r="356">
      <c r="A356" s="94"/>
    </row>
    <row r="357">
      <c r="A357" s="94"/>
    </row>
    <row r="358">
      <c r="A358" s="94"/>
    </row>
    <row r="359">
      <c r="A359" s="94"/>
    </row>
    <row r="360">
      <c r="A360" s="94"/>
    </row>
    <row r="361">
      <c r="A361" s="94"/>
    </row>
    <row r="362">
      <c r="A362" s="94"/>
    </row>
    <row r="363">
      <c r="A363" s="94"/>
    </row>
    <row r="364">
      <c r="A364" s="94"/>
    </row>
    <row r="365">
      <c r="A365" s="94"/>
    </row>
    <row r="366">
      <c r="A366" s="94"/>
    </row>
    <row r="367">
      <c r="A367" s="94"/>
    </row>
    <row r="368">
      <c r="A368" s="94"/>
    </row>
    <row r="369">
      <c r="A369" s="94"/>
    </row>
    <row r="370">
      <c r="A370" s="94"/>
    </row>
    <row r="371">
      <c r="A371" s="94"/>
    </row>
    <row r="372">
      <c r="A372" s="94"/>
    </row>
    <row r="373">
      <c r="A373" s="94"/>
    </row>
    <row r="374">
      <c r="A374" s="94"/>
    </row>
    <row r="375">
      <c r="A375" s="94"/>
    </row>
    <row r="376">
      <c r="A376" s="94"/>
    </row>
    <row r="377">
      <c r="A377" s="94"/>
    </row>
    <row r="378">
      <c r="A378" s="94"/>
    </row>
    <row r="379">
      <c r="A379" s="94"/>
    </row>
    <row r="380">
      <c r="A380" s="94"/>
    </row>
    <row r="381">
      <c r="A381" s="94"/>
    </row>
    <row r="382">
      <c r="A382" s="94"/>
    </row>
    <row r="383">
      <c r="A383" s="94"/>
    </row>
    <row r="384">
      <c r="A384" s="94"/>
    </row>
    <row r="385">
      <c r="A385" s="94"/>
    </row>
    <row r="386">
      <c r="A386" s="94"/>
    </row>
    <row r="387">
      <c r="A387" s="94"/>
    </row>
    <row r="388">
      <c r="A388" s="94"/>
    </row>
    <row r="389">
      <c r="A389" s="94"/>
    </row>
    <row r="390">
      <c r="A390" s="94"/>
    </row>
    <row r="391">
      <c r="A391" s="94"/>
    </row>
    <row r="392">
      <c r="A392" s="94"/>
    </row>
    <row r="393">
      <c r="A393" s="94"/>
    </row>
    <row r="394">
      <c r="A394" s="94"/>
    </row>
    <row r="395">
      <c r="A395" s="94"/>
    </row>
    <row r="396">
      <c r="A396" s="94"/>
    </row>
    <row r="397">
      <c r="A397" s="94"/>
    </row>
    <row r="398">
      <c r="A398" s="94"/>
    </row>
    <row r="399">
      <c r="A399" s="94"/>
    </row>
    <row r="400">
      <c r="A400" s="94"/>
    </row>
    <row r="401">
      <c r="A401" s="94"/>
    </row>
    <row r="402">
      <c r="A402" s="94"/>
    </row>
    <row r="403">
      <c r="A403" s="94"/>
    </row>
    <row r="404">
      <c r="A404" s="94"/>
    </row>
    <row r="405">
      <c r="A405" s="94"/>
    </row>
    <row r="406">
      <c r="A406" s="94"/>
    </row>
    <row r="407">
      <c r="A407" s="94"/>
    </row>
    <row r="408">
      <c r="A408" s="94"/>
    </row>
    <row r="409">
      <c r="A409" s="94"/>
    </row>
    <row r="410">
      <c r="A410" s="94"/>
    </row>
    <row r="411">
      <c r="A411" s="94"/>
    </row>
    <row r="412">
      <c r="A412" s="94"/>
    </row>
    <row r="413">
      <c r="A413" s="94"/>
    </row>
    <row r="414">
      <c r="A414" s="94"/>
    </row>
    <row r="415">
      <c r="A415" s="94"/>
    </row>
    <row r="416">
      <c r="A416" s="94"/>
    </row>
    <row r="417">
      <c r="A417" s="94"/>
    </row>
    <row r="418">
      <c r="A418" s="94"/>
    </row>
    <row r="419">
      <c r="A419" s="94"/>
    </row>
    <row r="420">
      <c r="A420" s="94"/>
    </row>
    <row r="421">
      <c r="A421" s="94"/>
    </row>
    <row r="422">
      <c r="A422" s="94"/>
    </row>
    <row r="423">
      <c r="A423" s="94"/>
    </row>
    <row r="424">
      <c r="A424" s="94"/>
    </row>
    <row r="425">
      <c r="A425" s="94"/>
    </row>
    <row r="426">
      <c r="A426" s="94"/>
    </row>
    <row r="427">
      <c r="A427" s="94"/>
    </row>
    <row r="428">
      <c r="A428" s="94"/>
    </row>
    <row r="429">
      <c r="A429" s="94"/>
    </row>
    <row r="430">
      <c r="A430" s="94"/>
    </row>
    <row r="431">
      <c r="A431" s="94"/>
    </row>
    <row r="432">
      <c r="A432" s="94"/>
    </row>
    <row r="433">
      <c r="A433" s="94"/>
    </row>
    <row r="434">
      <c r="A434" s="94"/>
    </row>
    <row r="435">
      <c r="A435" s="94"/>
    </row>
    <row r="436">
      <c r="A436" s="94"/>
    </row>
    <row r="437">
      <c r="A437" s="94"/>
    </row>
    <row r="438">
      <c r="A438" s="94"/>
    </row>
    <row r="439">
      <c r="A439" s="94"/>
    </row>
    <row r="440">
      <c r="A440" s="94"/>
    </row>
    <row r="441">
      <c r="A441" s="94"/>
    </row>
    <row r="442">
      <c r="A442" s="94"/>
    </row>
    <row r="443">
      <c r="A443" s="94"/>
    </row>
    <row r="444">
      <c r="A444" s="94"/>
    </row>
    <row r="445">
      <c r="A445" s="94"/>
    </row>
    <row r="446">
      <c r="A446" s="94"/>
    </row>
    <row r="447">
      <c r="A447" s="94"/>
    </row>
    <row r="448">
      <c r="A448" s="94"/>
    </row>
    <row r="449">
      <c r="A449" s="94"/>
    </row>
    <row r="450">
      <c r="A450" s="94"/>
    </row>
    <row r="451">
      <c r="A451" s="94"/>
    </row>
    <row r="452">
      <c r="A452" s="94"/>
    </row>
    <row r="453">
      <c r="A453" s="94"/>
    </row>
    <row r="454">
      <c r="A454" s="94"/>
    </row>
    <row r="455">
      <c r="A455" s="94"/>
    </row>
    <row r="456">
      <c r="A456" s="94"/>
    </row>
    <row r="457">
      <c r="A457" s="94"/>
    </row>
    <row r="458">
      <c r="A458" s="94"/>
    </row>
    <row r="459">
      <c r="A459" s="94"/>
    </row>
    <row r="460">
      <c r="A460" s="94"/>
    </row>
    <row r="461">
      <c r="A461" s="94"/>
    </row>
    <row r="462">
      <c r="A462" s="94"/>
    </row>
    <row r="463">
      <c r="A463" s="94"/>
    </row>
    <row r="464">
      <c r="A464" s="94"/>
    </row>
    <row r="465">
      <c r="A465" s="94"/>
    </row>
    <row r="466">
      <c r="A466" s="94"/>
    </row>
    <row r="467">
      <c r="A467" s="94"/>
    </row>
    <row r="468">
      <c r="A468" s="94"/>
    </row>
    <row r="469">
      <c r="A469" s="94"/>
    </row>
    <row r="470">
      <c r="A470" s="94"/>
    </row>
    <row r="471">
      <c r="A471" s="94"/>
    </row>
    <row r="472">
      <c r="A472" s="94"/>
    </row>
    <row r="473">
      <c r="A473" s="94"/>
    </row>
    <row r="474">
      <c r="A474" s="94"/>
    </row>
    <row r="475">
      <c r="A475" s="94"/>
    </row>
    <row r="476">
      <c r="A476" s="94"/>
    </row>
    <row r="477">
      <c r="A477" s="94"/>
    </row>
    <row r="478">
      <c r="A478" s="94"/>
    </row>
    <row r="479">
      <c r="A479" s="94"/>
    </row>
    <row r="480">
      <c r="A480" s="94"/>
    </row>
    <row r="481">
      <c r="A481" s="94"/>
    </row>
    <row r="482">
      <c r="A482" s="94"/>
    </row>
    <row r="483">
      <c r="A483" s="94"/>
    </row>
    <row r="484">
      <c r="A484" s="94"/>
    </row>
    <row r="485">
      <c r="A485" s="94"/>
    </row>
    <row r="486">
      <c r="A486" s="94"/>
    </row>
    <row r="487">
      <c r="A487" s="94"/>
    </row>
    <row r="488">
      <c r="A488" s="94"/>
    </row>
    <row r="489">
      <c r="A489" s="94"/>
    </row>
    <row r="490">
      <c r="A490" s="94"/>
    </row>
    <row r="491">
      <c r="A491" s="94"/>
    </row>
    <row r="492">
      <c r="A492" s="94"/>
    </row>
    <row r="493">
      <c r="A493" s="94"/>
    </row>
    <row r="494">
      <c r="A494" s="94"/>
    </row>
    <row r="495">
      <c r="A495" s="94"/>
    </row>
    <row r="496">
      <c r="A496" s="94"/>
    </row>
    <row r="497">
      <c r="A497" s="94"/>
    </row>
    <row r="498">
      <c r="A498" s="94"/>
    </row>
    <row r="499">
      <c r="A499" s="94"/>
    </row>
    <row r="500">
      <c r="A500" s="94"/>
    </row>
    <row r="501">
      <c r="A501" s="94"/>
    </row>
    <row r="502">
      <c r="A502" s="94"/>
    </row>
    <row r="503">
      <c r="A503" s="94"/>
    </row>
    <row r="504">
      <c r="A504" s="94"/>
    </row>
    <row r="505">
      <c r="A505" s="94"/>
    </row>
    <row r="506">
      <c r="A506" s="94"/>
    </row>
    <row r="507">
      <c r="A507" s="94"/>
    </row>
    <row r="508">
      <c r="A508" s="94"/>
    </row>
    <row r="509">
      <c r="A509" s="94"/>
    </row>
    <row r="510">
      <c r="A510" s="94"/>
    </row>
    <row r="511">
      <c r="A511" s="94"/>
    </row>
    <row r="512">
      <c r="A512" s="94"/>
    </row>
    <row r="513">
      <c r="A513" s="94"/>
    </row>
    <row r="514">
      <c r="A514" s="94"/>
    </row>
    <row r="515">
      <c r="A515" s="94"/>
    </row>
    <row r="516">
      <c r="A516" s="94"/>
    </row>
    <row r="517">
      <c r="A517" s="94"/>
    </row>
    <row r="518">
      <c r="A518" s="94"/>
    </row>
    <row r="519">
      <c r="A519" s="94"/>
    </row>
    <row r="520">
      <c r="A520" s="94"/>
    </row>
    <row r="521">
      <c r="A521" s="94"/>
    </row>
    <row r="522">
      <c r="A522" s="94"/>
    </row>
    <row r="523">
      <c r="A523" s="94"/>
    </row>
    <row r="524">
      <c r="A524" s="94"/>
    </row>
    <row r="525">
      <c r="A525" s="94"/>
    </row>
    <row r="526">
      <c r="A526" s="94"/>
    </row>
    <row r="527">
      <c r="A527" s="94"/>
    </row>
    <row r="528">
      <c r="A528" s="94"/>
    </row>
    <row r="529">
      <c r="A529" s="94"/>
    </row>
    <row r="530">
      <c r="A530" s="94"/>
    </row>
    <row r="531">
      <c r="A531" s="94"/>
    </row>
    <row r="532">
      <c r="A532" s="94"/>
    </row>
    <row r="533">
      <c r="A533" s="94"/>
    </row>
    <row r="534">
      <c r="A534" s="94"/>
    </row>
    <row r="535">
      <c r="A535" s="94"/>
    </row>
    <row r="536">
      <c r="A536" s="94"/>
    </row>
    <row r="537">
      <c r="A537" s="94"/>
    </row>
    <row r="538">
      <c r="A538" s="94"/>
    </row>
    <row r="539">
      <c r="A539" s="94"/>
    </row>
    <row r="540">
      <c r="A540" s="94"/>
    </row>
    <row r="541">
      <c r="A541" s="94"/>
    </row>
    <row r="542">
      <c r="A542" s="94"/>
    </row>
    <row r="543">
      <c r="A543" s="94"/>
    </row>
    <row r="544">
      <c r="A544" s="94"/>
    </row>
    <row r="545">
      <c r="A545" s="94"/>
    </row>
    <row r="546">
      <c r="A546" s="94"/>
    </row>
    <row r="547">
      <c r="A547" s="94"/>
    </row>
    <row r="548">
      <c r="A548" s="94"/>
    </row>
    <row r="549">
      <c r="A549" s="94"/>
    </row>
    <row r="550">
      <c r="A550" s="94"/>
    </row>
    <row r="551">
      <c r="A551" s="94"/>
    </row>
    <row r="552">
      <c r="A552" s="94"/>
    </row>
    <row r="553">
      <c r="A553" s="94"/>
    </row>
    <row r="554">
      <c r="A554" s="94"/>
    </row>
    <row r="555">
      <c r="A555" s="94"/>
    </row>
    <row r="556">
      <c r="A556" s="94"/>
    </row>
    <row r="557">
      <c r="A557" s="94"/>
    </row>
    <row r="558">
      <c r="A558" s="94"/>
    </row>
    <row r="559">
      <c r="A559" s="94"/>
    </row>
    <row r="560">
      <c r="A560" s="94"/>
    </row>
    <row r="561">
      <c r="A561" s="94"/>
    </row>
    <row r="562">
      <c r="A562" s="94"/>
    </row>
    <row r="563">
      <c r="A563" s="94"/>
    </row>
    <row r="564">
      <c r="A564" s="94"/>
    </row>
    <row r="565">
      <c r="A565" s="94"/>
    </row>
    <row r="566">
      <c r="A566" s="94"/>
    </row>
    <row r="567">
      <c r="A567" s="94"/>
    </row>
    <row r="568">
      <c r="A568" s="94"/>
    </row>
    <row r="569">
      <c r="A569" s="94"/>
    </row>
    <row r="570">
      <c r="A570" s="94"/>
    </row>
    <row r="571">
      <c r="A571" s="94"/>
    </row>
    <row r="572">
      <c r="A572" s="94"/>
    </row>
    <row r="573">
      <c r="A573" s="94"/>
    </row>
    <row r="574">
      <c r="A574" s="94"/>
    </row>
    <row r="575">
      <c r="A575" s="94"/>
    </row>
    <row r="576">
      <c r="A576" s="94"/>
    </row>
    <row r="577">
      <c r="A577" s="94"/>
    </row>
    <row r="578">
      <c r="A578" s="94"/>
    </row>
    <row r="579">
      <c r="A579" s="94"/>
    </row>
    <row r="580">
      <c r="A580" s="94"/>
    </row>
    <row r="581">
      <c r="A581" s="94"/>
    </row>
    <row r="582">
      <c r="A582" s="94"/>
    </row>
    <row r="583">
      <c r="A583" s="94"/>
    </row>
    <row r="584">
      <c r="A584" s="94"/>
    </row>
    <row r="585">
      <c r="A585" s="94"/>
    </row>
    <row r="586">
      <c r="A586" s="94"/>
    </row>
    <row r="587">
      <c r="A587" s="94"/>
    </row>
    <row r="588">
      <c r="A588" s="94"/>
    </row>
    <row r="589">
      <c r="A589" s="94"/>
    </row>
    <row r="590">
      <c r="A590" s="94"/>
    </row>
    <row r="591">
      <c r="A591" s="94"/>
    </row>
    <row r="592">
      <c r="A592" s="94"/>
    </row>
    <row r="593">
      <c r="A593" s="94"/>
    </row>
    <row r="594">
      <c r="A594" s="94"/>
    </row>
    <row r="595">
      <c r="A595" s="94"/>
    </row>
    <row r="596">
      <c r="A596" s="94"/>
    </row>
    <row r="597">
      <c r="A597" s="94"/>
    </row>
    <row r="598">
      <c r="A598" s="94"/>
    </row>
    <row r="599">
      <c r="A599" s="94"/>
    </row>
    <row r="600">
      <c r="A600" s="94"/>
    </row>
    <row r="601">
      <c r="A601" s="94"/>
    </row>
    <row r="602">
      <c r="A602" s="94"/>
    </row>
    <row r="603">
      <c r="A603" s="94"/>
    </row>
    <row r="604">
      <c r="A604" s="94"/>
    </row>
    <row r="605">
      <c r="A605" s="94"/>
    </row>
    <row r="606">
      <c r="A606" s="94"/>
    </row>
    <row r="607">
      <c r="A607" s="94"/>
    </row>
    <row r="608">
      <c r="A608" s="94"/>
    </row>
    <row r="609">
      <c r="A609" s="94"/>
    </row>
    <row r="610">
      <c r="A610" s="94"/>
    </row>
    <row r="611">
      <c r="A611" s="94"/>
    </row>
    <row r="612">
      <c r="A612" s="94"/>
    </row>
    <row r="613">
      <c r="A613" s="94"/>
    </row>
    <row r="614">
      <c r="A614" s="94"/>
    </row>
    <row r="615">
      <c r="A615" s="94"/>
    </row>
    <row r="616">
      <c r="A616" s="94"/>
    </row>
    <row r="617">
      <c r="A617" s="94"/>
    </row>
    <row r="618">
      <c r="A618" s="94"/>
    </row>
    <row r="619">
      <c r="A619" s="94"/>
    </row>
    <row r="620">
      <c r="A620" s="94"/>
    </row>
    <row r="621">
      <c r="A621" s="94"/>
    </row>
    <row r="622">
      <c r="A622" s="94"/>
    </row>
    <row r="623">
      <c r="A623" s="94"/>
    </row>
    <row r="624">
      <c r="A624" s="94"/>
    </row>
    <row r="625">
      <c r="A625" s="94"/>
    </row>
    <row r="626">
      <c r="A626" s="94"/>
    </row>
    <row r="627">
      <c r="A627" s="94"/>
    </row>
    <row r="628">
      <c r="A628" s="94"/>
    </row>
    <row r="629">
      <c r="A629" s="94"/>
    </row>
    <row r="630">
      <c r="A630" s="94"/>
    </row>
    <row r="631">
      <c r="A631" s="94"/>
    </row>
    <row r="632">
      <c r="A632" s="94"/>
    </row>
    <row r="633">
      <c r="A633" s="94"/>
    </row>
    <row r="634">
      <c r="A634" s="94"/>
    </row>
    <row r="635">
      <c r="A635" s="94"/>
    </row>
    <row r="636">
      <c r="A636" s="94"/>
    </row>
    <row r="637">
      <c r="A637" s="94"/>
    </row>
    <row r="638">
      <c r="A638" s="94"/>
    </row>
    <row r="639">
      <c r="A639" s="94"/>
    </row>
    <row r="640">
      <c r="A640" s="94"/>
    </row>
    <row r="641">
      <c r="A641" s="94"/>
    </row>
    <row r="642">
      <c r="A642" s="94"/>
    </row>
    <row r="643">
      <c r="A643" s="94"/>
    </row>
    <row r="644">
      <c r="A644" s="94"/>
    </row>
    <row r="645">
      <c r="A645" s="94"/>
    </row>
    <row r="646">
      <c r="A646" s="94"/>
    </row>
    <row r="647">
      <c r="A647" s="94"/>
    </row>
    <row r="648">
      <c r="A648" s="94"/>
    </row>
    <row r="649">
      <c r="A649" s="94"/>
    </row>
    <row r="650">
      <c r="A650" s="94"/>
    </row>
    <row r="651">
      <c r="A651" s="94"/>
    </row>
    <row r="652">
      <c r="A652" s="94"/>
    </row>
    <row r="653">
      <c r="A653" s="94"/>
    </row>
    <row r="654">
      <c r="A654" s="94"/>
    </row>
    <row r="655">
      <c r="A655" s="94"/>
    </row>
    <row r="656">
      <c r="A656" s="94"/>
    </row>
    <row r="657">
      <c r="A657" s="94"/>
    </row>
    <row r="658">
      <c r="A658" s="94"/>
    </row>
    <row r="659">
      <c r="A659" s="94"/>
    </row>
    <row r="660">
      <c r="A660" s="94"/>
    </row>
    <row r="661">
      <c r="A661" s="94"/>
    </row>
    <row r="662">
      <c r="A662" s="94"/>
    </row>
    <row r="663">
      <c r="A663" s="94"/>
    </row>
    <row r="664">
      <c r="A664" s="94"/>
    </row>
    <row r="665">
      <c r="A665" s="94"/>
    </row>
    <row r="666">
      <c r="A666" s="94"/>
    </row>
    <row r="667">
      <c r="A667" s="94"/>
    </row>
    <row r="668">
      <c r="A668" s="94"/>
    </row>
    <row r="669">
      <c r="A669" s="94"/>
    </row>
    <row r="670">
      <c r="A670" s="94"/>
    </row>
    <row r="671">
      <c r="A671" s="94"/>
    </row>
    <row r="672">
      <c r="A672" s="94"/>
    </row>
    <row r="673">
      <c r="A673" s="94"/>
    </row>
    <row r="674">
      <c r="A674" s="94"/>
    </row>
    <row r="675">
      <c r="A675" s="94"/>
    </row>
    <row r="676">
      <c r="A676" s="94"/>
    </row>
    <row r="677">
      <c r="A677" s="94"/>
    </row>
    <row r="678">
      <c r="A678" s="94"/>
    </row>
    <row r="679">
      <c r="A679" s="94"/>
    </row>
    <row r="680">
      <c r="A680" s="94"/>
    </row>
    <row r="681">
      <c r="A681" s="94"/>
    </row>
    <row r="682">
      <c r="A682" s="94"/>
    </row>
    <row r="683">
      <c r="A683" s="94"/>
    </row>
    <row r="684">
      <c r="A684" s="94"/>
    </row>
    <row r="685">
      <c r="A685" s="94"/>
    </row>
    <row r="686">
      <c r="A686" s="94"/>
    </row>
    <row r="687">
      <c r="A687" s="94"/>
    </row>
    <row r="688">
      <c r="A688" s="94"/>
    </row>
    <row r="689">
      <c r="A689" s="94"/>
    </row>
    <row r="690">
      <c r="A690" s="94"/>
    </row>
    <row r="691">
      <c r="A691" s="94"/>
    </row>
    <row r="692">
      <c r="A692" s="94"/>
    </row>
    <row r="693">
      <c r="A693" s="94"/>
    </row>
    <row r="694">
      <c r="A694" s="94"/>
    </row>
    <row r="695">
      <c r="A695" s="94"/>
    </row>
    <row r="696">
      <c r="A696" s="94"/>
    </row>
    <row r="697">
      <c r="A697" s="94"/>
    </row>
    <row r="698">
      <c r="A698" s="94"/>
    </row>
    <row r="699">
      <c r="A699" s="94"/>
    </row>
    <row r="700">
      <c r="A700" s="94"/>
    </row>
    <row r="701">
      <c r="A701" s="94"/>
    </row>
    <row r="702">
      <c r="A702" s="94"/>
    </row>
    <row r="703">
      <c r="A703" s="94"/>
    </row>
    <row r="704">
      <c r="A704" s="94"/>
    </row>
    <row r="705">
      <c r="A705" s="94"/>
    </row>
    <row r="706">
      <c r="A706" s="94"/>
    </row>
    <row r="707">
      <c r="A707" s="94"/>
    </row>
    <row r="708">
      <c r="A708" s="94"/>
    </row>
    <row r="709">
      <c r="A709" s="94"/>
    </row>
    <row r="710">
      <c r="A710" s="94"/>
    </row>
    <row r="711">
      <c r="A711" s="94"/>
    </row>
    <row r="712">
      <c r="A712" s="94"/>
    </row>
    <row r="713">
      <c r="A713" s="94"/>
    </row>
    <row r="714">
      <c r="A714" s="94"/>
    </row>
    <row r="715">
      <c r="A715" s="94"/>
    </row>
    <row r="716">
      <c r="A716" s="94"/>
    </row>
    <row r="717">
      <c r="A717" s="94"/>
    </row>
    <row r="718">
      <c r="A718" s="94"/>
    </row>
    <row r="719">
      <c r="A719" s="94"/>
    </row>
    <row r="720">
      <c r="A720" s="94"/>
    </row>
    <row r="721">
      <c r="A721" s="94"/>
    </row>
    <row r="722">
      <c r="A722" s="94"/>
    </row>
    <row r="723">
      <c r="A723" s="94"/>
    </row>
    <row r="724">
      <c r="A724" s="94"/>
    </row>
    <row r="725">
      <c r="A725" s="94"/>
    </row>
    <row r="726">
      <c r="A726" s="94"/>
    </row>
    <row r="727">
      <c r="A727" s="94"/>
    </row>
    <row r="728">
      <c r="A728" s="94"/>
    </row>
    <row r="729">
      <c r="A729" s="94"/>
    </row>
    <row r="730">
      <c r="A730" s="94"/>
    </row>
    <row r="731">
      <c r="A731" s="94"/>
    </row>
    <row r="732">
      <c r="A732" s="94"/>
    </row>
    <row r="733">
      <c r="A733" s="94"/>
    </row>
    <row r="734">
      <c r="A734" s="94"/>
    </row>
    <row r="735">
      <c r="A735" s="94"/>
    </row>
    <row r="736">
      <c r="A736" s="94"/>
    </row>
    <row r="737">
      <c r="A737" s="94"/>
    </row>
    <row r="738">
      <c r="A738" s="94"/>
    </row>
    <row r="739">
      <c r="A739" s="94"/>
    </row>
    <row r="740">
      <c r="A740" s="94"/>
    </row>
    <row r="741">
      <c r="A741" s="94"/>
    </row>
    <row r="742">
      <c r="A742" s="94"/>
    </row>
    <row r="743">
      <c r="A743" s="94"/>
    </row>
    <row r="744">
      <c r="A744" s="94"/>
    </row>
    <row r="745">
      <c r="A745" s="94"/>
    </row>
    <row r="746">
      <c r="A746" s="94"/>
    </row>
    <row r="747">
      <c r="A747" s="94"/>
    </row>
    <row r="748">
      <c r="A748" s="94"/>
    </row>
    <row r="749">
      <c r="A749" s="94"/>
    </row>
    <row r="750">
      <c r="A750" s="94"/>
    </row>
    <row r="751">
      <c r="A751" s="94"/>
    </row>
    <row r="752">
      <c r="A752" s="94"/>
    </row>
    <row r="753">
      <c r="A753" s="94"/>
    </row>
    <row r="754">
      <c r="A754" s="94"/>
    </row>
    <row r="755">
      <c r="A755" s="94"/>
    </row>
    <row r="756">
      <c r="A756" s="94"/>
    </row>
    <row r="757">
      <c r="A757" s="94"/>
    </row>
    <row r="758">
      <c r="A758" s="94"/>
    </row>
    <row r="759">
      <c r="A759" s="94"/>
    </row>
    <row r="760">
      <c r="A760" s="94"/>
    </row>
    <row r="761">
      <c r="A761" s="94"/>
    </row>
    <row r="762">
      <c r="A762" s="94"/>
    </row>
    <row r="763">
      <c r="A763" s="94"/>
    </row>
    <row r="764">
      <c r="A764" s="94"/>
    </row>
    <row r="765">
      <c r="A765" s="94"/>
    </row>
    <row r="766">
      <c r="A766" s="94"/>
    </row>
    <row r="767">
      <c r="A767" s="94"/>
    </row>
    <row r="768">
      <c r="A768" s="94"/>
    </row>
    <row r="769">
      <c r="A769" s="94"/>
    </row>
    <row r="770">
      <c r="A770" s="94"/>
    </row>
    <row r="771">
      <c r="A771" s="94"/>
    </row>
    <row r="772">
      <c r="A772" s="94"/>
    </row>
    <row r="773">
      <c r="A773" s="94"/>
    </row>
    <row r="774">
      <c r="A774" s="94"/>
    </row>
    <row r="775">
      <c r="A775" s="94"/>
    </row>
    <row r="776">
      <c r="A776" s="94"/>
    </row>
    <row r="777">
      <c r="A777" s="94"/>
    </row>
    <row r="778">
      <c r="A778" s="94"/>
    </row>
    <row r="779">
      <c r="A779" s="94"/>
    </row>
    <row r="780">
      <c r="A780" s="94"/>
    </row>
    <row r="781">
      <c r="A781" s="94"/>
    </row>
    <row r="782">
      <c r="A782" s="94"/>
    </row>
    <row r="783">
      <c r="A783" s="94"/>
    </row>
    <row r="784">
      <c r="A784" s="94"/>
    </row>
    <row r="785">
      <c r="A785" s="94"/>
    </row>
    <row r="786">
      <c r="A786" s="94"/>
    </row>
    <row r="787">
      <c r="A787" s="94"/>
    </row>
    <row r="788">
      <c r="A788" s="94"/>
    </row>
    <row r="789">
      <c r="A789" s="94"/>
    </row>
    <row r="790">
      <c r="A790" s="94"/>
    </row>
    <row r="791">
      <c r="A791" s="94"/>
    </row>
    <row r="792">
      <c r="A792" s="94"/>
    </row>
    <row r="793">
      <c r="A793" s="94"/>
    </row>
    <row r="794">
      <c r="A794" s="94"/>
    </row>
    <row r="795">
      <c r="A795" s="94"/>
    </row>
    <row r="796">
      <c r="A796" s="94"/>
    </row>
    <row r="797">
      <c r="A797" s="94"/>
    </row>
    <row r="798">
      <c r="A798" s="94"/>
    </row>
    <row r="799">
      <c r="A799" s="94"/>
    </row>
    <row r="800">
      <c r="A800" s="94"/>
    </row>
    <row r="801">
      <c r="A801" s="94"/>
    </row>
    <row r="802">
      <c r="A802" s="94"/>
    </row>
    <row r="803">
      <c r="A803" s="94"/>
    </row>
    <row r="804">
      <c r="A804" s="94"/>
    </row>
    <row r="805">
      <c r="A805" s="94"/>
    </row>
    <row r="806">
      <c r="A806" s="94"/>
    </row>
    <row r="807">
      <c r="A807" s="94"/>
    </row>
    <row r="808">
      <c r="A808" s="94"/>
    </row>
    <row r="809">
      <c r="A809" s="94"/>
    </row>
    <row r="810">
      <c r="A810" s="94"/>
    </row>
    <row r="811">
      <c r="A811" s="94"/>
    </row>
    <row r="812">
      <c r="A812" s="94"/>
    </row>
    <row r="813">
      <c r="A813" s="94"/>
    </row>
    <row r="814">
      <c r="A814" s="94"/>
    </row>
    <row r="815">
      <c r="A815" s="94"/>
    </row>
    <row r="816">
      <c r="A816" s="94"/>
    </row>
    <row r="817">
      <c r="A817" s="94"/>
    </row>
    <row r="818">
      <c r="A818" s="94"/>
    </row>
    <row r="819">
      <c r="A819" s="94"/>
    </row>
    <row r="820">
      <c r="A820" s="94"/>
    </row>
    <row r="821">
      <c r="A821" s="94"/>
    </row>
    <row r="822">
      <c r="A822" s="94"/>
    </row>
    <row r="823">
      <c r="A823" s="94"/>
    </row>
    <row r="824">
      <c r="A824" s="94"/>
    </row>
    <row r="825">
      <c r="A825" s="94"/>
    </row>
    <row r="826">
      <c r="A826" s="94"/>
    </row>
    <row r="827">
      <c r="A827" s="94"/>
    </row>
    <row r="828">
      <c r="A828" s="94"/>
    </row>
    <row r="829">
      <c r="A829" s="94"/>
    </row>
    <row r="830">
      <c r="A830" s="94"/>
    </row>
    <row r="831">
      <c r="A831" s="94"/>
    </row>
    <row r="832">
      <c r="A832" s="94"/>
    </row>
    <row r="833">
      <c r="A833" s="94"/>
    </row>
    <row r="834">
      <c r="A834" s="94"/>
    </row>
    <row r="835">
      <c r="A835" s="94"/>
    </row>
    <row r="836">
      <c r="A836" s="94"/>
    </row>
    <row r="837">
      <c r="A837" s="94"/>
    </row>
    <row r="838">
      <c r="A838" s="94"/>
    </row>
    <row r="839">
      <c r="A839" s="94"/>
    </row>
    <row r="840">
      <c r="A840" s="94"/>
    </row>
    <row r="841">
      <c r="A841" s="94"/>
    </row>
    <row r="842">
      <c r="A842" s="94"/>
    </row>
    <row r="843">
      <c r="A843" s="94"/>
    </row>
    <row r="844">
      <c r="A844" s="94"/>
    </row>
    <row r="845">
      <c r="A845" s="94"/>
    </row>
    <row r="846">
      <c r="A846" s="94"/>
    </row>
    <row r="847">
      <c r="A847" s="94"/>
    </row>
    <row r="848">
      <c r="A848" s="94"/>
    </row>
    <row r="849">
      <c r="A849" s="94"/>
    </row>
    <row r="850">
      <c r="A850" s="94"/>
    </row>
    <row r="851">
      <c r="A851" s="94"/>
    </row>
    <row r="852">
      <c r="A852" s="94"/>
    </row>
    <row r="853">
      <c r="A853" s="94"/>
    </row>
    <row r="854">
      <c r="A854" s="94"/>
    </row>
    <row r="855">
      <c r="A855" s="94"/>
    </row>
    <row r="856">
      <c r="A856" s="94"/>
    </row>
    <row r="857">
      <c r="A857" s="94"/>
    </row>
    <row r="858">
      <c r="A858" s="94"/>
    </row>
    <row r="859">
      <c r="A859" s="94"/>
    </row>
    <row r="860">
      <c r="A860" s="94"/>
    </row>
    <row r="861">
      <c r="A861" s="94"/>
    </row>
    <row r="862">
      <c r="A862" s="94"/>
    </row>
    <row r="863">
      <c r="A863" s="94"/>
    </row>
    <row r="864">
      <c r="A864" s="94"/>
    </row>
    <row r="865">
      <c r="A865" s="94"/>
    </row>
    <row r="866">
      <c r="A866" s="94"/>
    </row>
    <row r="867">
      <c r="A867" s="94"/>
    </row>
    <row r="868">
      <c r="A868" s="94"/>
    </row>
    <row r="869">
      <c r="A869" s="94"/>
    </row>
    <row r="870">
      <c r="A870" s="94"/>
    </row>
    <row r="871">
      <c r="A871" s="94"/>
    </row>
    <row r="872">
      <c r="A872" s="94"/>
    </row>
    <row r="873">
      <c r="A873" s="94"/>
    </row>
    <row r="874">
      <c r="A874" s="94"/>
    </row>
    <row r="875">
      <c r="A875" s="94"/>
    </row>
    <row r="876">
      <c r="A876" s="94"/>
    </row>
    <row r="877">
      <c r="A877" s="94"/>
    </row>
    <row r="878">
      <c r="A878" s="94"/>
    </row>
    <row r="879">
      <c r="A879" s="94"/>
    </row>
    <row r="880">
      <c r="A880" s="94"/>
    </row>
    <row r="881">
      <c r="A881" s="94"/>
    </row>
    <row r="882">
      <c r="A882" s="94"/>
    </row>
    <row r="883">
      <c r="A883" s="94"/>
    </row>
    <row r="884">
      <c r="A884" s="94"/>
    </row>
    <row r="885">
      <c r="A885" s="94"/>
    </row>
    <row r="886">
      <c r="A886" s="94"/>
    </row>
    <row r="887">
      <c r="A887" s="94"/>
    </row>
    <row r="888">
      <c r="A888" s="94"/>
    </row>
    <row r="889">
      <c r="A889" s="94"/>
    </row>
    <row r="890">
      <c r="A890" s="94"/>
    </row>
    <row r="891">
      <c r="A891" s="94"/>
    </row>
    <row r="892">
      <c r="A892" s="94"/>
    </row>
    <row r="893">
      <c r="A893" s="94"/>
    </row>
    <row r="894">
      <c r="A894" s="94"/>
    </row>
    <row r="895">
      <c r="A895" s="94"/>
    </row>
    <row r="896">
      <c r="A896" s="94"/>
    </row>
    <row r="897">
      <c r="A897" s="94"/>
    </row>
    <row r="898">
      <c r="A898" s="94"/>
    </row>
    <row r="899">
      <c r="A899" s="94"/>
    </row>
    <row r="900">
      <c r="A900" s="94"/>
    </row>
    <row r="901">
      <c r="A901" s="94"/>
    </row>
    <row r="902">
      <c r="A902" s="94"/>
    </row>
    <row r="903">
      <c r="A903" s="94"/>
    </row>
    <row r="904">
      <c r="A904" s="94"/>
    </row>
    <row r="905">
      <c r="A905" s="94"/>
    </row>
    <row r="906">
      <c r="A906" s="94"/>
    </row>
    <row r="907">
      <c r="A907" s="94"/>
    </row>
    <row r="908">
      <c r="A908" s="94"/>
    </row>
    <row r="909">
      <c r="A909" s="94"/>
    </row>
    <row r="910">
      <c r="A910" s="94"/>
    </row>
    <row r="911">
      <c r="A911" s="94"/>
    </row>
    <row r="912">
      <c r="A912" s="94"/>
    </row>
    <row r="913">
      <c r="A913" s="94"/>
    </row>
    <row r="914">
      <c r="A914" s="94"/>
    </row>
    <row r="915">
      <c r="A915" s="94"/>
    </row>
    <row r="916">
      <c r="A916" s="94"/>
    </row>
    <row r="917">
      <c r="A917" s="94"/>
    </row>
    <row r="918">
      <c r="A918" s="94"/>
    </row>
    <row r="919">
      <c r="A919" s="94"/>
    </row>
    <row r="920">
      <c r="A920" s="94"/>
    </row>
    <row r="921">
      <c r="A921" s="94"/>
    </row>
    <row r="922">
      <c r="A922" s="94"/>
    </row>
    <row r="923">
      <c r="A923" s="94"/>
    </row>
    <row r="924">
      <c r="A924" s="94"/>
    </row>
    <row r="925">
      <c r="A925" s="94"/>
    </row>
    <row r="926">
      <c r="A926" s="94"/>
    </row>
    <row r="927">
      <c r="A927" s="94"/>
    </row>
    <row r="928">
      <c r="A928" s="94"/>
    </row>
    <row r="929">
      <c r="A929" s="94"/>
    </row>
    <row r="930">
      <c r="A930" s="94"/>
    </row>
    <row r="931">
      <c r="A931" s="94"/>
    </row>
    <row r="932">
      <c r="A932" s="94"/>
    </row>
    <row r="933">
      <c r="A933" s="94"/>
    </row>
    <row r="934">
      <c r="A934" s="94"/>
    </row>
    <row r="935">
      <c r="A935" s="94"/>
    </row>
    <row r="936">
      <c r="A936" s="94"/>
    </row>
    <row r="937">
      <c r="A937" s="94"/>
    </row>
    <row r="938">
      <c r="A938" s="94"/>
    </row>
    <row r="939">
      <c r="A939" s="94"/>
    </row>
    <row r="940">
      <c r="A940" s="94"/>
    </row>
    <row r="941">
      <c r="A941" s="94"/>
    </row>
    <row r="942">
      <c r="A942" s="94"/>
    </row>
    <row r="943">
      <c r="A943" s="94"/>
    </row>
    <row r="944">
      <c r="A944" s="94"/>
    </row>
    <row r="945">
      <c r="A945" s="94"/>
    </row>
    <row r="946">
      <c r="A946" s="94"/>
    </row>
    <row r="947">
      <c r="A947" s="94"/>
    </row>
    <row r="948">
      <c r="A948" s="94"/>
    </row>
    <row r="949">
      <c r="A949" s="94"/>
    </row>
    <row r="950">
      <c r="A950" s="94"/>
    </row>
    <row r="951">
      <c r="A951" s="94"/>
    </row>
    <row r="952">
      <c r="A952" s="94"/>
    </row>
    <row r="953">
      <c r="A953" s="94"/>
    </row>
    <row r="954">
      <c r="A954" s="94"/>
    </row>
    <row r="955">
      <c r="A955" s="94"/>
    </row>
    <row r="956">
      <c r="A956" s="94"/>
    </row>
    <row r="957">
      <c r="A957" s="94"/>
    </row>
    <row r="958">
      <c r="A958" s="94"/>
    </row>
    <row r="959">
      <c r="A959" s="94"/>
    </row>
    <row r="960">
      <c r="A960" s="94"/>
    </row>
    <row r="961">
      <c r="A961" s="94"/>
    </row>
    <row r="962">
      <c r="A962" s="94"/>
    </row>
    <row r="963">
      <c r="A963" s="94"/>
    </row>
    <row r="964">
      <c r="A964" s="94"/>
    </row>
    <row r="965">
      <c r="A965" s="94"/>
    </row>
    <row r="966">
      <c r="A966" s="94"/>
    </row>
    <row r="967">
      <c r="A967" s="94"/>
    </row>
    <row r="968">
      <c r="A968" s="94"/>
    </row>
    <row r="969">
      <c r="A969" s="94"/>
    </row>
    <row r="970">
      <c r="A970" s="94"/>
    </row>
    <row r="971">
      <c r="A971" s="94"/>
    </row>
    <row r="972">
      <c r="A972" s="94"/>
    </row>
    <row r="973">
      <c r="A973" s="94"/>
    </row>
    <row r="974">
      <c r="A974" s="94"/>
    </row>
    <row r="975">
      <c r="A975" s="94"/>
    </row>
    <row r="976">
      <c r="A976" s="94"/>
    </row>
    <row r="977">
      <c r="A977" s="94"/>
    </row>
    <row r="978">
      <c r="A978" s="94"/>
    </row>
    <row r="979">
      <c r="A979" s="94"/>
    </row>
    <row r="980">
      <c r="A980" s="94"/>
    </row>
    <row r="981">
      <c r="A981" s="94"/>
    </row>
    <row r="982">
      <c r="A982" s="94"/>
    </row>
    <row r="983">
      <c r="A983" s="94"/>
    </row>
    <row r="984">
      <c r="A984" s="94"/>
    </row>
    <row r="985">
      <c r="A985" s="94"/>
    </row>
    <row r="986">
      <c r="A986" s="94"/>
    </row>
    <row r="987">
      <c r="A987" s="94"/>
    </row>
    <row r="988">
      <c r="A988" s="94"/>
    </row>
    <row r="989">
      <c r="A989" s="94"/>
    </row>
    <row r="990">
      <c r="A990" s="94"/>
    </row>
    <row r="991">
      <c r="A991" s="94"/>
    </row>
    <row r="992">
      <c r="A992" s="94"/>
    </row>
    <row r="993">
      <c r="A993" s="94"/>
    </row>
    <row r="994">
      <c r="A994" s="94"/>
    </row>
    <row r="995">
      <c r="A995" s="94"/>
    </row>
    <row r="996">
      <c r="A996" s="94"/>
    </row>
    <row r="997">
      <c r="A997" s="94"/>
    </row>
    <row r="998">
      <c r="A998" s="94"/>
    </row>
    <row r="999">
      <c r="A999" s="94"/>
    </row>
    <row r="1000">
      <c r="A1000" s="94"/>
    </row>
    <row r="1001">
      <c r="A1001" s="94"/>
    </row>
    <row r="1002">
      <c r="A1002" s="94"/>
    </row>
    <row r="1003">
      <c r="A1003" s="94"/>
    </row>
    <row r="1004">
      <c r="A1004" s="94"/>
    </row>
    <row r="1005">
      <c r="A1005" s="94"/>
    </row>
    <row r="1006">
      <c r="A1006" s="94"/>
    </row>
    <row r="1007">
      <c r="A1007" s="94"/>
    </row>
    <row r="1008">
      <c r="A1008" s="94"/>
    </row>
    <row r="1009">
      <c r="A1009" s="94"/>
    </row>
    <row r="1010">
      <c r="A1010" s="94"/>
    </row>
    <row r="1011">
      <c r="A1011" s="94"/>
    </row>
    <row r="1012">
      <c r="A1012" s="94"/>
    </row>
    <row r="1013">
      <c r="A1013" s="94"/>
    </row>
    <row r="1014">
      <c r="A1014" s="9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30.43"/>
    <col customWidth="1" min="2" max="2" width="19.86"/>
    <col customWidth="1" min="3" max="3" width="22.57"/>
    <col customWidth="1" hidden="1" min="4" max="4" width="22.57"/>
    <col customWidth="1" min="5" max="5" width="18.86"/>
    <col customWidth="1" hidden="1" min="6" max="6" width="16.71"/>
    <col customWidth="1" min="7" max="7" width="18.71"/>
    <col hidden="1" min="8" max="8" width="14.43"/>
  </cols>
  <sheetData>
    <row r="1">
      <c r="A1" s="1" t="s">
        <v>128</v>
      </c>
      <c r="B1" s="1" t="s">
        <v>1</v>
      </c>
      <c r="C1" s="1" t="s">
        <v>2</v>
      </c>
      <c r="D1" s="1"/>
      <c r="E1" s="1" t="s">
        <v>3</v>
      </c>
      <c r="F1" s="1"/>
      <c r="G1" s="1" t="s">
        <v>4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4" t="s">
        <v>8</v>
      </c>
      <c r="B2" s="5">
        <f>SUM(C2:G2)</f>
        <v>1020</v>
      </c>
      <c r="C2" s="6">
        <f>SUM(C4,C7)</f>
        <v>411</v>
      </c>
      <c r="D2" s="6"/>
      <c r="E2" s="6">
        <f>SUM(E4,E7)</f>
        <v>307</v>
      </c>
      <c r="F2" s="6"/>
      <c r="G2" s="6">
        <f>SUM(G4,G7)</f>
        <v>302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8" t="s">
        <v>9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>
      <c r="A4" s="12" t="s">
        <v>10</v>
      </c>
      <c r="B4" s="13">
        <f>SUM(C4:G4)</f>
        <v>464</v>
      </c>
      <c r="C4" s="14">
        <v>190.0</v>
      </c>
      <c r="D4" s="14"/>
      <c r="E4" s="14">
        <v>161.0</v>
      </c>
      <c r="F4" s="14"/>
      <c r="G4" s="14">
        <v>113.0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hidden="1">
      <c r="A5" s="12"/>
      <c r="B5" s="16">
        <f t="shared" ref="B5:C5" si="1">DIVIDE(B4,B2)</f>
        <v>0.4549019608</v>
      </c>
      <c r="C5" s="16">
        <f t="shared" si="1"/>
        <v>0.4622871046</v>
      </c>
      <c r="D5" s="16"/>
      <c r="E5" s="16">
        <f>DIVIDE(E4,E2)</f>
        <v>0.5244299674</v>
      </c>
      <c r="F5" s="16"/>
      <c r="G5" s="16">
        <f>DIVIDE(G4,G2)</f>
        <v>0.3741721854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>
      <c r="A6" s="12"/>
      <c r="B6" s="18">
        <f>IFERROR(__xludf.DUMMYFUNCTION("TO_PERCENT(B5)"),0.4549019607843137)</f>
        <v>0.4549019608</v>
      </c>
      <c r="C6" s="18">
        <f>IFERROR(__xludf.DUMMYFUNCTION("TO_PERCENT(C5)"),0.46228710462287104)</f>
        <v>0.4622871046</v>
      </c>
      <c r="D6" s="16"/>
      <c r="E6" s="18">
        <f>IFERROR(__xludf.DUMMYFUNCTION("TO_PERCENT(E5)"),0.5244299674267101)</f>
        <v>0.5244299674</v>
      </c>
      <c r="F6" s="16"/>
      <c r="G6" s="18">
        <f>IFERROR(__xludf.DUMMYFUNCTION("TO_PERCENT(G5)"),0.3741721854304636)</f>
        <v>0.3741721854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>
      <c r="A7" s="12" t="s">
        <v>11</v>
      </c>
      <c r="B7" s="13">
        <f>SUM(C7:G7)</f>
        <v>556</v>
      </c>
      <c r="C7" s="14">
        <v>221.0</v>
      </c>
      <c r="D7" s="14"/>
      <c r="E7" s="20">
        <v>146.0</v>
      </c>
      <c r="F7" s="20"/>
      <c r="G7" s="14">
        <v>189.0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hidden="1">
      <c r="A8" s="12"/>
      <c r="B8" s="16">
        <f t="shared" ref="B8:C8" si="2">DIVIDE(B7,B2)</f>
        <v>0.5450980392</v>
      </c>
      <c r="C8" s="16">
        <f t="shared" si="2"/>
        <v>0.5377128954</v>
      </c>
      <c r="D8" s="16"/>
      <c r="E8" s="16">
        <f>DIVIDE(E7,E2)</f>
        <v>0.4755700326</v>
      </c>
      <c r="F8" s="16"/>
      <c r="G8" s="16">
        <f>DIVIDE(G7,G2)</f>
        <v>0.6258278146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>
      <c r="A9" s="12"/>
      <c r="B9" s="18">
        <f>IFERROR(__xludf.DUMMYFUNCTION("TO_PERCENT(B8)"),0.5450980392156862)</f>
        <v>0.5450980392</v>
      </c>
      <c r="C9" s="18">
        <f>IFERROR(__xludf.DUMMYFUNCTION("TO_PERCENT(C8)"),0.537712895377129)</f>
        <v>0.5377128954</v>
      </c>
      <c r="D9" s="16"/>
      <c r="E9" s="18">
        <f>IFERROR(__xludf.DUMMYFUNCTION("TO_PERCENT(E8)"),0.4755700325732899)</f>
        <v>0.4755700326</v>
      </c>
      <c r="F9" s="16"/>
      <c r="G9" s="18">
        <f>IFERROR(__xludf.DUMMYFUNCTION("TO_PERCENT(G8)"),0.6258278145695364)</f>
        <v>0.6258278146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>
      <c r="A10" s="21" t="s">
        <v>12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>
      <c r="A11" s="21">
        <v>4.0</v>
      </c>
      <c r="B11" s="25">
        <f t="shared" ref="B11:B17" si="3">SUM(C11:G11)</f>
        <v>6</v>
      </c>
      <c r="C11" s="26"/>
      <c r="D11" s="26"/>
      <c r="E11" s="26">
        <v>6.0</v>
      </c>
      <c r="F11" s="26"/>
      <c r="G11" s="26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>
      <c r="A12" s="21">
        <v>5.0</v>
      </c>
      <c r="B12" s="25">
        <f t="shared" si="3"/>
        <v>80</v>
      </c>
      <c r="C12" s="26">
        <v>7.0</v>
      </c>
      <c r="D12" s="26"/>
      <c r="E12" s="26">
        <v>60.0</v>
      </c>
      <c r="F12" s="26"/>
      <c r="G12" s="26">
        <v>13.0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>
      <c r="A13" s="21">
        <v>6.0</v>
      </c>
      <c r="B13" s="25">
        <f t="shared" si="3"/>
        <v>252</v>
      </c>
      <c r="C13" s="26">
        <v>84.0</v>
      </c>
      <c r="D13" s="26"/>
      <c r="E13" s="26">
        <v>97.0</v>
      </c>
      <c r="F13" s="26"/>
      <c r="G13" s="26">
        <v>71.0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>
      <c r="A14" s="21">
        <v>7.0</v>
      </c>
      <c r="B14" s="25">
        <f t="shared" si="3"/>
        <v>465</v>
      </c>
      <c r="C14" s="29">
        <v>230.0</v>
      </c>
      <c r="D14" s="29"/>
      <c r="E14" s="29">
        <v>108.0</v>
      </c>
      <c r="F14" s="29"/>
      <c r="G14" s="29">
        <v>127.0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>
      <c r="A15" s="21">
        <v>8.0</v>
      </c>
      <c r="B15" s="25">
        <f t="shared" si="3"/>
        <v>158</v>
      </c>
      <c r="C15" s="26">
        <v>64.0</v>
      </c>
      <c r="D15" s="26"/>
      <c r="E15" s="26">
        <v>33.0</v>
      </c>
      <c r="F15" s="26"/>
      <c r="G15" s="26">
        <v>61.0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>
      <c r="A16" s="21">
        <v>9.0</v>
      </c>
      <c r="B16" s="25">
        <f t="shared" si="3"/>
        <v>56</v>
      </c>
      <c r="C16" s="26">
        <v>23.0</v>
      </c>
      <c r="D16" s="26"/>
      <c r="E16" s="26">
        <v>3.0</v>
      </c>
      <c r="F16" s="26"/>
      <c r="G16" s="26">
        <v>30.0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>
      <c r="A17" s="21">
        <v>10.0</v>
      </c>
      <c r="B17" s="25">
        <f t="shared" si="3"/>
        <v>3</v>
      </c>
      <c r="C17" s="26">
        <v>3.0</v>
      </c>
      <c r="D17" s="26"/>
      <c r="E17" s="26"/>
      <c r="F17" s="26"/>
      <c r="G17" s="26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>
      <c r="A18" s="31" t="s">
        <v>13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>
      <c r="A19" s="35" t="s">
        <v>14</v>
      </c>
      <c r="B19" s="32">
        <f t="shared" ref="B19:B27" si="4">SUM(C19:G19)</f>
        <v>300</v>
      </c>
      <c r="C19" s="36">
        <v>85.0</v>
      </c>
      <c r="D19" s="36"/>
      <c r="E19" s="36">
        <v>87.0</v>
      </c>
      <c r="F19" s="36"/>
      <c r="G19" s="29">
        <v>128.0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>
      <c r="A20" s="35" t="s">
        <v>15</v>
      </c>
      <c r="B20" s="32">
        <f t="shared" si="4"/>
        <v>290</v>
      </c>
      <c r="C20" s="36">
        <v>90.0</v>
      </c>
      <c r="D20" s="36"/>
      <c r="E20" s="29">
        <v>115.0</v>
      </c>
      <c r="F20" s="29"/>
      <c r="G20" s="36">
        <v>85.0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>
      <c r="A21" s="35" t="s">
        <v>16</v>
      </c>
      <c r="B21" s="32">
        <f t="shared" si="4"/>
        <v>209</v>
      </c>
      <c r="C21" s="29">
        <v>120.0</v>
      </c>
      <c r="D21" s="29"/>
      <c r="E21" s="36">
        <v>35.0</v>
      </c>
      <c r="F21" s="36"/>
      <c r="G21" s="36">
        <v>54.0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>
      <c r="A22" s="38" t="s">
        <v>17</v>
      </c>
      <c r="B22" s="32">
        <f t="shared" si="4"/>
        <v>117</v>
      </c>
      <c r="C22" s="36">
        <v>58.0</v>
      </c>
      <c r="D22" s="36"/>
      <c r="E22" s="36">
        <v>52.0</v>
      </c>
      <c r="F22" s="36"/>
      <c r="G22" s="36">
        <v>7.0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>
      <c r="A23" s="41" t="s">
        <v>18</v>
      </c>
      <c r="B23" s="32">
        <f t="shared" si="4"/>
        <v>42</v>
      </c>
      <c r="C23" s="36">
        <v>11.0</v>
      </c>
      <c r="D23" s="36"/>
      <c r="E23" s="36">
        <v>8.0</v>
      </c>
      <c r="F23" s="36"/>
      <c r="G23" s="36">
        <v>23.0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>
      <c r="A24" s="41" t="s">
        <v>19</v>
      </c>
      <c r="B24" s="32">
        <f t="shared" si="4"/>
        <v>24</v>
      </c>
      <c r="C24" s="36">
        <v>23.0</v>
      </c>
      <c r="D24" s="36"/>
      <c r="E24" s="36">
        <v>1.0</v>
      </c>
      <c r="F24" s="36"/>
      <c r="G24" s="36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>
      <c r="A25" s="38" t="s">
        <v>20</v>
      </c>
      <c r="B25" s="32">
        <f t="shared" si="4"/>
        <v>24</v>
      </c>
      <c r="C25" s="36">
        <v>17.0</v>
      </c>
      <c r="D25" s="36"/>
      <c r="E25" s="36">
        <v>6.0</v>
      </c>
      <c r="F25" s="36"/>
      <c r="G25" s="36">
        <v>1.0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>
      <c r="A26" s="41" t="s">
        <v>21</v>
      </c>
      <c r="B26" s="32">
        <f t="shared" si="4"/>
        <v>13</v>
      </c>
      <c r="C26" s="36">
        <v>7.0</v>
      </c>
      <c r="D26" s="36"/>
      <c r="E26" s="36">
        <v>2.0</v>
      </c>
      <c r="F26" s="36"/>
      <c r="G26" s="36">
        <v>4.0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>
      <c r="A27" s="41" t="s">
        <v>22</v>
      </c>
      <c r="B27" s="32">
        <f t="shared" si="4"/>
        <v>1</v>
      </c>
      <c r="C27" s="36"/>
      <c r="D27" s="36"/>
      <c r="E27" s="36">
        <v>1.0</v>
      </c>
      <c r="F27" s="36"/>
      <c r="G27" s="36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>
      <c r="A28" s="43" t="s">
        <v>23</v>
      </c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>
      <c r="A29" s="48" t="s">
        <v>24</v>
      </c>
      <c r="B29" s="49">
        <f t="shared" ref="B29:B30" si="5">SUM(C29:G29)</f>
        <v>772</v>
      </c>
      <c r="C29" s="47">
        <v>261.0</v>
      </c>
      <c r="D29" s="47"/>
      <c r="E29" s="47">
        <v>262.0</v>
      </c>
      <c r="F29" s="47"/>
      <c r="G29" s="47">
        <v>249.0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>
      <c r="A30" s="48" t="s">
        <v>25</v>
      </c>
      <c r="B30" s="49">
        <f t="shared" si="5"/>
        <v>248</v>
      </c>
      <c r="C30" s="47">
        <v>150.0</v>
      </c>
      <c r="D30" s="47"/>
      <c r="E30" s="47">
        <v>45.0</v>
      </c>
      <c r="F30" s="47"/>
      <c r="G30" s="47">
        <v>53.0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>
      <c r="A31" s="51" t="s">
        <v>26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>
      <c r="A32" s="55" t="s">
        <v>27</v>
      </c>
      <c r="B32" s="56">
        <f t="shared" ref="B32:B34" si="6">SUM(C32:G32)</f>
        <v>48</v>
      </c>
      <c r="C32" s="57">
        <v>40.0</v>
      </c>
      <c r="D32" s="57"/>
      <c r="E32" s="57">
        <v>7.0</v>
      </c>
      <c r="F32" s="57"/>
      <c r="G32" s="57">
        <v>1.0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>
      <c r="A33" s="55" t="s">
        <v>28</v>
      </c>
      <c r="B33" s="56">
        <f t="shared" si="6"/>
        <v>626</v>
      </c>
      <c r="C33" s="57">
        <v>263.0</v>
      </c>
      <c r="D33" s="57"/>
      <c r="E33" s="57">
        <v>174.0</v>
      </c>
      <c r="F33" s="57"/>
      <c r="G33" s="57">
        <v>189.0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>
      <c r="A34" s="55" t="s">
        <v>29</v>
      </c>
      <c r="B34" s="56">
        <f t="shared" si="6"/>
        <v>346</v>
      </c>
      <c r="C34" s="97">
        <v>108.0</v>
      </c>
      <c r="D34" s="57"/>
      <c r="E34" s="57">
        <v>126.0</v>
      </c>
      <c r="F34" s="57"/>
      <c r="G34" s="57">
        <v>112.0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>
      <c r="A35" s="59" t="s">
        <v>30</v>
      </c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</row>
    <row r="36">
      <c r="A36" s="63" t="s">
        <v>31</v>
      </c>
      <c r="B36" s="64">
        <f t="shared" ref="B36:B41" si="7">SUM(C36:G36)</f>
        <v>330</v>
      </c>
      <c r="C36" s="65">
        <v>19.0</v>
      </c>
      <c r="D36" s="65"/>
      <c r="E36" s="29">
        <v>303.0</v>
      </c>
      <c r="F36" s="29"/>
      <c r="G36" s="65">
        <v>8.0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</row>
    <row r="37">
      <c r="A37" s="63" t="s">
        <v>32</v>
      </c>
      <c r="B37" s="64">
        <f t="shared" si="7"/>
        <v>388</v>
      </c>
      <c r="C37" s="29">
        <v>373.0</v>
      </c>
      <c r="D37" s="29"/>
      <c r="E37" s="65">
        <v>1.0</v>
      </c>
      <c r="F37" s="65"/>
      <c r="G37" s="65">
        <v>14.0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>
      <c r="A38" s="68" t="s">
        <v>33</v>
      </c>
      <c r="B38" s="64">
        <f t="shared" si="7"/>
        <v>210</v>
      </c>
      <c r="C38" s="65">
        <v>19.0</v>
      </c>
      <c r="D38" s="65"/>
      <c r="E38" s="65">
        <v>2.0</v>
      </c>
      <c r="F38" s="65"/>
      <c r="G38" s="29">
        <v>189.0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</row>
    <row r="39">
      <c r="A39" s="68" t="s">
        <v>34</v>
      </c>
      <c r="B39" s="64">
        <f t="shared" si="7"/>
        <v>37</v>
      </c>
      <c r="C39" s="65"/>
      <c r="D39" s="65"/>
      <c r="E39" s="65">
        <v>1.0</v>
      </c>
      <c r="F39" s="65"/>
      <c r="G39" s="65">
        <v>36.0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>
      <c r="A40" s="63" t="s">
        <v>35</v>
      </c>
      <c r="B40" s="64">
        <f t="shared" si="7"/>
        <v>247</v>
      </c>
      <c r="C40" s="65">
        <f>SUM(C38:C39)</f>
        <v>19</v>
      </c>
      <c r="D40" s="65"/>
      <c r="E40" s="65">
        <f>SUM(E38:E39)</f>
        <v>3</v>
      </c>
      <c r="F40" s="65"/>
      <c r="G40" s="29">
        <f>SUM(G38:G39)</f>
        <v>225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>
      <c r="A41" s="63" t="s">
        <v>36</v>
      </c>
      <c r="B41" s="64">
        <f t="shared" si="7"/>
        <v>55</v>
      </c>
      <c r="C41" s="65"/>
      <c r="D41" s="65"/>
      <c r="E41" s="65"/>
      <c r="F41" s="65"/>
      <c r="G41" s="65">
        <v>55.0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>
      <c r="A42" s="71" t="s">
        <v>37</v>
      </c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</row>
    <row r="43">
      <c r="A43" s="75" t="s">
        <v>38</v>
      </c>
      <c r="B43" s="76">
        <f t="shared" ref="B43:B46" si="8">AVERAGE(C43:G43)</f>
        <v>165.1334497</v>
      </c>
      <c r="C43" s="77">
        <v>194.15304136253</v>
      </c>
      <c r="D43" s="77"/>
      <c r="E43" s="77">
        <v>165.902605863192</v>
      </c>
      <c r="F43" s="77"/>
      <c r="G43" s="77">
        <v>135.344701986754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</row>
    <row r="44">
      <c r="A44" s="75" t="s">
        <v>39</v>
      </c>
      <c r="B44" s="76">
        <f t="shared" si="8"/>
        <v>129</v>
      </c>
      <c r="C44" s="77">
        <v>129.0</v>
      </c>
      <c r="D44" s="77"/>
      <c r="E44" s="77">
        <v>129.0</v>
      </c>
      <c r="F44" s="77"/>
      <c r="G44" s="77">
        <v>129.0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</row>
    <row r="45">
      <c r="A45" s="75" t="s">
        <v>40</v>
      </c>
      <c r="B45" s="76">
        <f t="shared" si="8"/>
        <v>510.9666667</v>
      </c>
      <c r="C45" s="77">
        <v>598.4</v>
      </c>
      <c r="D45" s="77"/>
      <c r="E45" s="77">
        <v>353.3</v>
      </c>
      <c r="F45" s="77"/>
      <c r="G45" s="77">
        <v>581.2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>
      <c r="A46" s="75" t="s">
        <v>41</v>
      </c>
      <c r="B46" s="76">
        <f t="shared" si="8"/>
        <v>1.533333333</v>
      </c>
      <c r="C46" s="77">
        <v>0.0</v>
      </c>
      <c r="D46" s="77"/>
      <c r="E46" s="77">
        <v>2.3</v>
      </c>
      <c r="F46" s="77"/>
      <c r="G46" s="77">
        <v>2.3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>
      <c r="A47" s="79" t="s">
        <v>42</v>
      </c>
      <c r="B47" s="80"/>
      <c r="C47" s="81"/>
      <c r="D47" s="82" t="s">
        <v>43</v>
      </c>
      <c r="E47" s="81"/>
      <c r="F47" s="82" t="s">
        <v>44</v>
      </c>
      <c r="G47" s="81"/>
      <c r="H47" s="82" t="s">
        <v>43</v>
      </c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</row>
    <row r="48">
      <c r="A48" s="85"/>
      <c r="B48" s="85"/>
      <c r="C48" s="86" t="s">
        <v>114</v>
      </c>
      <c r="D48" s="86" t="s">
        <v>50</v>
      </c>
      <c r="E48" s="86" t="s">
        <v>129</v>
      </c>
      <c r="F48" s="86" t="s">
        <v>52</v>
      </c>
      <c r="G48" s="86" t="s">
        <v>130</v>
      </c>
      <c r="H48" s="86" t="s">
        <v>115</v>
      </c>
    </row>
    <row r="49">
      <c r="A49" s="85"/>
      <c r="B49" s="85"/>
      <c r="C49" s="86" t="s">
        <v>116</v>
      </c>
      <c r="D49" s="86" t="s">
        <v>131</v>
      </c>
      <c r="E49" s="86" t="s">
        <v>53</v>
      </c>
      <c r="F49" s="86" t="s">
        <v>54</v>
      </c>
      <c r="G49" s="86" t="s">
        <v>132</v>
      </c>
      <c r="H49" s="86" t="s">
        <v>58</v>
      </c>
    </row>
    <row r="50">
      <c r="A50" s="85"/>
      <c r="B50" s="85"/>
      <c r="C50" s="86" t="s">
        <v>60</v>
      </c>
      <c r="D50" s="86" t="s">
        <v>72</v>
      </c>
      <c r="E50" s="86" t="s">
        <v>133</v>
      </c>
      <c r="F50" s="86" t="s">
        <v>58</v>
      </c>
      <c r="G50" s="86" t="s">
        <v>134</v>
      </c>
      <c r="H50" s="86" t="s">
        <v>52</v>
      </c>
    </row>
    <row r="51">
      <c r="A51" s="85"/>
      <c r="B51" s="85"/>
      <c r="C51" s="86" t="s">
        <v>118</v>
      </c>
      <c r="D51" s="86" t="s">
        <v>69</v>
      </c>
      <c r="E51" s="86" t="s">
        <v>135</v>
      </c>
      <c r="F51" s="86"/>
      <c r="G51" s="86" t="s">
        <v>136</v>
      </c>
    </row>
    <row r="52">
      <c r="A52" s="85"/>
      <c r="B52" s="85"/>
      <c r="C52" s="86" t="s">
        <v>68</v>
      </c>
      <c r="D52" s="86"/>
      <c r="E52" s="86" t="s">
        <v>137</v>
      </c>
      <c r="F52" s="86"/>
      <c r="G52" s="86" t="s">
        <v>138</v>
      </c>
    </row>
    <row r="53">
      <c r="A53" s="85"/>
      <c r="B53" s="85"/>
      <c r="C53" s="86" t="s">
        <v>119</v>
      </c>
      <c r="D53" s="86"/>
      <c r="E53" s="86" t="s">
        <v>78</v>
      </c>
      <c r="F53" s="86"/>
      <c r="G53" s="86" t="s">
        <v>139</v>
      </c>
    </row>
    <row r="54">
      <c r="A54" s="85"/>
      <c r="B54" s="85"/>
      <c r="C54" s="86" t="s">
        <v>121</v>
      </c>
      <c r="D54" s="86"/>
      <c r="E54" s="86" t="s">
        <v>91</v>
      </c>
      <c r="F54" s="86"/>
      <c r="G54" s="86" t="s">
        <v>140</v>
      </c>
    </row>
    <row r="55">
      <c r="A55" s="85"/>
      <c r="B55" s="85"/>
      <c r="C55" s="86" t="s">
        <v>120</v>
      </c>
      <c r="D55" s="86"/>
      <c r="E55" s="86" t="s">
        <v>70</v>
      </c>
      <c r="F55" s="86"/>
      <c r="G55" s="86" t="s">
        <v>141</v>
      </c>
    </row>
    <row r="56">
      <c r="A56" s="85"/>
      <c r="B56" s="85"/>
      <c r="C56" s="86" t="s">
        <v>123</v>
      </c>
      <c r="D56" s="86"/>
      <c r="E56" s="86" t="s">
        <v>142</v>
      </c>
      <c r="F56" s="86"/>
      <c r="G56" s="86" t="s">
        <v>143</v>
      </c>
    </row>
    <row r="57">
      <c r="A57" s="85"/>
      <c r="B57" s="85"/>
      <c r="C57" s="86" t="s">
        <v>124</v>
      </c>
      <c r="D57" s="86"/>
      <c r="E57" s="86" t="s">
        <v>96</v>
      </c>
      <c r="F57" s="86"/>
      <c r="G57" s="85"/>
    </row>
    <row r="58">
      <c r="A58" s="85"/>
      <c r="B58" s="85"/>
      <c r="C58" s="86" t="s">
        <v>122</v>
      </c>
      <c r="D58" s="86"/>
      <c r="E58" s="86" t="s">
        <v>144</v>
      </c>
      <c r="F58" s="86"/>
      <c r="G58" s="85"/>
    </row>
    <row r="59">
      <c r="A59" s="85"/>
      <c r="B59" s="85"/>
      <c r="C59" s="86" t="s">
        <v>125</v>
      </c>
      <c r="D59" s="86"/>
      <c r="E59" s="86" t="s">
        <v>104</v>
      </c>
      <c r="F59" s="86"/>
      <c r="G59" s="85"/>
    </row>
    <row r="60">
      <c r="A60" s="85"/>
      <c r="B60" s="85"/>
      <c r="C60" s="86" t="s">
        <v>98</v>
      </c>
      <c r="D60" s="86"/>
      <c r="E60" s="86" t="s">
        <v>107</v>
      </c>
      <c r="F60" s="86"/>
      <c r="G60" s="85"/>
    </row>
    <row r="61">
      <c r="A61" s="85"/>
      <c r="B61" s="85"/>
      <c r="C61" s="86" t="s">
        <v>126</v>
      </c>
      <c r="D61" s="86"/>
      <c r="E61" s="85"/>
      <c r="F61" s="85"/>
      <c r="G61" s="85"/>
    </row>
    <row r="62">
      <c r="A62" s="85"/>
      <c r="B62" s="85"/>
      <c r="C62" s="86" t="s">
        <v>127</v>
      </c>
      <c r="D62" s="86"/>
      <c r="E62" s="85"/>
      <c r="F62" s="85"/>
      <c r="G62" s="85"/>
    </row>
    <row r="63">
      <c r="A63" s="85"/>
      <c r="B63" s="85"/>
      <c r="C63" s="86" t="s">
        <v>109</v>
      </c>
      <c r="D63" s="86"/>
      <c r="G63" s="85"/>
    </row>
    <row r="64">
      <c r="A64" s="85"/>
      <c r="B64" s="85"/>
      <c r="E64" s="85"/>
      <c r="F64" s="85"/>
      <c r="G64" s="85"/>
    </row>
    <row r="65">
      <c r="A65" s="89"/>
      <c r="B65" s="90"/>
      <c r="C65" s="91"/>
      <c r="D65" s="91"/>
      <c r="E65" s="87"/>
      <c r="F65" s="87"/>
      <c r="G65" s="87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</row>
    <row r="66">
      <c r="A66" s="92"/>
      <c r="B66" s="90"/>
      <c r="C66" s="91"/>
      <c r="D66" s="91"/>
      <c r="E66" s="87"/>
      <c r="F66" s="87"/>
      <c r="G66" s="87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</row>
    <row r="67">
      <c r="A67" s="92"/>
      <c r="B67" s="90"/>
      <c r="C67" s="91"/>
      <c r="D67" s="91"/>
      <c r="E67" s="87"/>
      <c r="F67" s="87"/>
      <c r="G67" s="87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</row>
    <row r="68">
      <c r="A68" s="92"/>
      <c r="B68" s="90"/>
      <c r="C68" s="91"/>
      <c r="D68" s="91"/>
      <c r="E68" s="91"/>
      <c r="F68" s="91"/>
      <c r="G68" s="87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</row>
    <row r="69">
      <c r="A69" s="92"/>
      <c r="B69" s="90"/>
      <c r="C69" s="91"/>
      <c r="D69" s="91"/>
      <c r="E69" s="87"/>
      <c r="F69" s="87"/>
      <c r="G69" s="87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</row>
    <row r="70">
      <c r="A70" s="92"/>
      <c r="B70" s="90"/>
      <c r="C70" s="91"/>
      <c r="D70" s="91"/>
      <c r="E70" s="87"/>
      <c r="F70" s="87"/>
      <c r="G70" s="87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>
      <c r="A71" s="92"/>
      <c r="B71" s="90"/>
      <c r="C71" s="91"/>
      <c r="D71" s="91"/>
      <c r="E71" s="87"/>
      <c r="F71" s="87"/>
      <c r="G71" s="87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</row>
    <row r="72">
      <c r="A72" s="92"/>
      <c r="B72" s="90"/>
      <c r="C72" s="91"/>
      <c r="D72" s="91"/>
      <c r="E72" s="91"/>
      <c r="F72" s="91"/>
      <c r="G72" s="87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</row>
    <row r="73">
      <c r="A73" s="92"/>
      <c r="B73" s="90"/>
      <c r="C73" s="91"/>
      <c r="D73" s="91"/>
      <c r="E73" s="91"/>
      <c r="F73" s="91"/>
      <c r="G73" s="91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</row>
    <row r="74">
      <c r="A74" s="92"/>
      <c r="B74" s="90"/>
      <c r="C74" s="91"/>
      <c r="D74" s="91"/>
      <c r="E74" s="91"/>
      <c r="F74" s="91"/>
      <c r="G74" s="91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</row>
    <row r="75">
      <c r="A75" s="92"/>
      <c r="B75" s="90"/>
      <c r="C75" s="91"/>
      <c r="D75" s="91"/>
      <c r="E75" s="87"/>
      <c r="F75" s="87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</row>
    <row r="76">
      <c r="A76" s="92"/>
      <c r="B76" s="90"/>
      <c r="C76" s="91"/>
      <c r="D76" s="91"/>
      <c r="E76" s="87"/>
      <c r="F76" s="87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</row>
    <row r="77">
      <c r="A77" s="92"/>
      <c r="B77" s="90"/>
      <c r="C77" s="91"/>
      <c r="D77" s="91"/>
      <c r="E77" s="91"/>
      <c r="F77" s="91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</row>
    <row r="78">
      <c r="A78" s="92"/>
      <c r="B78" s="90"/>
      <c r="C78" s="91"/>
      <c r="D78" s="91"/>
      <c r="E78" s="87"/>
      <c r="F78" s="87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</row>
    <row r="79">
      <c r="A79" s="92"/>
      <c r="B79" s="90"/>
      <c r="C79" s="91"/>
      <c r="D79" s="91"/>
      <c r="E79" s="91"/>
      <c r="F79" s="91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</row>
    <row r="80">
      <c r="A80" s="92"/>
      <c r="B80" s="90"/>
      <c r="C80" s="91"/>
      <c r="D80" s="91"/>
      <c r="E80" s="87"/>
      <c r="F80" s="87"/>
      <c r="G80" s="93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</row>
    <row r="81">
      <c r="A81" s="92"/>
      <c r="B81" s="90"/>
      <c r="C81" s="91"/>
      <c r="D81" s="91"/>
      <c r="E81" s="87"/>
      <c r="F81" s="87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>
      <c r="A82" s="92"/>
      <c r="B82" s="90"/>
      <c r="C82" s="91"/>
      <c r="D82" s="91"/>
      <c r="E82" s="87"/>
      <c r="F82" s="87"/>
      <c r="G82" s="93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  <row r="83">
      <c r="A83" s="92"/>
      <c r="B83" s="90"/>
      <c r="C83" s="91"/>
      <c r="D83" s="91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</row>
    <row r="84">
      <c r="A84" s="92"/>
      <c r="B84" s="90"/>
      <c r="C84" s="91"/>
      <c r="D84" s="91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</row>
    <row r="85">
      <c r="A85" s="92"/>
      <c r="B85" s="90"/>
      <c r="C85" s="87"/>
      <c r="D85" s="87"/>
      <c r="E85" s="93"/>
      <c r="F85" s="93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</row>
    <row r="86">
      <c r="A86" s="94"/>
      <c r="B86" s="95"/>
    </row>
    <row r="87">
      <c r="A87" s="94"/>
      <c r="B87" s="95"/>
    </row>
    <row r="88">
      <c r="A88" s="94"/>
      <c r="B88" s="95"/>
    </row>
    <row r="89">
      <c r="A89" s="94"/>
      <c r="B89" s="95"/>
    </row>
    <row r="90">
      <c r="A90" s="94"/>
      <c r="B90" s="95"/>
    </row>
    <row r="91">
      <c r="A91" s="94"/>
      <c r="B91" s="95"/>
    </row>
    <row r="92">
      <c r="A92" s="94"/>
      <c r="B92" s="95"/>
    </row>
    <row r="93">
      <c r="A93" s="94"/>
      <c r="B93" s="95"/>
    </row>
    <row r="94">
      <c r="A94" s="94"/>
      <c r="B94" s="95"/>
    </row>
    <row r="95">
      <c r="A95" s="94"/>
      <c r="B95" s="95"/>
    </row>
    <row r="96">
      <c r="A96" s="94"/>
      <c r="B96" s="95"/>
    </row>
    <row r="97">
      <c r="A97" s="94"/>
      <c r="B97" s="95"/>
    </row>
    <row r="98">
      <c r="A98" s="94"/>
      <c r="B98" s="95"/>
    </row>
    <row r="99">
      <c r="A99" s="94"/>
      <c r="B99" s="95"/>
    </row>
    <row r="100">
      <c r="A100" s="94"/>
      <c r="B100" s="95"/>
    </row>
    <row r="101">
      <c r="A101" s="94"/>
      <c r="B101" s="95"/>
    </row>
    <row r="102">
      <c r="A102" s="94"/>
      <c r="B102" s="95"/>
    </row>
    <row r="103">
      <c r="A103" s="94"/>
      <c r="B103" s="95"/>
    </row>
    <row r="104">
      <c r="A104" s="94"/>
      <c r="B104" s="95"/>
    </row>
    <row r="105">
      <c r="A105" s="94"/>
      <c r="B105" s="95"/>
    </row>
    <row r="106">
      <c r="A106" s="94"/>
      <c r="B106" s="95"/>
    </row>
    <row r="107">
      <c r="A107" s="94"/>
      <c r="B107" s="95"/>
    </row>
    <row r="108">
      <c r="A108" s="94"/>
      <c r="B108" s="95"/>
    </row>
    <row r="109">
      <c r="A109" s="94"/>
      <c r="B109" s="95"/>
    </row>
    <row r="110">
      <c r="A110" s="94"/>
      <c r="B110" s="95"/>
    </row>
    <row r="111">
      <c r="A111" s="94"/>
      <c r="B111" s="95"/>
    </row>
    <row r="112">
      <c r="A112" s="94"/>
      <c r="B112" s="95"/>
    </row>
    <row r="113">
      <c r="A113" s="94"/>
      <c r="B113" s="95"/>
    </row>
    <row r="114">
      <c r="A114" s="94"/>
      <c r="B114" s="95"/>
    </row>
    <row r="115">
      <c r="A115" s="94"/>
      <c r="B115" s="95"/>
    </row>
    <row r="116">
      <c r="A116" s="94"/>
      <c r="B116" s="95"/>
    </row>
    <row r="117">
      <c r="A117" s="94"/>
      <c r="B117" s="95"/>
    </row>
    <row r="118">
      <c r="A118" s="94"/>
      <c r="B118" s="95"/>
    </row>
    <row r="119">
      <c r="A119" s="94"/>
      <c r="B119" s="95"/>
    </row>
    <row r="120">
      <c r="A120" s="94"/>
      <c r="B120" s="95"/>
    </row>
    <row r="121">
      <c r="A121" s="94"/>
      <c r="B121" s="95"/>
    </row>
    <row r="122">
      <c r="A122" s="94"/>
      <c r="B122" s="95"/>
    </row>
    <row r="123">
      <c r="A123" s="94"/>
      <c r="B123" s="95"/>
    </row>
    <row r="124">
      <c r="A124" s="94"/>
      <c r="B124" s="95"/>
    </row>
    <row r="125">
      <c r="A125" s="94"/>
      <c r="B125" s="95"/>
    </row>
    <row r="126">
      <c r="A126" s="94"/>
      <c r="B126" s="95"/>
    </row>
    <row r="127">
      <c r="A127" s="94"/>
      <c r="B127" s="95"/>
    </row>
    <row r="128">
      <c r="A128" s="94"/>
      <c r="B128" s="95"/>
    </row>
    <row r="129">
      <c r="A129" s="94"/>
      <c r="B129" s="95"/>
    </row>
    <row r="130">
      <c r="A130" s="94"/>
      <c r="B130" s="95"/>
    </row>
    <row r="131">
      <c r="A131" s="94"/>
      <c r="B131" s="95"/>
    </row>
    <row r="132">
      <c r="A132" s="94"/>
      <c r="B132" s="95"/>
    </row>
    <row r="133">
      <c r="A133" s="94"/>
      <c r="B133" s="95"/>
    </row>
    <row r="134">
      <c r="A134" s="94"/>
      <c r="B134" s="95"/>
    </row>
    <row r="135">
      <c r="A135" s="94"/>
      <c r="B135" s="95"/>
    </row>
    <row r="136">
      <c r="A136" s="94"/>
      <c r="B136" s="95"/>
    </row>
    <row r="137">
      <c r="A137" s="94"/>
      <c r="B137" s="95"/>
    </row>
    <row r="138">
      <c r="A138" s="94"/>
      <c r="B138" s="95"/>
    </row>
    <row r="139">
      <c r="A139" s="94"/>
      <c r="B139" s="95"/>
    </row>
    <row r="140">
      <c r="A140" s="94"/>
      <c r="B140" s="95"/>
    </row>
    <row r="141">
      <c r="A141" s="94"/>
      <c r="B141" s="95"/>
    </row>
    <row r="142">
      <c r="A142" s="94"/>
      <c r="B142" s="95"/>
    </row>
    <row r="143">
      <c r="A143" s="94"/>
      <c r="B143" s="95"/>
    </row>
    <row r="144">
      <c r="A144" s="94"/>
      <c r="B144" s="95"/>
    </row>
    <row r="145">
      <c r="A145" s="94"/>
      <c r="B145" s="95"/>
    </row>
    <row r="146">
      <c r="A146" s="94"/>
      <c r="B146" s="95"/>
    </row>
    <row r="147">
      <c r="A147" s="94"/>
      <c r="B147" s="95"/>
    </row>
    <row r="148">
      <c r="A148" s="94"/>
      <c r="B148" s="95"/>
    </row>
    <row r="149">
      <c r="A149" s="94"/>
      <c r="B149" s="95"/>
    </row>
    <row r="150">
      <c r="A150" s="94"/>
      <c r="B150" s="95"/>
    </row>
    <row r="151">
      <c r="A151" s="94"/>
      <c r="B151" s="95"/>
    </row>
    <row r="152">
      <c r="A152" s="94"/>
      <c r="B152" s="95"/>
    </row>
    <row r="153">
      <c r="A153" s="94"/>
      <c r="B153" s="95"/>
    </row>
    <row r="154">
      <c r="A154" s="94"/>
      <c r="B154" s="95"/>
    </row>
    <row r="155">
      <c r="A155" s="94"/>
      <c r="B155" s="95"/>
    </row>
    <row r="156">
      <c r="A156" s="94"/>
      <c r="B156" s="95"/>
    </row>
    <row r="157">
      <c r="A157" s="94"/>
      <c r="B157" s="95"/>
    </row>
    <row r="158">
      <c r="A158" s="94"/>
      <c r="B158" s="95"/>
    </row>
    <row r="159">
      <c r="A159" s="94"/>
      <c r="B159" s="95"/>
    </row>
    <row r="160">
      <c r="A160" s="94"/>
      <c r="B160" s="95"/>
    </row>
    <row r="161">
      <c r="A161" s="94"/>
      <c r="B161" s="95"/>
    </row>
    <row r="162">
      <c r="A162" s="94"/>
      <c r="B162" s="95"/>
    </row>
    <row r="163">
      <c r="A163" s="94"/>
      <c r="B163" s="95"/>
    </row>
    <row r="164">
      <c r="A164" s="94"/>
      <c r="B164" s="95"/>
    </row>
    <row r="165">
      <c r="A165" s="94"/>
      <c r="B165" s="95"/>
    </row>
    <row r="166">
      <c r="A166" s="94"/>
      <c r="B166" s="95"/>
    </row>
    <row r="167">
      <c r="A167" s="94"/>
      <c r="B167" s="95"/>
    </row>
    <row r="168">
      <c r="A168" s="94"/>
      <c r="B168" s="95"/>
    </row>
    <row r="169">
      <c r="A169" s="94"/>
      <c r="B169" s="95"/>
    </row>
    <row r="170">
      <c r="A170" s="94"/>
      <c r="B170" s="95"/>
    </row>
    <row r="171">
      <c r="A171" s="94"/>
      <c r="B171" s="95"/>
    </row>
    <row r="172">
      <c r="A172" s="94"/>
      <c r="B172" s="95"/>
    </row>
    <row r="173">
      <c r="A173" s="94"/>
      <c r="B173" s="95"/>
    </row>
    <row r="174">
      <c r="A174" s="94"/>
      <c r="B174" s="95"/>
    </row>
    <row r="175">
      <c r="A175" s="94"/>
      <c r="B175" s="95"/>
    </row>
    <row r="176">
      <c r="A176" s="94"/>
      <c r="B176" s="95"/>
    </row>
    <row r="177">
      <c r="A177" s="94"/>
      <c r="B177" s="95"/>
    </row>
    <row r="178">
      <c r="A178" s="94"/>
      <c r="B178" s="95"/>
    </row>
    <row r="179">
      <c r="A179" s="94"/>
      <c r="B179" s="95"/>
    </row>
    <row r="180">
      <c r="A180" s="94"/>
      <c r="B180" s="95"/>
    </row>
    <row r="181">
      <c r="A181" s="94"/>
      <c r="B181" s="95"/>
    </row>
    <row r="182">
      <c r="A182" s="94"/>
      <c r="B182" s="95"/>
    </row>
    <row r="183">
      <c r="A183" s="94"/>
      <c r="B183" s="95"/>
    </row>
    <row r="184">
      <c r="A184" s="94"/>
      <c r="B184" s="95"/>
    </row>
    <row r="185">
      <c r="A185" s="94"/>
      <c r="B185" s="95"/>
    </row>
    <row r="186">
      <c r="A186" s="94"/>
      <c r="B186" s="95"/>
    </row>
    <row r="187">
      <c r="A187" s="94"/>
      <c r="B187" s="95"/>
    </row>
    <row r="188">
      <c r="A188" s="94"/>
      <c r="B188" s="95"/>
    </row>
    <row r="189">
      <c r="A189" s="94"/>
      <c r="B189" s="95"/>
    </row>
    <row r="190">
      <c r="A190" s="94"/>
      <c r="B190" s="95"/>
    </row>
    <row r="191">
      <c r="A191" s="94"/>
      <c r="B191" s="95"/>
    </row>
    <row r="192">
      <c r="A192" s="94"/>
      <c r="B192" s="95"/>
    </row>
    <row r="193">
      <c r="A193" s="94"/>
      <c r="B193" s="95"/>
    </row>
    <row r="194">
      <c r="A194" s="94"/>
      <c r="B194" s="95"/>
    </row>
    <row r="195">
      <c r="A195" s="94"/>
      <c r="B195" s="95"/>
    </row>
    <row r="196">
      <c r="A196" s="94"/>
      <c r="B196" s="95"/>
    </row>
    <row r="197">
      <c r="A197" s="94"/>
      <c r="B197" s="95"/>
    </row>
    <row r="198">
      <c r="A198" s="94"/>
      <c r="B198" s="95"/>
    </row>
    <row r="199">
      <c r="A199" s="94"/>
      <c r="B199" s="95"/>
    </row>
    <row r="200">
      <c r="A200" s="94"/>
      <c r="B200" s="95"/>
    </row>
    <row r="201">
      <c r="A201" s="94"/>
      <c r="B201" s="95"/>
    </row>
    <row r="202">
      <c r="A202" s="94"/>
      <c r="B202" s="95"/>
    </row>
    <row r="203">
      <c r="A203" s="94"/>
      <c r="B203" s="95"/>
    </row>
    <row r="204">
      <c r="A204" s="94"/>
      <c r="B204" s="95"/>
    </row>
    <row r="205">
      <c r="A205" s="94"/>
      <c r="B205" s="95"/>
    </row>
    <row r="206">
      <c r="A206" s="94"/>
      <c r="B206" s="95"/>
    </row>
    <row r="207">
      <c r="A207" s="94"/>
      <c r="B207" s="95"/>
    </row>
    <row r="208">
      <c r="A208" s="94"/>
      <c r="B208" s="95"/>
    </row>
    <row r="209">
      <c r="A209" s="94"/>
      <c r="B209" s="95"/>
    </row>
    <row r="210">
      <c r="A210" s="94"/>
      <c r="B210" s="95"/>
    </row>
    <row r="211">
      <c r="A211" s="94"/>
      <c r="B211" s="95"/>
    </row>
    <row r="212">
      <c r="A212" s="94"/>
      <c r="B212" s="95"/>
    </row>
    <row r="213">
      <c r="A213" s="94"/>
      <c r="B213" s="95"/>
    </row>
    <row r="214">
      <c r="A214" s="94"/>
      <c r="B214" s="95"/>
    </row>
    <row r="215">
      <c r="A215" s="94"/>
      <c r="B215" s="95"/>
    </row>
    <row r="216">
      <c r="A216" s="94"/>
      <c r="B216" s="95"/>
    </row>
    <row r="217">
      <c r="A217" s="94"/>
      <c r="B217" s="95"/>
    </row>
    <row r="218">
      <c r="A218" s="94"/>
      <c r="B218" s="95"/>
    </row>
    <row r="219">
      <c r="A219" s="94"/>
      <c r="B219" s="95"/>
    </row>
    <row r="220">
      <c r="A220" s="94"/>
      <c r="B220" s="95"/>
    </row>
    <row r="221">
      <c r="A221" s="94"/>
      <c r="B221" s="95"/>
    </row>
    <row r="222">
      <c r="A222" s="94"/>
      <c r="B222" s="95"/>
    </row>
    <row r="223">
      <c r="A223" s="94"/>
      <c r="B223" s="95"/>
    </row>
    <row r="224">
      <c r="A224" s="94"/>
      <c r="B224" s="95"/>
    </row>
    <row r="225">
      <c r="A225" s="94"/>
      <c r="B225" s="95"/>
    </row>
    <row r="226">
      <c r="A226" s="94"/>
      <c r="B226" s="95"/>
    </row>
    <row r="227">
      <c r="A227" s="94"/>
      <c r="B227" s="95"/>
    </row>
    <row r="228">
      <c r="A228" s="94"/>
      <c r="B228" s="95"/>
    </row>
    <row r="229">
      <c r="A229" s="94"/>
      <c r="B229" s="95"/>
    </row>
    <row r="230">
      <c r="A230" s="94"/>
      <c r="B230" s="95"/>
    </row>
    <row r="231">
      <c r="A231" s="94"/>
      <c r="B231" s="95"/>
    </row>
    <row r="232">
      <c r="A232" s="94"/>
      <c r="B232" s="95"/>
    </row>
    <row r="233">
      <c r="A233" s="94"/>
      <c r="B233" s="95"/>
    </row>
    <row r="234">
      <c r="A234" s="94"/>
      <c r="B234" s="95"/>
    </row>
    <row r="235">
      <c r="A235" s="94"/>
      <c r="B235" s="95"/>
    </row>
    <row r="236">
      <c r="A236" s="94"/>
      <c r="B236" s="95"/>
    </row>
    <row r="237">
      <c r="A237" s="94"/>
      <c r="B237" s="95"/>
    </row>
    <row r="238">
      <c r="A238" s="94"/>
      <c r="B238" s="95"/>
    </row>
    <row r="239">
      <c r="A239" s="94"/>
      <c r="B239" s="95"/>
    </row>
    <row r="240">
      <c r="A240" s="94"/>
      <c r="B240" s="95"/>
    </row>
    <row r="241">
      <c r="A241" s="94"/>
      <c r="B241" s="95"/>
    </row>
    <row r="242">
      <c r="A242" s="94"/>
      <c r="B242" s="95"/>
    </row>
    <row r="243">
      <c r="A243" s="94"/>
      <c r="B243" s="95"/>
    </row>
    <row r="244">
      <c r="A244" s="94"/>
      <c r="B244" s="95"/>
    </row>
    <row r="245">
      <c r="A245" s="94"/>
      <c r="B245" s="95"/>
    </row>
    <row r="246">
      <c r="A246" s="94"/>
      <c r="B246" s="95"/>
    </row>
    <row r="247">
      <c r="A247" s="94"/>
      <c r="B247" s="95"/>
    </row>
    <row r="248">
      <c r="A248" s="94"/>
      <c r="B248" s="95"/>
    </row>
    <row r="249">
      <c r="A249" s="94"/>
      <c r="B249" s="95"/>
    </row>
    <row r="250">
      <c r="A250" s="94"/>
      <c r="B250" s="95"/>
    </row>
    <row r="251">
      <c r="A251" s="94"/>
      <c r="B251" s="95"/>
    </row>
    <row r="252">
      <c r="A252" s="94"/>
      <c r="B252" s="95"/>
    </row>
    <row r="253">
      <c r="A253" s="94"/>
      <c r="B253" s="95"/>
    </row>
    <row r="254">
      <c r="A254" s="94"/>
      <c r="B254" s="95"/>
    </row>
    <row r="255">
      <c r="A255" s="94"/>
      <c r="B255" s="95"/>
    </row>
    <row r="256">
      <c r="A256" s="94"/>
      <c r="B256" s="95"/>
    </row>
    <row r="257">
      <c r="A257" s="94"/>
      <c r="B257" s="95"/>
    </row>
    <row r="258">
      <c r="A258" s="94"/>
      <c r="B258" s="95"/>
    </row>
    <row r="259">
      <c r="A259" s="94"/>
      <c r="B259" s="95"/>
    </row>
    <row r="260">
      <c r="A260" s="94"/>
      <c r="B260" s="95"/>
    </row>
    <row r="261">
      <c r="A261" s="94"/>
      <c r="B261" s="95"/>
    </row>
    <row r="262">
      <c r="A262" s="94"/>
      <c r="B262" s="95"/>
    </row>
    <row r="263">
      <c r="A263" s="94"/>
      <c r="B263" s="95"/>
    </row>
    <row r="264">
      <c r="A264" s="94"/>
      <c r="B264" s="95"/>
    </row>
    <row r="265">
      <c r="A265" s="94"/>
      <c r="B265" s="95"/>
    </row>
    <row r="266">
      <c r="A266" s="94"/>
      <c r="B266" s="95"/>
    </row>
    <row r="267">
      <c r="A267" s="94"/>
      <c r="B267" s="95"/>
    </row>
    <row r="268">
      <c r="A268" s="94"/>
      <c r="B268" s="95"/>
    </row>
    <row r="269">
      <c r="A269" s="94"/>
      <c r="B269" s="95"/>
    </row>
    <row r="270">
      <c r="A270" s="94"/>
      <c r="B270" s="95"/>
    </row>
    <row r="271">
      <c r="A271" s="94"/>
      <c r="B271" s="95"/>
    </row>
    <row r="272">
      <c r="A272" s="94"/>
      <c r="B272" s="95"/>
    </row>
    <row r="273">
      <c r="A273" s="94"/>
      <c r="B273" s="95"/>
    </row>
    <row r="274">
      <c r="A274" s="94"/>
      <c r="B274" s="95"/>
    </row>
    <row r="275">
      <c r="A275" s="94"/>
      <c r="B275" s="95"/>
    </row>
    <row r="276">
      <c r="A276" s="94"/>
      <c r="B276" s="95"/>
    </row>
    <row r="277">
      <c r="A277" s="94"/>
      <c r="B277" s="95"/>
    </row>
    <row r="278">
      <c r="A278" s="94"/>
      <c r="B278" s="95"/>
    </row>
    <row r="279">
      <c r="A279" s="94"/>
      <c r="B279" s="95"/>
    </row>
    <row r="280">
      <c r="A280" s="94"/>
      <c r="B280" s="95"/>
    </row>
    <row r="281">
      <c r="A281" s="94"/>
      <c r="B281" s="95"/>
    </row>
    <row r="282">
      <c r="A282" s="94"/>
      <c r="B282" s="95"/>
    </row>
    <row r="283">
      <c r="A283" s="94"/>
      <c r="B283" s="95"/>
    </row>
    <row r="284">
      <c r="A284" s="94"/>
      <c r="B284" s="95"/>
    </row>
    <row r="285">
      <c r="A285" s="94"/>
      <c r="B285" s="95"/>
    </row>
    <row r="286">
      <c r="A286" s="94"/>
      <c r="B286" s="95"/>
    </row>
    <row r="287">
      <c r="A287" s="94"/>
      <c r="B287" s="95"/>
    </row>
    <row r="288">
      <c r="A288" s="94"/>
      <c r="B288" s="95"/>
    </row>
    <row r="289">
      <c r="A289" s="94"/>
      <c r="B289" s="95"/>
    </row>
    <row r="290">
      <c r="A290" s="94"/>
      <c r="B290" s="95"/>
    </row>
    <row r="291">
      <c r="A291" s="94"/>
      <c r="B291" s="95"/>
    </row>
    <row r="292">
      <c r="A292" s="94"/>
      <c r="B292" s="95"/>
    </row>
    <row r="293">
      <c r="A293" s="94"/>
      <c r="B293" s="95"/>
    </row>
    <row r="294">
      <c r="A294" s="94"/>
      <c r="B294" s="95"/>
    </row>
    <row r="295">
      <c r="A295" s="94"/>
      <c r="B295" s="95"/>
    </row>
    <row r="296">
      <c r="A296" s="94"/>
      <c r="B296" s="95"/>
    </row>
    <row r="297">
      <c r="A297" s="94"/>
      <c r="B297" s="95"/>
    </row>
    <row r="298">
      <c r="A298" s="94"/>
      <c r="B298" s="95"/>
    </row>
    <row r="299">
      <c r="A299" s="94"/>
      <c r="B299" s="95"/>
    </row>
    <row r="300">
      <c r="A300" s="94"/>
      <c r="B300" s="95"/>
    </row>
    <row r="301">
      <c r="A301" s="94"/>
      <c r="B301" s="95"/>
    </row>
    <row r="302">
      <c r="A302" s="94"/>
      <c r="B302" s="95"/>
    </row>
    <row r="303">
      <c r="A303" s="94"/>
      <c r="B303" s="95"/>
    </row>
    <row r="304">
      <c r="A304" s="94"/>
      <c r="B304" s="95"/>
    </row>
    <row r="305">
      <c r="A305" s="94"/>
      <c r="B305" s="95"/>
    </row>
    <row r="306">
      <c r="A306" s="94"/>
      <c r="B306" s="95"/>
    </row>
    <row r="307">
      <c r="A307" s="94"/>
      <c r="B307" s="95"/>
    </row>
    <row r="308">
      <c r="A308" s="94"/>
      <c r="B308" s="95"/>
    </row>
    <row r="309">
      <c r="A309" s="94"/>
      <c r="B309" s="95"/>
    </row>
    <row r="310">
      <c r="A310" s="94"/>
      <c r="B310" s="95"/>
    </row>
    <row r="311">
      <c r="A311" s="94"/>
      <c r="B311" s="95"/>
    </row>
    <row r="312">
      <c r="A312" s="94"/>
      <c r="B312" s="95"/>
    </row>
    <row r="313">
      <c r="A313" s="94"/>
      <c r="B313" s="95"/>
    </row>
    <row r="314">
      <c r="A314" s="94"/>
      <c r="B314" s="95"/>
    </row>
    <row r="315">
      <c r="A315" s="94"/>
      <c r="B315" s="95"/>
    </row>
    <row r="316">
      <c r="A316" s="94"/>
      <c r="B316" s="95"/>
    </row>
    <row r="317">
      <c r="A317" s="94"/>
      <c r="B317" s="95"/>
    </row>
    <row r="318">
      <c r="A318" s="94"/>
      <c r="B318" s="95"/>
    </row>
    <row r="319">
      <c r="A319" s="94"/>
      <c r="B319" s="95"/>
    </row>
    <row r="320">
      <c r="A320" s="94"/>
      <c r="B320" s="95"/>
    </row>
    <row r="321">
      <c r="A321" s="94"/>
      <c r="B321" s="95"/>
    </row>
    <row r="322">
      <c r="A322" s="94"/>
      <c r="B322" s="95"/>
    </row>
    <row r="323">
      <c r="A323" s="94"/>
      <c r="B323" s="95"/>
    </row>
    <row r="324">
      <c r="A324" s="94"/>
      <c r="B324" s="95"/>
    </row>
    <row r="325">
      <c r="A325" s="94"/>
      <c r="B325" s="95"/>
    </row>
    <row r="326">
      <c r="A326" s="94"/>
      <c r="B326" s="95"/>
    </row>
    <row r="327">
      <c r="A327" s="94"/>
      <c r="B327" s="95"/>
    </row>
    <row r="328">
      <c r="A328" s="94"/>
      <c r="B328" s="95"/>
    </row>
    <row r="329">
      <c r="A329" s="94"/>
      <c r="B329" s="95"/>
    </row>
    <row r="330">
      <c r="A330" s="94"/>
      <c r="B330" s="95"/>
    </row>
    <row r="331">
      <c r="A331" s="94"/>
      <c r="B331" s="95"/>
    </row>
    <row r="332">
      <c r="A332" s="94"/>
      <c r="B332" s="95"/>
    </row>
    <row r="333">
      <c r="A333" s="94"/>
      <c r="B333" s="95"/>
    </row>
    <row r="334">
      <c r="A334" s="94"/>
      <c r="B334" s="95"/>
    </row>
    <row r="335">
      <c r="A335" s="94"/>
      <c r="B335" s="95"/>
    </row>
    <row r="336">
      <c r="A336" s="94"/>
      <c r="B336" s="95"/>
    </row>
    <row r="337">
      <c r="A337" s="94"/>
      <c r="B337" s="95"/>
    </row>
    <row r="338">
      <c r="A338" s="94"/>
      <c r="B338" s="95"/>
    </row>
    <row r="339">
      <c r="A339" s="94"/>
      <c r="B339" s="95"/>
    </row>
    <row r="340">
      <c r="A340" s="94"/>
      <c r="B340" s="95"/>
    </row>
    <row r="341">
      <c r="A341" s="94"/>
      <c r="B341" s="95"/>
    </row>
    <row r="342">
      <c r="A342" s="94"/>
      <c r="B342" s="95"/>
    </row>
    <row r="343">
      <c r="A343" s="94"/>
      <c r="B343" s="95"/>
    </row>
    <row r="344">
      <c r="A344" s="94"/>
      <c r="B344" s="95"/>
    </row>
    <row r="345">
      <c r="A345" s="94"/>
      <c r="B345" s="95"/>
    </row>
    <row r="346">
      <c r="A346" s="94"/>
      <c r="B346" s="95"/>
    </row>
    <row r="347">
      <c r="A347" s="94"/>
      <c r="B347" s="95"/>
    </row>
    <row r="348">
      <c r="A348" s="94"/>
      <c r="B348" s="95"/>
    </row>
    <row r="349">
      <c r="A349" s="94"/>
      <c r="B349" s="95"/>
    </row>
    <row r="350">
      <c r="A350" s="94"/>
      <c r="B350" s="95"/>
    </row>
    <row r="351">
      <c r="A351" s="94"/>
      <c r="B351" s="95"/>
    </row>
    <row r="352">
      <c r="A352" s="94"/>
      <c r="B352" s="95"/>
    </row>
    <row r="353">
      <c r="A353" s="94"/>
      <c r="B353" s="95"/>
    </row>
    <row r="354">
      <c r="A354" s="94"/>
      <c r="B354" s="95"/>
    </row>
    <row r="355">
      <c r="A355" s="94"/>
      <c r="B355" s="95"/>
    </row>
    <row r="356">
      <c r="A356" s="94"/>
      <c r="B356" s="95"/>
    </row>
    <row r="357">
      <c r="A357" s="94"/>
      <c r="B357" s="95"/>
    </row>
    <row r="358">
      <c r="A358" s="94"/>
      <c r="B358" s="95"/>
    </row>
    <row r="359">
      <c r="A359" s="94"/>
      <c r="B359" s="95"/>
    </row>
    <row r="360">
      <c r="A360" s="94"/>
      <c r="B360" s="95"/>
    </row>
    <row r="361">
      <c r="A361" s="94"/>
      <c r="B361" s="95"/>
    </row>
    <row r="362">
      <c r="A362" s="94"/>
      <c r="B362" s="95"/>
    </row>
    <row r="363">
      <c r="A363" s="94"/>
      <c r="B363" s="95"/>
    </row>
    <row r="364">
      <c r="A364" s="94"/>
      <c r="B364" s="95"/>
    </row>
    <row r="365">
      <c r="A365" s="94"/>
      <c r="B365" s="95"/>
    </row>
    <row r="366">
      <c r="A366" s="94"/>
      <c r="B366" s="95"/>
    </row>
    <row r="367">
      <c r="A367" s="94"/>
      <c r="B367" s="95"/>
    </row>
    <row r="368">
      <c r="A368" s="94"/>
      <c r="B368" s="95"/>
    </row>
    <row r="369">
      <c r="A369" s="94"/>
      <c r="B369" s="95"/>
    </row>
    <row r="370">
      <c r="A370" s="94"/>
      <c r="B370" s="95"/>
    </row>
    <row r="371">
      <c r="A371" s="94"/>
      <c r="B371" s="95"/>
    </row>
    <row r="372">
      <c r="A372" s="94"/>
      <c r="B372" s="95"/>
    </row>
    <row r="373">
      <c r="A373" s="94"/>
      <c r="B373" s="95"/>
    </row>
    <row r="374">
      <c r="A374" s="94"/>
      <c r="B374" s="95"/>
    </row>
    <row r="375">
      <c r="A375" s="94"/>
      <c r="B375" s="95"/>
    </row>
    <row r="376">
      <c r="A376" s="94"/>
      <c r="B376" s="95"/>
    </row>
    <row r="377">
      <c r="A377" s="94"/>
      <c r="B377" s="95"/>
    </row>
    <row r="378">
      <c r="A378" s="94"/>
      <c r="B378" s="95"/>
    </row>
    <row r="379">
      <c r="A379" s="94"/>
      <c r="B379" s="95"/>
    </row>
    <row r="380">
      <c r="A380" s="94"/>
      <c r="B380" s="95"/>
    </row>
    <row r="381">
      <c r="A381" s="94"/>
      <c r="B381" s="95"/>
    </row>
    <row r="382">
      <c r="A382" s="94"/>
      <c r="B382" s="95"/>
    </row>
    <row r="383">
      <c r="A383" s="94"/>
      <c r="B383" s="95"/>
    </row>
    <row r="384">
      <c r="A384" s="94"/>
      <c r="B384" s="95"/>
    </row>
    <row r="385">
      <c r="A385" s="94"/>
      <c r="B385" s="95"/>
    </row>
    <row r="386">
      <c r="A386" s="94"/>
      <c r="B386" s="95"/>
    </row>
    <row r="387">
      <c r="A387" s="94"/>
      <c r="B387" s="95"/>
    </row>
    <row r="388">
      <c r="A388" s="94"/>
      <c r="B388" s="95"/>
    </row>
    <row r="389">
      <c r="A389" s="94"/>
      <c r="B389" s="95"/>
    </row>
    <row r="390">
      <c r="A390" s="94"/>
      <c r="B390" s="95"/>
    </row>
    <row r="391">
      <c r="A391" s="94"/>
      <c r="B391" s="95"/>
    </row>
    <row r="392">
      <c r="A392" s="94"/>
      <c r="B392" s="95"/>
    </row>
    <row r="393">
      <c r="A393" s="94"/>
      <c r="B393" s="95"/>
    </row>
    <row r="394">
      <c r="A394" s="94"/>
      <c r="B394" s="95"/>
    </row>
    <row r="395">
      <c r="A395" s="94"/>
      <c r="B395" s="95"/>
    </row>
    <row r="396">
      <c r="A396" s="94"/>
      <c r="B396" s="95"/>
    </row>
    <row r="397">
      <c r="A397" s="94"/>
      <c r="B397" s="95"/>
    </row>
    <row r="398">
      <c r="A398" s="94"/>
      <c r="B398" s="95"/>
    </row>
    <row r="399">
      <c r="A399" s="94"/>
      <c r="B399" s="95"/>
    </row>
    <row r="400">
      <c r="A400" s="94"/>
      <c r="B400" s="95"/>
    </row>
    <row r="401">
      <c r="A401" s="94"/>
      <c r="B401" s="95"/>
    </row>
    <row r="402">
      <c r="A402" s="94"/>
      <c r="B402" s="95"/>
    </row>
    <row r="403">
      <c r="A403" s="94"/>
      <c r="B403" s="95"/>
    </row>
    <row r="404">
      <c r="A404" s="94"/>
      <c r="B404" s="95"/>
    </row>
    <row r="405">
      <c r="A405" s="94"/>
      <c r="B405" s="95"/>
    </row>
    <row r="406">
      <c r="A406" s="94"/>
      <c r="B406" s="95"/>
    </row>
    <row r="407">
      <c r="A407" s="94"/>
      <c r="B407" s="95"/>
    </row>
    <row r="408">
      <c r="A408" s="94"/>
      <c r="B408" s="95"/>
    </row>
    <row r="409">
      <c r="A409" s="94"/>
      <c r="B409" s="95"/>
    </row>
    <row r="410">
      <c r="A410" s="94"/>
      <c r="B410" s="95"/>
    </row>
    <row r="411">
      <c r="A411" s="94"/>
      <c r="B411" s="95"/>
    </row>
    <row r="412">
      <c r="A412" s="94"/>
      <c r="B412" s="95"/>
    </row>
    <row r="413">
      <c r="A413" s="94"/>
      <c r="B413" s="95"/>
    </row>
    <row r="414">
      <c r="A414" s="94"/>
      <c r="B414" s="95"/>
    </row>
    <row r="415">
      <c r="A415" s="94"/>
      <c r="B415" s="95"/>
    </row>
    <row r="416">
      <c r="A416" s="94"/>
      <c r="B416" s="95"/>
    </row>
    <row r="417">
      <c r="A417" s="94"/>
      <c r="B417" s="95"/>
    </row>
    <row r="418">
      <c r="A418" s="94"/>
      <c r="B418" s="95"/>
    </row>
    <row r="419">
      <c r="A419" s="94"/>
      <c r="B419" s="95"/>
    </row>
    <row r="420">
      <c r="A420" s="94"/>
      <c r="B420" s="95"/>
    </row>
    <row r="421">
      <c r="A421" s="94"/>
      <c r="B421" s="95"/>
    </row>
    <row r="422">
      <c r="A422" s="94"/>
      <c r="B422" s="95"/>
    </row>
    <row r="423">
      <c r="A423" s="94"/>
      <c r="B423" s="95"/>
    </row>
    <row r="424">
      <c r="A424" s="94"/>
      <c r="B424" s="95"/>
    </row>
    <row r="425">
      <c r="A425" s="94"/>
      <c r="B425" s="95"/>
    </row>
    <row r="426">
      <c r="A426" s="94"/>
      <c r="B426" s="95"/>
    </row>
    <row r="427">
      <c r="A427" s="94"/>
      <c r="B427" s="95"/>
    </row>
    <row r="428">
      <c r="A428" s="94"/>
      <c r="B428" s="95"/>
    </row>
    <row r="429">
      <c r="A429" s="94"/>
      <c r="B429" s="95"/>
    </row>
    <row r="430">
      <c r="A430" s="94"/>
      <c r="B430" s="95"/>
    </row>
    <row r="431">
      <c r="A431" s="94"/>
      <c r="B431" s="95"/>
    </row>
    <row r="432">
      <c r="A432" s="94"/>
      <c r="B432" s="95"/>
    </row>
    <row r="433">
      <c r="A433" s="94"/>
      <c r="B433" s="95"/>
    </row>
    <row r="434">
      <c r="A434" s="94"/>
      <c r="B434" s="95"/>
    </row>
    <row r="435">
      <c r="A435" s="94"/>
      <c r="B435" s="95"/>
    </row>
    <row r="436">
      <c r="A436" s="94"/>
      <c r="B436" s="95"/>
    </row>
    <row r="437">
      <c r="A437" s="94"/>
      <c r="B437" s="95"/>
    </row>
    <row r="438">
      <c r="A438" s="94"/>
      <c r="B438" s="95"/>
    </row>
    <row r="439">
      <c r="A439" s="94"/>
      <c r="B439" s="95"/>
    </row>
    <row r="440">
      <c r="A440" s="94"/>
      <c r="B440" s="95"/>
    </row>
    <row r="441">
      <c r="A441" s="94"/>
      <c r="B441" s="95"/>
    </row>
    <row r="442">
      <c r="A442" s="94"/>
      <c r="B442" s="95"/>
    </row>
    <row r="443">
      <c r="A443" s="94"/>
      <c r="B443" s="95"/>
    </row>
    <row r="444">
      <c r="A444" s="94"/>
      <c r="B444" s="95"/>
    </row>
    <row r="445">
      <c r="A445" s="94"/>
      <c r="B445" s="95"/>
    </row>
    <row r="446">
      <c r="A446" s="94"/>
      <c r="B446" s="95"/>
    </row>
    <row r="447">
      <c r="A447" s="94"/>
      <c r="B447" s="95"/>
    </row>
    <row r="448">
      <c r="A448" s="94"/>
      <c r="B448" s="95"/>
    </row>
    <row r="449">
      <c r="A449" s="94"/>
      <c r="B449" s="95"/>
    </row>
    <row r="450">
      <c r="A450" s="94"/>
      <c r="B450" s="95"/>
    </row>
    <row r="451">
      <c r="A451" s="94"/>
      <c r="B451" s="95"/>
    </row>
    <row r="452">
      <c r="A452" s="94"/>
      <c r="B452" s="95"/>
    </row>
    <row r="453">
      <c r="A453" s="94"/>
      <c r="B453" s="95"/>
    </row>
    <row r="454">
      <c r="A454" s="94"/>
      <c r="B454" s="95"/>
    </row>
    <row r="455">
      <c r="A455" s="94"/>
      <c r="B455" s="95"/>
    </row>
    <row r="456">
      <c r="A456" s="94"/>
      <c r="B456" s="95"/>
    </row>
    <row r="457">
      <c r="A457" s="94"/>
      <c r="B457" s="95"/>
    </row>
    <row r="458">
      <c r="A458" s="94"/>
      <c r="B458" s="95"/>
    </row>
    <row r="459">
      <c r="A459" s="94"/>
      <c r="B459" s="95"/>
    </row>
    <row r="460">
      <c r="A460" s="94"/>
      <c r="B460" s="95"/>
    </row>
    <row r="461">
      <c r="A461" s="94"/>
      <c r="B461" s="95"/>
    </row>
    <row r="462">
      <c r="A462" s="94"/>
      <c r="B462" s="95"/>
    </row>
    <row r="463">
      <c r="A463" s="94"/>
      <c r="B463" s="95"/>
    </row>
    <row r="464">
      <c r="A464" s="94"/>
      <c r="B464" s="95"/>
    </row>
    <row r="465">
      <c r="A465" s="94"/>
      <c r="B465" s="95"/>
    </row>
    <row r="466">
      <c r="A466" s="94"/>
      <c r="B466" s="95"/>
    </row>
    <row r="467">
      <c r="A467" s="94"/>
      <c r="B467" s="95"/>
    </row>
    <row r="468">
      <c r="A468" s="94"/>
      <c r="B468" s="95"/>
    </row>
    <row r="469">
      <c r="A469" s="94"/>
      <c r="B469" s="95"/>
    </row>
    <row r="470">
      <c r="A470" s="94"/>
      <c r="B470" s="95"/>
    </row>
    <row r="471">
      <c r="A471" s="94"/>
      <c r="B471" s="95"/>
    </row>
    <row r="472">
      <c r="A472" s="94"/>
      <c r="B472" s="95"/>
    </row>
    <row r="473">
      <c r="A473" s="94"/>
      <c r="B473" s="95"/>
    </row>
    <row r="474">
      <c r="A474" s="94"/>
      <c r="B474" s="95"/>
    </row>
    <row r="475">
      <c r="A475" s="94"/>
      <c r="B475" s="95"/>
    </row>
    <row r="476">
      <c r="A476" s="94"/>
      <c r="B476" s="95"/>
    </row>
    <row r="477">
      <c r="A477" s="94"/>
      <c r="B477" s="95"/>
    </row>
    <row r="478">
      <c r="A478" s="94"/>
      <c r="B478" s="95"/>
    </row>
    <row r="479">
      <c r="A479" s="94"/>
      <c r="B479" s="95"/>
    </row>
    <row r="480">
      <c r="A480" s="94"/>
      <c r="B480" s="95"/>
    </row>
    <row r="481">
      <c r="A481" s="94"/>
      <c r="B481" s="95"/>
    </row>
    <row r="482">
      <c r="A482" s="94"/>
      <c r="B482" s="95"/>
    </row>
    <row r="483">
      <c r="A483" s="94"/>
      <c r="B483" s="95"/>
    </row>
    <row r="484">
      <c r="A484" s="94"/>
      <c r="B484" s="95"/>
    </row>
    <row r="485">
      <c r="A485" s="94"/>
      <c r="B485" s="95"/>
    </row>
    <row r="486">
      <c r="A486" s="94"/>
      <c r="B486" s="95"/>
    </row>
    <row r="487">
      <c r="A487" s="94"/>
      <c r="B487" s="95"/>
    </row>
    <row r="488">
      <c r="A488" s="94"/>
      <c r="B488" s="95"/>
    </row>
    <row r="489">
      <c r="A489" s="94"/>
      <c r="B489" s="95"/>
    </row>
    <row r="490">
      <c r="A490" s="94"/>
      <c r="B490" s="95"/>
    </row>
    <row r="491">
      <c r="A491" s="94"/>
      <c r="B491" s="95"/>
    </row>
    <row r="492">
      <c r="A492" s="94"/>
      <c r="B492" s="95"/>
    </row>
    <row r="493">
      <c r="A493" s="94"/>
      <c r="B493" s="95"/>
    </row>
    <row r="494">
      <c r="A494" s="94"/>
      <c r="B494" s="95"/>
    </row>
    <row r="495">
      <c r="A495" s="94"/>
      <c r="B495" s="95"/>
    </row>
    <row r="496">
      <c r="A496" s="94"/>
      <c r="B496" s="95"/>
    </row>
    <row r="497">
      <c r="A497" s="94"/>
      <c r="B497" s="95"/>
    </row>
    <row r="498">
      <c r="A498" s="94"/>
      <c r="B498" s="95"/>
    </row>
    <row r="499">
      <c r="A499" s="94"/>
      <c r="B499" s="95"/>
    </row>
    <row r="500">
      <c r="A500" s="94"/>
      <c r="B500" s="95"/>
    </row>
    <row r="501">
      <c r="A501" s="94"/>
      <c r="B501" s="95"/>
    </row>
    <row r="502">
      <c r="A502" s="94"/>
      <c r="B502" s="95"/>
    </row>
    <row r="503">
      <c r="A503" s="94"/>
      <c r="B503" s="95"/>
    </row>
    <row r="504">
      <c r="A504" s="94"/>
      <c r="B504" s="95"/>
    </row>
    <row r="505">
      <c r="A505" s="94"/>
      <c r="B505" s="95"/>
    </row>
    <row r="506">
      <c r="A506" s="94"/>
      <c r="B506" s="95"/>
    </row>
    <row r="507">
      <c r="A507" s="94"/>
      <c r="B507" s="95"/>
    </row>
    <row r="508">
      <c r="A508" s="94"/>
      <c r="B508" s="95"/>
    </row>
    <row r="509">
      <c r="A509" s="94"/>
      <c r="B509" s="95"/>
    </row>
    <row r="510">
      <c r="A510" s="94"/>
      <c r="B510" s="95"/>
    </row>
    <row r="511">
      <c r="A511" s="94"/>
      <c r="B511" s="95"/>
    </row>
    <row r="512">
      <c r="A512" s="94"/>
      <c r="B512" s="95"/>
    </row>
    <row r="513">
      <c r="A513" s="94"/>
      <c r="B513" s="95"/>
    </row>
    <row r="514">
      <c r="A514" s="94"/>
      <c r="B514" s="95"/>
    </row>
    <row r="515">
      <c r="A515" s="94"/>
      <c r="B515" s="95"/>
    </row>
    <row r="516">
      <c r="A516" s="94"/>
      <c r="B516" s="95"/>
    </row>
    <row r="517">
      <c r="A517" s="94"/>
      <c r="B517" s="95"/>
    </row>
    <row r="518">
      <c r="A518" s="94"/>
      <c r="B518" s="95"/>
    </row>
    <row r="519">
      <c r="A519" s="94"/>
      <c r="B519" s="95"/>
    </row>
    <row r="520">
      <c r="A520" s="94"/>
      <c r="B520" s="95"/>
    </row>
    <row r="521">
      <c r="A521" s="94"/>
      <c r="B521" s="95"/>
    </row>
    <row r="522">
      <c r="A522" s="94"/>
      <c r="B522" s="95"/>
    </row>
    <row r="523">
      <c r="A523" s="94"/>
      <c r="B523" s="95"/>
    </row>
    <row r="524">
      <c r="A524" s="94"/>
      <c r="B524" s="95"/>
    </row>
    <row r="525">
      <c r="A525" s="94"/>
      <c r="B525" s="95"/>
    </row>
    <row r="526">
      <c r="A526" s="94"/>
      <c r="B526" s="95"/>
    </row>
    <row r="527">
      <c r="A527" s="94"/>
      <c r="B527" s="95"/>
    </row>
    <row r="528">
      <c r="A528" s="94"/>
      <c r="B528" s="95"/>
    </row>
    <row r="529">
      <c r="A529" s="94"/>
      <c r="B529" s="95"/>
    </row>
    <row r="530">
      <c r="A530" s="94"/>
      <c r="B530" s="95"/>
    </row>
    <row r="531">
      <c r="A531" s="94"/>
      <c r="B531" s="95"/>
    </row>
    <row r="532">
      <c r="A532" s="94"/>
      <c r="B532" s="95"/>
    </row>
    <row r="533">
      <c r="A533" s="94"/>
      <c r="B533" s="95"/>
    </row>
    <row r="534">
      <c r="A534" s="94"/>
      <c r="B534" s="95"/>
    </row>
    <row r="535">
      <c r="A535" s="94"/>
      <c r="B535" s="95"/>
    </row>
    <row r="536">
      <c r="A536" s="94"/>
      <c r="B536" s="95"/>
    </row>
    <row r="537">
      <c r="A537" s="94"/>
      <c r="B537" s="95"/>
    </row>
    <row r="538">
      <c r="A538" s="94"/>
      <c r="B538" s="95"/>
    </row>
    <row r="539">
      <c r="A539" s="94"/>
      <c r="B539" s="95"/>
    </row>
    <row r="540">
      <c r="A540" s="94"/>
      <c r="B540" s="95"/>
    </row>
    <row r="541">
      <c r="A541" s="94"/>
      <c r="B541" s="95"/>
    </row>
    <row r="542">
      <c r="A542" s="94"/>
      <c r="B542" s="95"/>
    </row>
    <row r="543">
      <c r="A543" s="94"/>
      <c r="B543" s="95"/>
    </row>
    <row r="544">
      <c r="A544" s="94"/>
      <c r="B544" s="95"/>
    </row>
    <row r="545">
      <c r="A545" s="94"/>
      <c r="B545" s="95"/>
    </row>
    <row r="546">
      <c r="A546" s="94"/>
      <c r="B546" s="95"/>
    </row>
    <row r="547">
      <c r="A547" s="94"/>
      <c r="B547" s="95"/>
    </row>
    <row r="548">
      <c r="A548" s="94"/>
      <c r="B548" s="95"/>
    </row>
    <row r="549">
      <c r="A549" s="94"/>
      <c r="B549" s="95"/>
    </row>
    <row r="550">
      <c r="A550" s="94"/>
      <c r="B550" s="95"/>
    </row>
    <row r="551">
      <c r="A551" s="94"/>
      <c r="B551" s="95"/>
    </row>
    <row r="552">
      <c r="A552" s="94"/>
      <c r="B552" s="95"/>
    </row>
    <row r="553">
      <c r="A553" s="94"/>
      <c r="B553" s="95"/>
    </row>
    <row r="554">
      <c r="A554" s="94"/>
      <c r="B554" s="95"/>
    </row>
    <row r="555">
      <c r="A555" s="94"/>
      <c r="B555" s="95"/>
    </row>
    <row r="556">
      <c r="A556" s="94"/>
      <c r="B556" s="95"/>
    </row>
    <row r="557">
      <c r="A557" s="94"/>
      <c r="B557" s="95"/>
    </row>
    <row r="558">
      <c r="A558" s="94"/>
      <c r="B558" s="95"/>
    </row>
    <row r="559">
      <c r="A559" s="94"/>
      <c r="B559" s="95"/>
    </row>
    <row r="560">
      <c r="A560" s="94"/>
      <c r="B560" s="95"/>
    </row>
    <row r="561">
      <c r="A561" s="94"/>
      <c r="B561" s="95"/>
    </row>
    <row r="562">
      <c r="A562" s="94"/>
      <c r="B562" s="95"/>
    </row>
    <row r="563">
      <c r="A563" s="94"/>
      <c r="B563" s="95"/>
    </row>
    <row r="564">
      <c r="A564" s="94"/>
      <c r="B564" s="95"/>
    </row>
    <row r="565">
      <c r="A565" s="94"/>
      <c r="B565" s="95"/>
    </row>
    <row r="566">
      <c r="A566" s="94"/>
      <c r="B566" s="95"/>
    </row>
    <row r="567">
      <c r="A567" s="94"/>
      <c r="B567" s="95"/>
    </row>
    <row r="568">
      <c r="A568" s="94"/>
      <c r="B568" s="95"/>
    </row>
    <row r="569">
      <c r="A569" s="94"/>
      <c r="B569" s="95"/>
    </row>
    <row r="570">
      <c r="A570" s="94"/>
      <c r="B570" s="95"/>
    </row>
    <row r="571">
      <c r="A571" s="94"/>
      <c r="B571" s="95"/>
    </row>
    <row r="572">
      <c r="A572" s="94"/>
      <c r="B572" s="95"/>
    </row>
    <row r="573">
      <c r="A573" s="94"/>
      <c r="B573" s="95"/>
    </row>
    <row r="574">
      <c r="A574" s="94"/>
      <c r="B574" s="95"/>
    </row>
    <row r="575">
      <c r="A575" s="94"/>
      <c r="B575" s="95"/>
    </row>
    <row r="576">
      <c r="A576" s="94"/>
      <c r="B576" s="95"/>
    </row>
    <row r="577">
      <c r="A577" s="94"/>
      <c r="B577" s="95"/>
    </row>
    <row r="578">
      <c r="A578" s="94"/>
      <c r="B578" s="95"/>
    </row>
    <row r="579">
      <c r="A579" s="94"/>
      <c r="B579" s="95"/>
    </row>
    <row r="580">
      <c r="A580" s="94"/>
      <c r="B580" s="95"/>
    </row>
    <row r="581">
      <c r="A581" s="94"/>
      <c r="B581" s="95"/>
    </row>
    <row r="582">
      <c r="A582" s="94"/>
      <c r="B582" s="95"/>
    </row>
    <row r="583">
      <c r="A583" s="94"/>
      <c r="B583" s="95"/>
    </row>
    <row r="584">
      <c r="A584" s="94"/>
      <c r="B584" s="95"/>
    </row>
    <row r="585">
      <c r="A585" s="94"/>
      <c r="B585" s="95"/>
    </row>
    <row r="586">
      <c r="A586" s="94"/>
      <c r="B586" s="95"/>
    </row>
    <row r="587">
      <c r="A587" s="94"/>
      <c r="B587" s="95"/>
    </row>
    <row r="588">
      <c r="A588" s="94"/>
      <c r="B588" s="95"/>
    </row>
    <row r="589">
      <c r="A589" s="94"/>
      <c r="B589" s="95"/>
    </row>
    <row r="590">
      <c r="A590" s="94"/>
      <c r="B590" s="95"/>
    </row>
    <row r="591">
      <c r="A591" s="94"/>
      <c r="B591" s="95"/>
    </row>
    <row r="592">
      <c r="A592" s="94"/>
      <c r="B592" s="95"/>
    </row>
    <row r="593">
      <c r="A593" s="94"/>
      <c r="B593" s="95"/>
    </row>
    <row r="594">
      <c r="A594" s="94"/>
      <c r="B594" s="95"/>
    </row>
    <row r="595">
      <c r="A595" s="94"/>
      <c r="B595" s="95"/>
    </row>
    <row r="596">
      <c r="A596" s="94"/>
      <c r="B596" s="95"/>
    </row>
    <row r="597">
      <c r="A597" s="94"/>
      <c r="B597" s="95"/>
    </row>
    <row r="598">
      <c r="A598" s="94"/>
      <c r="B598" s="95"/>
    </row>
    <row r="599">
      <c r="A599" s="94"/>
      <c r="B599" s="95"/>
    </row>
    <row r="600">
      <c r="A600" s="94"/>
      <c r="B600" s="95"/>
    </row>
    <row r="601">
      <c r="A601" s="94"/>
      <c r="B601" s="95"/>
    </row>
    <row r="602">
      <c r="A602" s="94"/>
      <c r="B602" s="95"/>
    </row>
    <row r="603">
      <c r="A603" s="94"/>
      <c r="B603" s="95"/>
    </row>
    <row r="604">
      <c r="A604" s="94"/>
      <c r="B604" s="95"/>
    </row>
    <row r="605">
      <c r="A605" s="94"/>
      <c r="B605" s="95"/>
    </row>
    <row r="606">
      <c r="A606" s="94"/>
      <c r="B606" s="95"/>
    </row>
    <row r="607">
      <c r="A607" s="94"/>
      <c r="B607" s="95"/>
    </row>
    <row r="608">
      <c r="A608" s="94"/>
      <c r="B608" s="95"/>
    </row>
    <row r="609">
      <c r="A609" s="94"/>
      <c r="B609" s="95"/>
    </row>
    <row r="610">
      <c r="A610" s="94"/>
      <c r="B610" s="95"/>
    </row>
    <row r="611">
      <c r="A611" s="94"/>
      <c r="B611" s="95"/>
    </row>
    <row r="612">
      <c r="A612" s="94"/>
      <c r="B612" s="95"/>
    </row>
    <row r="613">
      <c r="A613" s="94"/>
      <c r="B613" s="95"/>
    </row>
    <row r="614">
      <c r="A614" s="94"/>
      <c r="B614" s="95"/>
    </row>
    <row r="615">
      <c r="A615" s="94"/>
      <c r="B615" s="95"/>
    </row>
    <row r="616">
      <c r="A616" s="94"/>
      <c r="B616" s="95"/>
    </row>
    <row r="617">
      <c r="A617" s="94"/>
      <c r="B617" s="95"/>
    </row>
    <row r="618">
      <c r="A618" s="94"/>
      <c r="B618" s="95"/>
    </row>
    <row r="619">
      <c r="A619" s="94"/>
      <c r="B619" s="95"/>
    </row>
    <row r="620">
      <c r="A620" s="94"/>
      <c r="B620" s="95"/>
    </row>
    <row r="621">
      <c r="A621" s="94"/>
      <c r="B621" s="95"/>
    </row>
    <row r="622">
      <c r="A622" s="94"/>
      <c r="B622" s="95"/>
    </row>
    <row r="623">
      <c r="A623" s="94"/>
      <c r="B623" s="95"/>
    </row>
    <row r="624">
      <c r="A624" s="94"/>
      <c r="B624" s="95"/>
    </row>
    <row r="625">
      <c r="A625" s="94"/>
      <c r="B625" s="95"/>
    </row>
    <row r="626">
      <c r="A626" s="94"/>
      <c r="B626" s="95"/>
    </row>
    <row r="627">
      <c r="A627" s="94"/>
      <c r="B627" s="95"/>
    </row>
    <row r="628">
      <c r="A628" s="94"/>
      <c r="B628" s="95"/>
    </row>
    <row r="629">
      <c r="A629" s="94"/>
      <c r="B629" s="95"/>
    </row>
    <row r="630">
      <c r="A630" s="94"/>
      <c r="B630" s="95"/>
    </row>
    <row r="631">
      <c r="A631" s="94"/>
      <c r="B631" s="95"/>
    </row>
    <row r="632">
      <c r="A632" s="94"/>
      <c r="B632" s="95"/>
    </row>
    <row r="633">
      <c r="A633" s="94"/>
      <c r="B633" s="95"/>
    </row>
    <row r="634">
      <c r="A634" s="94"/>
      <c r="B634" s="95"/>
    </row>
    <row r="635">
      <c r="A635" s="94"/>
      <c r="B635" s="95"/>
    </row>
    <row r="636">
      <c r="A636" s="94"/>
      <c r="B636" s="95"/>
    </row>
    <row r="637">
      <c r="A637" s="94"/>
      <c r="B637" s="95"/>
    </row>
    <row r="638">
      <c r="A638" s="94"/>
      <c r="B638" s="95"/>
    </row>
    <row r="639">
      <c r="A639" s="94"/>
      <c r="B639" s="95"/>
    </row>
    <row r="640">
      <c r="A640" s="94"/>
      <c r="B640" s="95"/>
    </row>
    <row r="641">
      <c r="A641" s="94"/>
      <c r="B641" s="95"/>
    </row>
    <row r="642">
      <c r="A642" s="94"/>
      <c r="B642" s="95"/>
    </row>
    <row r="643">
      <c r="A643" s="94"/>
      <c r="B643" s="95"/>
    </row>
    <row r="644">
      <c r="A644" s="94"/>
      <c r="B644" s="95"/>
    </row>
    <row r="645">
      <c r="A645" s="94"/>
      <c r="B645" s="95"/>
    </row>
    <row r="646">
      <c r="A646" s="94"/>
      <c r="B646" s="95"/>
    </row>
    <row r="647">
      <c r="A647" s="94"/>
      <c r="B647" s="95"/>
    </row>
    <row r="648">
      <c r="A648" s="94"/>
      <c r="B648" s="95"/>
    </row>
    <row r="649">
      <c r="A649" s="94"/>
      <c r="B649" s="95"/>
    </row>
    <row r="650">
      <c r="A650" s="94"/>
      <c r="B650" s="95"/>
    </row>
    <row r="651">
      <c r="A651" s="94"/>
      <c r="B651" s="95"/>
    </row>
    <row r="652">
      <c r="A652" s="94"/>
      <c r="B652" s="95"/>
    </row>
    <row r="653">
      <c r="A653" s="94"/>
      <c r="B653" s="95"/>
    </row>
    <row r="654">
      <c r="A654" s="94"/>
      <c r="B654" s="95"/>
    </row>
    <row r="655">
      <c r="A655" s="94"/>
      <c r="B655" s="95"/>
    </row>
    <row r="656">
      <c r="A656" s="94"/>
      <c r="B656" s="95"/>
    </row>
    <row r="657">
      <c r="A657" s="94"/>
      <c r="B657" s="95"/>
    </row>
    <row r="658">
      <c r="A658" s="94"/>
      <c r="B658" s="95"/>
    </row>
    <row r="659">
      <c r="A659" s="94"/>
      <c r="B659" s="95"/>
    </row>
    <row r="660">
      <c r="A660" s="94"/>
      <c r="B660" s="95"/>
    </row>
    <row r="661">
      <c r="A661" s="94"/>
      <c r="B661" s="95"/>
    </row>
    <row r="662">
      <c r="A662" s="94"/>
      <c r="B662" s="95"/>
    </row>
    <row r="663">
      <c r="A663" s="94"/>
      <c r="B663" s="95"/>
    </row>
    <row r="664">
      <c r="A664" s="94"/>
      <c r="B664" s="95"/>
    </row>
    <row r="665">
      <c r="A665" s="94"/>
      <c r="B665" s="95"/>
    </row>
    <row r="666">
      <c r="A666" s="94"/>
      <c r="B666" s="95"/>
    </row>
    <row r="667">
      <c r="A667" s="94"/>
      <c r="B667" s="95"/>
    </row>
    <row r="668">
      <c r="A668" s="94"/>
      <c r="B668" s="95"/>
    </row>
    <row r="669">
      <c r="A669" s="94"/>
      <c r="B669" s="95"/>
    </row>
    <row r="670">
      <c r="A670" s="94"/>
      <c r="B670" s="95"/>
    </row>
    <row r="671">
      <c r="A671" s="94"/>
      <c r="B671" s="95"/>
    </row>
    <row r="672">
      <c r="A672" s="94"/>
      <c r="B672" s="95"/>
    </row>
    <row r="673">
      <c r="A673" s="94"/>
      <c r="B673" s="95"/>
    </row>
    <row r="674">
      <c r="A674" s="94"/>
      <c r="B674" s="95"/>
    </row>
    <row r="675">
      <c r="A675" s="94"/>
      <c r="B675" s="95"/>
    </row>
    <row r="676">
      <c r="A676" s="94"/>
      <c r="B676" s="95"/>
    </row>
    <row r="677">
      <c r="A677" s="94"/>
      <c r="B677" s="95"/>
    </row>
    <row r="678">
      <c r="A678" s="94"/>
      <c r="B678" s="95"/>
    </row>
    <row r="679">
      <c r="A679" s="94"/>
      <c r="B679" s="95"/>
    </row>
    <row r="680">
      <c r="A680" s="94"/>
      <c r="B680" s="95"/>
    </row>
    <row r="681">
      <c r="A681" s="94"/>
      <c r="B681" s="95"/>
    </row>
    <row r="682">
      <c r="A682" s="94"/>
      <c r="B682" s="95"/>
    </row>
    <row r="683">
      <c r="A683" s="94"/>
      <c r="B683" s="95"/>
    </row>
    <row r="684">
      <c r="A684" s="94"/>
      <c r="B684" s="95"/>
    </row>
    <row r="685">
      <c r="A685" s="94"/>
      <c r="B685" s="95"/>
    </row>
    <row r="686">
      <c r="A686" s="94"/>
      <c r="B686" s="95"/>
    </row>
    <row r="687">
      <c r="A687" s="94"/>
      <c r="B687" s="95"/>
    </row>
    <row r="688">
      <c r="A688" s="94"/>
      <c r="B688" s="95"/>
    </row>
    <row r="689">
      <c r="A689" s="94"/>
      <c r="B689" s="95"/>
    </row>
    <row r="690">
      <c r="A690" s="94"/>
      <c r="B690" s="95"/>
    </row>
    <row r="691">
      <c r="A691" s="94"/>
      <c r="B691" s="95"/>
    </row>
    <row r="692">
      <c r="A692" s="94"/>
      <c r="B692" s="95"/>
    </row>
    <row r="693">
      <c r="A693" s="94"/>
      <c r="B693" s="95"/>
    </row>
    <row r="694">
      <c r="A694" s="94"/>
      <c r="B694" s="95"/>
    </row>
    <row r="695">
      <c r="A695" s="94"/>
      <c r="B695" s="95"/>
    </row>
    <row r="696">
      <c r="A696" s="94"/>
      <c r="B696" s="95"/>
    </row>
    <row r="697">
      <c r="A697" s="94"/>
      <c r="B697" s="95"/>
    </row>
    <row r="698">
      <c r="A698" s="94"/>
      <c r="B698" s="95"/>
    </row>
    <row r="699">
      <c r="A699" s="94"/>
      <c r="B699" s="95"/>
    </row>
    <row r="700">
      <c r="A700" s="94"/>
      <c r="B700" s="95"/>
    </row>
    <row r="701">
      <c r="A701" s="94"/>
      <c r="B701" s="95"/>
    </row>
    <row r="702">
      <c r="A702" s="94"/>
      <c r="B702" s="95"/>
    </row>
    <row r="703">
      <c r="A703" s="94"/>
      <c r="B703" s="95"/>
    </row>
    <row r="704">
      <c r="A704" s="94"/>
      <c r="B704" s="95"/>
    </row>
    <row r="705">
      <c r="A705" s="94"/>
      <c r="B705" s="95"/>
    </row>
    <row r="706">
      <c r="A706" s="94"/>
      <c r="B706" s="95"/>
    </row>
    <row r="707">
      <c r="A707" s="94"/>
      <c r="B707" s="95"/>
    </row>
    <row r="708">
      <c r="A708" s="94"/>
      <c r="B708" s="95"/>
    </row>
    <row r="709">
      <c r="A709" s="94"/>
      <c r="B709" s="95"/>
    </row>
    <row r="710">
      <c r="A710" s="94"/>
      <c r="B710" s="95"/>
    </row>
    <row r="711">
      <c r="A711" s="94"/>
      <c r="B711" s="95"/>
    </row>
    <row r="712">
      <c r="A712" s="94"/>
      <c r="B712" s="95"/>
    </row>
    <row r="713">
      <c r="A713" s="94"/>
      <c r="B713" s="95"/>
    </row>
    <row r="714">
      <c r="A714" s="94"/>
      <c r="B714" s="95"/>
    </row>
    <row r="715">
      <c r="A715" s="94"/>
      <c r="B715" s="95"/>
    </row>
    <row r="716">
      <c r="A716" s="94"/>
      <c r="B716" s="95"/>
    </row>
    <row r="717">
      <c r="A717" s="94"/>
      <c r="B717" s="95"/>
    </row>
    <row r="718">
      <c r="A718" s="94"/>
      <c r="B718" s="95"/>
    </row>
    <row r="719">
      <c r="A719" s="94"/>
      <c r="B719" s="95"/>
    </row>
    <row r="720">
      <c r="A720" s="94"/>
      <c r="B720" s="95"/>
    </row>
    <row r="721">
      <c r="A721" s="94"/>
      <c r="B721" s="95"/>
    </row>
    <row r="722">
      <c r="A722" s="94"/>
      <c r="B722" s="95"/>
    </row>
    <row r="723">
      <c r="A723" s="94"/>
      <c r="B723" s="95"/>
    </row>
    <row r="724">
      <c r="A724" s="94"/>
      <c r="B724" s="95"/>
    </row>
    <row r="725">
      <c r="A725" s="94"/>
      <c r="B725" s="95"/>
    </row>
    <row r="726">
      <c r="A726" s="94"/>
      <c r="B726" s="95"/>
    </row>
    <row r="727">
      <c r="A727" s="94"/>
      <c r="B727" s="95"/>
    </row>
    <row r="728">
      <c r="A728" s="94"/>
      <c r="B728" s="95"/>
    </row>
    <row r="729">
      <c r="A729" s="94"/>
      <c r="B729" s="95"/>
    </row>
    <row r="730">
      <c r="A730" s="94"/>
      <c r="B730" s="95"/>
    </row>
    <row r="731">
      <c r="A731" s="94"/>
      <c r="B731" s="95"/>
    </row>
    <row r="732">
      <c r="A732" s="94"/>
      <c r="B732" s="95"/>
    </row>
    <row r="733">
      <c r="A733" s="94"/>
      <c r="B733" s="95"/>
    </row>
    <row r="734">
      <c r="A734" s="94"/>
      <c r="B734" s="95"/>
    </row>
    <row r="735">
      <c r="A735" s="94"/>
      <c r="B735" s="95"/>
    </row>
    <row r="736">
      <c r="A736" s="94"/>
      <c r="B736" s="95"/>
    </row>
    <row r="737">
      <c r="A737" s="94"/>
      <c r="B737" s="95"/>
    </row>
    <row r="738">
      <c r="A738" s="94"/>
      <c r="B738" s="95"/>
    </row>
    <row r="739">
      <c r="A739" s="94"/>
      <c r="B739" s="95"/>
    </row>
    <row r="740">
      <c r="A740" s="94"/>
      <c r="B740" s="95"/>
    </row>
    <row r="741">
      <c r="A741" s="94"/>
      <c r="B741" s="95"/>
    </row>
    <row r="742">
      <c r="A742" s="94"/>
      <c r="B742" s="95"/>
    </row>
    <row r="743">
      <c r="A743" s="94"/>
      <c r="B743" s="95"/>
    </row>
    <row r="744">
      <c r="A744" s="94"/>
      <c r="B744" s="95"/>
    </row>
    <row r="745">
      <c r="A745" s="94"/>
      <c r="B745" s="95"/>
    </row>
    <row r="746">
      <c r="A746" s="94"/>
      <c r="B746" s="95"/>
    </row>
    <row r="747">
      <c r="A747" s="94"/>
      <c r="B747" s="95"/>
    </row>
    <row r="748">
      <c r="A748" s="94"/>
      <c r="B748" s="95"/>
    </row>
    <row r="749">
      <c r="A749" s="94"/>
      <c r="B749" s="95"/>
    </row>
    <row r="750">
      <c r="A750" s="94"/>
      <c r="B750" s="95"/>
    </row>
    <row r="751">
      <c r="A751" s="94"/>
      <c r="B751" s="95"/>
    </row>
    <row r="752">
      <c r="A752" s="94"/>
      <c r="B752" s="95"/>
    </row>
    <row r="753">
      <c r="A753" s="94"/>
      <c r="B753" s="95"/>
    </row>
    <row r="754">
      <c r="A754" s="94"/>
      <c r="B754" s="95"/>
    </row>
    <row r="755">
      <c r="A755" s="94"/>
      <c r="B755" s="95"/>
    </row>
    <row r="756">
      <c r="A756" s="94"/>
      <c r="B756" s="95"/>
    </row>
    <row r="757">
      <c r="A757" s="94"/>
      <c r="B757" s="95"/>
    </row>
    <row r="758">
      <c r="A758" s="94"/>
      <c r="B758" s="95"/>
    </row>
    <row r="759">
      <c r="A759" s="94"/>
      <c r="B759" s="95"/>
    </row>
    <row r="760">
      <c r="A760" s="94"/>
      <c r="B760" s="95"/>
    </row>
    <row r="761">
      <c r="A761" s="94"/>
      <c r="B761" s="95"/>
    </row>
    <row r="762">
      <c r="A762" s="94"/>
      <c r="B762" s="95"/>
    </row>
    <row r="763">
      <c r="A763" s="94"/>
      <c r="B763" s="95"/>
    </row>
    <row r="764">
      <c r="A764" s="94"/>
      <c r="B764" s="95"/>
    </row>
    <row r="765">
      <c r="A765" s="94"/>
      <c r="B765" s="95"/>
    </row>
    <row r="766">
      <c r="A766" s="94"/>
      <c r="B766" s="95"/>
    </row>
    <row r="767">
      <c r="A767" s="94"/>
      <c r="B767" s="95"/>
    </row>
    <row r="768">
      <c r="A768" s="94"/>
      <c r="B768" s="95"/>
    </row>
    <row r="769">
      <c r="A769" s="94"/>
      <c r="B769" s="95"/>
    </row>
    <row r="770">
      <c r="A770" s="94"/>
      <c r="B770" s="95"/>
    </row>
    <row r="771">
      <c r="A771" s="94"/>
      <c r="B771" s="95"/>
    </row>
    <row r="772">
      <c r="A772" s="94"/>
      <c r="B772" s="95"/>
    </row>
    <row r="773">
      <c r="A773" s="94"/>
      <c r="B773" s="95"/>
    </row>
    <row r="774">
      <c r="A774" s="94"/>
      <c r="B774" s="95"/>
    </row>
    <row r="775">
      <c r="A775" s="94"/>
      <c r="B775" s="95"/>
    </row>
    <row r="776">
      <c r="A776" s="94"/>
      <c r="B776" s="95"/>
    </row>
    <row r="777">
      <c r="A777" s="94"/>
      <c r="B777" s="95"/>
    </row>
    <row r="778">
      <c r="A778" s="94"/>
      <c r="B778" s="95"/>
    </row>
    <row r="779">
      <c r="A779" s="94"/>
      <c r="B779" s="95"/>
    </row>
    <row r="780">
      <c r="A780" s="94"/>
      <c r="B780" s="95"/>
    </row>
    <row r="781">
      <c r="A781" s="94"/>
      <c r="B781" s="95"/>
    </row>
    <row r="782">
      <c r="A782" s="94"/>
      <c r="B782" s="95"/>
    </row>
    <row r="783">
      <c r="A783" s="94"/>
      <c r="B783" s="95"/>
    </row>
    <row r="784">
      <c r="A784" s="94"/>
      <c r="B784" s="95"/>
    </row>
    <row r="785">
      <c r="A785" s="94"/>
      <c r="B785" s="95"/>
    </row>
    <row r="786">
      <c r="A786" s="94"/>
      <c r="B786" s="95"/>
    </row>
    <row r="787">
      <c r="A787" s="94"/>
      <c r="B787" s="95"/>
    </row>
    <row r="788">
      <c r="A788" s="94"/>
      <c r="B788" s="95"/>
    </row>
    <row r="789">
      <c r="A789" s="94"/>
      <c r="B789" s="95"/>
    </row>
    <row r="790">
      <c r="A790" s="94"/>
      <c r="B790" s="95"/>
    </row>
    <row r="791">
      <c r="A791" s="94"/>
      <c r="B791" s="95"/>
    </row>
    <row r="792">
      <c r="A792" s="94"/>
      <c r="B792" s="95"/>
    </row>
    <row r="793">
      <c r="A793" s="94"/>
      <c r="B793" s="95"/>
    </row>
    <row r="794">
      <c r="A794" s="94"/>
      <c r="B794" s="95"/>
    </row>
    <row r="795">
      <c r="A795" s="94"/>
      <c r="B795" s="95"/>
    </row>
    <row r="796">
      <c r="A796" s="94"/>
      <c r="B796" s="95"/>
    </row>
    <row r="797">
      <c r="A797" s="94"/>
      <c r="B797" s="95"/>
    </row>
    <row r="798">
      <c r="A798" s="94"/>
      <c r="B798" s="95"/>
    </row>
    <row r="799">
      <c r="A799" s="94"/>
      <c r="B799" s="95"/>
    </row>
    <row r="800">
      <c r="A800" s="94"/>
      <c r="B800" s="95"/>
    </row>
    <row r="801">
      <c r="A801" s="94"/>
      <c r="B801" s="95"/>
    </row>
    <row r="802">
      <c r="A802" s="94"/>
      <c r="B802" s="95"/>
    </row>
    <row r="803">
      <c r="A803" s="94"/>
      <c r="B803" s="95"/>
    </row>
    <row r="804">
      <c r="A804" s="94"/>
      <c r="B804" s="95"/>
    </row>
    <row r="805">
      <c r="A805" s="94"/>
      <c r="B805" s="95"/>
    </row>
    <row r="806">
      <c r="A806" s="94"/>
      <c r="B806" s="95"/>
    </row>
    <row r="807">
      <c r="A807" s="94"/>
      <c r="B807" s="95"/>
    </row>
    <row r="808">
      <c r="A808" s="94"/>
      <c r="B808" s="95"/>
    </row>
    <row r="809">
      <c r="A809" s="94"/>
      <c r="B809" s="95"/>
    </row>
    <row r="810">
      <c r="A810" s="94"/>
      <c r="B810" s="95"/>
    </row>
    <row r="811">
      <c r="A811" s="94"/>
      <c r="B811" s="95"/>
    </row>
    <row r="812">
      <c r="A812" s="94"/>
      <c r="B812" s="95"/>
    </row>
    <row r="813">
      <c r="A813" s="94"/>
      <c r="B813" s="95"/>
    </row>
    <row r="814">
      <c r="A814" s="94"/>
      <c r="B814" s="95"/>
    </row>
    <row r="815">
      <c r="A815" s="94"/>
      <c r="B815" s="95"/>
    </row>
    <row r="816">
      <c r="A816" s="94"/>
      <c r="B816" s="95"/>
    </row>
    <row r="817">
      <c r="A817" s="94"/>
      <c r="B817" s="95"/>
    </row>
    <row r="818">
      <c r="A818" s="94"/>
      <c r="B818" s="95"/>
    </row>
    <row r="819">
      <c r="A819" s="94"/>
      <c r="B819" s="95"/>
    </row>
    <row r="820">
      <c r="A820" s="94"/>
      <c r="B820" s="95"/>
    </row>
    <row r="821">
      <c r="A821" s="94"/>
      <c r="B821" s="95"/>
    </row>
    <row r="822">
      <c r="A822" s="94"/>
      <c r="B822" s="95"/>
    </row>
    <row r="823">
      <c r="A823" s="94"/>
      <c r="B823" s="95"/>
    </row>
    <row r="824">
      <c r="A824" s="94"/>
      <c r="B824" s="95"/>
    </row>
    <row r="825">
      <c r="A825" s="94"/>
      <c r="B825" s="95"/>
    </row>
    <row r="826">
      <c r="A826" s="94"/>
      <c r="B826" s="95"/>
    </row>
    <row r="827">
      <c r="A827" s="94"/>
      <c r="B827" s="95"/>
    </row>
    <row r="828">
      <c r="A828" s="94"/>
      <c r="B828" s="95"/>
    </row>
    <row r="829">
      <c r="A829" s="94"/>
      <c r="B829" s="95"/>
    </row>
    <row r="830">
      <c r="A830" s="94"/>
      <c r="B830" s="95"/>
    </row>
    <row r="831">
      <c r="A831" s="94"/>
      <c r="B831" s="95"/>
    </row>
    <row r="832">
      <c r="A832" s="94"/>
      <c r="B832" s="95"/>
    </row>
    <row r="833">
      <c r="A833" s="94"/>
      <c r="B833" s="95"/>
    </row>
    <row r="834">
      <c r="A834" s="94"/>
      <c r="B834" s="95"/>
    </row>
    <row r="835">
      <c r="A835" s="94"/>
      <c r="B835" s="95"/>
    </row>
    <row r="836">
      <c r="A836" s="94"/>
      <c r="B836" s="95"/>
    </row>
    <row r="837">
      <c r="A837" s="94"/>
      <c r="B837" s="95"/>
    </row>
    <row r="838">
      <c r="A838" s="94"/>
      <c r="B838" s="95"/>
    </row>
    <row r="839">
      <c r="A839" s="94"/>
      <c r="B839" s="95"/>
    </row>
    <row r="840">
      <c r="A840" s="94"/>
      <c r="B840" s="95"/>
    </row>
    <row r="841">
      <c r="A841" s="94"/>
      <c r="B841" s="95"/>
    </row>
    <row r="842">
      <c r="A842" s="94"/>
      <c r="B842" s="95"/>
    </row>
    <row r="843">
      <c r="A843" s="94"/>
      <c r="B843" s="95"/>
    </row>
    <row r="844">
      <c r="A844" s="94"/>
      <c r="B844" s="95"/>
    </row>
    <row r="845">
      <c r="A845" s="94"/>
      <c r="B845" s="95"/>
    </row>
    <row r="846">
      <c r="A846" s="94"/>
      <c r="B846" s="95"/>
    </row>
    <row r="847">
      <c r="A847" s="94"/>
      <c r="B847" s="95"/>
    </row>
    <row r="848">
      <c r="A848" s="94"/>
      <c r="B848" s="95"/>
    </row>
    <row r="849">
      <c r="A849" s="94"/>
      <c r="B849" s="95"/>
    </row>
    <row r="850">
      <c r="A850" s="94"/>
      <c r="B850" s="95"/>
    </row>
    <row r="851">
      <c r="A851" s="94"/>
      <c r="B851" s="95"/>
    </row>
    <row r="852">
      <c r="A852" s="94"/>
      <c r="B852" s="95"/>
    </row>
    <row r="853">
      <c r="A853" s="94"/>
      <c r="B853" s="95"/>
    </row>
    <row r="854">
      <c r="A854" s="94"/>
      <c r="B854" s="95"/>
    </row>
    <row r="855">
      <c r="A855" s="94"/>
      <c r="B855" s="95"/>
    </row>
    <row r="856">
      <c r="A856" s="94"/>
      <c r="B856" s="95"/>
    </row>
    <row r="857">
      <c r="A857" s="94"/>
      <c r="B857" s="95"/>
    </row>
    <row r="858">
      <c r="A858" s="94"/>
      <c r="B858" s="95"/>
    </row>
    <row r="859">
      <c r="A859" s="94"/>
      <c r="B859" s="95"/>
    </row>
    <row r="860">
      <c r="A860" s="94"/>
      <c r="B860" s="95"/>
    </row>
    <row r="861">
      <c r="A861" s="94"/>
      <c r="B861" s="95"/>
    </row>
    <row r="862">
      <c r="A862" s="94"/>
      <c r="B862" s="95"/>
    </row>
    <row r="863">
      <c r="A863" s="94"/>
      <c r="B863" s="95"/>
    </row>
    <row r="864">
      <c r="A864" s="94"/>
      <c r="B864" s="95"/>
    </row>
    <row r="865">
      <c r="A865" s="94"/>
      <c r="B865" s="95"/>
    </row>
    <row r="866">
      <c r="A866" s="94"/>
      <c r="B866" s="95"/>
    </row>
    <row r="867">
      <c r="A867" s="94"/>
      <c r="B867" s="95"/>
    </row>
    <row r="868">
      <c r="A868" s="94"/>
      <c r="B868" s="95"/>
    </row>
    <row r="869">
      <c r="A869" s="94"/>
      <c r="B869" s="95"/>
    </row>
    <row r="870">
      <c r="A870" s="94"/>
      <c r="B870" s="95"/>
    </row>
    <row r="871">
      <c r="A871" s="94"/>
      <c r="B871" s="95"/>
    </row>
    <row r="872">
      <c r="A872" s="94"/>
      <c r="B872" s="95"/>
    </row>
    <row r="873">
      <c r="A873" s="94"/>
      <c r="B873" s="95"/>
    </row>
    <row r="874">
      <c r="A874" s="94"/>
      <c r="B874" s="95"/>
    </row>
    <row r="875">
      <c r="A875" s="94"/>
      <c r="B875" s="95"/>
    </row>
    <row r="876">
      <c r="A876" s="94"/>
      <c r="B876" s="95"/>
    </row>
    <row r="877">
      <c r="A877" s="94"/>
      <c r="B877" s="95"/>
    </row>
    <row r="878">
      <c r="A878" s="94"/>
      <c r="B878" s="95"/>
    </row>
    <row r="879">
      <c r="A879" s="94"/>
      <c r="B879" s="95"/>
    </row>
    <row r="880">
      <c r="A880" s="94"/>
      <c r="B880" s="95"/>
    </row>
    <row r="881">
      <c r="A881" s="94"/>
      <c r="B881" s="95"/>
    </row>
    <row r="882">
      <c r="A882" s="94"/>
      <c r="B882" s="95"/>
    </row>
    <row r="883">
      <c r="A883" s="94"/>
      <c r="B883" s="95"/>
    </row>
    <row r="884">
      <c r="A884" s="94"/>
      <c r="B884" s="95"/>
    </row>
    <row r="885">
      <c r="A885" s="94"/>
      <c r="B885" s="95"/>
    </row>
    <row r="886">
      <c r="A886" s="94"/>
      <c r="B886" s="95"/>
    </row>
    <row r="887">
      <c r="A887" s="94"/>
      <c r="B887" s="95"/>
    </row>
    <row r="888">
      <c r="A888" s="94"/>
      <c r="B888" s="95"/>
    </row>
    <row r="889">
      <c r="A889" s="94"/>
      <c r="B889" s="95"/>
    </row>
    <row r="890">
      <c r="A890" s="94"/>
      <c r="B890" s="95"/>
    </row>
    <row r="891">
      <c r="A891" s="94"/>
      <c r="B891" s="95"/>
    </row>
    <row r="892">
      <c r="A892" s="94"/>
      <c r="B892" s="95"/>
    </row>
    <row r="893">
      <c r="A893" s="94"/>
      <c r="B893" s="95"/>
    </row>
    <row r="894">
      <c r="A894" s="94"/>
      <c r="B894" s="95"/>
    </row>
    <row r="895">
      <c r="A895" s="94"/>
      <c r="B895" s="95"/>
    </row>
    <row r="896">
      <c r="A896" s="94"/>
      <c r="B896" s="95"/>
    </row>
    <row r="897">
      <c r="A897" s="94"/>
      <c r="B897" s="95"/>
    </row>
    <row r="898">
      <c r="A898" s="94"/>
      <c r="B898" s="95"/>
    </row>
    <row r="899">
      <c r="A899" s="94"/>
      <c r="B899" s="95"/>
    </row>
    <row r="900">
      <c r="A900" s="94"/>
      <c r="B900" s="95"/>
    </row>
    <row r="901">
      <c r="A901" s="94"/>
      <c r="B901" s="95"/>
    </row>
    <row r="902">
      <c r="A902" s="94"/>
      <c r="B902" s="95"/>
    </row>
    <row r="903">
      <c r="A903" s="94"/>
      <c r="B903" s="95"/>
    </row>
    <row r="904">
      <c r="A904" s="94"/>
      <c r="B904" s="95"/>
    </row>
    <row r="905">
      <c r="A905" s="94"/>
      <c r="B905" s="95"/>
    </row>
    <row r="906">
      <c r="A906" s="94"/>
      <c r="B906" s="95"/>
    </row>
    <row r="907">
      <c r="A907" s="94"/>
      <c r="B907" s="95"/>
    </row>
    <row r="908">
      <c r="A908" s="94"/>
      <c r="B908" s="95"/>
    </row>
    <row r="909">
      <c r="A909" s="94"/>
      <c r="B909" s="95"/>
    </row>
    <row r="910">
      <c r="A910" s="94"/>
      <c r="B910" s="95"/>
    </row>
    <row r="911">
      <c r="A911" s="94"/>
      <c r="B911" s="95"/>
    </row>
    <row r="912">
      <c r="A912" s="94"/>
      <c r="B912" s="95"/>
    </row>
    <row r="913">
      <c r="A913" s="94"/>
      <c r="B913" s="95"/>
    </row>
    <row r="914">
      <c r="A914" s="94"/>
      <c r="B914" s="95"/>
    </row>
    <row r="915">
      <c r="A915" s="94"/>
      <c r="B915" s="95"/>
    </row>
    <row r="916">
      <c r="A916" s="94"/>
      <c r="B916" s="95"/>
    </row>
    <row r="917">
      <c r="A917" s="94"/>
      <c r="B917" s="95"/>
    </row>
    <row r="918">
      <c r="A918" s="94"/>
      <c r="B918" s="95"/>
    </row>
    <row r="919">
      <c r="A919" s="94"/>
      <c r="B919" s="95"/>
    </row>
    <row r="920">
      <c r="A920" s="94"/>
      <c r="B920" s="95"/>
    </row>
    <row r="921">
      <c r="A921" s="94"/>
      <c r="B921" s="95"/>
    </row>
    <row r="922">
      <c r="A922" s="94"/>
      <c r="B922" s="95"/>
    </row>
    <row r="923">
      <c r="A923" s="94"/>
      <c r="B923" s="95"/>
    </row>
    <row r="924">
      <c r="A924" s="94"/>
      <c r="B924" s="95"/>
    </row>
    <row r="925">
      <c r="A925" s="94"/>
      <c r="B925" s="95"/>
    </row>
    <row r="926">
      <c r="A926" s="94"/>
      <c r="B926" s="95"/>
    </row>
    <row r="927">
      <c r="A927" s="94"/>
      <c r="B927" s="95"/>
    </row>
    <row r="928">
      <c r="A928" s="94"/>
      <c r="B928" s="95"/>
    </row>
    <row r="929">
      <c r="A929" s="94"/>
      <c r="B929" s="95"/>
    </row>
    <row r="930">
      <c r="A930" s="94"/>
      <c r="B930" s="95"/>
    </row>
    <row r="931">
      <c r="A931" s="94"/>
      <c r="B931" s="95"/>
    </row>
    <row r="932">
      <c r="A932" s="94"/>
      <c r="B932" s="95"/>
    </row>
    <row r="933">
      <c r="A933" s="94"/>
      <c r="B933" s="95"/>
    </row>
    <row r="934">
      <c r="A934" s="94"/>
      <c r="B934" s="95"/>
    </row>
    <row r="935">
      <c r="A935" s="94"/>
      <c r="B935" s="95"/>
    </row>
    <row r="936">
      <c r="A936" s="94"/>
      <c r="B936" s="95"/>
    </row>
    <row r="937">
      <c r="A937" s="94"/>
      <c r="B937" s="95"/>
    </row>
    <row r="938">
      <c r="A938" s="94"/>
      <c r="B938" s="95"/>
    </row>
    <row r="939">
      <c r="A939" s="94"/>
      <c r="B939" s="95"/>
    </row>
    <row r="940">
      <c r="A940" s="94"/>
      <c r="B940" s="95"/>
    </row>
    <row r="941">
      <c r="A941" s="94"/>
      <c r="B941" s="95"/>
    </row>
    <row r="942">
      <c r="A942" s="94"/>
      <c r="B942" s="95"/>
    </row>
    <row r="943">
      <c r="A943" s="94"/>
      <c r="B943" s="95"/>
    </row>
    <row r="944">
      <c r="A944" s="94"/>
      <c r="B944" s="95"/>
    </row>
    <row r="945">
      <c r="A945" s="94"/>
      <c r="B945" s="95"/>
    </row>
    <row r="946">
      <c r="A946" s="94"/>
      <c r="B946" s="95"/>
    </row>
    <row r="947">
      <c r="A947" s="94"/>
      <c r="B947" s="95"/>
    </row>
    <row r="948">
      <c r="A948" s="94"/>
      <c r="B948" s="95"/>
    </row>
    <row r="949">
      <c r="A949" s="94"/>
      <c r="B949" s="95"/>
    </row>
    <row r="950">
      <c r="A950" s="94"/>
      <c r="B950" s="95"/>
    </row>
    <row r="951">
      <c r="A951" s="94"/>
      <c r="B951" s="95"/>
    </row>
    <row r="952">
      <c r="A952" s="94"/>
      <c r="B952" s="95"/>
    </row>
    <row r="953">
      <c r="A953" s="94"/>
      <c r="B953" s="95"/>
    </row>
    <row r="954">
      <c r="A954" s="94"/>
      <c r="B954" s="95"/>
    </row>
    <row r="955">
      <c r="A955" s="94"/>
      <c r="B955" s="95"/>
    </row>
    <row r="956">
      <c r="A956" s="94"/>
      <c r="B956" s="95"/>
    </row>
    <row r="957">
      <c r="A957" s="94"/>
      <c r="B957" s="95"/>
    </row>
    <row r="958">
      <c r="A958" s="94"/>
      <c r="B958" s="95"/>
    </row>
    <row r="959">
      <c r="A959" s="94"/>
      <c r="B959" s="95"/>
    </row>
    <row r="960">
      <c r="A960" s="94"/>
      <c r="B960" s="95"/>
    </row>
    <row r="961">
      <c r="A961" s="94"/>
      <c r="B961" s="95"/>
    </row>
    <row r="962">
      <c r="A962" s="94"/>
      <c r="B962" s="95"/>
    </row>
    <row r="963">
      <c r="A963" s="94"/>
      <c r="B963" s="95"/>
    </row>
    <row r="964">
      <c r="A964" s="94"/>
      <c r="B964" s="95"/>
    </row>
    <row r="965">
      <c r="A965" s="94"/>
      <c r="B965" s="95"/>
    </row>
    <row r="966">
      <c r="A966" s="94"/>
      <c r="B966" s="95"/>
    </row>
    <row r="967">
      <c r="A967" s="94"/>
      <c r="B967" s="95"/>
    </row>
    <row r="968">
      <c r="A968" s="94"/>
      <c r="B968" s="95"/>
    </row>
    <row r="969">
      <c r="A969" s="94"/>
      <c r="B969" s="95"/>
    </row>
    <row r="970">
      <c r="A970" s="94"/>
      <c r="B970" s="95"/>
    </row>
    <row r="971">
      <c r="A971" s="94"/>
      <c r="B971" s="95"/>
    </row>
    <row r="972">
      <c r="A972" s="94"/>
      <c r="B972" s="95"/>
    </row>
    <row r="973">
      <c r="A973" s="94"/>
      <c r="B973" s="95"/>
    </row>
    <row r="974">
      <c r="A974" s="94"/>
      <c r="B974" s="95"/>
    </row>
    <row r="975">
      <c r="A975" s="94"/>
      <c r="B975" s="95"/>
    </row>
    <row r="976">
      <c r="A976" s="94"/>
      <c r="B976" s="95"/>
    </row>
    <row r="977">
      <c r="A977" s="94"/>
      <c r="B977" s="95"/>
    </row>
    <row r="978">
      <c r="A978" s="94"/>
      <c r="B978" s="95"/>
    </row>
    <row r="979">
      <c r="A979" s="94"/>
      <c r="B979" s="95"/>
    </row>
    <row r="980">
      <c r="A980" s="94"/>
      <c r="B980" s="95"/>
    </row>
    <row r="981">
      <c r="A981" s="94"/>
      <c r="B981" s="95"/>
    </row>
    <row r="982">
      <c r="A982" s="94"/>
      <c r="B982" s="95"/>
    </row>
    <row r="983">
      <c r="A983" s="94"/>
      <c r="B983" s="95"/>
    </row>
    <row r="984">
      <c r="A984" s="94"/>
      <c r="B984" s="95"/>
    </row>
    <row r="985">
      <c r="A985" s="94"/>
      <c r="B985" s="95"/>
    </row>
    <row r="986">
      <c r="A986" s="94"/>
      <c r="B986" s="95"/>
    </row>
    <row r="987">
      <c r="A987" s="94"/>
      <c r="B987" s="95"/>
    </row>
    <row r="988">
      <c r="A988" s="94"/>
      <c r="B988" s="95"/>
    </row>
    <row r="989">
      <c r="A989" s="94"/>
      <c r="B989" s="95"/>
    </row>
    <row r="990">
      <c r="A990" s="94"/>
      <c r="B990" s="95"/>
    </row>
    <row r="991">
      <c r="A991" s="94"/>
      <c r="B991" s="95"/>
    </row>
    <row r="992">
      <c r="A992" s="94"/>
      <c r="B992" s="95"/>
    </row>
    <row r="993">
      <c r="A993" s="94"/>
      <c r="B993" s="95"/>
    </row>
    <row r="994">
      <c r="A994" s="94"/>
      <c r="B994" s="95"/>
    </row>
    <row r="995">
      <c r="A995" s="94"/>
      <c r="B995" s="95"/>
    </row>
    <row r="996">
      <c r="A996" s="94"/>
      <c r="B996" s="95"/>
    </row>
    <row r="997">
      <c r="A997" s="94"/>
      <c r="B997" s="95"/>
    </row>
    <row r="998">
      <c r="A998" s="94"/>
      <c r="B998" s="95"/>
    </row>
    <row r="999">
      <c r="A999" s="94"/>
      <c r="B999" s="95"/>
    </row>
    <row r="1000">
      <c r="A1000" s="94"/>
      <c r="B1000" s="95"/>
    </row>
    <row r="1001">
      <c r="A1001" s="94"/>
      <c r="B1001" s="95"/>
    </row>
    <row r="1002">
      <c r="A1002" s="94"/>
      <c r="B1002" s="95"/>
    </row>
    <row r="1003">
      <c r="A1003" s="94"/>
      <c r="B1003" s="95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43"/>
    <col customWidth="1" min="2" max="2" width="19.86"/>
    <col customWidth="1" min="3" max="3" width="22.57"/>
    <col customWidth="1" min="4" max="4" width="20.14"/>
    <col customWidth="1" min="5" max="8" width="21.14"/>
  </cols>
  <sheetData>
    <row r="1">
      <c r="A1" s="1" t="s">
        <v>145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>
      <c r="A2" s="4" t="s">
        <v>8</v>
      </c>
      <c r="B2" s="5">
        <f>SUM(C2:H2)</f>
        <v>1310</v>
      </c>
      <c r="C2" s="6">
        <f t="shared" ref="C2:H2" si="1">SUM(C4,C7)</f>
        <v>247</v>
      </c>
      <c r="D2" s="6">
        <f t="shared" si="1"/>
        <v>69</v>
      </c>
      <c r="E2" s="6">
        <f t="shared" si="1"/>
        <v>134</v>
      </c>
      <c r="F2" s="6">
        <f t="shared" si="1"/>
        <v>390</v>
      </c>
      <c r="G2" s="6">
        <f t="shared" si="1"/>
        <v>250</v>
      </c>
      <c r="H2" s="6">
        <f t="shared" si="1"/>
        <v>220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>
      <c r="A3" s="8" t="s">
        <v>9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>
      <c r="A4" s="12" t="s">
        <v>10</v>
      </c>
      <c r="B4" s="13">
        <f>SUM(C4:H4)</f>
        <v>667</v>
      </c>
      <c r="C4" s="14">
        <v>161.0</v>
      </c>
      <c r="D4" s="14">
        <v>62.0</v>
      </c>
      <c r="E4" s="14">
        <v>40.0</v>
      </c>
      <c r="F4" s="14">
        <v>109.0</v>
      </c>
      <c r="G4" s="14">
        <v>208.0</v>
      </c>
      <c r="H4" s="14">
        <v>87.0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hidden="1">
      <c r="A5" s="12"/>
      <c r="B5" s="16">
        <f t="shared" ref="B5:H5" si="2">DIVIDE(B4,B2)</f>
        <v>0.5091603053</v>
      </c>
      <c r="C5" s="16">
        <f t="shared" si="2"/>
        <v>0.6518218623</v>
      </c>
      <c r="D5" s="16">
        <f t="shared" si="2"/>
        <v>0.8985507246</v>
      </c>
      <c r="E5" s="16">
        <f t="shared" si="2"/>
        <v>0.2985074627</v>
      </c>
      <c r="F5" s="16">
        <f t="shared" si="2"/>
        <v>0.2794871795</v>
      </c>
      <c r="G5" s="16">
        <f t="shared" si="2"/>
        <v>0.832</v>
      </c>
      <c r="H5" s="16">
        <f t="shared" si="2"/>
        <v>0.3954545455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>
      <c r="A6" s="12"/>
      <c r="B6" s="18">
        <f>IFERROR(__xludf.DUMMYFUNCTION("TO_PERCENT(B5)"),0.5091603053435114)</f>
        <v>0.5091603053</v>
      </c>
      <c r="C6" s="18">
        <f>IFERROR(__xludf.DUMMYFUNCTION("TO_PERCENT(C5)"),0.6518218623481782)</f>
        <v>0.6518218623</v>
      </c>
      <c r="D6" s="18">
        <f>IFERROR(__xludf.DUMMYFUNCTION("TO_PERCENT(D5)"),0.8985507246376812)</f>
        <v>0.8985507246</v>
      </c>
      <c r="E6" s="18">
        <f>IFERROR(__xludf.DUMMYFUNCTION("TO_PERCENT(E5)"),0.29850746268656714)</f>
        <v>0.2985074627</v>
      </c>
      <c r="F6" s="18">
        <f>IFERROR(__xludf.DUMMYFUNCTION("TO_PERCENT(F5)"),0.2794871794871795)</f>
        <v>0.2794871795</v>
      </c>
      <c r="G6" s="18">
        <f>IFERROR(__xludf.DUMMYFUNCTION("TO_PERCENT(G5)"),0.832)</f>
        <v>0.832</v>
      </c>
      <c r="H6" s="18">
        <f>IFERROR(__xludf.DUMMYFUNCTION("TO_PERCENT(H5)"),0.39545454545454545)</f>
        <v>0.3954545455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>
      <c r="A7" s="12" t="s">
        <v>11</v>
      </c>
      <c r="B7" s="13">
        <f>SUM(C7:H7)</f>
        <v>643</v>
      </c>
      <c r="C7" s="14">
        <v>86.0</v>
      </c>
      <c r="D7" s="20">
        <v>7.0</v>
      </c>
      <c r="E7" s="14">
        <v>94.0</v>
      </c>
      <c r="F7" s="14">
        <v>281.0</v>
      </c>
      <c r="G7" s="14">
        <v>42.0</v>
      </c>
      <c r="H7" s="14">
        <v>133.0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idden="1">
      <c r="A8" s="12"/>
      <c r="B8" s="16">
        <f t="shared" ref="B8:H8" si="3">DIVIDE(B7,B2)</f>
        <v>0.4908396947</v>
      </c>
      <c r="C8" s="16">
        <f t="shared" si="3"/>
        <v>0.3481781377</v>
      </c>
      <c r="D8" s="16">
        <f t="shared" si="3"/>
        <v>0.1014492754</v>
      </c>
      <c r="E8" s="16">
        <f t="shared" si="3"/>
        <v>0.7014925373</v>
      </c>
      <c r="F8" s="16">
        <f t="shared" si="3"/>
        <v>0.7205128205</v>
      </c>
      <c r="G8" s="16">
        <f t="shared" si="3"/>
        <v>0.168</v>
      </c>
      <c r="H8" s="16">
        <f t="shared" si="3"/>
        <v>0.6045454545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>
      <c r="A9" s="12"/>
      <c r="B9" s="18">
        <f>IFERROR(__xludf.DUMMYFUNCTION("TO_PERCENT(B8)"),0.4908396946564885)</f>
        <v>0.4908396947</v>
      </c>
      <c r="C9" s="18">
        <f>IFERROR(__xludf.DUMMYFUNCTION("TO_PERCENT(C8)"),0.3481781376518219)</f>
        <v>0.3481781377</v>
      </c>
      <c r="D9" s="18">
        <f>IFERROR(__xludf.DUMMYFUNCTION("TO_PERCENT(D8)"),0.10144927536231885)</f>
        <v>0.1014492754</v>
      </c>
      <c r="E9" s="18">
        <f>IFERROR(__xludf.DUMMYFUNCTION("TO_PERCENT(E8)"),0.7014925373134329)</f>
        <v>0.7014925373</v>
      </c>
      <c r="F9" s="18">
        <f>IFERROR(__xludf.DUMMYFUNCTION("TO_PERCENT(F8)"),0.7205128205128205)</f>
        <v>0.7205128205</v>
      </c>
      <c r="G9" s="18">
        <f>IFERROR(__xludf.DUMMYFUNCTION("TO_PERCENT(G8)"),0.168)</f>
        <v>0.168</v>
      </c>
      <c r="H9" s="18">
        <f>IFERROR(__xludf.DUMMYFUNCTION("TO_PERCENT(H8)"),0.6045454545454545)</f>
        <v>0.6045454545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>
      <c r="A10" s="21" t="s">
        <v>12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>
      <c r="A11" s="21">
        <v>4.0</v>
      </c>
      <c r="B11" s="25">
        <f t="shared" ref="B11:B17" si="4">SUM(C11:H11)</f>
        <v>6</v>
      </c>
      <c r="C11" s="26">
        <v>5.0</v>
      </c>
      <c r="D11" s="26"/>
      <c r="E11" s="26"/>
      <c r="F11" s="26">
        <v>1.0</v>
      </c>
      <c r="G11" s="26"/>
      <c r="H11" s="2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>
      <c r="A12" s="21">
        <v>5.0</v>
      </c>
      <c r="B12" s="25">
        <f t="shared" si="4"/>
        <v>17</v>
      </c>
      <c r="C12" s="26">
        <v>14.0</v>
      </c>
      <c r="D12" s="26"/>
      <c r="E12" s="26"/>
      <c r="F12" s="26">
        <v>2.0</v>
      </c>
      <c r="G12" s="26">
        <v>1.0</v>
      </c>
      <c r="H12" s="26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>
      <c r="A13" s="21">
        <v>6.0</v>
      </c>
      <c r="B13" s="25">
        <f t="shared" si="4"/>
        <v>73</v>
      </c>
      <c r="C13" s="26">
        <v>19.0</v>
      </c>
      <c r="D13" s="26"/>
      <c r="E13" s="26">
        <v>9.0</v>
      </c>
      <c r="F13" s="26">
        <v>35.0</v>
      </c>
      <c r="G13" s="26"/>
      <c r="H13" s="26">
        <v>10.0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>
      <c r="A14" s="21">
        <v>7.0</v>
      </c>
      <c r="B14" s="25">
        <f t="shared" si="4"/>
        <v>256</v>
      </c>
      <c r="C14" s="26">
        <v>54.0</v>
      </c>
      <c r="D14" s="26"/>
      <c r="E14" s="26">
        <v>30.0</v>
      </c>
      <c r="F14" s="29">
        <v>147.0</v>
      </c>
      <c r="G14" s="26">
        <v>5.0</v>
      </c>
      <c r="H14" s="26">
        <v>20.0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>
      <c r="A15" s="21">
        <v>8.0</v>
      </c>
      <c r="B15" s="25">
        <f t="shared" si="4"/>
        <v>435</v>
      </c>
      <c r="C15" s="29">
        <v>103.0</v>
      </c>
      <c r="D15" s="26">
        <v>31.0</v>
      </c>
      <c r="E15" s="29">
        <v>65.0</v>
      </c>
      <c r="F15" s="29">
        <v>123.0</v>
      </c>
      <c r="G15" s="26">
        <v>66.0</v>
      </c>
      <c r="H15" s="26">
        <v>47.0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>
      <c r="A16" s="21">
        <v>9.0</v>
      </c>
      <c r="B16" s="25">
        <f t="shared" si="4"/>
        <v>370</v>
      </c>
      <c r="C16" s="26">
        <v>49.0</v>
      </c>
      <c r="D16" s="29">
        <v>37.0</v>
      </c>
      <c r="E16" s="26">
        <v>14.0</v>
      </c>
      <c r="F16" s="26">
        <v>62.0</v>
      </c>
      <c r="G16" s="29">
        <v>127.0</v>
      </c>
      <c r="H16" s="29">
        <v>81.0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>
      <c r="A17" s="21">
        <v>10.0</v>
      </c>
      <c r="B17" s="25">
        <f t="shared" si="4"/>
        <v>153</v>
      </c>
      <c r="C17" s="26">
        <v>3.0</v>
      </c>
      <c r="D17" s="26">
        <v>1.0</v>
      </c>
      <c r="E17" s="26">
        <v>16.0</v>
      </c>
      <c r="F17" s="26">
        <v>20.0</v>
      </c>
      <c r="G17" s="26">
        <v>51.0</v>
      </c>
      <c r="H17" s="26">
        <v>62.0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>
      <c r="A18" s="43" t="s">
        <v>23</v>
      </c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>
      <c r="A19" s="48" t="s">
        <v>24</v>
      </c>
      <c r="B19" s="49">
        <f t="shared" ref="B19:B20" si="5">SUM(C19:H19)</f>
        <v>969</v>
      </c>
      <c r="C19" s="47">
        <v>206.0</v>
      </c>
      <c r="D19" s="47">
        <v>51.0</v>
      </c>
      <c r="E19" s="47">
        <v>118.0</v>
      </c>
      <c r="F19" s="47">
        <v>356.0</v>
      </c>
      <c r="G19" s="47">
        <v>123.0</v>
      </c>
      <c r="H19" s="47">
        <v>115.0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>
      <c r="A20" s="48" t="s">
        <v>25</v>
      </c>
      <c r="B20" s="49">
        <f t="shared" si="5"/>
        <v>341</v>
      </c>
      <c r="C20" s="47">
        <v>41.0</v>
      </c>
      <c r="D20" s="47">
        <v>18.0</v>
      </c>
      <c r="E20" s="47">
        <v>16.0</v>
      </c>
      <c r="F20" s="47">
        <v>34.0</v>
      </c>
      <c r="G20" s="47">
        <v>127.0</v>
      </c>
      <c r="H20" s="47">
        <v>105.0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>
      <c r="A21" s="59" t="s">
        <v>30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>
      <c r="A22" s="63" t="s">
        <v>31</v>
      </c>
      <c r="B22" s="64">
        <f t="shared" ref="B22:B27" si="6">SUM(C22:H22)</f>
        <v>250</v>
      </c>
      <c r="C22" s="29">
        <v>247.0</v>
      </c>
      <c r="D22" s="65"/>
      <c r="E22" s="65"/>
      <c r="F22" s="65">
        <v>3.0</v>
      </c>
      <c r="G22" s="65"/>
      <c r="H22" s="65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>
      <c r="A23" s="63" t="s">
        <v>32</v>
      </c>
      <c r="B23" s="64">
        <f t="shared" si="6"/>
        <v>808</v>
      </c>
      <c r="C23" s="65"/>
      <c r="D23" s="65"/>
      <c r="E23" s="65"/>
      <c r="F23" s="29">
        <v>339.0</v>
      </c>
      <c r="G23" s="29">
        <v>249.0</v>
      </c>
      <c r="H23" s="29">
        <v>220.0</v>
      </c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>
      <c r="A24" s="68" t="s">
        <v>33</v>
      </c>
      <c r="B24" s="64">
        <f t="shared" si="6"/>
        <v>135</v>
      </c>
      <c r="C24" s="65"/>
      <c r="D24" s="65"/>
      <c r="E24" s="29">
        <v>134.0</v>
      </c>
      <c r="F24" s="65"/>
      <c r="G24" s="65">
        <v>1.0</v>
      </c>
      <c r="H24" s="65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>
      <c r="A25" s="68" t="s">
        <v>34</v>
      </c>
      <c r="B25" s="64">
        <f t="shared" si="6"/>
        <v>69</v>
      </c>
      <c r="C25" s="65"/>
      <c r="D25" s="96">
        <v>69.0</v>
      </c>
      <c r="E25" s="65"/>
      <c r="F25" s="65"/>
      <c r="G25" s="65"/>
      <c r="H25" s="65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hidden="1">
      <c r="A26" s="63" t="s">
        <v>35</v>
      </c>
      <c r="B26" s="64">
        <f t="shared" si="6"/>
        <v>204</v>
      </c>
      <c r="C26" s="65">
        <f t="shared" ref="C26:H26" si="7">SUM(C24:C25)</f>
        <v>0</v>
      </c>
      <c r="D26" s="65">
        <f t="shared" si="7"/>
        <v>69</v>
      </c>
      <c r="E26" s="29">
        <f t="shared" si="7"/>
        <v>134</v>
      </c>
      <c r="F26" s="65">
        <f t="shared" si="7"/>
        <v>0</v>
      </c>
      <c r="G26" s="65">
        <f t="shared" si="7"/>
        <v>1</v>
      </c>
      <c r="H26" s="65">
        <f t="shared" si="7"/>
        <v>0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>
      <c r="A27" s="63" t="s">
        <v>36</v>
      </c>
      <c r="B27" s="64">
        <f t="shared" si="6"/>
        <v>48</v>
      </c>
      <c r="C27" s="65"/>
      <c r="D27" s="65"/>
      <c r="E27" s="65"/>
      <c r="F27" s="29">
        <v>48.0</v>
      </c>
      <c r="G27" s="65"/>
      <c r="H27" s="65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>
      <c r="A28" s="71" t="s">
        <v>37</v>
      </c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</row>
    <row r="29">
      <c r="A29" s="75" t="s">
        <v>38</v>
      </c>
      <c r="B29" s="76">
        <f t="shared" ref="B29:B32" si="8">AVERAGE(C29:H29)</f>
        <v>119.0915005</v>
      </c>
      <c r="C29" s="77">
        <v>131.086639676113</v>
      </c>
      <c r="D29" s="77">
        <v>128.992753623188</v>
      </c>
      <c r="E29" s="77">
        <v>109.388059701492</v>
      </c>
      <c r="F29" s="77">
        <v>154.575641025641</v>
      </c>
      <c r="G29" s="77">
        <v>140.05</v>
      </c>
      <c r="H29" s="29">
        <v>50.455909090909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</row>
    <row r="30">
      <c r="A30" s="75" t="s">
        <v>39</v>
      </c>
      <c r="B30" s="76">
        <f t="shared" si="8"/>
        <v>106</v>
      </c>
      <c r="C30" s="77">
        <v>129.0</v>
      </c>
      <c r="D30" s="77">
        <v>129.0</v>
      </c>
      <c r="E30" s="77">
        <v>68.0</v>
      </c>
      <c r="F30" s="77">
        <v>130.0</v>
      </c>
      <c r="G30" s="77">
        <v>129.0</v>
      </c>
      <c r="H30" s="77">
        <v>51.0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</row>
    <row r="31">
      <c r="A31" s="75" t="s">
        <v>40</v>
      </c>
      <c r="B31" s="76">
        <f t="shared" si="8"/>
        <v>392.1666667</v>
      </c>
      <c r="C31" s="77">
        <v>388.2</v>
      </c>
      <c r="D31" s="77">
        <v>388.2</v>
      </c>
      <c r="E31" s="77">
        <v>482.5</v>
      </c>
      <c r="F31" s="77">
        <v>557.9</v>
      </c>
      <c r="G31" s="77">
        <v>388.2</v>
      </c>
      <c r="H31" s="77">
        <v>148.0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</row>
    <row r="32">
      <c r="A32" s="75" t="s">
        <v>41</v>
      </c>
      <c r="B32" s="76">
        <f t="shared" si="8"/>
        <v>19.66666667</v>
      </c>
      <c r="C32" s="77">
        <v>5.1</v>
      </c>
      <c r="D32" s="77">
        <v>45.0</v>
      </c>
      <c r="E32" s="77">
        <v>2.0</v>
      </c>
      <c r="F32" s="77">
        <v>3.0</v>
      </c>
      <c r="G32" s="77">
        <v>62.9</v>
      </c>
      <c r="H32" s="77">
        <v>0.0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</row>
    <row r="33">
      <c r="A33" s="79" t="s">
        <v>42</v>
      </c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>
      <c r="A34" s="98"/>
      <c r="B34" s="99"/>
      <c r="C34" s="91" t="s">
        <v>146</v>
      </c>
      <c r="D34" s="87" t="s">
        <v>147</v>
      </c>
      <c r="E34" s="87" t="s">
        <v>148</v>
      </c>
      <c r="F34" s="87" t="s">
        <v>149</v>
      </c>
      <c r="G34" s="87" t="s">
        <v>150</v>
      </c>
      <c r="H34" s="87" t="s">
        <v>151</v>
      </c>
    </row>
    <row r="35">
      <c r="A35" s="100"/>
      <c r="B35" s="99"/>
      <c r="C35" s="91" t="s">
        <v>152</v>
      </c>
      <c r="D35" s="87" t="s">
        <v>153</v>
      </c>
      <c r="E35" s="87" t="s">
        <v>154</v>
      </c>
      <c r="F35" s="87" t="s">
        <v>155</v>
      </c>
      <c r="G35" s="87"/>
      <c r="H35" s="87" t="s">
        <v>156</v>
      </c>
    </row>
    <row r="36">
      <c r="A36" s="98"/>
      <c r="B36" s="99"/>
      <c r="C36" s="91" t="s">
        <v>157</v>
      </c>
      <c r="D36" s="87"/>
      <c r="E36" s="87" t="s">
        <v>158</v>
      </c>
      <c r="F36" s="87" t="s">
        <v>159</v>
      </c>
      <c r="G36" s="87"/>
      <c r="H36" s="87" t="s">
        <v>160</v>
      </c>
    </row>
    <row r="37">
      <c r="A37" s="98"/>
      <c r="B37" s="99"/>
      <c r="C37" s="91" t="s">
        <v>161</v>
      </c>
      <c r="D37" s="91"/>
      <c r="E37" s="87" t="s">
        <v>162</v>
      </c>
      <c r="F37" s="87" t="s">
        <v>163</v>
      </c>
      <c r="G37" s="87"/>
      <c r="H37" s="87" t="s">
        <v>164</v>
      </c>
    </row>
    <row r="38">
      <c r="A38" s="98"/>
      <c r="B38" s="99"/>
      <c r="C38" s="91" t="s">
        <v>165</v>
      </c>
      <c r="D38" s="87"/>
      <c r="E38" s="87" t="s">
        <v>166</v>
      </c>
      <c r="F38" s="87" t="s">
        <v>167</v>
      </c>
      <c r="G38" s="87"/>
      <c r="H38" s="87" t="s">
        <v>168</v>
      </c>
    </row>
    <row r="39">
      <c r="A39" s="98"/>
      <c r="B39" s="99"/>
      <c r="C39" s="91" t="s">
        <v>169</v>
      </c>
      <c r="D39" s="87"/>
      <c r="E39" s="87"/>
      <c r="F39" s="87" t="s">
        <v>170</v>
      </c>
      <c r="G39" s="87"/>
      <c r="H39" s="87" t="s">
        <v>171</v>
      </c>
    </row>
    <row r="40">
      <c r="A40" s="98"/>
      <c r="B40" s="99"/>
      <c r="C40" s="91" t="s">
        <v>172</v>
      </c>
      <c r="D40" s="87"/>
      <c r="E40" s="87"/>
      <c r="F40" s="87" t="s">
        <v>173</v>
      </c>
      <c r="G40" s="87"/>
      <c r="H40" s="87" t="s">
        <v>174</v>
      </c>
    </row>
    <row r="41">
      <c r="A41" s="98"/>
      <c r="B41" s="99"/>
      <c r="C41" s="91" t="s">
        <v>175</v>
      </c>
      <c r="D41" s="91"/>
      <c r="E41" s="87"/>
      <c r="F41" s="87" t="s">
        <v>176</v>
      </c>
      <c r="G41" s="87"/>
      <c r="H41" s="87" t="s">
        <v>177</v>
      </c>
    </row>
    <row r="42">
      <c r="A42" s="98"/>
      <c r="B42" s="99"/>
      <c r="C42" s="91" t="s">
        <v>178</v>
      </c>
      <c r="D42" s="91"/>
      <c r="E42" s="91"/>
      <c r="F42" s="91" t="s">
        <v>179</v>
      </c>
      <c r="G42" s="91"/>
      <c r="H42" s="91" t="s">
        <v>180</v>
      </c>
    </row>
    <row r="43">
      <c r="A43" s="98"/>
      <c r="B43" s="99"/>
      <c r="C43" s="91" t="s">
        <v>181</v>
      </c>
      <c r="D43" s="91"/>
      <c r="E43" s="91"/>
      <c r="F43" s="91" t="s">
        <v>182</v>
      </c>
      <c r="G43" s="91"/>
      <c r="H43" s="91" t="s">
        <v>183</v>
      </c>
    </row>
    <row r="44">
      <c r="A44" s="98"/>
      <c r="B44" s="99"/>
      <c r="C44" s="91" t="s">
        <v>184</v>
      </c>
      <c r="D44" s="87"/>
      <c r="E44" s="87"/>
      <c r="F44" s="87" t="s">
        <v>185</v>
      </c>
      <c r="G44" s="87"/>
      <c r="H44" s="87" t="s">
        <v>186</v>
      </c>
    </row>
    <row r="45">
      <c r="A45" s="98"/>
      <c r="B45" s="99"/>
      <c r="C45" s="91" t="s">
        <v>187</v>
      </c>
      <c r="D45" s="87"/>
      <c r="E45" s="87"/>
      <c r="F45" s="87" t="s">
        <v>188</v>
      </c>
      <c r="G45" s="87"/>
      <c r="H45" s="87" t="s">
        <v>189</v>
      </c>
    </row>
    <row r="46">
      <c r="A46" s="98"/>
      <c r="B46" s="99"/>
      <c r="C46" s="91" t="s">
        <v>190</v>
      </c>
      <c r="D46" s="91"/>
      <c r="E46" s="87"/>
      <c r="F46" s="87" t="s">
        <v>191</v>
      </c>
      <c r="G46" s="87"/>
      <c r="H46" s="87" t="s">
        <v>192</v>
      </c>
    </row>
    <row r="47">
      <c r="A47" s="98"/>
      <c r="B47" s="99"/>
      <c r="C47" s="91" t="s">
        <v>193</v>
      </c>
      <c r="D47" s="87"/>
      <c r="E47" s="87"/>
      <c r="F47" s="87" t="s">
        <v>194</v>
      </c>
      <c r="G47" s="87"/>
      <c r="H47" s="87"/>
    </row>
    <row r="48">
      <c r="A48" s="98"/>
      <c r="B48" s="99"/>
      <c r="C48" s="91" t="s">
        <v>195</v>
      </c>
      <c r="D48" s="91"/>
      <c r="E48" s="87"/>
      <c r="F48" s="87" t="s">
        <v>196</v>
      </c>
      <c r="G48" s="87"/>
      <c r="H48" s="87"/>
    </row>
    <row r="49">
      <c r="A49" s="98"/>
      <c r="B49" s="99"/>
      <c r="C49" s="91" t="s">
        <v>197</v>
      </c>
      <c r="D49" s="87"/>
      <c r="E49" s="91"/>
      <c r="F49" s="91" t="s">
        <v>198</v>
      </c>
      <c r="G49" s="91"/>
      <c r="H49" s="91"/>
    </row>
    <row r="50">
      <c r="A50" s="98"/>
      <c r="B50" s="99"/>
      <c r="C50" s="91" t="s">
        <v>199</v>
      </c>
      <c r="D50" s="87"/>
      <c r="E50" s="87"/>
      <c r="F50" s="87" t="s">
        <v>200</v>
      </c>
      <c r="G50" s="87"/>
      <c r="H50" s="87"/>
    </row>
    <row r="51">
      <c r="A51" s="89"/>
      <c r="B51" s="90"/>
      <c r="C51" s="91" t="s">
        <v>201</v>
      </c>
      <c r="D51" s="87"/>
      <c r="E51" s="91"/>
      <c r="F51" s="91" t="s">
        <v>202</v>
      </c>
      <c r="G51" s="91"/>
      <c r="H51" s="91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>
      <c r="A52" s="92"/>
      <c r="B52" s="90"/>
      <c r="C52" s="91"/>
      <c r="D52" s="87"/>
      <c r="E52" s="87"/>
      <c r="F52" s="87" t="s">
        <v>203</v>
      </c>
      <c r="G52" s="87"/>
      <c r="H52" s="87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</row>
    <row r="53">
      <c r="A53" s="92"/>
      <c r="B53" s="90"/>
      <c r="C53" s="91"/>
      <c r="D53" s="87"/>
      <c r="E53" s="87"/>
      <c r="F53" s="87" t="s">
        <v>204</v>
      </c>
      <c r="G53" s="87"/>
      <c r="H53" s="87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</row>
    <row r="54">
      <c r="A54" s="92"/>
      <c r="B54" s="90"/>
      <c r="C54" s="87"/>
      <c r="D54" s="93"/>
      <c r="E54" s="87"/>
      <c r="F54" s="87" t="s">
        <v>205</v>
      </c>
      <c r="G54" s="87"/>
      <c r="H54" s="87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</row>
    <row r="55">
      <c r="A55" s="92"/>
      <c r="B55" s="90"/>
      <c r="F55" s="86" t="s">
        <v>206</v>
      </c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</row>
    <row r="56">
      <c r="A56" s="92"/>
      <c r="B56" s="90"/>
      <c r="F56" s="86" t="s">
        <v>207</v>
      </c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</row>
    <row r="57">
      <c r="A57" s="92"/>
      <c r="B57" s="90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</row>
    <row r="58">
      <c r="A58" s="92"/>
      <c r="B58" s="90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</row>
    <row r="59">
      <c r="A59" s="92"/>
      <c r="B59" s="90"/>
      <c r="C59" s="91"/>
      <c r="D59" s="91"/>
      <c r="E59" s="91"/>
      <c r="F59" s="91"/>
      <c r="G59" s="91"/>
      <c r="H59" s="91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</row>
    <row r="60">
      <c r="A60" s="92"/>
      <c r="B60" s="90"/>
      <c r="C60" s="91"/>
      <c r="D60" s="91"/>
      <c r="E60" s="91"/>
      <c r="F60" s="91"/>
      <c r="G60" s="91"/>
      <c r="H60" s="91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</row>
    <row r="61">
      <c r="A61" s="92"/>
      <c r="B61" s="90"/>
      <c r="C61" s="91"/>
      <c r="D61" s="87"/>
      <c r="E61" s="87"/>
      <c r="F61" s="87"/>
      <c r="G61" s="87"/>
      <c r="H61" s="87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</row>
    <row r="62">
      <c r="A62" s="92"/>
      <c r="B62" s="90"/>
      <c r="C62" s="91"/>
      <c r="D62" s="87"/>
      <c r="E62" s="87"/>
      <c r="F62" s="87"/>
      <c r="G62" s="87"/>
      <c r="H62" s="87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</row>
    <row r="63">
      <c r="A63" s="92"/>
      <c r="B63" s="90"/>
      <c r="C63" s="91"/>
      <c r="D63" s="91"/>
      <c r="E63" s="87"/>
      <c r="F63" s="87"/>
      <c r="G63" s="87"/>
      <c r="H63" s="87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</row>
    <row r="64">
      <c r="A64" s="92"/>
      <c r="B64" s="90"/>
      <c r="C64" s="91"/>
      <c r="D64" s="87"/>
      <c r="E64" s="87"/>
      <c r="F64" s="87"/>
      <c r="G64" s="87"/>
      <c r="H64" s="87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</row>
    <row r="65">
      <c r="A65" s="92"/>
      <c r="B65" s="90"/>
      <c r="C65" s="91"/>
      <c r="D65" s="91"/>
      <c r="E65" s="87"/>
      <c r="F65" s="87"/>
      <c r="G65" s="87"/>
      <c r="H65" s="87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</row>
    <row r="66">
      <c r="A66" s="92"/>
      <c r="B66" s="90"/>
      <c r="C66" s="91"/>
      <c r="D66" s="87"/>
      <c r="E66" s="91"/>
      <c r="F66" s="91"/>
      <c r="G66" s="91"/>
      <c r="H66" s="91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</row>
    <row r="67">
      <c r="A67" s="92"/>
      <c r="B67" s="90"/>
      <c r="C67" s="91"/>
      <c r="D67" s="87"/>
      <c r="E67" s="87"/>
      <c r="F67" s="87"/>
      <c r="G67" s="87"/>
      <c r="H67" s="87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</row>
    <row r="68">
      <c r="A68" s="92"/>
      <c r="B68" s="90"/>
      <c r="C68" s="91"/>
      <c r="D68" s="87"/>
      <c r="E68" s="91"/>
      <c r="F68" s="91"/>
      <c r="G68" s="91"/>
      <c r="H68" s="91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</row>
    <row r="69">
      <c r="A69" s="92"/>
      <c r="B69" s="90"/>
      <c r="C69" s="91"/>
      <c r="D69" s="92"/>
      <c r="E69" s="87"/>
      <c r="F69" s="87"/>
      <c r="G69" s="87"/>
      <c r="H69" s="87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</row>
    <row r="70">
      <c r="A70" s="92"/>
      <c r="B70" s="90"/>
      <c r="C70" s="91"/>
      <c r="D70" s="92"/>
      <c r="E70" s="87"/>
      <c r="F70" s="87"/>
      <c r="G70" s="87"/>
      <c r="H70" s="87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</row>
    <row r="71">
      <c r="A71" s="92"/>
      <c r="B71" s="90"/>
      <c r="C71" s="87"/>
      <c r="D71" s="93"/>
      <c r="E71" s="87"/>
      <c r="F71" s="87"/>
      <c r="G71" s="87"/>
      <c r="H71" s="87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</row>
    <row r="72">
      <c r="A72" s="94"/>
      <c r="B72" s="95"/>
    </row>
    <row r="73">
      <c r="A73" s="94"/>
      <c r="B73" s="95"/>
    </row>
    <row r="74">
      <c r="A74" s="94"/>
      <c r="B74" s="95"/>
    </row>
    <row r="75">
      <c r="A75" s="94"/>
      <c r="B75" s="95"/>
    </row>
    <row r="76">
      <c r="A76" s="94"/>
      <c r="B76" s="95"/>
    </row>
    <row r="77">
      <c r="A77" s="94"/>
      <c r="B77" s="95"/>
    </row>
    <row r="78">
      <c r="A78" s="94"/>
      <c r="B78" s="95"/>
    </row>
    <row r="79">
      <c r="A79" s="94"/>
      <c r="B79" s="95"/>
    </row>
    <row r="80">
      <c r="A80" s="94"/>
      <c r="B80" s="95"/>
    </row>
    <row r="81">
      <c r="A81" s="94"/>
      <c r="B81" s="95"/>
    </row>
    <row r="82">
      <c r="A82" s="94"/>
      <c r="B82" s="95"/>
    </row>
    <row r="83">
      <c r="A83" s="94"/>
      <c r="B83" s="95"/>
    </row>
    <row r="84">
      <c r="A84" s="94"/>
      <c r="B84" s="95"/>
    </row>
    <row r="85">
      <c r="A85" s="94"/>
      <c r="B85" s="95"/>
    </row>
    <row r="86">
      <c r="A86" s="94"/>
      <c r="B86" s="95"/>
    </row>
    <row r="87">
      <c r="A87" s="94"/>
      <c r="B87" s="95"/>
    </row>
    <row r="88">
      <c r="A88" s="94"/>
      <c r="B88" s="95"/>
    </row>
    <row r="89">
      <c r="A89" s="94"/>
      <c r="B89" s="95"/>
    </row>
    <row r="90">
      <c r="A90" s="94"/>
      <c r="B90" s="95"/>
    </row>
    <row r="91">
      <c r="A91" s="94"/>
      <c r="B91" s="95"/>
    </row>
    <row r="92">
      <c r="A92" s="94"/>
      <c r="B92" s="95"/>
    </row>
    <row r="93">
      <c r="A93" s="94"/>
      <c r="B93" s="95"/>
    </row>
    <row r="94">
      <c r="A94" s="94"/>
      <c r="B94" s="95"/>
    </row>
    <row r="95">
      <c r="A95" s="94"/>
      <c r="B95" s="95"/>
    </row>
    <row r="96">
      <c r="A96" s="94"/>
      <c r="B96" s="95"/>
    </row>
    <row r="97">
      <c r="A97" s="94"/>
      <c r="B97" s="95"/>
    </row>
    <row r="98">
      <c r="A98" s="94"/>
      <c r="B98" s="95"/>
    </row>
    <row r="99">
      <c r="A99" s="94"/>
      <c r="B99" s="95"/>
    </row>
    <row r="100">
      <c r="A100" s="94"/>
      <c r="B100" s="95"/>
    </row>
    <row r="101">
      <c r="A101" s="94"/>
      <c r="B101" s="95"/>
    </row>
    <row r="102">
      <c r="A102" s="94"/>
      <c r="B102" s="95"/>
    </row>
    <row r="103">
      <c r="A103" s="94"/>
      <c r="B103" s="95"/>
    </row>
    <row r="104">
      <c r="A104" s="94"/>
      <c r="B104" s="95"/>
    </row>
    <row r="105">
      <c r="A105" s="94"/>
      <c r="B105" s="95"/>
    </row>
    <row r="106">
      <c r="A106" s="94"/>
      <c r="B106" s="95"/>
    </row>
    <row r="107">
      <c r="A107" s="94"/>
      <c r="B107" s="95"/>
    </row>
    <row r="108">
      <c r="A108" s="94"/>
      <c r="B108" s="95"/>
    </row>
    <row r="109">
      <c r="A109" s="94"/>
      <c r="B109" s="95"/>
    </row>
    <row r="110">
      <c r="A110" s="94"/>
      <c r="B110" s="95"/>
    </row>
    <row r="111">
      <c r="A111" s="94"/>
      <c r="B111" s="95"/>
    </row>
    <row r="112">
      <c r="A112" s="94"/>
      <c r="B112" s="95"/>
    </row>
    <row r="113">
      <c r="A113" s="94"/>
      <c r="B113" s="95"/>
    </row>
    <row r="114">
      <c r="A114" s="94"/>
      <c r="B114" s="95"/>
    </row>
    <row r="115">
      <c r="A115" s="94"/>
      <c r="B115" s="95"/>
    </row>
    <row r="116">
      <c r="A116" s="94"/>
      <c r="B116" s="95"/>
    </row>
    <row r="117">
      <c r="A117" s="94"/>
      <c r="B117" s="95"/>
    </row>
    <row r="118">
      <c r="A118" s="94"/>
      <c r="B118" s="95"/>
    </row>
    <row r="119">
      <c r="A119" s="94"/>
      <c r="B119" s="95"/>
    </row>
    <row r="120">
      <c r="A120" s="94"/>
      <c r="B120" s="95"/>
    </row>
    <row r="121">
      <c r="A121" s="94"/>
      <c r="B121" s="95"/>
    </row>
    <row r="122">
      <c r="A122" s="94"/>
      <c r="B122" s="95"/>
    </row>
    <row r="123">
      <c r="A123" s="94"/>
      <c r="B123" s="95"/>
    </row>
    <row r="124">
      <c r="A124" s="94"/>
      <c r="B124" s="95"/>
    </row>
    <row r="125">
      <c r="A125" s="94"/>
      <c r="B125" s="95"/>
    </row>
    <row r="126">
      <c r="A126" s="94"/>
      <c r="B126" s="95"/>
    </row>
    <row r="127">
      <c r="A127" s="94"/>
      <c r="B127" s="95"/>
    </row>
    <row r="128">
      <c r="A128" s="94"/>
      <c r="B128" s="95"/>
    </row>
    <row r="129">
      <c r="A129" s="94"/>
      <c r="B129" s="95"/>
    </row>
    <row r="130">
      <c r="A130" s="94"/>
      <c r="B130" s="95"/>
    </row>
    <row r="131">
      <c r="A131" s="94"/>
      <c r="B131" s="95"/>
    </row>
    <row r="132">
      <c r="A132" s="94"/>
      <c r="B132" s="95"/>
    </row>
    <row r="133">
      <c r="A133" s="94"/>
      <c r="B133" s="95"/>
    </row>
    <row r="134">
      <c r="A134" s="94"/>
      <c r="B134" s="95"/>
    </row>
    <row r="135">
      <c r="A135" s="94"/>
      <c r="B135" s="95"/>
    </row>
    <row r="136">
      <c r="A136" s="94"/>
      <c r="B136" s="95"/>
    </row>
    <row r="137">
      <c r="A137" s="94"/>
      <c r="B137" s="95"/>
    </row>
    <row r="138">
      <c r="A138" s="94"/>
      <c r="B138" s="95"/>
    </row>
    <row r="139">
      <c r="A139" s="94"/>
      <c r="B139" s="95"/>
    </row>
    <row r="140">
      <c r="A140" s="94"/>
      <c r="B140" s="95"/>
    </row>
    <row r="141">
      <c r="A141" s="94"/>
      <c r="B141" s="95"/>
    </row>
    <row r="142">
      <c r="A142" s="94"/>
      <c r="B142" s="95"/>
    </row>
    <row r="143">
      <c r="A143" s="94"/>
      <c r="B143" s="95"/>
    </row>
    <row r="144">
      <c r="A144" s="94"/>
      <c r="B144" s="95"/>
    </row>
    <row r="145">
      <c r="A145" s="94"/>
      <c r="B145" s="95"/>
    </row>
    <row r="146">
      <c r="A146" s="94"/>
      <c r="B146" s="95"/>
    </row>
    <row r="147">
      <c r="A147" s="94"/>
      <c r="B147" s="95"/>
    </row>
    <row r="148">
      <c r="A148" s="94"/>
      <c r="B148" s="95"/>
    </row>
    <row r="149">
      <c r="A149" s="94"/>
      <c r="B149" s="95"/>
    </row>
    <row r="150">
      <c r="A150" s="94"/>
      <c r="B150" s="95"/>
    </row>
    <row r="151">
      <c r="A151" s="94"/>
      <c r="B151" s="95"/>
    </row>
    <row r="152">
      <c r="A152" s="94"/>
      <c r="B152" s="95"/>
    </row>
    <row r="153">
      <c r="A153" s="94"/>
      <c r="B153" s="95"/>
    </row>
    <row r="154">
      <c r="A154" s="94"/>
      <c r="B154" s="95"/>
    </row>
    <row r="155">
      <c r="A155" s="94"/>
      <c r="B155" s="95"/>
    </row>
    <row r="156">
      <c r="A156" s="94"/>
      <c r="B156" s="95"/>
    </row>
    <row r="157">
      <c r="A157" s="94"/>
      <c r="B157" s="95"/>
    </row>
    <row r="158">
      <c r="A158" s="94"/>
      <c r="B158" s="95"/>
    </row>
    <row r="159">
      <c r="A159" s="94"/>
      <c r="B159" s="95"/>
    </row>
    <row r="160">
      <c r="A160" s="94"/>
      <c r="B160" s="95"/>
    </row>
    <row r="161">
      <c r="A161" s="94"/>
      <c r="B161" s="95"/>
    </row>
    <row r="162">
      <c r="A162" s="94"/>
      <c r="B162" s="95"/>
    </row>
    <row r="163">
      <c r="A163" s="94"/>
      <c r="B163" s="95"/>
    </row>
    <row r="164">
      <c r="A164" s="94"/>
      <c r="B164" s="95"/>
    </row>
    <row r="165">
      <c r="A165" s="94"/>
      <c r="B165" s="95"/>
    </row>
    <row r="166">
      <c r="A166" s="94"/>
      <c r="B166" s="95"/>
    </row>
    <row r="167">
      <c r="A167" s="94"/>
      <c r="B167" s="95"/>
    </row>
    <row r="168">
      <c r="A168" s="94"/>
      <c r="B168" s="95"/>
    </row>
    <row r="169">
      <c r="A169" s="94"/>
      <c r="B169" s="95"/>
    </row>
    <row r="170">
      <c r="A170" s="94"/>
      <c r="B170" s="95"/>
    </row>
    <row r="171">
      <c r="A171" s="94"/>
      <c r="B171" s="95"/>
    </row>
    <row r="172">
      <c r="A172" s="94"/>
      <c r="B172" s="95"/>
    </row>
    <row r="173">
      <c r="A173" s="94"/>
      <c r="B173" s="95"/>
    </row>
    <row r="174">
      <c r="A174" s="94"/>
      <c r="B174" s="95"/>
    </row>
    <row r="175">
      <c r="A175" s="94"/>
      <c r="B175" s="95"/>
    </row>
    <row r="176">
      <c r="A176" s="94"/>
      <c r="B176" s="95"/>
    </row>
    <row r="177">
      <c r="A177" s="94"/>
      <c r="B177" s="95"/>
    </row>
    <row r="178">
      <c r="A178" s="94"/>
      <c r="B178" s="95"/>
    </row>
    <row r="179">
      <c r="A179" s="94"/>
      <c r="B179" s="95"/>
    </row>
    <row r="180">
      <c r="A180" s="94"/>
      <c r="B180" s="95"/>
    </row>
    <row r="181">
      <c r="A181" s="94"/>
      <c r="B181" s="95"/>
    </row>
    <row r="182">
      <c r="A182" s="94"/>
      <c r="B182" s="95"/>
    </row>
    <row r="183">
      <c r="A183" s="94"/>
      <c r="B183" s="95"/>
    </row>
    <row r="184">
      <c r="A184" s="94"/>
      <c r="B184" s="95"/>
    </row>
    <row r="185">
      <c r="A185" s="94"/>
      <c r="B185" s="95"/>
    </row>
    <row r="186">
      <c r="A186" s="94"/>
      <c r="B186" s="95"/>
    </row>
    <row r="187">
      <c r="A187" s="94"/>
      <c r="B187" s="95"/>
    </row>
    <row r="188">
      <c r="A188" s="94"/>
      <c r="B188" s="95"/>
    </row>
    <row r="189">
      <c r="A189" s="94"/>
      <c r="B189" s="95"/>
    </row>
    <row r="190">
      <c r="A190" s="94"/>
      <c r="B190" s="95"/>
    </row>
    <row r="191">
      <c r="A191" s="94"/>
      <c r="B191" s="95"/>
    </row>
    <row r="192">
      <c r="A192" s="94"/>
      <c r="B192" s="95"/>
    </row>
    <row r="193">
      <c r="A193" s="94"/>
      <c r="B193" s="95"/>
    </row>
    <row r="194">
      <c r="A194" s="94"/>
      <c r="B194" s="95"/>
    </row>
    <row r="195">
      <c r="A195" s="94"/>
      <c r="B195" s="95"/>
    </row>
    <row r="196">
      <c r="A196" s="94"/>
      <c r="B196" s="95"/>
    </row>
    <row r="197">
      <c r="A197" s="94"/>
      <c r="B197" s="95"/>
    </row>
    <row r="198">
      <c r="A198" s="94"/>
      <c r="B198" s="95"/>
    </row>
    <row r="199">
      <c r="A199" s="94"/>
      <c r="B199" s="95"/>
    </row>
    <row r="200">
      <c r="A200" s="94"/>
      <c r="B200" s="95"/>
    </row>
    <row r="201">
      <c r="A201" s="94"/>
      <c r="B201" s="95"/>
    </row>
    <row r="202">
      <c r="A202" s="94"/>
      <c r="B202" s="95"/>
    </row>
    <row r="203">
      <c r="A203" s="94"/>
      <c r="B203" s="95"/>
    </row>
    <row r="204">
      <c r="A204" s="94"/>
      <c r="B204" s="95"/>
    </row>
    <row r="205">
      <c r="A205" s="94"/>
      <c r="B205" s="95"/>
    </row>
    <row r="206">
      <c r="A206" s="94"/>
      <c r="B206" s="95"/>
    </row>
    <row r="207">
      <c r="A207" s="94"/>
      <c r="B207" s="95"/>
    </row>
    <row r="208">
      <c r="A208" s="94"/>
      <c r="B208" s="95"/>
    </row>
    <row r="209">
      <c r="A209" s="94"/>
      <c r="B209" s="95"/>
    </row>
    <row r="210">
      <c r="A210" s="94"/>
      <c r="B210" s="95"/>
    </row>
    <row r="211">
      <c r="A211" s="94"/>
      <c r="B211" s="95"/>
    </row>
    <row r="212">
      <c r="A212" s="94"/>
      <c r="B212" s="95"/>
    </row>
    <row r="213">
      <c r="A213" s="94"/>
      <c r="B213" s="95"/>
    </row>
    <row r="214">
      <c r="A214" s="94"/>
      <c r="B214" s="95"/>
    </row>
    <row r="215">
      <c r="A215" s="94"/>
      <c r="B215" s="95"/>
    </row>
    <row r="216">
      <c r="A216" s="94"/>
      <c r="B216" s="95"/>
    </row>
    <row r="217">
      <c r="A217" s="94"/>
      <c r="B217" s="95"/>
    </row>
    <row r="218">
      <c r="A218" s="94"/>
      <c r="B218" s="95"/>
    </row>
    <row r="219">
      <c r="A219" s="94"/>
      <c r="B219" s="95"/>
    </row>
    <row r="220">
      <c r="A220" s="94"/>
      <c r="B220" s="95"/>
    </row>
    <row r="221">
      <c r="A221" s="94"/>
      <c r="B221" s="95"/>
    </row>
    <row r="222">
      <c r="A222" s="94"/>
      <c r="B222" s="95"/>
    </row>
    <row r="223">
      <c r="A223" s="94"/>
      <c r="B223" s="95"/>
    </row>
    <row r="224">
      <c r="A224" s="94"/>
      <c r="B224" s="95"/>
    </row>
    <row r="225">
      <c r="A225" s="94"/>
      <c r="B225" s="95"/>
    </row>
    <row r="226">
      <c r="A226" s="94"/>
      <c r="B226" s="95"/>
    </row>
    <row r="227">
      <c r="A227" s="94"/>
      <c r="B227" s="95"/>
    </row>
    <row r="228">
      <c r="A228" s="94"/>
      <c r="B228" s="95"/>
    </row>
    <row r="229">
      <c r="A229" s="94"/>
      <c r="B229" s="95"/>
    </row>
    <row r="230">
      <c r="A230" s="94"/>
      <c r="B230" s="95"/>
    </row>
    <row r="231">
      <c r="A231" s="94"/>
      <c r="B231" s="95"/>
    </row>
    <row r="232">
      <c r="A232" s="94"/>
      <c r="B232" s="95"/>
    </row>
    <row r="233">
      <c r="A233" s="94"/>
      <c r="B233" s="95"/>
    </row>
    <row r="234">
      <c r="A234" s="94"/>
      <c r="B234" s="95"/>
    </row>
    <row r="235">
      <c r="A235" s="94"/>
      <c r="B235" s="95"/>
    </row>
    <row r="236">
      <c r="A236" s="94"/>
      <c r="B236" s="95"/>
    </row>
    <row r="237">
      <c r="A237" s="94"/>
      <c r="B237" s="95"/>
    </row>
    <row r="238">
      <c r="A238" s="94"/>
      <c r="B238" s="95"/>
    </row>
    <row r="239">
      <c r="A239" s="94"/>
      <c r="B239" s="95"/>
    </row>
    <row r="240">
      <c r="A240" s="94"/>
      <c r="B240" s="95"/>
    </row>
    <row r="241">
      <c r="A241" s="94"/>
      <c r="B241" s="95"/>
    </row>
    <row r="242">
      <c r="A242" s="94"/>
      <c r="B242" s="95"/>
    </row>
    <row r="243">
      <c r="A243" s="94"/>
      <c r="B243" s="95"/>
    </row>
    <row r="244">
      <c r="A244" s="94"/>
      <c r="B244" s="95"/>
    </row>
    <row r="245">
      <c r="A245" s="94"/>
      <c r="B245" s="95"/>
    </row>
    <row r="246">
      <c r="A246" s="94"/>
      <c r="B246" s="95"/>
    </row>
    <row r="247">
      <c r="A247" s="94"/>
      <c r="B247" s="95"/>
    </row>
    <row r="248">
      <c r="A248" s="94"/>
      <c r="B248" s="95"/>
    </row>
    <row r="249">
      <c r="A249" s="94"/>
      <c r="B249" s="95"/>
    </row>
    <row r="250">
      <c r="A250" s="94"/>
      <c r="B250" s="95"/>
    </row>
    <row r="251">
      <c r="A251" s="94"/>
      <c r="B251" s="95"/>
    </row>
    <row r="252">
      <c r="A252" s="94"/>
      <c r="B252" s="95"/>
    </row>
    <row r="253">
      <c r="A253" s="94"/>
      <c r="B253" s="95"/>
    </row>
    <row r="254">
      <c r="A254" s="94"/>
      <c r="B254" s="95"/>
    </row>
    <row r="255">
      <c r="A255" s="94"/>
      <c r="B255" s="95"/>
    </row>
    <row r="256">
      <c r="A256" s="94"/>
      <c r="B256" s="95"/>
    </row>
    <row r="257">
      <c r="A257" s="94"/>
      <c r="B257" s="95"/>
    </row>
    <row r="258">
      <c r="A258" s="94"/>
      <c r="B258" s="95"/>
    </row>
    <row r="259">
      <c r="A259" s="94"/>
      <c r="B259" s="95"/>
    </row>
    <row r="260">
      <c r="A260" s="94"/>
      <c r="B260" s="95"/>
    </row>
    <row r="261">
      <c r="A261" s="94"/>
      <c r="B261" s="95"/>
    </row>
    <row r="262">
      <c r="A262" s="94"/>
      <c r="B262" s="95"/>
    </row>
    <row r="263">
      <c r="A263" s="94"/>
      <c r="B263" s="95"/>
    </row>
    <row r="264">
      <c r="A264" s="94"/>
      <c r="B264" s="95"/>
    </row>
    <row r="265">
      <c r="A265" s="94"/>
      <c r="B265" s="95"/>
    </row>
    <row r="266">
      <c r="A266" s="94"/>
      <c r="B266" s="95"/>
    </row>
    <row r="267">
      <c r="A267" s="94"/>
      <c r="B267" s="95"/>
    </row>
    <row r="268">
      <c r="A268" s="94"/>
      <c r="B268" s="95"/>
    </row>
    <row r="269">
      <c r="A269" s="94"/>
      <c r="B269" s="95"/>
    </row>
    <row r="270">
      <c r="A270" s="94"/>
      <c r="B270" s="95"/>
    </row>
    <row r="271">
      <c r="A271" s="94"/>
      <c r="B271" s="95"/>
    </row>
    <row r="272">
      <c r="A272" s="94"/>
      <c r="B272" s="95"/>
    </row>
    <row r="273">
      <c r="A273" s="94"/>
      <c r="B273" s="95"/>
    </row>
    <row r="274">
      <c r="A274" s="94"/>
      <c r="B274" s="95"/>
    </row>
    <row r="275">
      <c r="A275" s="94"/>
      <c r="B275" s="95"/>
    </row>
    <row r="276">
      <c r="A276" s="94"/>
      <c r="B276" s="95"/>
    </row>
    <row r="277">
      <c r="A277" s="94"/>
      <c r="B277" s="95"/>
    </row>
    <row r="278">
      <c r="A278" s="94"/>
      <c r="B278" s="95"/>
    </row>
    <row r="279">
      <c r="A279" s="94"/>
      <c r="B279" s="95"/>
    </row>
    <row r="280">
      <c r="A280" s="94"/>
      <c r="B280" s="95"/>
    </row>
    <row r="281">
      <c r="A281" s="94"/>
      <c r="B281" s="95"/>
    </row>
    <row r="282">
      <c r="A282" s="94"/>
      <c r="B282" s="95"/>
    </row>
    <row r="283">
      <c r="A283" s="94"/>
      <c r="B283" s="95"/>
    </row>
    <row r="284">
      <c r="A284" s="94"/>
      <c r="B284" s="95"/>
    </row>
    <row r="285">
      <c r="A285" s="94"/>
      <c r="B285" s="95"/>
    </row>
    <row r="286">
      <c r="A286" s="94"/>
      <c r="B286" s="95"/>
    </row>
    <row r="287">
      <c r="A287" s="94"/>
      <c r="B287" s="95"/>
    </row>
    <row r="288">
      <c r="A288" s="94"/>
      <c r="B288" s="95"/>
    </row>
    <row r="289">
      <c r="A289" s="94"/>
      <c r="B289" s="95"/>
    </row>
    <row r="290">
      <c r="A290" s="94"/>
      <c r="B290" s="95"/>
    </row>
    <row r="291">
      <c r="A291" s="94"/>
      <c r="B291" s="95"/>
    </row>
    <row r="292">
      <c r="A292" s="94"/>
      <c r="B292" s="95"/>
    </row>
    <row r="293">
      <c r="A293" s="94"/>
      <c r="B293" s="95"/>
    </row>
    <row r="294">
      <c r="A294" s="94"/>
      <c r="B294" s="95"/>
    </row>
    <row r="295">
      <c r="A295" s="94"/>
      <c r="B295" s="95"/>
    </row>
    <row r="296">
      <c r="A296" s="94"/>
      <c r="B296" s="95"/>
    </row>
    <row r="297">
      <c r="A297" s="94"/>
      <c r="B297" s="95"/>
    </row>
    <row r="298">
      <c r="A298" s="94"/>
      <c r="B298" s="95"/>
    </row>
    <row r="299">
      <c r="A299" s="94"/>
      <c r="B299" s="95"/>
    </row>
    <row r="300">
      <c r="A300" s="94"/>
      <c r="B300" s="95"/>
    </row>
    <row r="301">
      <c r="A301" s="94"/>
      <c r="B301" s="95"/>
    </row>
    <row r="302">
      <c r="A302" s="94"/>
      <c r="B302" s="95"/>
    </row>
    <row r="303">
      <c r="A303" s="94"/>
      <c r="B303" s="95"/>
    </row>
    <row r="304">
      <c r="A304" s="94"/>
      <c r="B304" s="95"/>
    </row>
    <row r="305">
      <c r="A305" s="94"/>
      <c r="B305" s="95"/>
    </row>
    <row r="306">
      <c r="A306" s="94"/>
      <c r="B306" s="95"/>
    </row>
    <row r="307">
      <c r="A307" s="94"/>
      <c r="B307" s="95"/>
    </row>
    <row r="308">
      <c r="A308" s="94"/>
      <c r="B308" s="95"/>
    </row>
    <row r="309">
      <c r="A309" s="94"/>
      <c r="B309" s="95"/>
    </row>
    <row r="310">
      <c r="A310" s="94"/>
      <c r="B310" s="95"/>
    </row>
    <row r="311">
      <c r="A311" s="94"/>
      <c r="B311" s="95"/>
    </row>
    <row r="312">
      <c r="A312" s="94"/>
      <c r="B312" s="95"/>
    </row>
    <row r="313">
      <c r="A313" s="94"/>
      <c r="B313" s="95"/>
    </row>
    <row r="314">
      <c r="A314" s="94"/>
      <c r="B314" s="95"/>
    </row>
    <row r="315">
      <c r="A315" s="94"/>
      <c r="B315" s="95"/>
    </row>
    <row r="316">
      <c r="A316" s="94"/>
      <c r="B316" s="95"/>
    </row>
    <row r="317">
      <c r="A317" s="94"/>
      <c r="B317" s="95"/>
    </row>
    <row r="318">
      <c r="A318" s="94"/>
      <c r="B318" s="95"/>
    </row>
    <row r="319">
      <c r="A319" s="94"/>
      <c r="B319" s="95"/>
    </row>
    <row r="320">
      <c r="A320" s="94"/>
      <c r="B320" s="95"/>
    </row>
    <row r="321">
      <c r="A321" s="94"/>
      <c r="B321" s="95"/>
    </row>
    <row r="322">
      <c r="A322" s="94"/>
      <c r="B322" s="95"/>
    </row>
    <row r="323">
      <c r="A323" s="94"/>
      <c r="B323" s="95"/>
    </row>
    <row r="324">
      <c r="A324" s="94"/>
      <c r="B324" s="95"/>
    </row>
    <row r="325">
      <c r="A325" s="94"/>
      <c r="B325" s="95"/>
    </row>
    <row r="326">
      <c r="A326" s="94"/>
      <c r="B326" s="95"/>
    </row>
    <row r="327">
      <c r="A327" s="94"/>
      <c r="B327" s="95"/>
    </row>
    <row r="328">
      <c r="A328" s="94"/>
      <c r="B328" s="95"/>
    </row>
    <row r="329">
      <c r="A329" s="94"/>
      <c r="B329" s="95"/>
    </row>
    <row r="330">
      <c r="A330" s="94"/>
      <c r="B330" s="95"/>
    </row>
    <row r="331">
      <c r="A331" s="94"/>
      <c r="B331" s="95"/>
    </row>
    <row r="332">
      <c r="A332" s="94"/>
      <c r="B332" s="95"/>
    </row>
    <row r="333">
      <c r="A333" s="94"/>
      <c r="B333" s="95"/>
    </row>
    <row r="334">
      <c r="A334" s="94"/>
      <c r="B334" s="95"/>
    </row>
    <row r="335">
      <c r="A335" s="94"/>
      <c r="B335" s="95"/>
    </row>
    <row r="336">
      <c r="A336" s="94"/>
      <c r="B336" s="95"/>
    </row>
    <row r="337">
      <c r="A337" s="94"/>
      <c r="B337" s="95"/>
    </row>
    <row r="338">
      <c r="A338" s="94"/>
      <c r="B338" s="95"/>
    </row>
    <row r="339">
      <c r="A339" s="94"/>
      <c r="B339" s="95"/>
    </row>
    <row r="340">
      <c r="A340" s="94"/>
      <c r="B340" s="95"/>
    </row>
    <row r="341">
      <c r="A341" s="94"/>
      <c r="B341" s="95"/>
    </row>
    <row r="342">
      <c r="A342" s="94"/>
      <c r="B342" s="95"/>
    </row>
    <row r="343">
      <c r="A343" s="94"/>
      <c r="B343" s="95"/>
    </row>
    <row r="344">
      <c r="A344" s="94"/>
      <c r="B344" s="95"/>
    </row>
    <row r="345">
      <c r="A345" s="94"/>
      <c r="B345" s="95"/>
    </row>
    <row r="346">
      <c r="A346" s="94"/>
      <c r="B346" s="95"/>
    </row>
    <row r="347">
      <c r="A347" s="94"/>
      <c r="B347" s="95"/>
    </row>
    <row r="348">
      <c r="A348" s="94"/>
      <c r="B348" s="95"/>
    </row>
    <row r="349">
      <c r="A349" s="94"/>
      <c r="B349" s="95"/>
    </row>
    <row r="350">
      <c r="A350" s="94"/>
      <c r="B350" s="95"/>
    </row>
    <row r="351">
      <c r="A351" s="94"/>
      <c r="B351" s="95"/>
    </row>
    <row r="352">
      <c r="A352" s="94"/>
      <c r="B352" s="95"/>
    </row>
    <row r="353">
      <c r="A353" s="94"/>
      <c r="B353" s="95"/>
    </row>
    <row r="354">
      <c r="A354" s="94"/>
      <c r="B354" s="95"/>
    </row>
    <row r="355">
      <c r="A355" s="94"/>
      <c r="B355" s="95"/>
    </row>
    <row r="356">
      <c r="A356" s="94"/>
      <c r="B356" s="95"/>
    </row>
    <row r="357">
      <c r="A357" s="94"/>
      <c r="B357" s="95"/>
    </row>
    <row r="358">
      <c r="A358" s="94"/>
      <c r="B358" s="95"/>
    </row>
    <row r="359">
      <c r="A359" s="94"/>
      <c r="B359" s="95"/>
    </row>
    <row r="360">
      <c r="A360" s="94"/>
      <c r="B360" s="95"/>
    </row>
    <row r="361">
      <c r="A361" s="94"/>
      <c r="B361" s="95"/>
    </row>
    <row r="362">
      <c r="A362" s="94"/>
      <c r="B362" s="95"/>
    </row>
    <row r="363">
      <c r="A363" s="94"/>
      <c r="B363" s="95"/>
    </row>
    <row r="364">
      <c r="A364" s="94"/>
      <c r="B364" s="95"/>
    </row>
    <row r="365">
      <c r="A365" s="94"/>
      <c r="B365" s="95"/>
    </row>
    <row r="366">
      <c r="A366" s="94"/>
      <c r="B366" s="95"/>
    </row>
    <row r="367">
      <c r="A367" s="94"/>
      <c r="B367" s="95"/>
    </row>
    <row r="368">
      <c r="A368" s="94"/>
      <c r="B368" s="95"/>
    </row>
    <row r="369">
      <c r="A369" s="94"/>
      <c r="B369" s="95"/>
    </row>
    <row r="370">
      <c r="A370" s="94"/>
      <c r="B370" s="95"/>
    </row>
    <row r="371">
      <c r="A371" s="94"/>
      <c r="B371" s="95"/>
    </row>
    <row r="372">
      <c r="A372" s="94"/>
      <c r="B372" s="95"/>
    </row>
    <row r="373">
      <c r="A373" s="94"/>
      <c r="B373" s="95"/>
    </row>
    <row r="374">
      <c r="A374" s="94"/>
      <c r="B374" s="95"/>
    </row>
    <row r="375">
      <c r="A375" s="94"/>
      <c r="B375" s="95"/>
    </row>
    <row r="376">
      <c r="A376" s="94"/>
      <c r="B376" s="95"/>
    </row>
    <row r="377">
      <c r="A377" s="94"/>
      <c r="B377" s="95"/>
    </row>
    <row r="378">
      <c r="A378" s="94"/>
      <c r="B378" s="95"/>
    </row>
    <row r="379">
      <c r="A379" s="94"/>
      <c r="B379" s="95"/>
    </row>
    <row r="380">
      <c r="A380" s="94"/>
      <c r="B380" s="95"/>
    </row>
    <row r="381">
      <c r="A381" s="94"/>
      <c r="B381" s="95"/>
    </row>
    <row r="382">
      <c r="A382" s="94"/>
      <c r="B382" s="95"/>
    </row>
    <row r="383">
      <c r="A383" s="94"/>
      <c r="B383" s="95"/>
    </row>
    <row r="384">
      <c r="A384" s="94"/>
      <c r="B384" s="95"/>
    </row>
    <row r="385">
      <c r="A385" s="94"/>
      <c r="B385" s="95"/>
    </row>
    <row r="386">
      <c r="A386" s="94"/>
      <c r="B386" s="95"/>
    </row>
    <row r="387">
      <c r="A387" s="94"/>
      <c r="B387" s="95"/>
    </row>
    <row r="388">
      <c r="A388" s="94"/>
      <c r="B388" s="95"/>
    </row>
    <row r="389">
      <c r="A389" s="94"/>
      <c r="B389" s="95"/>
    </row>
    <row r="390">
      <c r="A390" s="94"/>
      <c r="B390" s="95"/>
    </row>
    <row r="391">
      <c r="A391" s="94"/>
      <c r="B391" s="95"/>
    </row>
    <row r="392">
      <c r="A392" s="94"/>
      <c r="B392" s="95"/>
    </row>
    <row r="393">
      <c r="A393" s="94"/>
      <c r="B393" s="95"/>
    </row>
    <row r="394">
      <c r="A394" s="94"/>
      <c r="B394" s="95"/>
    </row>
    <row r="395">
      <c r="A395" s="94"/>
      <c r="B395" s="95"/>
    </row>
    <row r="396">
      <c r="A396" s="94"/>
      <c r="B396" s="95"/>
    </row>
    <row r="397">
      <c r="A397" s="94"/>
      <c r="B397" s="95"/>
    </row>
    <row r="398">
      <c r="A398" s="94"/>
      <c r="B398" s="95"/>
    </row>
    <row r="399">
      <c r="A399" s="94"/>
      <c r="B399" s="95"/>
    </row>
    <row r="400">
      <c r="A400" s="94"/>
      <c r="B400" s="95"/>
    </row>
    <row r="401">
      <c r="A401" s="94"/>
      <c r="B401" s="95"/>
    </row>
    <row r="402">
      <c r="A402" s="94"/>
      <c r="B402" s="95"/>
    </row>
    <row r="403">
      <c r="A403" s="94"/>
      <c r="B403" s="95"/>
    </row>
    <row r="404">
      <c r="A404" s="94"/>
      <c r="B404" s="95"/>
    </row>
    <row r="405">
      <c r="A405" s="94"/>
      <c r="B405" s="95"/>
    </row>
    <row r="406">
      <c r="A406" s="94"/>
      <c r="B406" s="95"/>
    </row>
    <row r="407">
      <c r="A407" s="94"/>
      <c r="B407" s="95"/>
    </row>
    <row r="408">
      <c r="A408" s="94"/>
      <c r="B408" s="95"/>
    </row>
    <row r="409">
      <c r="A409" s="94"/>
      <c r="B409" s="95"/>
    </row>
    <row r="410">
      <c r="A410" s="94"/>
      <c r="B410" s="95"/>
    </row>
    <row r="411">
      <c r="A411" s="94"/>
      <c r="B411" s="95"/>
    </row>
    <row r="412">
      <c r="A412" s="94"/>
      <c r="B412" s="95"/>
    </row>
    <row r="413">
      <c r="A413" s="94"/>
      <c r="B413" s="95"/>
    </row>
    <row r="414">
      <c r="A414" s="94"/>
      <c r="B414" s="95"/>
    </row>
    <row r="415">
      <c r="A415" s="94"/>
      <c r="B415" s="95"/>
    </row>
    <row r="416">
      <c r="A416" s="94"/>
      <c r="B416" s="95"/>
    </row>
    <row r="417">
      <c r="A417" s="94"/>
      <c r="B417" s="95"/>
    </row>
    <row r="418">
      <c r="A418" s="94"/>
      <c r="B418" s="95"/>
    </row>
    <row r="419">
      <c r="A419" s="94"/>
      <c r="B419" s="95"/>
    </row>
    <row r="420">
      <c r="A420" s="94"/>
      <c r="B420" s="95"/>
    </row>
    <row r="421">
      <c r="A421" s="94"/>
      <c r="B421" s="95"/>
    </row>
    <row r="422">
      <c r="A422" s="94"/>
      <c r="B422" s="95"/>
    </row>
    <row r="423">
      <c r="A423" s="94"/>
      <c r="B423" s="95"/>
    </row>
    <row r="424">
      <c r="A424" s="94"/>
      <c r="B424" s="95"/>
    </row>
    <row r="425">
      <c r="A425" s="94"/>
      <c r="B425" s="95"/>
    </row>
    <row r="426">
      <c r="A426" s="94"/>
      <c r="B426" s="95"/>
    </row>
    <row r="427">
      <c r="A427" s="94"/>
      <c r="B427" s="95"/>
    </row>
    <row r="428">
      <c r="A428" s="94"/>
      <c r="B428" s="95"/>
    </row>
    <row r="429">
      <c r="A429" s="94"/>
      <c r="B429" s="95"/>
    </row>
    <row r="430">
      <c r="A430" s="94"/>
      <c r="B430" s="95"/>
    </row>
    <row r="431">
      <c r="A431" s="94"/>
      <c r="B431" s="95"/>
    </row>
    <row r="432">
      <c r="A432" s="94"/>
      <c r="B432" s="95"/>
    </row>
    <row r="433">
      <c r="A433" s="94"/>
      <c r="B433" s="95"/>
    </row>
    <row r="434">
      <c r="A434" s="94"/>
      <c r="B434" s="95"/>
    </row>
    <row r="435">
      <c r="A435" s="94"/>
      <c r="B435" s="95"/>
    </row>
    <row r="436">
      <c r="A436" s="94"/>
      <c r="B436" s="95"/>
    </row>
    <row r="437">
      <c r="A437" s="94"/>
      <c r="B437" s="95"/>
    </row>
    <row r="438">
      <c r="A438" s="94"/>
      <c r="B438" s="95"/>
    </row>
    <row r="439">
      <c r="A439" s="94"/>
      <c r="B439" s="95"/>
    </row>
    <row r="440">
      <c r="A440" s="94"/>
      <c r="B440" s="95"/>
    </row>
    <row r="441">
      <c r="A441" s="94"/>
      <c r="B441" s="95"/>
    </row>
    <row r="442">
      <c r="A442" s="94"/>
      <c r="B442" s="95"/>
    </row>
    <row r="443">
      <c r="A443" s="94"/>
      <c r="B443" s="95"/>
    </row>
    <row r="444">
      <c r="A444" s="94"/>
      <c r="B444" s="95"/>
    </row>
    <row r="445">
      <c r="A445" s="94"/>
      <c r="B445" s="95"/>
    </row>
    <row r="446">
      <c r="A446" s="94"/>
      <c r="B446" s="95"/>
    </row>
    <row r="447">
      <c r="A447" s="94"/>
      <c r="B447" s="95"/>
    </row>
    <row r="448">
      <c r="A448" s="94"/>
      <c r="B448" s="95"/>
    </row>
    <row r="449">
      <c r="A449" s="94"/>
      <c r="B449" s="95"/>
    </row>
    <row r="450">
      <c r="A450" s="94"/>
      <c r="B450" s="95"/>
    </row>
    <row r="451">
      <c r="A451" s="94"/>
      <c r="B451" s="95"/>
    </row>
    <row r="452">
      <c r="A452" s="94"/>
      <c r="B452" s="95"/>
    </row>
    <row r="453">
      <c r="A453" s="94"/>
      <c r="B453" s="95"/>
    </row>
    <row r="454">
      <c r="A454" s="94"/>
      <c r="B454" s="95"/>
    </row>
    <row r="455">
      <c r="A455" s="94"/>
      <c r="B455" s="95"/>
    </row>
    <row r="456">
      <c r="A456" s="94"/>
      <c r="B456" s="95"/>
    </row>
    <row r="457">
      <c r="A457" s="94"/>
      <c r="B457" s="95"/>
    </row>
    <row r="458">
      <c r="A458" s="94"/>
      <c r="B458" s="95"/>
    </row>
    <row r="459">
      <c r="A459" s="94"/>
      <c r="B459" s="95"/>
    </row>
    <row r="460">
      <c r="A460" s="94"/>
      <c r="B460" s="95"/>
    </row>
    <row r="461">
      <c r="A461" s="94"/>
      <c r="B461" s="95"/>
    </row>
    <row r="462">
      <c r="A462" s="94"/>
      <c r="B462" s="95"/>
    </row>
    <row r="463">
      <c r="A463" s="94"/>
      <c r="B463" s="95"/>
    </row>
    <row r="464">
      <c r="A464" s="94"/>
      <c r="B464" s="95"/>
    </row>
    <row r="465">
      <c r="A465" s="94"/>
      <c r="B465" s="95"/>
    </row>
    <row r="466">
      <c r="A466" s="94"/>
      <c r="B466" s="95"/>
    </row>
    <row r="467">
      <c r="A467" s="94"/>
      <c r="B467" s="95"/>
    </row>
    <row r="468">
      <c r="A468" s="94"/>
      <c r="B468" s="95"/>
    </row>
    <row r="469">
      <c r="A469" s="94"/>
      <c r="B469" s="95"/>
    </row>
    <row r="470">
      <c r="A470" s="94"/>
      <c r="B470" s="95"/>
    </row>
    <row r="471">
      <c r="A471" s="94"/>
      <c r="B471" s="95"/>
    </row>
    <row r="472">
      <c r="A472" s="94"/>
      <c r="B472" s="95"/>
    </row>
    <row r="473">
      <c r="A473" s="94"/>
      <c r="B473" s="95"/>
    </row>
    <row r="474">
      <c r="A474" s="94"/>
      <c r="B474" s="95"/>
    </row>
    <row r="475">
      <c r="A475" s="94"/>
      <c r="B475" s="95"/>
    </row>
    <row r="476">
      <c r="A476" s="94"/>
      <c r="B476" s="95"/>
    </row>
    <row r="477">
      <c r="A477" s="94"/>
      <c r="B477" s="95"/>
    </row>
    <row r="478">
      <c r="A478" s="94"/>
      <c r="B478" s="95"/>
    </row>
    <row r="479">
      <c r="A479" s="94"/>
      <c r="B479" s="95"/>
    </row>
    <row r="480">
      <c r="A480" s="94"/>
      <c r="B480" s="95"/>
    </row>
    <row r="481">
      <c r="A481" s="94"/>
      <c r="B481" s="95"/>
    </row>
    <row r="482">
      <c r="A482" s="94"/>
      <c r="B482" s="95"/>
    </row>
    <row r="483">
      <c r="A483" s="94"/>
      <c r="B483" s="95"/>
    </row>
    <row r="484">
      <c r="A484" s="94"/>
      <c r="B484" s="95"/>
    </row>
    <row r="485">
      <c r="A485" s="94"/>
      <c r="B485" s="95"/>
    </row>
    <row r="486">
      <c r="A486" s="94"/>
      <c r="B486" s="95"/>
    </row>
    <row r="487">
      <c r="A487" s="94"/>
      <c r="B487" s="95"/>
    </row>
    <row r="488">
      <c r="A488" s="94"/>
      <c r="B488" s="95"/>
    </row>
    <row r="489">
      <c r="A489" s="94"/>
      <c r="B489" s="95"/>
    </row>
    <row r="490">
      <c r="A490" s="94"/>
      <c r="B490" s="95"/>
    </row>
    <row r="491">
      <c r="A491" s="94"/>
      <c r="B491" s="95"/>
    </row>
    <row r="492">
      <c r="A492" s="94"/>
      <c r="B492" s="95"/>
    </row>
    <row r="493">
      <c r="A493" s="94"/>
      <c r="B493" s="95"/>
    </row>
    <row r="494">
      <c r="A494" s="94"/>
      <c r="B494" s="95"/>
    </row>
    <row r="495">
      <c r="A495" s="94"/>
      <c r="B495" s="95"/>
    </row>
    <row r="496">
      <c r="A496" s="94"/>
      <c r="B496" s="95"/>
    </row>
    <row r="497">
      <c r="A497" s="94"/>
      <c r="B497" s="95"/>
    </row>
    <row r="498">
      <c r="A498" s="94"/>
      <c r="B498" s="95"/>
    </row>
    <row r="499">
      <c r="A499" s="94"/>
      <c r="B499" s="95"/>
    </row>
    <row r="500">
      <c r="A500" s="94"/>
      <c r="B500" s="95"/>
    </row>
    <row r="501">
      <c r="A501" s="94"/>
      <c r="B501" s="95"/>
    </row>
    <row r="502">
      <c r="A502" s="94"/>
      <c r="B502" s="95"/>
    </row>
    <row r="503">
      <c r="A503" s="94"/>
      <c r="B503" s="95"/>
    </row>
    <row r="504">
      <c r="A504" s="94"/>
      <c r="B504" s="95"/>
    </row>
    <row r="505">
      <c r="A505" s="94"/>
      <c r="B505" s="95"/>
    </row>
    <row r="506">
      <c r="A506" s="94"/>
      <c r="B506" s="95"/>
    </row>
    <row r="507">
      <c r="A507" s="94"/>
      <c r="B507" s="95"/>
    </row>
    <row r="508">
      <c r="A508" s="94"/>
      <c r="B508" s="95"/>
    </row>
    <row r="509">
      <c r="A509" s="94"/>
      <c r="B509" s="95"/>
    </row>
    <row r="510">
      <c r="A510" s="94"/>
      <c r="B510" s="95"/>
    </row>
    <row r="511">
      <c r="A511" s="94"/>
      <c r="B511" s="95"/>
    </row>
    <row r="512">
      <c r="A512" s="94"/>
      <c r="B512" s="95"/>
    </row>
    <row r="513">
      <c r="A513" s="94"/>
      <c r="B513" s="95"/>
    </row>
    <row r="514">
      <c r="A514" s="94"/>
      <c r="B514" s="95"/>
    </row>
    <row r="515">
      <c r="A515" s="94"/>
      <c r="B515" s="95"/>
    </row>
    <row r="516">
      <c r="A516" s="94"/>
      <c r="B516" s="95"/>
    </row>
    <row r="517">
      <c r="A517" s="94"/>
      <c r="B517" s="95"/>
    </row>
    <row r="518">
      <c r="A518" s="94"/>
      <c r="B518" s="95"/>
    </row>
    <row r="519">
      <c r="A519" s="94"/>
      <c r="B519" s="95"/>
    </row>
    <row r="520">
      <c r="A520" s="94"/>
      <c r="B520" s="95"/>
    </row>
    <row r="521">
      <c r="A521" s="94"/>
      <c r="B521" s="95"/>
    </row>
    <row r="522">
      <c r="A522" s="94"/>
      <c r="B522" s="95"/>
    </row>
    <row r="523">
      <c r="A523" s="94"/>
      <c r="B523" s="95"/>
    </row>
    <row r="524">
      <c r="A524" s="94"/>
      <c r="B524" s="95"/>
    </row>
    <row r="525">
      <c r="A525" s="94"/>
      <c r="B525" s="95"/>
    </row>
    <row r="526">
      <c r="A526" s="94"/>
      <c r="B526" s="95"/>
    </row>
    <row r="527">
      <c r="A527" s="94"/>
      <c r="B527" s="95"/>
    </row>
    <row r="528">
      <c r="A528" s="94"/>
      <c r="B528" s="95"/>
    </row>
    <row r="529">
      <c r="A529" s="94"/>
      <c r="B529" s="95"/>
    </row>
    <row r="530">
      <c r="A530" s="94"/>
      <c r="B530" s="95"/>
    </row>
    <row r="531">
      <c r="A531" s="94"/>
      <c r="B531" s="95"/>
    </row>
    <row r="532">
      <c r="A532" s="94"/>
      <c r="B532" s="95"/>
    </row>
    <row r="533">
      <c r="A533" s="94"/>
      <c r="B533" s="95"/>
    </row>
    <row r="534">
      <c r="A534" s="94"/>
      <c r="B534" s="95"/>
    </row>
    <row r="535">
      <c r="A535" s="94"/>
      <c r="B535" s="95"/>
    </row>
    <row r="536">
      <c r="A536" s="94"/>
      <c r="B536" s="95"/>
    </row>
    <row r="537">
      <c r="A537" s="94"/>
      <c r="B537" s="95"/>
    </row>
    <row r="538">
      <c r="A538" s="94"/>
      <c r="B538" s="95"/>
    </row>
    <row r="539">
      <c r="A539" s="94"/>
      <c r="B539" s="95"/>
    </row>
    <row r="540">
      <c r="A540" s="94"/>
      <c r="B540" s="95"/>
    </row>
    <row r="541">
      <c r="A541" s="94"/>
      <c r="B541" s="95"/>
    </row>
    <row r="542">
      <c r="A542" s="94"/>
      <c r="B542" s="95"/>
    </row>
    <row r="543">
      <c r="A543" s="94"/>
      <c r="B543" s="95"/>
    </row>
    <row r="544">
      <c r="A544" s="94"/>
      <c r="B544" s="95"/>
    </row>
    <row r="545">
      <c r="A545" s="94"/>
      <c r="B545" s="95"/>
    </row>
    <row r="546">
      <c r="A546" s="94"/>
      <c r="B546" s="95"/>
    </row>
    <row r="547">
      <c r="A547" s="94"/>
      <c r="B547" s="95"/>
    </row>
    <row r="548">
      <c r="A548" s="94"/>
      <c r="B548" s="95"/>
    </row>
    <row r="549">
      <c r="A549" s="94"/>
      <c r="B549" s="95"/>
    </row>
    <row r="550">
      <c r="A550" s="94"/>
      <c r="B550" s="95"/>
    </row>
    <row r="551">
      <c r="A551" s="94"/>
      <c r="B551" s="95"/>
    </row>
    <row r="552">
      <c r="A552" s="94"/>
      <c r="B552" s="95"/>
    </row>
    <row r="553">
      <c r="A553" s="94"/>
      <c r="B553" s="95"/>
    </row>
    <row r="554">
      <c r="A554" s="94"/>
      <c r="B554" s="95"/>
    </row>
    <row r="555">
      <c r="A555" s="94"/>
      <c r="B555" s="95"/>
    </row>
    <row r="556">
      <c r="A556" s="94"/>
      <c r="B556" s="95"/>
    </row>
    <row r="557">
      <c r="A557" s="94"/>
      <c r="B557" s="95"/>
    </row>
    <row r="558">
      <c r="A558" s="94"/>
      <c r="B558" s="95"/>
    </row>
    <row r="559">
      <c r="A559" s="94"/>
      <c r="B559" s="95"/>
    </row>
    <row r="560">
      <c r="A560" s="94"/>
      <c r="B560" s="95"/>
    </row>
    <row r="561">
      <c r="A561" s="94"/>
      <c r="B561" s="95"/>
    </row>
    <row r="562">
      <c r="A562" s="94"/>
      <c r="B562" s="95"/>
    </row>
    <row r="563">
      <c r="A563" s="94"/>
      <c r="B563" s="95"/>
    </row>
    <row r="564">
      <c r="A564" s="94"/>
      <c r="B564" s="95"/>
    </row>
    <row r="565">
      <c r="A565" s="94"/>
      <c r="B565" s="95"/>
    </row>
    <row r="566">
      <c r="A566" s="94"/>
      <c r="B566" s="95"/>
    </row>
    <row r="567">
      <c r="A567" s="94"/>
      <c r="B567" s="95"/>
    </row>
    <row r="568">
      <c r="A568" s="94"/>
      <c r="B568" s="95"/>
    </row>
    <row r="569">
      <c r="A569" s="94"/>
      <c r="B569" s="95"/>
    </row>
    <row r="570">
      <c r="A570" s="94"/>
      <c r="B570" s="95"/>
    </row>
    <row r="571">
      <c r="A571" s="94"/>
      <c r="B571" s="95"/>
    </row>
    <row r="572">
      <c r="A572" s="94"/>
      <c r="B572" s="95"/>
    </row>
    <row r="573">
      <c r="A573" s="94"/>
      <c r="B573" s="95"/>
    </row>
    <row r="574">
      <c r="A574" s="94"/>
      <c r="B574" s="95"/>
    </row>
    <row r="575">
      <c r="A575" s="94"/>
      <c r="B575" s="95"/>
    </row>
    <row r="576">
      <c r="A576" s="94"/>
      <c r="B576" s="95"/>
    </row>
    <row r="577">
      <c r="A577" s="94"/>
      <c r="B577" s="95"/>
    </row>
    <row r="578">
      <c r="A578" s="94"/>
      <c r="B578" s="95"/>
    </row>
    <row r="579">
      <c r="A579" s="94"/>
      <c r="B579" s="95"/>
    </row>
    <row r="580">
      <c r="A580" s="94"/>
      <c r="B580" s="95"/>
    </row>
    <row r="581">
      <c r="A581" s="94"/>
      <c r="B581" s="95"/>
    </row>
    <row r="582">
      <c r="A582" s="94"/>
      <c r="B582" s="95"/>
    </row>
    <row r="583">
      <c r="A583" s="94"/>
      <c r="B583" s="95"/>
    </row>
    <row r="584">
      <c r="A584" s="94"/>
      <c r="B584" s="95"/>
    </row>
    <row r="585">
      <c r="A585" s="94"/>
      <c r="B585" s="95"/>
    </row>
    <row r="586">
      <c r="A586" s="94"/>
      <c r="B586" s="95"/>
    </row>
    <row r="587">
      <c r="A587" s="94"/>
      <c r="B587" s="95"/>
    </row>
    <row r="588">
      <c r="A588" s="94"/>
      <c r="B588" s="95"/>
    </row>
    <row r="589">
      <c r="A589" s="94"/>
      <c r="B589" s="95"/>
    </row>
    <row r="590">
      <c r="A590" s="94"/>
      <c r="B590" s="95"/>
    </row>
    <row r="591">
      <c r="A591" s="94"/>
      <c r="B591" s="95"/>
    </row>
    <row r="592">
      <c r="A592" s="94"/>
      <c r="B592" s="95"/>
    </row>
    <row r="593">
      <c r="A593" s="94"/>
      <c r="B593" s="95"/>
    </row>
    <row r="594">
      <c r="A594" s="94"/>
      <c r="B594" s="95"/>
    </row>
    <row r="595">
      <c r="A595" s="94"/>
      <c r="B595" s="95"/>
    </row>
    <row r="596">
      <c r="A596" s="94"/>
      <c r="B596" s="95"/>
    </row>
    <row r="597">
      <c r="A597" s="94"/>
      <c r="B597" s="95"/>
    </row>
    <row r="598">
      <c r="A598" s="94"/>
      <c r="B598" s="95"/>
    </row>
    <row r="599">
      <c r="A599" s="94"/>
      <c r="B599" s="95"/>
    </row>
    <row r="600">
      <c r="A600" s="94"/>
      <c r="B600" s="95"/>
    </row>
    <row r="601">
      <c r="A601" s="94"/>
      <c r="B601" s="95"/>
    </row>
    <row r="602">
      <c r="A602" s="94"/>
      <c r="B602" s="95"/>
    </row>
    <row r="603">
      <c r="A603" s="94"/>
      <c r="B603" s="95"/>
    </row>
    <row r="604">
      <c r="A604" s="94"/>
      <c r="B604" s="95"/>
    </row>
    <row r="605">
      <c r="A605" s="94"/>
      <c r="B605" s="95"/>
    </row>
    <row r="606">
      <c r="A606" s="94"/>
      <c r="B606" s="95"/>
    </row>
    <row r="607">
      <c r="A607" s="94"/>
      <c r="B607" s="95"/>
    </row>
    <row r="608">
      <c r="A608" s="94"/>
      <c r="B608" s="95"/>
    </row>
    <row r="609">
      <c r="A609" s="94"/>
      <c r="B609" s="95"/>
    </row>
    <row r="610">
      <c r="A610" s="94"/>
      <c r="B610" s="95"/>
    </row>
    <row r="611">
      <c r="A611" s="94"/>
      <c r="B611" s="95"/>
    </row>
    <row r="612">
      <c r="A612" s="94"/>
      <c r="B612" s="95"/>
    </row>
    <row r="613">
      <c r="A613" s="94"/>
      <c r="B613" s="95"/>
    </row>
    <row r="614">
      <c r="A614" s="94"/>
      <c r="B614" s="95"/>
    </row>
    <row r="615">
      <c r="A615" s="94"/>
      <c r="B615" s="95"/>
    </row>
    <row r="616">
      <c r="A616" s="94"/>
      <c r="B616" s="95"/>
    </row>
    <row r="617">
      <c r="A617" s="94"/>
      <c r="B617" s="95"/>
    </row>
    <row r="618">
      <c r="A618" s="94"/>
      <c r="B618" s="95"/>
    </row>
    <row r="619">
      <c r="A619" s="94"/>
      <c r="B619" s="95"/>
    </row>
    <row r="620">
      <c r="A620" s="94"/>
      <c r="B620" s="95"/>
    </row>
    <row r="621">
      <c r="A621" s="94"/>
      <c r="B621" s="95"/>
    </row>
    <row r="622">
      <c r="A622" s="94"/>
      <c r="B622" s="95"/>
    </row>
    <row r="623">
      <c r="A623" s="94"/>
      <c r="B623" s="95"/>
    </row>
    <row r="624">
      <c r="A624" s="94"/>
      <c r="B624" s="95"/>
    </row>
    <row r="625">
      <c r="A625" s="94"/>
      <c r="B625" s="95"/>
    </row>
    <row r="626">
      <c r="A626" s="94"/>
      <c r="B626" s="95"/>
    </row>
    <row r="627">
      <c r="A627" s="94"/>
      <c r="B627" s="95"/>
    </row>
    <row r="628">
      <c r="A628" s="94"/>
      <c r="B628" s="95"/>
    </row>
    <row r="629">
      <c r="A629" s="94"/>
      <c r="B629" s="95"/>
    </row>
    <row r="630">
      <c r="A630" s="94"/>
      <c r="B630" s="95"/>
    </row>
    <row r="631">
      <c r="A631" s="94"/>
      <c r="B631" s="95"/>
    </row>
    <row r="632">
      <c r="A632" s="94"/>
      <c r="B632" s="95"/>
    </row>
    <row r="633">
      <c r="A633" s="94"/>
      <c r="B633" s="95"/>
    </row>
    <row r="634">
      <c r="A634" s="94"/>
      <c r="B634" s="95"/>
    </row>
    <row r="635">
      <c r="A635" s="94"/>
      <c r="B635" s="95"/>
    </row>
    <row r="636">
      <c r="A636" s="94"/>
      <c r="B636" s="95"/>
    </row>
    <row r="637">
      <c r="A637" s="94"/>
      <c r="B637" s="95"/>
    </row>
    <row r="638">
      <c r="A638" s="94"/>
      <c r="B638" s="95"/>
    </row>
    <row r="639">
      <c r="A639" s="94"/>
      <c r="B639" s="95"/>
    </row>
    <row r="640">
      <c r="A640" s="94"/>
      <c r="B640" s="95"/>
    </row>
    <row r="641">
      <c r="A641" s="94"/>
      <c r="B641" s="95"/>
    </row>
    <row r="642">
      <c r="A642" s="94"/>
      <c r="B642" s="95"/>
    </row>
    <row r="643">
      <c r="A643" s="94"/>
      <c r="B643" s="95"/>
    </row>
    <row r="644">
      <c r="A644" s="94"/>
      <c r="B644" s="95"/>
    </row>
    <row r="645">
      <c r="A645" s="94"/>
      <c r="B645" s="95"/>
    </row>
    <row r="646">
      <c r="A646" s="94"/>
      <c r="B646" s="95"/>
    </row>
    <row r="647">
      <c r="A647" s="94"/>
      <c r="B647" s="95"/>
    </row>
    <row r="648">
      <c r="A648" s="94"/>
      <c r="B648" s="95"/>
    </row>
    <row r="649">
      <c r="A649" s="94"/>
      <c r="B649" s="95"/>
    </row>
    <row r="650">
      <c r="A650" s="94"/>
      <c r="B650" s="95"/>
    </row>
    <row r="651">
      <c r="A651" s="94"/>
      <c r="B651" s="95"/>
    </row>
    <row r="652">
      <c r="A652" s="94"/>
      <c r="B652" s="95"/>
    </row>
    <row r="653">
      <c r="A653" s="94"/>
      <c r="B653" s="95"/>
    </row>
    <row r="654">
      <c r="A654" s="94"/>
      <c r="B654" s="95"/>
    </row>
    <row r="655">
      <c r="A655" s="94"/>
      <c r="B655" s="95"/>
    </row>
    <row r="656">
      <c r="A656" s="94"/>
      <c r="B656" s="95"/>
    </row>
    <row r="657">
      <c r="A657" s="94"/>
      <c r="B657" s="95"/>
    </row>
    <row r="658">
      <c r="A658" s="94"/>
      <c r="B658" s="95"/>
    </row>
    <row r="659">
      <c r="A659" s="94"/>
      <c r="B659" s="95"/>
    </row>
    <row r="660">
      <c r="A660" s="94"/>
      <c r="B660" s="95"/>
    </row>
    <row r="661">
      <c r="A661" s="94"/>
      <c r="B661" s="95"/>
    </row>
    <row r="662">
      <c r="A662" s="94"/>
      <c r="B662" s="95"/>
    </row>
    <row r="663">
      <c r="A663" s="94"/>
      <c r="B663" s="95"/>
    </row>
    <row r="664">
      <c r="A664" s="94"/>
      <c r="B664" s="95"/>
    </row>
    <row r="665">
      <c r="A665" s="94"/>
      <c r="B665" s="95"/>
    </row>
    <row r="666">
      <c r="A666" s="94"/>
      <c r="B666" s="95"/>
    </row>
    <row r="667">
      <c r="A667" s="94"/>
      <c r="B667" s="95"/>
    </row>
    <row r="668">
      <c r="A668" s="94"/>
      <c r="B668" s="95"/>
    </row>
    <row r="669">
      <c r="A669" s="94"/>
      <c r="B669" s="95"/>
    </row>
    <row r="670">
      <c r="A670" s="94"/>
      <c r="B670" s="95"/>
    </row>
    <row r="671">
      <c r="A671" s="94"/>
      <c r="B671" s="95"/>
    </row>
    <row r="672">
      <c r="A672" s="94"/>
      <c r="B672" s="95"/>
    </row>
    <row r="673">
      <c r="A673" s="94"/>
      <c r="B673" s="95"/>
    </row>
    <row r="674">
      <c r="A674" s="94"/>
      <c r="B674" s="95"/>
    </row>
    <row r="675">
      <c r="A675" s="94"/>
      <c r="B675" s="95"/>
    </row>
    <row r="676">
      <c r="A676" s="94"/>
      <c r="B676" s="95"/>
    </row>
    <row r="677">
      <c r="A677" s="94"/>
      <c r="B677" s="95"/>
    </row>
    <row r="678">
      <c r="A678" s="94"/>
      <c r="B678" s="95"/>
    </row>
    <row r="679">
      <c r="A679" s="94"/>
      <c r="B679" s="95"/>
    </row>
    <row r="680">
      <c r="A680" s="94"/>
      <c r="B680" s="95"/>
    </row>
    <row r="681">
      <c r="A681" s="94"/>
      <c r="B681" s="95"/>
    </row>
    <row r="682">
      <c r="A682" s="94"/>
      <c r="B682" s="95"/>
    </row>
    <row r="683">
      <c r="A683" s="94"/>
      <c r="B683" s="95"/>
    </row>
    <row r="684">
      <c r="A684" s="94"/>
      <c r="B684" s="95"/>
    </row>
    <row r="685">
      <c r="A685" s="94"/>
      <c r="B685" s="95"/>
    </row>
    <row r="686">
      <c r="A686" s="94"/>
      <c r="B686" s="95"/>
    </row>
    <row r="687">
      <c r="A687" s="94"/>
      <c r="B687" s="95"/>
    </row>
    <row r="688">
      <c r="A688" s="94"/>
      <c r="B688" s="95"/>
    </row>
    <row r="689">
      <c r="A689" s="94"/>
      <c r="B689" s="95"/>
    </row>
    <row r="690">
      <c r="A690" s="94"/>
      <c r="B690" s="95"/>
    </row>
    <row r="691">
      <c r="A691" s="94"/>
      <c r="B691" s="95"/>
    </row>
    <row r="692">
      <c r="A692" s="94"/>
      <c r="B692" s="95"/>
    </row>
    <row r="693">
      <c r="A693" s="94"/>
      <c r="B693" s="95"/>
    </row>
    <row r="694">
      <c r="A694" s="94"/>
      <c r="B694" s="95"/>
    </row>
    <row r="695">
      <c r="A695" s="94"/>
      <c r="B695" s="95"/>
    </row>
    <row r="696">
      <c r="A696" s="94"/>
      <c r="B696" s="95"/>
    </row>
    <row r="697">
      <c r="A697" s="94"/>
      <c r="B697" s="95"/>
    </row>
    <row r="698">
      <c r="A698" s="94"/>
      <c r="B698" s="95"/>
    </row>
    <row r="699">
      <c r="A699" s="94"/>
      <c r="B699" s="95"/>
    </row>
    <row r="700">
      <c r="A700" s="94"/>
      <c r="B700" s="95"/>
    </row>
    <row r="701">
      <c r="A701" s="94"/>
      <c r="B701" s="95"/>
    </row>
    <row r="702">
      <c r="A702" s="94"/>
      <c r="B702" s="95"/>
    </row>
    <row r="703">
      <c r="A703" s="94"/>
      <c r="B703" s="95"/>
    </row>
    <row r="704">
      <c r="A704" s="94"/>
      <c r="B704" s="95"/>
    </row>
    <row r="705">
      <c r="A705" s="94"/>
      <c r="B705" s="95"/>
    </row>
    <row r="706">
      <c r="A706" s="94"/>
      <c r="B706" s="95"/>
    </row>
    <row r="707">
      <c r="A707" s="94"/>
      <c r="B707" s="95"/>
    </row>
    <row r="708">
      <c r="A708" s="94"/>
      <c r="B708" s="95"/>
    </row>
    <row r="709">
      <c r="A709" s="94"/>
      <c r="B709" s="95"/>
    </row>
    <row r="710">
      <c r="A710" s="94"/>
      <c r="B710" s="95"/>
    </row>
    <row r="711">
      <c r="A711" s="94"/>
      <c r="B711" s="95"/>
    </row>
    <row r="712">
      <c r="A712" s="94"/>
      <c r="B712" s="95"/>
    </row>
    <row r="713">
      <c r="A713" s="94"/>
      <c r="B713" s="95"/>
    </row>
    <row r="714">
      <c r="A714" s="94"/>
      <c r="B714" s="95"/>
    </row>
    <row r="715">
      <c r="A715" s="94"/>
      <c r="B715" s="95"/>
    </row>
    <row r="716">
      <c r="A716" s="94"/>
      <c r="B716" s="95"/>
    </row>
    <row r="717">
      <c r="A717" s="94"/>
      <c r="B717" s="95"/>
    </row>
    <row r="718">
      <c r="A718" s="94"/>
      <c r="B718" s="95"/>
    </row>
    <row r="719">
      <c r="A719" s="94"/>
      <c r="B719" s="95"/>
    </row>
    <row r="720">
      <c r="A720" s="94"/>
      <c r="B720" s="95"/>
    </row>
    <row r="721">
      <c r="A721" s="94"/>
      <c r="B721" s="95"/>
    </row>
    <row r="722">
      <c r="A722" s="94"/>
      <c r="B722" s="95"/>
    </row>
    <row r="723">
      <c r="A723" s="94"/>
      <c r="B723" s="95"/>
    </row>
    <row r="724">
      <c r="A724" s="94"/>
      <c r="B724" s="95"/>
    </row>
    <row r="725">
      <c r="A725" s="94"/>
      <c r="B725" s="95"/>
    </row>
    <row r="726">
      <c r="A726" s="94"/>
      <c r="B726" s="95"/>
    </row>
    <row r="727">
      <c r="A727" s="94"/>
      <c r="B727" s="95"/>
    </row>
    <row r="728">
      <c r="A728" s="94"/>
      <c r="B728" s="95"/>
    </row>
    <row r="729">
      <c r="A729" s="94"/>
      <c r="B729" s="95"/>
    </row>
    <row r="730">
      <c r="A730" s="94"/>
      <c r="B730" s="95"/>
    </row>
    <row r="731">
      <c r="A731" s="94"/>
      <c r="B731" s="95"/>
    </row>
    <row r="732">
      <c r="A732" s="94"/>
      <c r="B732" s="95"/>
    </row>
    <row r="733">
      <c r="A733" s="94"/>
      <c r="B733" s="95"/>
    </row>
    <row r="734">
      <c r="A734" s="94"/>
      <c r="B734" s="95"/>
    </row>
    <row r="735">
      <c r="A735" s="94"/>
      <c r="B735" s="95"/>
    </row>
    <row r="736">
      <c r="A736" s="94"/>
      <c r="B736" s="95"/>
    </row>
    <row r="737">
      <c r="A737" s="94"/>
      <c r="B737" s="95"/>
    </row>
    <row r="738">
      <c r="A738" s="94"/>
      <c r="B738" s="95"/>
    </row>
    <row r="739">
      <c r="A739" s="94"/>
      <c r="B739" s="95"/>
    </row>
    <row r="740">
      <c r="A740" s="94"/>
      <c r="B740" s="95"/>
    </row>
    <row r="741">
      <c r="A741" s="94"/>
      <c r="B741" s="95"/>
    </row>
    <row r="742">
      <c r="A742" s="94"/>
      <c r="B742" s="95"/>
    </row>
    <row r="743">
      <c r="A743" s="94"/>
      <c r="B743" s="95"/>
    </row>
    <row r="744">
      <c r="A744" s="94"/>
      <c r="B744" s="95"/>
    </row>
    <row r="745">
      <c r="A745" s="94"/>
      <c r="B745" s="95"/>
    </row>
    <row r="746">
      <c r="A746" s="94"/>
      <c r="B746" s="95"/>
    </row>
    <row r="747">
      <c r="A747" s="94"/>
      <c r="B747" s="95"/>
    </row>
    <row r="748">
      <c r="A748" s="94"/>
      <c r="B748" s="95"/>
    </row>
    <row r="749">
      <c r="A749" s="94"/>
      <c r="B749" s="95"/>
    </row>
    <row r="750">
      <c r="A750" s="94"/>
      <c r="B750" s="95"/>
    </row>
    <row r="751">
      <c r="A751" s="94"/>
      <c r="B751" s="95"/>
    </row>
    <row r="752">
      <c r="A752" s="94"/>
      <c r="B752" s="95"/>
    </row>
    <row r="753">
      <c r="A753" s="94"/>
      <c r="B753" s="95"/>
    </row>
    <row r="754">
      <c r="A754" s="94"/>
      <c r="B754" s="95"/>
    </row>
    <row r="755">
      <c r="A755" s="94"/>
      <c r="B755" s="95"/>
    </row>
    <row r="756">
      <c r="A756" s="94"/>
      <c r="B756" s="95"/>
    </row>
    <row r="757">
      <c r="A757" s="94"/>
      <c r="B757" s="95"/>
    </row>
    <row r="758">
      <c r="A758" s="94"/>
      <c r="B758" s="95"/>
    </row>
    <row r="759">
      <c r="A759" s="94"/>
      <c r="B759" s="95"/>
    </row>
    <row r="760">
      <c r="A760" s="94"/>
      <c r="B760" s="95"/>
    </row>
    <row r="761">
      <c r="A761" s="94"/>
      <c r="B761" s="95"/>
    </row>
    <row r="762">
      <c r="A762" s="94"/>
      <c r="B762" s="95"/>
    </row>
    <row r="763">
      <c r="A763" s="94"/>
      <c r="B763" s="95"/>
    </row>
    <row r="764">
      <c r="A764" s="94"/>
      <c r="B764" s="95"/>
    </row>
    <row r="765">
      <c r="A765" s="94"/>
      <c r="B765" s="95"/>
    </row>
    <row r="766">
      <c r="A766" s="94"/>
      <c r="B766" s="95"/>
    </row>
    <row r="767">
      <c r="A767" s="94"/>
      <c r="B767" s="95"/>
    </row>
    <row r="768">
      <c r="A768" s="94"/>
      <c r="B768" s="95"/>
    </row>
    <row r="769">
      <c r="A769" s="94"/>
      <c r="B769" s="95"/>
    </row>
    <row r="770">
      <c r="A770" s="94"/>
      <c r="B770" s="95"/>
    </row>
    <row r="771">
      <c r="A771" s="94"/>
      <c r="B771" s="95"/>
    </row>
    <row r="772">
      <c r="A772" s="94"/>
      <c r="B772" s="95"/>
    </row>
    <row r="773">
      <c r="A773" s="94"/>
      <c r="B773" s="95"/>
    </row>
    <row r="774">
      <c r="A774" s="94"/>
      <c r="B774" s="95"/>
    </row>
    <row r="775">
      <c r="A775" s="94"/>
      <c r="B775" s="95"/>
    </row>
    <row r="776">
      <c r="A776" s="94"/>
      <c r="B776" s="95"/>
    </row>
    <row r="777">
      <c r="A777" s="94"/>
      <c r="B777" s="95"/>
    </row>
    <row r="778">
      <c r="A778" s="94"/>
      <c r="B778" s="95"/>
    </row>
    <row r="779">
      <c r="A779" s="94"/>
      <c r="B779" s="95"/>
    </row>
    <row r="780">
      <c r="A780" s="94"/>
      <c r="B780" s="95"/>
    </row>
    <row r="781">
      <c r="A781" s="94"/>
      <c r="B781" s="95"/>
    </row>
    <row r="782">
      <c r="A782" s="94"/>
      <c r="B782" s="95"/>
    </row>
    <row r="783">
      <c r="A783" s="94"/>
      <c r="B783" s="95"/>
    </row>
    <row r="784">
      <c r="A784" s="94"/>
      <c r="B784" s="95"/>
    </row>
    <row r="785">
      <c r="A785" s="94"/>
      <c r="B785" s="95"/>
    </row>
    <row r="786">
      <c r="A786" s="94"/>
      <c r="B786" s="95"/>
    </row>
    <row r="787">
      <c r="A787" s="94"/>
      <c r="B787" s="95"/>
    </row>
    <row r="788">
      <c r="A788" s="94"/>
      <c r="B788" s="95"/>
    </row>
    <row r="789">
      <c r="A789" s="94"/>
      <c r="B789" s="95"/>
    </row>
    <row r="790">
      <c r="A790" s="94"/>
      <c r="B790" s="95"/>
    </row>
    <row r="791">
      <c r="A791" s="94"/>
      <c r="B791" s="95"/>
    </row>
    <row r="792">
      <c r="A792" s="94"/>
      <c r="B792" s="95"/>
    </row>
    <row r="793">
      <c r="A793" s="94"/>
      <c r="B793" s="95"/>
    </row>
    <row r="794">
      <c r="A794" s="94"/>
      <c r="B794" s="95"/>
    </row>
    <row r="795">
      <c r="A795" s="94"/>
      <c r="B795" s="95"/>
    </row>
    <row r="796">
      <c r="A796" s="94"/>
      <c r="B796" s="95"/>
    </row>
    <row r="797">
      <c r="A797" s="94"/>
      <c r="B797" s="95"/>
    </row>
    <row r="798">
      <c r="A798" s="94"/>
      <c r="B798" s="95"/>
    </row>
    <row r="799">
      <c r="A799" s="94"/>
      <c r="B799" s="95"/>
    </row>
    <row r="800">
      <c r="A800" s="94"/>
      <c r="B800" s="95"/>
    </row>
    <row r="801">
      <c r="A801" s="94"/>
      <c r="B801" s="95"/>
    </row>
    <row r="802">
      <c r="A802" s="94"/>
      <c r="B802" s="95"/>
    </row>
    <row r="803">
      <c r="A803" s="94"/>
      <c r="B803" s="95"/>
    </row>
    <row r="804">
      <c r="A804" s="94"/>
      <c r="B804" s="95"/>
    </row>
    <row r="805">
      <c r="A805" s="94"/>
      <c r="B805" s="95"/>
    </row>
    <row r="806">
      <c r="A806" s="94"/>
      <c r="B806" s="95"/>
    </row>
    <row r="807">
      <c r="A807" s="94"/>
      <c r="B807" s="95"/>
    </row>
    <row r="808">
      <c r="A808" s="94"/>
      <c r="B808" s="95"/>
    </row>
    <row r="809">
      <c r="A809" s="94"/>
      <c r="B809" s="95"/>
    </row>
    <row r="810">
      <c r="A810" s="94"/>
      <c r="B810" s="95"/>
    </row>
    <row r="811">
      <c r="A811" s="94"/>
      <c r="B811" s="95"/>
    </row>
    <row r="812">
      <c r="A812" s="94"/>
      <c r="B812" s="95"/>
    </row>
    <row r="813">
      <c r="A813" s="94"/>
      <c r="B813" s="95"/>
    </row>
    <row r="814">
      <c r="A814" s="94"/>
      <c r="B814" s="95"/>
    </row>
    <row r="815">
      <c r="A815" s="94"/>
      <c r="B815" s="95"/>
    </row>
    <row r="816">
      <c r="A816" s="94"/>
      <c r="B816" s="95"/>
    </row>
    <row r="817">
      <c r="A817" s="94"/>
      <c r="B817" s="95"/>
    </row>
    <row r="818">
      <c r="A818" s="94"/>
      <c r="B818" s="95"/>
    </row>
    <row r="819">
      <c r="A819" s="94"/>
      <c r="B819" s="95"/>
    </row>
    <row r="820">
      <c r="A820" s="94"/>
      <c r="B820" s="95"/>
    </row>
    <row r="821">
      <c r="A821" s="94"/>
      <c r="B821" s="95"/>
    </row>
    <row r="822">
      <c r="A822" s="94"/>
      <c r="B822" s="95"/>
    </row>
    <row r="823">
      <c r="A823" s="94"/>
      <c r="B823" s="95"/>
    </row>
    <row r="824">
      <c r="A824" s="94"/>
      <c r="B824" s="95"/>
    </row>
    <row r="825">
      <c r="A825" s="94"/>
      <c r="B825" s="95"/>
    </row>
    <row r="826">
      <c r="A826" s="94"/>
      <c r="B826" s="95"/>
    </row>
    <row r="827">
      <c r="A827" s="94"/>
      <c r="B827" s="95"/>
    </row>
    <row r="828">
      <c r="A828" s="94"/>
      <c r="B828" s="95"/>
    </row>
    <row r="829">
      <c r="A829" s="94"/>
      <c r="B829" s="95"/>
    </row>
    <row r="830">
      <c r="A830" s="94"/>
      <c r="B830" s="95"/>
    </row>
    <row r="831">
      <c r="A831" s="94"/>
      <c r="B831" s="95"/>
    </row>
    <row r="832">
      <c r="A832" s="94"/>
      <c r="B832" s="95"/>
    </row>
    <row r="833">
      <c r="A833" s="94"/>
      <c r="B833" s="95"/>
    </row>
    <row r="834">
      <c r="A834" s="94"/>
      <c r="B834" s="95"/>
    </row>
    <row r="835">
      <c r="A835" s="94"/>
      <c r="B835" s="95"/>
    </row>
    <row r="836">
      <c r="A836" s="94"/>
      <c r="B836" s="95"/>
    </row>
    <row r="837">
      <c r="A837" s="94"/>
      <c r="B837" s="95"/>
    </row>
    <row r="838">
      <c r="A838" s="94"/>
      <c r="B838" s="95"/>
    </row>
    <row r="839">
      <c r="A839" s="94"/>
      <c r="B839" s="95"/>
    </row>
    <row r="840">
      <c r="A840" s="94"/>
      <c r="B840" s="95"/>
    </row>
    <row r="841">
      <c r="A841" s="94"/>
      <c r="B841" s="95"/>
    </row>
    <row r="842">
      <c r="A842" s="94"/>
      <c r="B842" s="95"/>
    </row>
    <row r="843">
      <c r="A843" s="94"/>
      <c r="B843" s="95"/>
    </row>
    <row r="844">
      <c r="A844" s="94"/>
      <c r="B844" s="95"/>
    </row>
    <row r="845">
      <c r="A845" s="94"/>
      <c r="B845" s="95"/>
    </row>
    <row r="846">
      <c r="A846" s="94"/>
      <c r="B846" s="95"/>
    </row>
    <row r="847">
      <c r="A847" s="94"/>
      <c r="B847" s="95"/>
    </row>
    <row r="848">
      <c r="A848" s="94"/>
      <c r="B848" s="95"/>
    </row>
    <row r="849">
      <c r="A849" s="94"/>
      <c r="B849" s="95"/>
    </row>
    <row r="850">
      <c r="A850" s="94"/>
      <c r="B850" s="95"/>
    </row>
    <row r="851">
      <c r="A851" s="94"/>
      <c r="B851" s="95"/>
    </row>
    <row r="852">
      <c r="A852" s="94"/>
      <c r="B852" s="95"/>
    </row>
    <row r="853">
      <c r="A853" s="94"/>
      <c r="B853" s="95"/>
    </row>
    <row r="854">
      <c r="A854" s="94"/>
      <c r="B854" s="95"/>
    </row>
    <row r="855">
      <c r="A855" s="94"/>
      <c r="B855" s="95"/>
    </row>
    <row r="856">
      <c r="A856" s="94"/>
      <c r="B856" s="95"/>
    </row>
    <row r="857">
      <c r="A857" s="94"/>
      <c r="B857" s="95"/>
    </row>
    <row r="858">
      <c r="A858" s="94"/>
      <c r="B858" s="95"/>
    </row>
    <row r="859">
      <c r="A859" s="94"/>
      <c r="B859" s="95"/>
    </row>
    <row r="860">
      <c r="A860" s="94"/>
      <c r="B860" s="95"/>
    </row>
    <row r="861">
      <c r="A861" s="94"/>
      <c r="B861" s="95"/>
    </row>
    <row r="862">
      <c r="A862" s="94"/>
      <c r="B862" s="95"/>
    </row>
    <row r="863">
      <c r="A863" s="94"/>
      <c r="B863" s="95"/>
    </row>
    <row r="864">
      <c r="A864" s="94"/>
      <c r="B864" s="95"/>
    </row>
    <row r="865">
      <c r="A865" s="94"/>
      <c r="B865" s="95"/>
    </row>
    <row r="866">
      <c r="A866" s="94"/>
      <c r="B866" s="95"/>
    </row>
    <row r="867">
      <c r="A867" s="94"/>
      <c r="B867" s="95"/>
    </row>
    <row r="868">
      <c r="A868" s="94"/>
      <c r="B868" s="95"/>
    </row>
    <row r="869">
      <c r="A869" s="94"/>
      <c r="B869" s="95"/>
    </row>
    <row r="870">
      <c r="A870" s="94"/>
      <c r="B870" s="95"/>
    </row>
    <row r="871">
      <c r="A871" s="94"/>
      <c r="B871" s="95"/>
    </row>
    <row r="872">
      <c r="A872" s="94"/>
      <c r="B872" s="95"/>
    </row>
    <row r="873">
      <c r="A873" s="94"/>
      <c r="B873" s="95"/>
    </row>
    <row r="874">
      <c r="A874" s="94"/>
      <c r="B874" s="95"/>
    </row>
    <row r="875">
      <c r="A875" s="94"/>
      <c r="B875" s="95"/>
    </row>
    <row r="876">
      <c r="A876" s="94"/>
      <c r="B876" s="95"/>
    </row>
    <row r="877">
      <c r="A877" s="94"/>
      <c r="B877" s="95"/>
    </row>
    <row r="878">
      <c r="A878" s="94"/>
      <c r="B878" s="95"/>
    </row>
    <row r="879">
      <c r="A879" s="94"/>
      <c r="B879" s="95"/>
    </row>
    <row r="880">
      <c r="A880" s="94"/>
      <c r="B880" s="95"/>
    </row>
    <row r="881">
      <c r="A881" s="94"/>
      <c r="B881" s="95"/>
    </row>
    <row r="882">
      <c r="A882" s="94"/>
      <c r="B882" s="95"/>
    </row>
    <row r="883">
      <c r="A883" s="94"/>
      <c r="B883" s="95"/>
    </row>
    <row r="884">
      <c r="A884" s="94"/>
      <c r="B884" s="95"/>
    </row>
    <row r="885">
      <c r="A885" s="94"/>
      <c r="B885" s="95"/>
    </row>
    <row r="886">
      <c r="A886" s="94"/>
      <c r="B886" s="95"/>
    </row>
    <row r="887">
      <c r="A887" s="94"/>
      <c r="B887" s="95"/>
    </row>
    <row r="888">
      <c r="A888" s="94"/>
      <c r="B888" s="95"/>
    </row>
    <row r="889">
      <c r="A889" s="94"/>
      <c r="B889" s="95"/>
    </row>
    <row r="890">
      <c r="A890" s="94"/>
      <c r="B890" s="95"/>
    </row>
    <row r="891">
      <c r="A891" s="94"/>
      <c r="B891" s="95"/>
    </row>
    <row r="892">
      <c r="A892" s="94"/>
      <c r="B892" s="95"/>
    </row>
    <row r="893">
      <c r="A893" s="94"/>
      <c r="B893" s="95"/>
    </row>
    <row r="894">
      <c r="A894" s="94"/>
      <c r="B894" s="95"/>
    </row>
    <row r="895">
      <c r="A895" s="94"/>
      <c r="B895" s="95"/>
    </row>
    <row r="896">
      <c r="A896" s="94"/>
      <c r="B896" s="95"/>
    </row>
    <row r="897">
      <c r="A897" s="94"/>
      <c r="B897" s="95"/>
    </row>
    <row r="898">
      <c r="A898" s="94"/>
      <c r="B898" s="95"/>
    </row>
    <row r="899">
      <c r="A899" s="94"/>
      <c r="B899" s="95"/>
    </row>
    <row r="900">
      <c r="A900" s="94"/>
      <c r="B900" s="95"/>
    </row>
    <row r="901">
      <c r="A901" s="94"/>
      <c r="B901" s="95"/>
    </row>
    <row r="902">
      <c r="A902" s="94"/>
      <c r="B902" s="95"/>
    </row>
    <row r="903">
      <c r="A903" s="94"/>
      <c r="B903" s="95"/>
    </row>
    <row r="904">
      <c r="A904" s="94"/>
      <c r="B904" s="95"/>
    </row>
    <row r="905">
      <c r="A905" s="94"/>
      <c r="B905" s="95"/>
    </row>
    <row r="906">
      <c r="A906" s="94"/>
      <c r="B906" s="95"/>
    </row>
    <row r="907">
      <c r="A907" s="94"/>
      <c r="B907" s="95"/>
    </row>
    <row r="908">
      <c r="A908" s="94"/>
      <c r="B908" s="95"/>
    </row>
    <row r="909">
      <c r="A909" s="94"/>
      <c r="B909" s="95"/>
    </row>
    <row r="910">
      <c r="A910" s="94"/>
      <c r="B910" s="95"/>
    </row>
    <row r="911">
      <c r="A911" s="94"/>
      <c r="B911" s="95"/>
    </row>
    <row r="912">
      <c r="A912" s="94"/>
      <c r="B912" s="95"/>
    </row>
    <row r="913">
      <c r="A913" s="94"/>
      <c r="B913" s="95"/>
    </row>
    <row r="914">
      <c r="A914" s="94"/>
      <c r="B914" s="95"/>
    </row>
    <row r="915">
      <c r="A915" s="94"/>
      <c r="B915" s="95"/>
    </row>
    <row r="916">
      <c r="A916" s="94"/>
      <c r="B916" s="95"/>
    </row>
    <row r="917">
      <c r="A917" s="94"/>
      <c r="B917" s="95"/>
    </row>
    <row r="918">
      <c r="A918" s="94"/>
      <c r="B918" s="95"/>
    </row>
    <row r="919">
      <c r="A919" s="94"/>
      <c r="B919" s="95"/>
    </row>
    <row r="920">
      <c r="A920" s="94"/>
      <c r="B920" s="95"/>
    </row>
    <row r="921">
      <c r="A921" s="94"/>
      <c r="B921" s="95"/>
    </row>
    <row r="922">
      <c r="A922" s="94"/>
      <c r="B922" s="95"/>
    </row>
    <row r="923">
      <c r="A923" s="94"/>
      <c r="B923" s="95"/>
    </row>
    <row r="924">
      <c r="A924" s="94"/>
      <c r="B924" s="95"/>
    </row>
    <row r="925">
      <c r="A925" s="94"/>
      <c r="B925" s="95"/>
    </row>
    <row r="926">
      <c r="A926" s="94"/>
      <c r="B926" s="95"/>
    </row>
    <row r="927">
      <c r="A927" s="94"/>
      <c r="B927" s="95"/>
    </row>
    <row r="928">
      <c r="A928" s="94"/>
      <c r="B928" s="95"/>
    </row>
    <row r="929">
      <c r="A929" s="94"/>
      <c r="B929" s="95"/>
    </row>
    <row r="930">
      <c r="A930" s="94"/>
      <c r="B930" s="95"/>
    </row>
    <row r="931">
      <c r="A931" s="94"/>
      <c r="B931" s="95"/>
    </row>
    <row r="932">
      <c r="A932" s="94"/>
      <c r="B932" s="95"/>
    </row>
    <row r="933">
      <c r="A933" s="94"/>
      <c r="B933" s="95"/>
    </row>
    <row r="934">
      <c r="A934" s="94"/>
      <c r="B934" s="95"/>
    </row>
    <row r="935">
      <c r="A935" s="94"/>
      <c r="B935" s="95"/>
    </row>
    <row r="936">
      <c r="A936" s="94"/>
      <c r="B936" s="95"/>
    </row>
    <row r="937">
      <c r="A937" s="94"/>
      <c r="B937" s="95"/>
    </row>
    <row r="938">
      <c r="A938" s="94"/>
      <c r="B938" s="95"/>
    </row>
    <row r="939">
      <c r="A939" s="94"/>
      <c r="B939" s="95"/>
    </row>
    <row r="940">
      <c r="A940" s="94"/>
      <c r="B940" s="95"/>
    </row>
    <row r="941">
      <c r="A941" s="94"/>
      <c r="B941" s="95"/>
    </row>
    <row r="942">
      <c r="A942" s="94"/>
      <c r="B942" s="95"/>
    </row>
    <row r="943">
      <c r="A943" s="94"/>
      <c r="B943" s="95"/>
    </row>
    <row r="944">
      <c r="A944" s="94"/>
      <c r="B944" s="95"/>
    </row>
    <row r="945">
      <c r="A945" s="94"/>
      <c r="B945" s="95"/>
    </row>
    <row r="946">
      <c r="A946" s="94"/>
      <c r="B946" s="95"/>
    </row>
    <row r="947">
      <c r="A947" s="94"/>
      <c r="B947" s="95"/>
    </row>
    <row r="948">
      <c r="A948" s="94"/>
      <c r="B948" s="95"/>
    </row>
    <row r="949">
      <c r="A949" s="94"/>
      <c r="B949" s="95"/>
    </row>
    <row r="950">
      <c r="A950" s="94"/>
      <c r="B950" s="95"/>
    </row>
    <row r="951">
      <c r="A951" s="94"/>
      <c r="B951" s="95"/>
    </row>
    <row r="952">
      <c r="A952" s="94"/>
      <c r="B952" s="95"/>
    </row>
    <row r="953">
      <c r="A953" s="94"/>
      <c r="B953" s="95"/>
    </row>
    <row r="954">
      <c r="A954" s="94"/>
      <c r="B954" s="95"/>
    </row>
    <row r="955">
      <c r="A955" s="94"/>
      <c r="B955" s="95"/>
    </row>
    <row r="956">
      <c r="A956" s="94"/>
      <c r="B956" s="95"/>
    </row>
    <row r="957">
      <c r="A957" s="94"/>
      <c r="B957" s="95"/>
    </row>
    <row r="958">
      <c r="A958" s="94"/>
      <c r="B958" s="95"/>
    </row>
    <row r="959">
      <c r="A959" s="94"/>
      <c r="B959" s="95"/>
    </row>
    <row r="960">
      <c r="A960" s="94"/>
      <c r="B960" s="95"/>
    </row>
    <row r="961">
      <c r="A961" s="94"/>
      <c r="B961" s="95"/>
    </row>
    <row r="962">
      <c r="A962" s="94"/>
      <c r="B962" s="95"/>
    </row>
    <row r="963">
      <c r="A963" s="94"/>
      <c r="B963" s="95"/>
    </row>
    <row r="964">
      <c r="A964" s="94"/>
      <c r="B964" s="95"/>
    </row>
    <row r="965">
      <c r="A965" s="94"/>
      <c r="B965" s="95"/>
    </row>
    <row r="966">
      <c r="A966" s="94"/>
      <c r="B966" s="95"/>
    </row>
    <row r="967">
      <c r="A967" s="94"/>
      <c r="B967" s="95"/>
    </row>
    <row r="968">
      <c r="A968" s="94"/>
      <c r="B968" s="95"/>
    </row>
    <row r="969">
      <c r="A969" s="94"/>
      <c r="B969" s="95"/>
    </row>
    <row r="970">
      <c r="A970" s="94"/>
      <c r="B970" s="95"/>
    </row>
    <row r="971">
      <c r="A971" s="94"/>
      <c r="B971" s="95"/>
    </row>
    <row r="972">
      <c r="A972" s="94"/>
      <c r="B972" s="95"/>
    </row>
    <row r="973">
      <c r="A973" s="94"/>
      <c r="B973" s="95"/>
    </row>
    <row r="974">
      <c r="A974" s="94"/>
      <c r="B974" s="95"/>
    </row>
    <row r="975">
      <c r="A975" s="94"/>
      <c r="B975" s="95"/>
    </row>
    <row r="976">
      <c r="A976" s="94"/>
      <c r="B976" s="95"/>
    </row>
    <row r="977">
      <c r="A977" s="94"/>
      <c r="B977" s="95"/>
    </row>
    <row r="978">
      <c r="A978" s="94"/>
      <c r="B978" s="95"/>
    </row>
    <row r="979">
      <c r="A979" s="94"/>
      <c r="B979" s="95"/>
    </row>
    <row r="980">
      <c r="A980" s="94"/>
      <c r="B980" s="95"/>
    </row>
    <row r="981">
      <c r="A981" s="94"/>
      <c r="B981" s="95"/>
    </row>
    <row r="982">
      <c r="A982" s="94"/>
      <c r="B982" s="95"/>
    </row>
    <row r="983">
      <c r="A983" s="94"/>
      <c r="B983" s="95"/>
    </row>
    <row r="984">
      <c r="A984" s="94"/>
      <c r="B984" s="95"/>
    </row>
    <row r="985">
      <c r="A985" s="94"/>
      <c r="B985" s="95"/>
    </row>
    <row r="986">
      <c r="A986" s="94"/>
      <c r="B986" s="95"/>
    </row>
    <row r="987">
      <c r="A987" s="94"/>
      <c r="B987" s="95"/>
    </row>
    <row r="988">
      <c r="A988" s="94"/>
      <c r="B988" s="95"/>
    </row>
    <row r="989">
      <c r="A989" s="94"/>
      <c r="B989" s="95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43"/>
    <col customWidth="1" min="2" max="2" width="19.86"/>
    <col customWidth="1" min="3" max="3" width="22.57"/>
    <col customWidth="1" min="4" max="4" width="20.14"/>
    <col customWidth="1" min="5" max="7" width="21.14"/>
  </cols>
  <sheetData>
    <row r="1">
      <c r="A1" s="1" t="s">
        <v>208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4" t="s">
        <v>8</v>
      </c>
      <c r="B2" s="5">
        <f>SUM(C2:G2)</f>
        <v>1310</v>
      </c>
      <c r="C2" s="6">
        <f t="shared" ref="C2:G2" si="1">SUM(C4,C7)</f>
        <v>247</v>
      </c>
      <c r="D2" s="6">
        <f t="shared" si="1"/>
        <v>203</v>
      </c>
      <c r="E2" s="6">
        <f t="shared" si="1"/>
        <v>390</v>
      </c>
      <c r="F2" s="6">
        <f t="shared" si="1"/>
        <v>250</v>
      </c>
      <c r="G2" s="6">
        <f t="shared" si="1"/>
        <v>220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8" t="s">
        <v>9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>
      <c r="A4" s="12" t="s">
        <v>10</v>
      </c>
      <c r="B4" s="13">
        <f>SUM(C4:G4)</f>
        <v>667</v>
      </c>
      <c r="C4" s="14">
        <v>161.0</v>
      </c>
      <c r="D4" s="14">
        <v>102.0</v>
      </c>
      <c r="E4" s="14">
        <v>109.0</v>
      </c>
      <c r="F4" s="14">
        <v>208.0</v>
      </c>
      <c r="G4" s="14">
        <v>87.0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hidden="1">
      <c r="A5" s="12"/>
      <c r="B5" s="16">
        <f t="shared" ref="B5:G5" si="2">DIVIDE(B4,B2)</f>
        <v>0.5091603053</v>
      </c>
      <c r="C5" s="16">
        <f t="shared" si="2"/>
        <v>0.6518218623</v>
      </c>
      <c r="D5" s="16">
        <f t="shared" si="2"/>
        <v>0.5024630542</v>
      </c>
      <c r="E5" s="16">
        <f t="shared" si="2"/>
        <v>0.2794871795</v>
      </c>
      <c r="F5" s="16">
        <f t="shared" si="2"/>
        <v>0.832</v>
      </c>
      <c r="G5" s="16">
        <f t="shared" si="2"/>
        <v>0.3954545455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>
      <c r="A6" s="12"/>
      <c r="B6" s="18">
        <f>IFERROR(__xludf.DUMMYFUNCTION("TO_PERCENT(B5)"),0.5091603053435114)</f>
        <v>0.5091603053</v>
      </c>
      <c r="C6" s="18">
        <f>IFERROR(__xludf.DUMMYFUNCTION("TO_PERCENT(C5)"),0.6518218623481782)</f>
        <v>0.6518218623</v>
      </c>
      <c r="D6" s="18">
        <f>IFERROR(__xludf.DUMMYFUNCTION("TO_PERCENT(D5)"),0.5024630541871922)</f>
        <v>0.5024630542</v>
      </c>
      <c r="E6" s="18">
        <f>IFERROR(__xludf.DUMMYFUNCTION("TO_PERCENT(E5)"),0.2794871794871795)</f>
        <v>0.2794871795</v>
      </c>
      <c r="F6" s="18">
        <f>IFERROR(__xludf.DUMMYFUNCTION("TO_PERCENT(F5)"),0.832)</f>
        <v>0.832</v>
      </c>
      <c r="G6" s="18">
        <f>IFERROR(__xludf.DUMMYFUNCTION("TO_PERCENT(G5)"),0.39545454545454545)</f>
        <v>0.3954545455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>
      <c r="A7" s="12" t="s">
        <v>11</v>
      </c>
      <c r="B7" s="13">
        <f>SUM(C7:G7)</f>
        <v>643</v>
      </c>
      <c r="C7" s="14">
        <v>86.0</v>
      </c>
      <c r="D7" s="20">
        <v>101.0</v>
      </c>
      <c r="E7" s="14">
        <v>281.0</v>
      </c>
      <c r="F7" s="14">
        <v>42.0</v>
      </c>
      <c r="G7" s="14">
        <v>133.0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hidden="1">
      <c r="A8" s="12"/>
      <c r="B8" s="16">
        <f t="shared" ref="B8:G8" si="3">DIVIDE(B7,B2)</f>
        <v>0.4908396947</v>
      </c>
      <c r="C8" s="16">
        <f t="shared" si="3"/>
        <v>0.3481781377</v>
      </c>
      <c r="D8" s="16">
        <f t="shared" si="3"/>
        <v>0.4975369458</v>
      </c>
      <c r="E8" s="16">
        <f t="shared" si="3"/>
        <v>0.7205128205</v>
      </c>
      <c r="F8" s="16">
        <f t="shared" si="3"/>
        <v>0.168</v>
      </c>
      <c r="G8" s="16">
        <f t="shared" si="3"/>
        <v>0.6045454545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>
      <c r="A9" s="12"/>
      <c r="B9" s="18">
        <f>IFERROR(__xludf.DUMMYFUNCTION("TO_PERCENT(B8)"),0.4908396946564885)</f>
        <v>0.4908396947</v>
      </c>
      <c r="C9" s="18">
        <f>IFERROR(__xludf.DUMMYFUNCTION("TO_PERCENT(C8)"),0.3481781376518219)</f>
        <v>0.3481781377</v>
      </c>
      <c r="D9" s="18">
        <f>IFERROR(__xludf.DUMMYFUNCTION("TO_PERCENT(D8)"),0.4975369458128079)</f>
        <v>0.4975369458</v>
      </c>
      <c r="E9" s="18">
        <f>IFERROR(__xludf.DUMMYFUNCTION("TO_PERCENT(E8)"),0.7205128205128205)</f>
        <v>0.7205128205</v>
      </c>
      <c r="F9" s="18">
        <f>IFERROR(__xludf.DUMMYFUNCTION("TO_PERCENT(F8)"),0.168)</f>
        <v>0.168</v>
      </c>
      <c r="G9" s="18">
        <f>IFERROR(__xludf.DUMMYFUNCTION("TO_PERCENT(G8)"),0.6045454545454545)</f>
        <v>0.6045454545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>
      <c r="A10" s="21" t="s">
        <v>12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>
      <c r="A11" s="21">
        <v>4.0</v>
      </c>
      <c r="B11" s="25">
        <f t="shared" ref="B11:B17" si="4">SUM(C11:G11)</f>
        <v>6</v>
      </c>
      <c r="C11" s="26">
        <v>5.0</v>
      </c>
      <c r="D11" s="26"/>
      <c r="E11" s="26">
        <v>1.0</v>
      </c>
      <c r="F11" s="26"/>
      <c r="G11" s="26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>
      <c r="A12" s="21">
        <v>5.0</v>
      </c>
      <c r="B12" s="25">
        <f t="shared" si="4"/>
        <v>17</v>
      </c>
      <c r="C12" s="26">
        <v>14.0</v>
      </c>
      <c r="D12" s="26"/>
      <c r="E12" s="26">
        <v>2.0</v>
      </c>
      <c r="F12" s="26">
        <v>1.0</v>
      </c>
      <c r="G12" s="26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>
      <c r="A13" s="21">
        <v>6.0</v>
      </c>
      <c r="B13" s="25">
        <f t="shared" si="4"/>
        <v>73</v>
      </c>
      <c r="C13" s="26">
        <v>19.0</v>
      </c>
      <c r="D13" s="26">
        <v>9.0</v>
      </c>
      <c r="E13" s="26">
        <v>35.0</v>
      </c>
      <c r="F13" s="26"/>
      <c r="G13" s="26">
        <v>10.0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>
      <c r="A14" s="21">
        <v>7.0</v>
      </c>
      <c r="B14" s="25">
        <f t="shared" si="4"/>
        <v>256</v>
      </c>
      <c r="C14" s="26">
        <v>54.0</v>
      </c>
      <c r="D14" s="26">
        <v>30.0</v>
      </c>
      <c r="E14" s="29">
        <v>147.0</v>
      </c>
      <c r="F14" s="26">
        <v>5.0</v>
      </c>
      <c r="G14" s="26">
        <v>20.0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>
      <c r="A15" s="21">
        <v>8.0</v>
      </c>
      <c r="B15" s="25">
        <f t="shared" si="4"/>
        <v>435</v>
      </c>
      <c r="C15" s="29">
        <v>103.0</v>
      </c>
      <c r="D15" s="29">
        <v>96.0</v>
      </c>
      <c r="E15" s="26">
        <v>123.0</v>
      </c>
      <c r="F15" s="26">
        <v>66.0</v>
      </c>
      <c r="G15" s="26">
        <v>47.0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>
      <c r="A16" s="21">
        <v>9.0</v>
      </c>
      <c r="B16" s="25">
        <f t="shared" si="4"/>
        <v>370</v>
      </c>
      <c r="C16" s="26">
        <v>49.0</v>
      </c>
      <c r="D16" s="26">
        <v>51.0</v>
      </c>
      <c r="E16" s="26">
        <v>62.0</v>
      </c>
      <c r="F16" s="29">
        <v>127.0</v>
      </c>
      <c r="G16" s="29">
        <v>81.0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>
      <c r="A17" s="21">
        <v>10.0</v>
      </c>
      <c r="B17" s="25">
        <f t="shared" si="4"/>
        <v>153</v>
      </c>
      <c r="C17" s="26">
        <v>3.0</v>
      </c>
      <c r="D17" s="26">
        <v>17.0</v>
      </c>
      <c r="E17" s="26">
        <v>20.0</v>
      </c>
      <c r="F17" s="26">
        <v>51.0</v>
      </c>
      <c r="G17" s="26">
        <v>62.0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>
      <c r="A18" s="43" t="s">
        <v>23</v>
      </c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>
      <c r="A19" s="48" t="s">
        <v>24</v>
      </c>
      <c r="B19" s="49">
        <f t="shared" ref="B19:B20" si="5">SUM(C19:G19)</f>
        <v>969</v>
      </c>
      <c r="C19" s="47">
        <v>206.0</v>
      </c>
      <c r="D19" s="47">
        <v>169.0</v>
      </c>
      <c r="E19" s="47">
        <v>356.0</v>
      </c>
      <c r="F19" s="47">
        <v>123.0</v>
      </c>
      <c r="G19" s="47">
        <v>115.0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>
      <c r="A20" s="48" t="s">
        <v>25</v>
      </c>
      <c r="B20" s="49">
        <f t="shared" si="5"/>
        <v>341</v>
      </c>
      <c r="C20" s="47">
        <v>41.0</v>
      </c>
      <c r="D20" s="47">
        <v>34.0</v>
      </c>
      <c r="E20" s="47">
        <v>34.0</v>
      </c>
      <c r="F20" s="47">
        <v>127.0</v>
      </c>
      <c r="G20" s="47">
        <v>105.0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>
      <c r="A21" s="59" t="s">
        <v>30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</row>
    <row r="22">
      <c r="A22" s="63" t="s">
        <v>31</v>
      </c>
      <c r="B22" s="64">
        <f t="shared" ref="B22:B27" si="6">SUM(C22:G22)</f>
        <v>250</v>
      </c>
      <c r="C22" s="29">
        <v>247.0</v>
      </c>
      <c r="D22" s="65"/>
      <c r="E22" s="65">
        <v>3.0</v>
      </c>
      <c r="F22" s="65"/>
      <c r="G22" s="65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  <row r="23">
      <c r="A23" s="63" t="s">
        <v>32</v>
      </c>
      <c r="B23" s="64">
        <f t="shared" si="6"/>
        <v>808</v>
      </c>
      <c r="C23" s="65"/>
      <c r="D23" s="65"/>
      <c r="E23" s="29">
        <v>339.0</v>
      </c>
      <c r="F23" s="29">
        <v>249.0</v>
      </c>
      <c r="G23" s="29">
        <v>220.0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</row>
    <row r="24">
      <c r="A24" s="68" t="s">
        <v>33</v>
      </c>
      <c r="B24" s="64">
        <f t="shared" si="6"/>
        <v>135</v>
      </c>
      <c r="C24" s="65"/>
      <c r="D24" s="29">
        <v>134.0</v>
      </c>
      <c r="E24" s="65"/>
      <c r="F24" s="65">
        <v>1.0</v>
      </c>
      <c r="G24" s="65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</row>
    <row r="25">
      <c r="A25" s="68" t="s">
        <v>34</v>
      </c>
      <c r="B25" s="64">
        <f t="shared" si="6"/>
        <v>69</v>
      </c>
      <c r="C25" s="65"/>
      <c r="D25" s="65">
        <v>69.0</v>
      </c>
      <c r="E25" s="65"/>
      <c r="F25" s="65"/>
      <c r="G25" s="65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>
      <c r="A26" s="63" t="s">
        <v>35</v>
      </c>
      <c r="B26" s="64">
        <f t="shared" si="6"/>
        <v>204</v>
      </c>
      <c r="C26" s="65">
        <f t="shared" ref="C26:G26" si="7">SUM(C24:C25)</f>
        <v>0</v>
      </c>
      <c r="D26" s="29">
        <f t="shared" si="7"/>
        <v>203</v>
      </c>
      <c r="E26" s="65">
        <f t="shared" si="7"/>
        <v>0</v>
      </c>
      <c r="F26" s="65">
        <f t="shared" si="7"/>
        <v>1</v>
      </c>
      <c r="G26" s="65">
        <f t="shared" si="7"/>
        <v>0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</row>
    <row r="27">
      <c r="A27" s="63" t="s">
        <v>36</v>
      </c>
      <c r="B27" s="64">
        <f t="shared" si="6"/>
        <v>48</v>
      </c>
      <c r="C27" s="65"/>
      <c r="D27" s="65"/>
      <c r="E27" s="65">
        <v>48.0</v>
      </c>
      <c r="F27" s="65"/>
      <c r="G27" s="65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</row>
    <row r="28">
      <c r="A28" s="71" t="s">
        <v>37</v>
      </c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</row>
    <row r="29">
      <c r="A29" s="75" t="s">
        <v>38</v>
      </c>
      <c r="B29" s="76">
        <f t="shared" ref="B29:B32" si="8">AVERAGE(C29:G29)</f>
        <v>118.4439828</v>
      </c>
      <c r="C29" s="77">
        <v>131.086639676113</v>
      </c>
      <c r="D29" s="77">
        <v>116.051724137931</v>
      </c>
      <c r="E29" s="77">
        <v>154.575641025641</v>
      </c>
      <c r="F29" s="77">
        <v>140.05</v>
      </c>
      <c r="G29" s="29">
        <v>50.455909090909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</row>
    <row r="30">
      <c r="A30" s="75" t="s">
        <v>39</v>
      </c>
      <c r="B30" s="76">
        <f t="shared" si="8"/>
        <v>113.2</v>
      </c>
      <c r="C30" s="77">
        <v>129.0</v>
      </c>
      <c r="D30" s="77">
        <v>127.0</v>
      </c>
      <c r="E30" s="77">
        <v>130.0</v>
      </c>
      <c r="F30" s="77">
        <v>129.0</v>
      </c>
      <c r="G30" s="77">
        <v>51.0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</row>
    <row r="31">
      <c r="A31" s="75" t="s">
        <v>40</v>
      </c>
      <c r="B31" s="76">
        <f t="shared" si="8"/>
        <v>392.96</v>
      </c>
      <c r="C31" s="77">
        <v>388.2</v>
      </c>
      <c r="D31" s="77">
        <v>482.5</v>
      </c>
      <c r="E31" s="77">
        <v>557.9</v>
      </c>
      <c r="F31" s="77">
        <v>388.2</v>
      </c>
      <c r="G31" s="77">
        <v>148.0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</row>
    <row r="32">
      <c r="A32" s="75" t="s">
        <v>41</v>
      </c>
      <c r="B32" s="76">
        <f t="shared" si="8"/>
        <v>14.6</v>
      </c>
      <c r="C32" s="77">
        <v>5.1</v>
      </c>
      <c r="D32" s="77">
        <v>2.0</v>
      </c>
      <c r="E32" s="77">
        <v>3.0</v>
      </c>
      <c r="F32" s="77">
        <v>62.9</v>
      </c>
      <c r="G32" s="77">
        <v>0.0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</row>
    <row r="33">
      <c r="A33" s="79" t="s">
        <v>42</v>
      </c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</row>
    <row r="34">
      <c r="A34" s="98"/>
      <c r="B34" s="99"/>
      <c r="C34" s="91" t="s">
        <v>146</v>
      </c>
      <c r="D34" s="87" t="s">
        <v>147</v>
      </c>
      <c r="E34" s="87" t="s">
        <v>149</v>
      </c>
      <c r="F34" s="87" t="s">
        <v>150</v>
      </c>
      <c r="G34" s="87" t="s">
        <v>151</v>
      </c>
    </row>
    <row r="35">
      <c r="A35" s="100"/>
      <c r="B35" s="99"/>
      <c r="C35" s="91" t="s">
        <v>152</v>
      </c>
      <c r="D35" s="87" t="s">
        <v>209</v>
      </c>
      <c r="E35" s="87" t="s">
        <v>155</v>
      </c>
      <c r="F35" s="87"/>
      <c r="G35" s="87" t="s">
        <v>156</v>
      </c>
    </row>
    <row r="36">
      <c r="A36" s="98"/>
      <c r="B36" s="99"/>
      <c r="C36" s="91" t="s">
        <v>157</v>
      </c>
      <c r="D36" s="87" t="s">
        <v>210</v>
      </c>
      <c r="E36" s="87" t="s">
        <v>159</v>
      </c>
      <c r="F36" s="87"/>
      <c r="G36" s="87" t="s">
        <v>160</v>
      </c>
    </row>
    <row r="37">
      <c r="A37" s="98"/>
      <c r="B37" s="99"/>
      <c r="C37" s="91" t="s">
        <v>161</v>
      </c>
      <c r="D37" s="91" t="s">
        <v>211</v>
      </c>
      <c r="E37" s="87" t="s">
        <v>163</v>
      </c>
      <c r="F37" s="87"/>
      <c r="G37" s="87" t="s">
        <v>164</v>
      </c>
    </row>
    <row r="38">
      <c r="A38" s="98"/>
      <c r="B38" s="99"/>
      <c r="C38" s="91" t="s">
        <v>169</v>
      </c>
      <c r="D38" s="87" t="s">
        <v>153</v>
      </c>
      <c r="E38" s="87" t="s">
        <v>167</v>
      </c>
      <c r="F38" s="87"/>
      <c r="G38" s="87" t="s">
        <v>168</v>
      </c>
    </row>
    <row r="39">
      <c r="A39" s="98"/>
      <c r="B39" s="99"/>
      <c r="C39" s="91" t="s">
        <v>165</v>
      </c>
      <c r="D39" s="87" t="s">
        <v>212</v>
      </c>
      <c r="E39" s="87" t="s">
        <v>170</v>
      </c>
      <c r="F39" s="87"/>
      <c r="G39" s="87" t="s">
        <v>171</v>
      </c>
    </row>
    <row r="40">
      <c r="A40" s="98"/>
      <c r="B40" s="99"/>
      <c r="C40" s="91" t="s">
        <v>175</v>
      </c>
      <c r="D40" s="87" t="s">
        <v>213</v>
      </c>
      <c r="E40" s="87" t="s">
        <v>173</v>
      </c>
      <c r="F40" s="87"/>
      <c r="G40" s="87" t="s">
        <v>177</v>
      </c>
    </row>
    <row r="41">
      <c r="A41" s="98"/>
      <c r="B41" s="99"/>
      <c r="C41" s="91" t="s">
        <v>172</v>
      </c>
      <c r="D41" s="91"/>
      <c r="E41" s="87" t="s">
        <v>176</v>
      </c>
      <c r="F41" s="87"/>
      <c r="G41" s="87" t="s">
        <v>174</v>
      </c>
    </row>
    <row r="42">
      <c r="A42" s="98"/>
      <c r="B42" s="99"/>
      <c r="C42" s="91" t="s">
        <v>178</v>
      </c>
      <c r="D42" s="91"/>
      <c r="E42" s="91" t="s">
        <v>179</v>
      </c>
      <c r="F42" s="91"/>
      <c r="G42" s="91" t="s">
        <v>183</v>
      </c>
    </row>
    <row r="43">
      <c r="A43" s="98"/>
      <c r="B43" s="99"/>
      <c r="C43" s="91" t="s">
        <v>181</v>
      </c>
      <c r="D43" s="91"/>
      <c r="E43" s="91" t="s">
        <v>182</v>
      </c>
      <c r="F43" s="91"/>
      <c r="G43" s="91" t="s">
        <v>180</v>
      </c>
    </row>
    <row r="44">
      <c r="A44" s="98"/>
      <c r="B44" s="99"/>
      <c r="C44" s="91" t="s">
        <v>184</v>
      </c>
      <c r="D44" s="87"/>
      <c r="E44" s="87" t="s">
        <v>185</v>
      </c>
      <c r="F44" s="87"/>
      <c r="G44" s="87" t="s">
        <v>189</v>
      </c>
    </row>
    <row r="45">
      <c r="A45" s="98"/>
      <c r="B45" s="99"/>
      <c r="C45" s="91" t="s">
        <v>190</v>
      </c>
      <c r="D45" s="87"/>
      <c r="E45" s="87" t="s">
        <v>188</v>
      </c>
      <c r="F45" s="87"/>
      <c r="G45" s="87" t="s">
        <v>186</v>
      </c>
    </row>
    <row r="46">
      <c r="A46" s="98"/>
      <c r="B46" s="99"/>
      <c r="C46" s="91" t="s">
        <v>187</v>
      </c>
      <c r="D46" s="91"/>
      <c r="E46" s="87" t="s">
        <v>191</v>
      </c>
      <c r="F46" s="87"/>
      <c r="G46" s="87" t="s">
        <v>192</v>
      </c>
    </row>
    <row r="47">
      <c r="A47" s="98"/>
      <c r="B47" s="99"/>
      <c r="C47" s="91" t="s">
        <v>195</v>
      </c>
      <c r="D47" s="87"/>
      <c r="E47" s="87" t="s">
        <v>194</v>
      </c>
      <c r="F47" s="87"/>
      <c r="G47" s="87"/>
    </row>
    <row r="48">
      <c r="A48" s="98"/>
      <c r="B48" s="99"/>
      <c r="C48" s="91" t="s">
        <v>193</v>
      </c>
      <c r="D48" s="91"/>
      <c r="E48" s="87" t="s">
        <v>196</v>
      </c>
      <c r="F48" s="87"/>
      <c r="G48" s="87"/>
    </row>
    <row r="49">
      <c r="A49" s="98"/>
      <c r="B49" s="99"/>
      <c r="C49" s="91" t="s">
        <v>197</v>
      </c>
      <c r="D49" s="87"/>
      <c r="E49" s="91" t="s">
        <v>198</v>
      </c>
      <c r="F49" s="91"/>
      <c r="G49" s="91"/>
    </row>
    <row r="50">
      <c r="A50" s="98"/>
      <c r="B50" s="99"/>
      <c r="C50" s="91" t="s">
        <v>199</v>
      </c>
      <c r="D50" s="87"/>
      <c r="E50" s="87" t="s">
        <v>200</v>
      </c>
      <c r="F50" s="87"/>
      <c r="G50" s="87"/>
    </row>
    <row r="51">
      <c r="A51" s="89"/>
      <c r="B51" s="90"/>
      <c r="C51" s="91" t="s">
        <v>201</v>
      </c>
      <c r="D51" s="87"/>
      <c r="E51" s="91" t="s">
        <v>202</v>
      </c>
      <c r="F51" s="91"/>
      <c r="G51" s="91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</row>
    <row r="52">
      <c r="A52" s="92"/>
      <c r="B52" s="90"/>
      <c r="C52" s="91"/>
      <c r="D52" s="87"/>
      <c r="E52" s="87" t="s">
        <v>203</v>
      </c>
      <c r="F52" s="87"/>
      <c r="G52" s="87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</row>
    <row r="53">
      <c r="A53" s="92"/>
      <c r="B53" s="90"/>
      <c r="C53" s="91"/>
      <c r="D53" s="87"/>
      <c r="E53" s="87" t="s">
        <v>204</v>
      </c>
      <c r="F53" s="87"/>
      <c r="G53" s="87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</row>
    <row r="54">
      <c r="A54" s="92"/>
      <c r="B54" s="90"/>
      <c r="C54" s="87"/>
      <c r="D54" s="93"/>
      <c r="E54" s="87" t="s">
        <v>207</v>
      </c>
      <c r="F54" s="87"/>
      <c r="G54" s="87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</row>
    <row r="55">
      <c r="A55" s="92"/>
      <c r="B55" s="90"/>
      <c r="E55" s="86" t="s">
        <v>205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</row>
    <row r="56">
      <c r="A56" s="92"/>
      <c r="B56" s="90"/>
      <c r="E56" s="86" t="s">
        <v>206</v>
      </c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</row>
    <row r="57">
      <c r="A57" s="92"/>
      <c r="B57" s="90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</row>
    <row r="58">
      <c r="A58" s="92"/>
      <c r="B58" s="90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</row>
    <row r="59">
      <c r="A59" s="92"/>
      <c r="B59" s="90"/>
      <c r="C59" s="91"/>
      <c r="D59" s="91"/>
      <c r="E59" s="91"/>
      <c r="F59" s="91"/>
      <c r="G59" s="91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</row>
    <row r="60">
      <c r="A60" s="92"/>
      <c r="B60" s="90"/>
      <c r="C60" s="91"/>
      <c r="D60" s="91"/>
      <c r="E60" s="91"/>
      <c r="F60" s="91"/>
      <c r="G60" s="91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</row>
    <row r="61">
      <c r="A61" s="92"/>
      <c r="B61" s="90"/>
      <c r="C61" s="91"/>
      <c r="D61" s="87"/>
      <c r="E61" s="87"/>
      <c r="F61" s="87"/>
      <c r="G61" s="87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</row>
    <row r="62">
      <c r="A62" s="92"/>
      <c r="B62" s="90"/>
      <c r="C62" s="91"/>
      <c r="D62" s="87"/>
      <c r="E62" s="87"/>
      <c r="F62" s="87"/>
      <c r="G62" s="87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</row>
    <row r="63">
      <c r="A63" s="92"/>
      <c r="B63" s="90"/>
      <c r="C63" s="91"/>
      <c r="D63" s="91"/>
      <c r="E63" s="87"/>
      <c r="F63" s="87"/>
      <c r="G63" s="87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</row>
    <row r="64">
      <c r="A64" s="92"/>
      <c r="B64" s="90"/>
      <c r="C64" s="91"/>
      <c r="D64" s="87"/>
      <c r="E64" s="87"/>
      <c r="F64" s="87"/>
      <c r="G64" s="87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</row>
    <row r="65">
      <c r="A65" s="92"/>
      <c r="B65" s="90"/>
      <c r="C65" s="91"/>
      <c r="D65" s="91"/>
      <c r="E65" s="87"/>
      <c r="F65" s="87"/>
      <c r="G65" s="87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</row>
    <row r="66">
      <c r="A66" s="92"/>
      <c r="B66" s="90"/>
      <c r="C66" s="91"/>
      <c r="D66" s="87"/>
      <c r="E66" s="91"/>
      <c r="F66" s="91"/>
      <c r="G66" s="91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</row>
    <row r="67">
      <c r="A67" s="92"/>
      <c r="B67" s="90"/>
      <c r="C67" s="91"/>
      <c r="D67" s="87"/>
      <c r="E67" s="87"/>
      <c r="F67" s="87"/>
      <c r="G67" s="87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</row>
    <row r="68">
      <c r="A68" s="92"/>
      <c r="B68" s="90"/>
      <c r="C68" s="91"/>
      <c r="D68" s="87"/>
      <c r="E68" s="91"/>
      <c r="F68" s="91"/>
      <c r="G68" s="91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</row>
    <row r="69">
      <c r="A69" s="92"/>
      <c r="B69" s="90"/>
      <c r="C69" s="91"/>
      <c r="D69" s="92"/>
      <c r="E69" s="87"/>
      <c r="F69" s="87"/>
      <c r="G69" s="87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</row>
    <row r="70">
      <c r="A70" s="92"/>
      <c r="B70" s="90"/>
      <c r="C70" s="91"/>
      <c r="D70" s="92"/>
      <c r="E70" s="87"/>
      <c r="F70" s="87"/>
      <c r="G70" s="87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>
      <c r="A71" s="92"/>
      <c r="B71" s="90"/>
      <c r="C71" s="87"/>
      <c r="D71" s="93"/>
      <c r="E71" s="87"/>
      <c r="F71" s="87"/>
      <c r="G71" s="87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</row>
    <row r="72">
      <c r="A72" s="94"/>
      <c r="B72" s="95"/>
    </row>
    <row r="73">
      <c r="A73" s="94"/>
      <c r="B73" s="95"/>
    </row>
    <row r="74">
      <c r="A74" s="94"/>
      <c r="B74" s="95"/>
    </row>
    <row r="75">
      <c r="A75" s="94"/>
      <c r="B75" s="95"/>
    </row>
    <row r="76">
      <c r="A76" s="94"/>
      <c r="B76" s="95"/>
    </row>
    <row r="77">
      <c r="A77" s="94"/>
      <c r="B77" s="95"/>
    </row>
    <row r="78">
      <c r="A78" s="94"/>
      <c r="B78" s="95"/>
    </row>
    <row r="79">
      <c r="A79" s="94"/>
      <c r="B79" s="95"/>
    </row>
    <row r="80">
      <c r="A80" s="94"/>
      <c r="B80" s="95"/>
    </row>
    <row r="81">
      <c r="A81" s="94"/>
      <c r="B81" s="95"/>
    </row>
    <row r="82">
      <c r="A82" s="94"/>
      <c r="B82" s="95"/>
    </row>
    <row r="83">
      <c r="A83" s="94"/>
      <c r="B83" s="95"/>
    </row>
    <row r="84">
      <c r="A84" s="94"/>
      <c r="B84" s="95"/>
    </row>
    <row r="85">
      <c r="A85" s="94"/>
      <c r="B85" s="95"/>
    </row>
    <row r="86">
      <c r="A86" s="94"/>
      <c r="B86" s="95"/>
    </row>
    <row r="87">
      <c r="A87" s="94"/>
      <c r="B87" s="95"/>
    </row>
    <row r="88">
      <c r="A88" s="94"/>
      <c r="B88" s="95"/>
    </row>
    <row r="89">
      <c r="A89" s="94"/>
      <c r="B89" s="95"/>
    </row>
    <row r="90">
      <c r="A90" s="94"/>
      <c r="B90" s="95"/>
    </row>
    <row r="91">
      <c r="A91" s="94"/>
      <c r="B91" s="95"/>
    </row>
    <row r="92">
      <c r="A92" s="94"/>
      <c r="B92" s="95"/>
    </row>
    <row r="93">
      <c r="A93" s="94"/>
      <c r="B93" s="95"/>
    </row>
    <row r="94">
      <c r="A94" s="94"/>
      <c r="B94" s="95"/>
    </row>
    <row r="95">
      <c r="A95" s="94"/>
      <c r="B95" s="95"/>
    </row>
    <row r="96">
      <c r="A96" s="94"/>
      <c r="B96" s="95"/>
    </row>
    <row r="97">
      <c r="A97" s="94"/>
      <c r="B97" s="95"/>
    </row>
    <row r="98">
      <c r="A98" s="94"/>
      <c r="B98" s="95"/>
    </row>
    <row r="99">
      <c r="A99" s="94"/>
      <c r="B99" s="95"/>
    </row>
    <row r="100">
      <c r="A100" s="94"/>
      <c r="B100" s="95"/>
    </row>
    <row r="101">
      <c r="A101" s="94"/>
      <c r="B101" s="95"/>
    </row>
    <row r="102">
      <c r="A102" s="94"/>
      <c r="B102" s="95"/>
    </row>
    <row r="103">
      <c r="A103" s="94"/>
      <c r="B103" s="95"/>
    </row>
    <row r="104">
      <c r="A104" s="94"/>
      <c r="B104" s="95"/>
    </row>
    <row r="105">
      <c r="A105" s="94"/>
      <c r="B105" s="95"/>
    </row>
    <row r="106">
      <c r="A106" s="94"/>
      <c r="B106" s="95"/>
    </row>
    <row r="107">
      <c r="A107" s="94"/>
      <c r="B107" s="95"/>
    </row>
    <row r="108">
      <c r="A108" s="94"/>
      <c r="B108" s="95"/>
    </row>
    <row r="109">
      <c r="A109" s="94"/>
      <c r="B109" s="95"/>
    </row>
    <row r="110">
      <c r="A110" s="94"/>
      <c r="B110" s="95"/>
    </row>
    <row r="111">
      <c r="A111" s="94"/>
      <c r="B111" s="95"/>
    </row>
    <row r="112">
      <c r="A112" s="94"/>
      <c r="B112" s="95"/>
    </row>
    <row r="113">
      <c r="A113" s="94"/>
      <c r="B113" s="95"/>
    </row>
    <row r="114">
      <c r="A114" s="94"/>
      <c r="B114" s="95"/>
    </row>
    <row r="115">
      <c r="A115" s="94"/>
      <c r="B115" s="95"/>
    </row>
    <row r="116">
      <c r="A116" s="94"/>
      <c r="B116" s="95"/>
    </row>
    <row r="117">
      <c r="A117" s="94"/>
      <c r="B117" s="95"/>
    </row>
    <row r="118">
      <c r="A118" s="94"/>
      <c r="B118" s="95"/>
    </row>
    <row r="119">
      <c r="A119" s="94"/>
      <c r="B119" s="95"/>
    </row>
    <row r="120">
      <c r="A120" s="94"/>
      <c r="B120" s="95"/>
    </row>
    <row r="121">
      <c r="A121" s="94"/>
      <c r="B121" s="95"/>
    </row>
    <row r="122">
      <c r="A122" s="94"/>
      <c r="B122" s="95"/>
    </row>
    <row r="123">
      <c r="A123" s="94"/>
      <c r="B123" s="95"/>
    </row>
    <row r="124">
      <c r="A124" s="94"/>
      <c r="B124" s="95"/>
    </row>
    <row r="125">
      <c r="A125" s="94"/>
      <c r="B125" s="95"/>
    </row>
    <row r="126">
      <c r="A126" s="94"/>
      <c r="B126" s="95"/>
    </row>
    <row r="127">
      <c r="A127" s="94"/>
      <c r="B127" s="95"/>
    </row>
    <row r="128">
      <c r="A128" s="94"/>
      <c r="B128" s="95"/>
    </row>
    <row r="129">
      <c r="A129" s="94"/>
      <c r="B129" s="95"/>
    </row>
    <row r="130">
      <c r="A130" s="94"/>
      <c r="B130" s="95"/>
    </row>
    <row r="131">
      <c r="A131" s="94"/>
      <c r="B131" s="95"/>
    </row>
    <row r="132">
      <c r="A132" s="94"/>
      <c r="B132" s="95"/>
    </row>
    <row r="133">
      <c r="A133" s="94"/>
      <c r="B133" s="95"/>
    </row>
    <row r="134">
      <c r="A134" s="94"/>
      <c r="B134" s="95"/>
    </row>
    <row r="135">
      <c r="A135" s="94"/>
      <c r="B135" s="95"/>
    </row>
    <row r="136">
      <c r="A136" s="94"/>
      <c r="B136" s="95"/>
    </row>
    <row r="137">
      <c r="A137" s="94"/>
      <c r="B137" s="95"/>
    </row>
    <row r="138">
      <c r="A138" s="94"/>
      <c r="B138" s="95"/>
    </row>
    <row r="139">
      <c r="A139" s="94"/>
      <c r="B139" s="95"/>
    </row>
    <row r="140">
      <c r="A140" s="94"/>
      <c r="B140" s="95"/>
    </row>
    <row r="141">
      <c r="A141" s="94"/>
      <c r="B141" s="95"/>
    </row>
    <row r="142">
      <c r="A142" s="94"/>
      <c r="B142" s="95"/>
    </row>
    <row r="143">
      <c r="A143" s="94"/>
      <c r="B143" s="95"/>
    </row>
    <row r="144">
      <c r="A144" s="94"/>
      <c r="B144" s="95"/>
    </row>
    <row r="145">
      <c r="A145" s="94"/>
      <c r="B145" s="95"/>
    </row>
    <row r="146">
      <c r="A146" s="94"/>
      <c r="B146" s="95"/>
    </row>
    <row r="147">
      <c r="A147" s="94"/>
      <c r="B147" s="95"/>
    </row>
    <row r="148">
      <c r="A148" s="94"/>
      <c r="B148" s="95"/>
    </row>
    <row r="149">
      <c r="A149" s="94"/>
      <c r="B149" s="95"/>
    </row>
    <row r="150">
      <c r="A150" s="94"/>
      <c r="B150" s="95"/>
    </row>
    <row r="151">
      <c r="A151" s="94"/>
      <c r="B151" s="95"/>
    </row>
    <row r="152">
      <c r="A152" s="94"/>
      <c r="B152" s="95"/>
    </row>
    <row r="153">
      <c r="A153" s="94"/>
      <c r="B153" s="95"/>
    </row>
    <row r="154">
      <c r="A154" s="94"/>
      <c r="B154" s="95"/>
    </row>
    <row r="155">
      <c r="A155" s="94"/>
      <c r="B155" s="95"/>
    </row>
    <row r="156">
      <c r="A156" s="94"/>
      <c r="B156" s="95"/>
    </row>
    <row r="157">
      <c r="A157" s="94"/>
      <c r="B157" s="95"/>
    </row>
    <row r="158">
      <c r="A158" s="94"/>
      <c r="B158" s="95"/>
    </row>
    <row r="159">
      <c r="A159" s="94"/>
      <c r="B159" s="95"/>
    </row>
    <row r="160">
      <c r="A160" s="94"/>
      <c r="B160" s="95"/>
    </row>
    <row r="161">
      <c r="A161" s="94"/>
      <c r="B161" s="95"/>
    </row>
    <row r="162">
      <c r="A162" s="94"/>
      <c r="B162" s="95"/>
    </row>
    <row r="163">
      <c r="A163" s="94"/>
      <c r="B163" s="95"/>
    </row>
    <row r="164">
      <c r="A164" s="94"/>
      <c r="B164" s="95"/>
    </row>
    <row r="165">
      <c r="A165" s="94"/>
      <c r="B165" s="95"/>
    </row>
    <row r="166">
      <c r="A166" s="94"/>
      <c r="B166" s="95"/>
    </row>
    <row r="167">
      <c r="A167" s="94"/>
      <c r="B167" s="95"/>
    </row>
    <row r="168">
      <c r="A168" s="94"/>
      <c r="B168" s="95"/>
    </row>
    <row r="169">
      <c r="A169" s="94"/>
      <c r="B169" s="95"/>
    </row>
    <row r="170">
      <c r="A170" s="94"/>
      <c r="B170" s="95"/>
    </row>
    <row r="171">
      <c r="A171" s="94"/>
      <c r="B171" s="95"/>
    </row>
    <row r="172">
      <c r="A172" s="94"/>
      <c r="B172" s="95"/>
    </row>
    <row r="173">
      <c r="A173" s="94"/>
      <c r="B173" s="95"/>
    </row>
    <row r="174">
      <c r="A174" s="94"/>
      <c r="B174" s="95"/>
    </row>
    <row r="175">
      <c r="A175" s="94"/>
      <c r="B175" s="95"/>
    </row>
    <row r="176">
      <c r="A176" s="94"/>
      <c r="B176" s="95"/>
    </row>
    <row r="177">
      <c r="A177" s="94"/>
      <c r="B177" s="95"/>
    </row>
    <row r="178">
      <c r="A178" s="94"/>
      <c r="B178" s="95"/>
    </row>
    <row r="179">
      <c r="A179" s="94"/>
      <c r="B179" s="95"/>
    </row>
    <row r="180">
      <c r="A180" s="94"/>
      <c r="B180" s="95"/>
    </row>
    <row r="181">
      <c r="A181" s="94"/>
      <c r="B181" s="95"/>
    </row>
    <row r="182">
      <c r="A182" s="94"/>
      <c r="B182" s="95"/>
    </row>
    <row r="183">
      <c r="A183" s="94"/>
      <c r="B183" s="95"/>
    </row>
    <row r="184">
      <c r="A184" s="94"/>
      <c r="B184" s="95"/>
    </row>
    <row r="185">
      <c r="A185" s="94"/>
      <c r="B185" s="95"/>
    </row>
    <row r="186">
      <c r="A186" s="94"/>
      <c r="B186" s="95"/>
    </row>
    <row r="187">
      <c r="A187" s="94"/>
      <c r="B187" s="95"/>
    </row>
    <row r="188">
      <c r="A188" s="94"/>
      <c r="B188" s="95"/>
    </row>
    <row r="189">
      <c r="A189" s="94"/>
      <c r="B189" s="95"/>
    </row>
    <row r="190">
      <c r="A190" s="94"/>
      <c r="B190" s="95"/>
    </row>
    <row r="191">
      <c r="A191" s="94"/>
      <c r="B191" s="95"/>
    </row>
    <row r="192">
      <c r="A192" s="94"/>
      <c r="B192" s="95"/>
    </row>
    <row r="193">
      <c r="A193" s="94"/>
      <c r="B193" s="95"/>
    </row>
    <row r="194">
      <c r="A194" s="94"/>
      <c r="B194" s="95"/>
    </row>
    <row r="195">
      <c r="A195" s="94"/>
      <c r="B195" s="95"/>
    </row>
    <row r="196">
      <c r="A196" s="94"/>
      <c r="B196" s="95"/>
    </row>
    <row r="197">
      <c r="A197" s="94"/>
      <c r="B197" s="95"/>
    </row>
    <row r="198">
      <c r="A198" s="94"/>
      <c r="B198" s="95"/>
    </row>
    <row r="199">
      <c r="A199" s="94"/>
      <c r="B199" s="95"/>
    </row>
    <row r="200">
      <c r="A200" s="94"/>
      <c r="B200" s="95"/>
    </row>
    <row r="201">
      <c r="A201" s="94"/>
      <c r="B201" s="95"/>
    </row>
    <row r="202">
      <c r="A202" s="94"/>
      <c r="B202" s="95"/>
    </row>
    <row r="203">
      <c r="A203" s="94"/>
      <c r="B203" s="95"/>
    </row>
    <row r="204">
      <c r="A204" s="94"/>
      <c r="B204" s="95"/>
    </row>
    <row r="205">
      <c r="A205" s="94"/>
      <c r="B205" s="95"/>
    </row>
    <row r="206">
      <c r="A206" s="94"/>
      <c r="B206" s="95"/>
    </row>
    <row r="207">
      <c r="A207" s="94"/>
      <c r="B207" s="95"/>
    </row>
    <row r="208">
      <c r="A208" s="94"/>
      <c r="B208" s="95"/>
    </row>
    <row r="209">
      <c r="A209" s="94"/>
      <c r="B209" s="95"/>
    </row>
    <row r="210">
      <c r="A210" s="94"/>
      <c r="B210" s="95"/>
    </row>
    <row r="211">
      <c r="A211" s="94"/>
      <c r="B211" s="95"/>
    </row>
    <row r="212">
      <c r="A212" s="94"/>
      <c r="B212" s="95"/>
    </row>
    <row r="213">
      <c r="A213" s="94"/>
      <c r="B213" s="95"/>
    </row>
    <row r="214">
      <c r="A214" s="94"/>
      <c r="B214" s="95"/>
    </row>
    <row r="215">
      <c r="A215" s="94"/>
      <c r="B215" s="95"/>
    </row>
    <row r="216">
      <c r="A216" s="94"/>
      <c r="B216" s="95"/>
    </row>
    <row r="217">
      <c r="A217" s="94"/>
      <c r="B217" s="95"/>
    </row>
    <row r="218">
      <c r="A218" s="94"/>
      <c r="B218" s="95"/>
    </row>
    <row r="219">
      <c r="A219" s="94"/>
      <c r="B219" s="95"/>
    </row>
    <row r="220">
      <c r="A220" s="94"/>
      <c r="B220" s="95"/>
    </row>
    <row r="221">
      <c r="A221" s="94"/>
      <c r="B221" s="95"/>
    </row>
    <row r="222">
      <c r="A222" s="94"/>
      <c r="B222" s="95"/>
    </row>
    <row r="223">
      <c r="A223" s="94"/>
      <c r="B223" s="95"/>
    </row>
    <row r="224">
      <c r="A224" s="94"/>
      <c r="B224" s="95"/>
    </row>
    <row r="225">
      <c r="A225" s="94"/>
      <c r="B225" s="95"/>
    </row>
    <row r="226">
      <c r="A226" s="94"/>
      <c r="B226" s="95"/>
    </row>
    <row r="227">
      <c r="A227" s="94"/>
      <c r="B227" s="95"/>
    </row>
    <row r="228">
      <c r="A228" s="94"/>
      <c r="B228" s="95"/>
    </row>
    <row r="229">
      <c r="A229" s="94"/>
      <c r="B229" s="95"/>
    </row>
    <row r="230">
      <c r="A230" s="94"/>
      <c r="B230" s="95"/>
    </row>
    <row r="231">
      <c r="A231" s="94"/>
      <c r="B231" s="95"/>
    </row>
    <row r="232">
      <c r="A232" s="94"/>
      <c r="B232" s="95"/>
    </row>
    <row r="233">
      <c r="A233" s="94"/>
      <c r="B233" s="95"/>
    </row>
    <row r="234">
      <c r="A234" s="94"/>
      <c r="B234" s="95"/>
    </row>
    <row r="235">
      <c r="A235" s="94"/>
      <c r="B235" s="95"/>
    </row>
    <row r="236">
      <c r="A236" s="94"/>
      <c r="B236" s="95"/>
    </row>
    <row r="237">
      <c r="A237" s="94"/>
      <c r="B237" s="95"/>
    </row>
    <row r="238">
      <c r="A238" s="94"/>
      <c r="B238" s="95"/>
    </row>
    <row r="239">
      <c r="A239" s="94"/>
      <c r="B239" s="95"/>
    </row>
    <row r="240">
      <c r="A240" s="94"/>
      <c r="B240" s="95"/>
    </row>
    <row r="241">
      <c r="A241" s="94"/>
      <c r="B241" s="95"/>
    </row>
    <row r="242">
      <c r="A242" s="94"/>
      <c r="B242" s="95"/>
    </row>
    <row r="243">
      <c r="A243" s="94"/>
      <c r="B243" s="95"/>
    </row>
    <row r="244">
      <c r="A244" s="94"/>
      <c r="B244" s="95"/>
    </row>
    <row r="245">
      <c r="A245" s="94"/>
      <c r="B245" s="95"/>
    </row>
    <row r="246">
      <c r="A246" s="94"/>
      <c r="B246" s="95"/>
    </row>
    <row r="247">
      <c r="A247" s="94"/>
      <c r="B247" s="95"/>
    </row>
    <row r="248">
      <c r="A248" s="94"/>
      <c r="B248" s="95"/>
    </row>
    <row r="249">
      <c r="A249" s="94"/>
      <c r="B249" s="95"/>
    </row>
    <row r="250">
      <c r="A250" s="94"/>
      <c r="B250" s="95"/>
    </row>
    <row r="251">
      <c r="A251" s="94"/>
      <c r="B251" s="95"/>
    </row>
    <row r="252">
      <c r="A252" s="94"/>
      <c r="B252" s="95"/>
    </row>
    <row r="253">
      <c r="A253" s="94"/>
      <c r="B253" s="95"/>
    </row>
    <row r="254">
      <c r="A254" s="94"/>
      <c r="B254" s="95"/>
    </row>
    <row r="255">
      <c r="A255" s="94"/>
      <c r="B255" s="95"/>
    </row>
    <row r="256">
      <c r="A256" s="94"/>
      <c r="B256" s="95"/>
    </row>
    <row r="257">
      <c r="A257" s="94"/>
      <c r="B257" s="95"/>
    </row>
    <row r="258">
      <c r="A258" s="94"/>
      <c r="B258" s="95"/>
    </row>
    <row r="259">
      <c r="A259" s="94"/>
      <c r="B259" s="95"/>
    </row>
    <row r="260">
      <c r="A260" s="94"/>
      <c r="B260" s="95"/>
    </row>
    <row r="261">
      <c r="A261" s="94"/>
      <c r="B261" s="95"/>
    </row>
    <row r="262">
      <c r="A262" s="94"/>
      <c r="B262" s="95"/>
    </row>
    <row r="263">
      <c r="A263" s="94"/>
      <c r="B263" s="95"/>
    </row>
    <row r="264">
      <c r="A264" s="94"/>
      <c r="B264" s="95"/>
    </row>
    <row r="265">
      <c r="A265" s="94"/>
      <c r="B265" s="95"/>
    </row>
    <row r="266">
      <c r="A266" s="94"/>
      <c r="B266" s="95"/>
    </row>
    <row r="267">
      <c r="A267" s="94"/>
      <c r="B267" s="95"/>
    </row>
    <row r="268">
      <c r="A268" s="94"/>
      <c r="B268" s="95"/>
    </row>
    <row r="269">
      <c r="A269" s="94"/>
      <c r="B269" s="95"/>
    </row>
    <row r="270">
      <c r="A270" s="94"/>
      <c r="B270" s="95"/>
    </row>
    <row r="271">
      <c r="A271" s="94"/>
      <c r="B271" s="95"/>
    </row>
    <row r="272">
      <c r="A272" s="94"/>
      <c r="B272" s="95"/>
    </row>
    <row r="273">
      <c r="A273" s="94"/>
      <c r="B273" s="95"/>
    </row>
    <row r="274">
      <c r="A274" s="94"/>
      <c r="B274" s="95"/>
    </row>
    <row r="275">
      <c r="A275" s="94"/>
      <c r="B275" s="95"/>
    </row>
    <row r="276">
      <c r="A276" s="94"/>
      <c r="B276" s="95"/>
    </row>
    <row r="277">
      <c r="A277" s="94"/>
      <c r="B277" s="95"/>
    </row>
    <row r="278">
      <c r="A278" s="94"/>
      <c r="B278" s="95"/>
    </row>
    <row r="279">
      <c r="A279" s="94"/>
      <c r="B279" s="95"/>
    </row>
    <row r="280">
      <c r="A280" s="94"/>
      <c r="B280" s="95"/>
    </row>
    <row r="281">
      <c r="A281" s="94"/>
      <c r="B281" s="95"/>
    </row>
    <row r="282">
      <c r="A282" s="94"/>
      <c r="B282" s="95"/>
    </row>
    <row r="283">
      <c r="A283" s="94"/>
      <c r="B283" s="95"/>
    </row>
    <row r="284">
      <c r="A284" s="94"/>
      <c r="B284" s="95"/>
    </row>
    <row r="285">
      <c r="A285" s="94"/>
      <c r="B285" s="95"/>
    </row>
    <row r="286">
      <c r="A286" s="94"/>
      <c r="B286" s="95"/>
    </row>
    <row r="287">
      <c r="A287" s="94"/>
      <c r="B287" s="95"/>
    </row>
    <row r="288">
      <c r="A288" s="94"/>
      <c r="B288" s="95"/>
    </row>
    <row r="289">
      <c r="A289" s="94"/>
      <c r="B289" s="95"/>
    </row>
    <row r="290">
      <c r="A290" s="94"/>
      <c r="B290" s="95"/>
    </row>
    <row r="291">
      <c r="A291" s="94"/>
      <c r="B291" s="95"/>
    </row>
    <row r="292">
      <c r="A292" s="94"/>
      <c r="B292" s="95"/>
    </row>
    <row r="293">
      <c r="A293" s="94"/>
      <c r="B293" s="95"/>
    </row>
    <row r="294">
      <c r="A294" s="94"/>
      <c r="B294" s="95"/>
    </row>
    <row r="295">
      <c r="A295" s="94"/>
      <c r="B295" s="95"/>
    </row>
    <row r="296">
      <c r="A296" s="94"/>
      <c r="B296" s="95"/>
    </row>
    <row r="297">
      <c r="A297" s="94"/>
      <c r="B297" s="95"/>
    </row>
    <row r="298">
      <c r="A298" s="94"/>
      <c r="B298" s="95"/>
    </row>
    <row r="299">
      <c r="A299" s="94"/>
      <c r="B299" s="95"/>
    </row>
    <row r="300">
      <c r="A300" s="94"/>
      <c r="B300" s="95"/>
    </row>
    <row r="301">
      <c r="A301" s="94"/>
      <c r="B301" s="95"/>
    </row>
    <row r="302">
      <c r="A302" s="94"/>
      <c r="B302" s="95"/>
    </row>
    <row r="303">
      <c r="A303" s="94"/>
      <c r="B303" s="95"/>
    </row>
    <row r="304">
      <c r="A304" s="94"/>
      <c r="B304" s="95"/>
    </row>
    <row r="305">
      <c r="A305" s="94"/>
      <c r="B305" s="95"/>
    </row>
    <row r="306">
      <c r="A306" s="94"/>
      <c r="B306" s="95"/>
    </row>
    <row r="307">
      <c r="A307" s="94"/>
      <c r="B307" s="95"/>
    </row>
    <row r="308">
      <c r="A308" s="94"/>
      <c r="B308" s="95"/>
    </row>
    <row r="309">
      <c r="A309" s="94"/>
      <c r="B309" s="95"/>
    </row>
    <row r="310">
      <c r="A310" s="94"/>
      <c r="B310" s="95"/>
    </row>
    <row r="311">
      <c r="A311" s="94"/>
      <c r="B311" s="95"/>
    </row>
    <row r="312">
      <c r="A312" s="94"/>
      <c r="B312" s="95"/>
    </row>
    <row r="313">
      <c r="A313" s="94"/>
      <c r="B313" s="95"/>
    </row>
    <row r="314">
      <c r="A314" s="94"/>
      <c r="B314" s="95"/>
    </row>
    <row r="315">
      <c r="A315" s="94"/>
      <c r="B315" s="95"/>
    </row>
    <row r="316">
      <c r="A316" s="94"/>
      <c r="B316" s="95"/>
    </row>
    <row r="317">
      <c r="A317" s="94"/>
      <c r="B317" s="95"/>
    </row>
    <row r="318">
      <c r="A318" s="94"/>
      <c r="B318" s="95"/>
    </row>
    <row r="319">
      <c r="A319" s="94"/>
      <c r="B319" s="95"/>
    </row>
    <row r="320">
      <c r="A320" s="94"/>
      <c r="B320" s="95"/>
    </row>
    <row r="321">
      <c r="A321" s="94"/>
      <c r="B321" s="95"/>
    </row>
    <row r="322">
      <c r="A322" s="94"/>
      <c r="B322" s="95"/>
    </row>
    <row r="323">
      <c r="A323" s="94"/>
      <c r="B323" s="95"/>
    </row>
    <row r="324">
      <c r="A324" s="94"/>
      <c r="B324" s="95"/>
    </row>
    <row r="325">
      <c r="A325" s="94"/>
      <c r="B325" s="95"/>
    </row>
    <row r="326">
      <c r="A326" s="94"/>
      <c r="B326" s="95"/>
    </row>
    <row r="327">
      <c r="A327" s="94"/>
      <c r="B327" s="95"/>
    </row>
    <row r="328">
      <c r="A328" s="94"/>
      <c r="B328" s="95"/>
    </row>
    <row r="329">
      <c r="A329" s="94"/>
      <c r="B329" s="95"/>
    </row>
    <row r="330">
      <c r="A330" s="94"/>
      <c r="B330" s="95"/>
    </row>
    <row r="331">
      <c r="A331" s="94"/>
      <c r="B331" s="95"/>
    </row>
    <row r="332">
      <c r="A332" s="94"/>
      <c r="B332" s="95"/>
    </row>
    <row r="333">
      <c r="A333" s="94"/>
      <c r="B333" s="95"/>
    </row>
    <row r="334">
      <c r="A334" s="94"/>
      <c r="B334" s="95"/>
    </row>
    <row r="335">
      <c r="A335" s="94"/>
      <c r="B335" s="95"/>
    </row>
    <row r="336">
      <c r="A336" s="94"/>
      <c r="B336" s="95"/>
    </row>
    <row r="337">
      <c r="A337" s="94"/>
      <c r="B337" s="95"/>
    </row>
    <row r="338">
      <c r="A338" s="94"/>
      <c r="B338" s="95"/>
    </row>
    <row r="339">
      <c r="A339" s="94"/>
      <c r="B339" s="95"/>
    </row>
    <row r="340">
      <c r="A340" s="94"/>
      <c r="B340" s="95"/>
    </row>
    <row r="341">
      <c r="A341" s="94"/>
      <c r="B341" s="95"/>
    </row>
    <row r="342">
      <c r="A342" s="94"/>
      <c r="B342" s="95"/>
    </row>
    <row r="343">
      <c r="A343" s="94"/>
      <c r="B343" s="95"/>
    </row>
    <row r="344">
      <c r="A344" s="94"/>
      <c r="B344" s="95"/>
    </row>
    <row r="345">
      <c r="A345" s="94"/>
      <c r="B345" s="95"/>
    </row>
    <row r="346">
      <c r="A346" s="94"/>
      <c r="B346" s="95"/>
    </row>
    <row r="347">
      <c r="A347" s="94"/>
      <c r="B347" s="95"/>
    </row>
    <row r="348">
      <c r="A348" s="94"/>
      <c r="B348" s="95"/>
    </row>
    <row r="349">
      <c r="A349" s="94"/>
      <c r="B349" s="95"/>
    </row>
    <row r="350">
      <c r="A350" s="94"/>
      <c r="B350" s="95"/>
    </row>
    <row r="351">
      <c r="A351" s="94"/>
      <c r="B351" s="95"/>
    </row>
    <row r="352">
      <c r="A352" s="94"/>
      <c r="B352" s="95"/>
    </row>
    <row r="353">
      <c r="A353" s="94"/>
      <c r="B353" s="95"/>
    </row>
    <row r="354">
      <c r="A354" s="94"/>
      <c r="B354" s="95"/>
    </row>
    <row r="355">
      <c r="A355" s="94"/>
      <c r="B355" s="95"/>
    </row>
    <row r="356">
      <c r="A356" s="94"/>
      <c r="B356" s="95"/>
    </row>
    <row r="357">
      <c r="A357" s="94"/>
      <c r="B357" s="95"/>
    </row>
    <row r="358">
      <c r="A358" s="94"/>
      <c r="B358" s="95"/>
    </row>
    <row r="359">
      <c r="A359" s="94"/>
      <c r="B359" s="95"/>
    </row>
    <row r="360">
      <c r="A360" s="94"/>
      <c r="B360" s="95"/>
    </row>
    <row r="361">
      <c r="A361" s="94"/>
      <c r="B361" s="95"/>
    </row>
    <row r="362">
      <c r="A362" s="94"/>
      <c r="B362" s="95"/>
    </row>
    <row r="363">
      <c r="A363" s="94"/>
      <c r="B363" s="95"/>
    </row>
    <row r="364">
      <c r="A364" s="94"/>
      <c r="B364" s="95"/>
    </row>
    <row r="365">
      <c r="A365" s="94"/>
      <c r="B365" s="95"/>
    </row>
    <row r="366">
      <c r="A366" s="94"/>
      <c r="B366" s="95"/>
    </row>
    <row r="367">
      <c r="A367" s="94"/>
      <c r="B367" s="95"/>
    </row>
    <row r="368">
      <c r="A368" s="94"/>
      <c r="B368" s="95"/>
    </row>
    <row r="369">
      <c r="A369" s="94"/>
      <c r="B369" s="95"/>
    </row>
    <row r="370">
      <c r="A370" s="94"/>
      <c r="B370" s="95"/>
    </row>
    <row r="371">
      <c r="A371" s="94"/>
      <c r="B371" s="95"/>
    </row>
    <row r="372">
      <c r="A372" s="94"/>
      <c r="B372" s="95"/>
    </row>
    <row r="373">
      <c r="A373" s="94"/>
      <c r="B373" s="95"/>
    </row>
    <row r="374">
      <c r="A374" s="94"/>
      <c r="B374" s="95"/>
    </row>
    <row r="375">
      <c r="A375" s="94"/>
      <c r="B375" s="95"/>
    </row>
    <row r="376">
      <c r="A376" s="94"/>
      <c r="B376" s="95"/>
    </row>
    <row r="377">
      <c r="A377" s="94"/>
      <c r="B377" s="95"/>
    </row>
    <row r="378">
      <c r="A378" s="94"/>
      <c r="B378" s="95"/>
    </row>
    <row r="379">
      <c r="A379" s="94"/>
      <c r="B379" s="95"/>
    </row>
    <row r="380">
      <c r="A380" s="94"/>
      <c r="B380" s="95"/>
    </row>
    <row r="381">
      <c r="A381" s="94"/>
      <c r="B381" s="95"/>
    </row>
    <row r="382">
      <c r="A382" s="94"/>
      <c r="B382" s="95"/>
    </row>
    <row r="383">
      <c r="A383" s="94"/>
      <c r="B383" s="95"/>
    </row>
    <row r="384">
      <c r="A384" s="94"/>
      <c r="B384" s="95"/>
    </row>
    <row r="385">
      <c r="A385" s="94"/>
      <c r="B385" s="95"/>
    </row>
    <row r="386">
      <c r="A386" s="94"/>
      <c r="B386" s="95"/>
    </row>
    <row r="387">
      <c r="A387" s="94"/>
      <c r="B387" s="95"/>
    </row>
    <row r="388">
      <c r="A388" s="94"/>
      <c r="B388" s="95"/>
    </row>
    <row r="389">
      <c r="A389" s="94"/>
      <c r="B389" s="95"/>
    </row>
    <row r="390">
      <c r="A390" s="94"/>
      <c r="B390" s="95"/>
    </row>
    <row r="391">
      <c r="A391" s="94"/>
      <c r="B391" s="95"/>
    </row>
    <row r="392">
      <c r="A392" s="94"/>
      <c r="B392" s="95"/>
    </row>
    <row r="393">
      <c r="A393" s="94"/>
      <c r="B393" s="95"/>
    </row>
    <row r="394">
      <c r="A394" s="94"/>
      <c r="B394" s="95"/>
    </row>
    <row r="395">
      <c r="A395" s="94"/>
      <c r="B395" s="95"/>
    </row>
    <row r="396">
      <c r="A396" s="94"/>
      <c r="B396" s="95"/>
    </row>
    <row r="397">
      <c r="A397" s="94"/>
      <c r="B397" s="95"/>
    </row>
    <row r="398">
      <c r="A398" s="94"/>
      <c r="B398" s="95"/>
    </row>
    <row r="399">
      <c r="A399" s="94"/>
      <c r="B399" s="95"/>
    </row>
    <row r="400">
      <c r="A400" s="94"/>
      <c r="B400" s="95"/>
    </row>
    <row r="401">
      <c r="A401" s="94"/>
      <c r="B401" s="95"/>
    </row>
    <row r="402">
      <c r="A402" s="94"/>
      <c r="B402" s="95"/>
    </row>
    <row r="403">
      <c r="A403" s="94"/>
      <c r="B403" s="95"/>
    </row>
    <row r="404">
      <c r="A404" s="94"/>
      <c r="B404" s="95"/>
    </row>
    <row r="405">
      <c r="A405" s="94"/>
      <c r="B405" s="95"/>
    </row>
    <row r="406">
      <c r="A406" s="94"/>
      <c r="B406" s="95"/>
    </row>
    <row r="407">
      <c r="A407" s="94"/>
      <c r="B407" s="95"/>
    </row>
    <row r="408">
      <c r="A408" s="94"/>
      <c r="B408" s="95"/>
    </row>
    <row r="409">
      <c r="A409" s="94"/>
      <c r="B409" s="95"/>
    </row>
    <row r="410">
      <c r="A410" s="94"/>
      <c r="B410" s="95"/>
    </row>
    <row r="411">
      <c r="A411" s="94"/>
      <c r="B411" s="95"/>
    </row>
    <row r="412">
      <c r="A412" s="94"/>
      <c r="B412" s="95"/>
    </row>
    <row r="413">
      <c r="A413" s="94"/>
      <c r="B413" s="95"/>
    </row>
    <row r="414">
      <c r="A414" s="94"/>
      <c r="B414" s="95"/>
    </row>
    <row r="415">
      <c r="A415" s="94"/>
      <c r="B415" s="95"/>
    </row>
    <row r="416">
      <c r="A416" s="94"/>
      <c r="B416" s="95"/>
    </row>
    <row r="417">
      <c r="A417" s="94"/>
      <c r="B417" s="95"/>
    </row>
    <row r="418">
      <c r="A418" s="94"/>
      <c r="B418" s="95"/>
    </row>
    <row r="419">
      <c r="A419" s="94"/>
      <c r="B419" s="95"/>
    </row>
    <row r="420">
      <c r="A420" s="94"/>
      <c r="B420" s="95"/>
    </row>
    <row r="421">
      <c r="A421" s="94"/>
      <c r="B421" s="95"/>
    </row>
    <row r="422">
      <c r="A422" s="94"/>
      <c r="B422" s="95"/>
    </row>
    <row r="423">
      <c r="A423" s="94"/>
      <c r="B423" s="95"/>
    </row>
    <row r="424">
      <c r="A424" s="94"/>
      <c r="B424" s="95"/>
    </row>
    <row r="425">
      <c r="A425" s="94"/>
      <c r="B425" s="95"/>
    </row>
    <row r="426">
      <c r="A426" s="94"/>
      <c r="B426" s="95"/>
    </row>
    <row r="427">
      <c r="A427" s="94"/>
      <c r="B427" s="95"/>
    </row>
    <row r="428">
      <c r="A428" s="94"/>
      <c r="B428" s="95"/>
    </row>
    <row r="429">
      <c r="A429" s="94"/>
      <c r="B429" s="95"/>
    </row>
    <row r="430">
      <c r="A430" s="94"/>
      <c r="B430" s="95"/>
    </row>
    <row r="431">
      <c r="A431" s="94"/>
      <c r="B431" s="95"/>
    </row>
    <row r="432">
      <c r="A432" s="94"/>
      <c r="B432" s="95"/>
    </row>
    <row r="433">
      <c r="A433" s="94"/>
      <c r="B433" s="95"/>
    </row>
    <row r="434">
      <c r="A434" s="94"/>
      <c r="B434" s="95"/>
    </row>
    <row r="435">
      <c r="A435" s="94"/>
      <c r="B435" s="95"/>
    </row>
    <row r="436">
      <c r="A436" s="94"/>
      <c r="B436" s="95"/>
    </row>
    <row r="437">
      <c r="A437" s="94"/>
      <c r="B437" s="95"/>
    </row>
    <row r="438">
      <c r="A438" s="94"/>
      <c r="B438" s="95"/>
    </row>
    <row r="439">
      <c r="A439" s="94"/>
      <c r="B439" s="95"/>
    </row>
    <row r="440">
      <c r="A440" s="94"/>
      <c r="B440" s="95"/>
    </row>
    <row r="441">
      <c r="A441" s="94"/>
      <c r="B441" s="95"/>
    </row>
    <row r="442">
      <c r="A442" s="94"/>
      <c r="B442" s="95"/>
    </row>
    <row r="443">
      <c r="A443" s="94"/>
      <c r="B443" s="95"/>
    </row>
    <row r="444">
      <c r="A444" s="94"/>
      <c r="B444" s="95"/>
    </row>
    <row r="445">
      <c r="A445" s="94"/>
      <c r="B445" s="95"/>
    </row>
    <row r="446">
      <c r="A446" s="94"/>
      <c r="B446" s="95"/>
    </row>
    <row r="447">
      <c r="A447" s="94"/>
      <c r="B447" s="95"/>
    </row>
    <row r="448">
      <c r="A448" s="94"/>
      <c r="B448" s="95"/>
    </row>
    <row r="449">
      <c r="A449" s="94"/>
      <c r="B449" s="95"/>
    </row>
    <row r="450">
      <c r="A450" s="94"/>
      <c r="B450" s="95"/>
    </row>
    <row r="451">
      <c r="A451" s="94"/>
      <c r="B451" s="95"/>
    </row>
    <row r="452">
      <c r="A452" s="94"/>
      <c r="B452" s="95"/>
    </row>
    <row r="453">
      <c r="A453" s="94"/>
      <c r="B453" s="95"/>
    </row>
    <row r="454">
      <c r="A454" s="94"/>
      <c r="B454" s="95"/>
    </row>
    <row r="455">
      <c r="A455" s="94"/>
      <c r="B455" s="95"/>
    </row>
    <row r="456">
      <c r="A456" s="94"/>
      <c r="B456" s="95"/>
    </row>
    <row r="457">
      <c r="A457" s="94"/>
      <c r="B457" s="95"/>
    </row>
    <row r="458">
      <c r="A458" s="94"/>
      <c r="B458" s="95"/>
    </row>
    <row r="459">
      <c r="A459" s="94"/>
      <c r="B459" s="95"/>
    </row>
    <row r="460">
      <c r="A460" s="94"/>
      <c r="B460" s="95"/>
    </row>
    <row r="461">
      <c r="A461" s="94"/>
      <c r="B461" s="95"/>
    </row>
    <row r="462">
      <c r="A462" s="94"/>
      <c r="B462" s="95"/>
    </row>
    <row r="463">
      <c r="A463" s="94"/>
      <c r="B463" s="95"/>
    </row>
    <row r="464">
      <c r="A464" s="94"/>
      <c r="B464" s="95"/>
    </row>
    <row r="465">
      <c r="A465" s="94"/>
      <c r="B465" s="95"/>
    </row>
    <row r="466">
      <c r="A466" s="94"/>
      <c r="B466" s="95"/>
    </row>
    <row r="467">
      <c r="A467" s="94"/>
      <c r="B467" s="95"/>
    </row>
    <row r="468">
      <c r="A468" s="94"/>
      <c r="B468" s="95"/>
    </row>
    <row r="469">
      <c r="A469" s="94"/>
      <c r="B469" s="95"/>
    </row>
    <row r="470">
      <c r="A470" s="94"/>
      <c r="B470" s="95"/>
    </row>
    <row r="471">
      <c r="A471" s="94"/>
      <c r="B471" s="95"/>
    </row>
    <row r="472">
      <c r="A472" s="94"/>
      <c r="B472" s="95"/>
    </row>
    <row r="473">
      <c r="A473" s="94"/>
      <c r="B473" s="95"/>
    </row>
    <row r="474">
      <c r="A474" s="94"/>
      <c r="B474" s="95"/>
    </row>
    <row r="475">
      <c r="A475" s="94"/>
      <c r="B475" s="95"/>
    </row>
    <row r="476">
      <c r="A476" s="94"/>
      <c r="B476" s="95"/>
    </row>
    <row r="477">
      <c r="A477" s="94"/>
      <c r="B477" s="95"/>
    </row>
    <row r="478">
      <c r="A478" s="94"/>
      <c r="B478" s="95"/>
    </row>
    <row r="479">
      <c r="A479" s="94"/>
      <c r="B479" s="95"/>
    </row>
    <row r="480">
      <c r="A480" s="94"/>
      <c r="B480" s="95"/>
    </row>
    <row r="481">
      <c r="A481" s="94"/>
      <c r="B481" s="95"/>
    </row>
    <row r="482">
      <c r="A482" s="94"/>
      <c r="B482" s="95"/>
    </row>
    <row r="483">
      <c r="A483" s="94"/>
      <c r="B483" s="95"/>
    </row>
    <row r="484">
      <c r="A484" s="94"/>
      <c r="B484" s="95"/>
    </row>
    <row r="485">
      <c r="A485" s="94"/>
      <c r="B485" s="95"/>
    </row>
    <row r="486">
      <c r="A486" s="94"/>
      <c r="B486" s="95"/>
    </row>
    <row r="487">
      <c r="A487" s="94"/>
      <c r="B487" s="95"/>
    </row>
    <row r="488">
      <c r="A488" s="94"/>
      <c r="B488" s="95"/>
    </row>
    <row r="489">
      <c r="A489" s="94"/>
      <c r="B489" s="95"/>
    </row>
    <row r="490">
      <c r="A490" s="94"/>
      <c r="B490" s="95"/>
    </row>
    <row r="491">
      <c r="A491" s="94"/>
      <c r="B491" s="95"/>
    </row>
    <row r="492">
      <c r="A492" s="94"/>
      <c r="B492" s="95"/>
    </row>
    <row r="493">
      <c r="A493" s="94"/>
      <c r="B493" s="95"/>
    </row>
    <row r="494">
      <c r="A494" s="94"/>
      <c r="B494" s="95"/>
    </row>
    <row r="495">
      <c r="A495" s="94"/>
      <c r="B495" s="95"/>
    </row>
    <row r="496">
      <c r="A496" s="94"/>
      <c r="B496" s="95"/>
    </row>
    <row r="497">
      <c r="A497" s="94"/>
      <c r="B497" s="95"/>
    </row>
    <row r="498">
      <c r="A498" s="94"/>
      <c r="B498" s="95"/>
    </row>
    <row r="499">
      <c r="A499" s="94"/>
      <c r="B499" s="95"/>
    </row>
    <row r="500">
      <c r="A500" s="94"/>
      <c r="B500" s="95"/>
    </row>
    <row r="501">
      <c r="A501" s="94"/>
      <c r="B501" s="95"/>
    </row>
    <row r="502">
      <c r="A502" s="94"/>
      <c r="B502" s="95"/>
    </row>
    <row r="503">
      <c r="A503" s="94"/>
      <c r="B503" s="95"/>
    </row>
    <row r="504">
      <c r="A504" s="94"/>
      <c r="B504" s="95"/>
    </row>
    <row r="505">
      <c r="A505" s="94"/>
      <c r="B505" s="95"/>
    </row>
    <row r="506">
      <c r="A506" s="94"/>
      <c r="B506" s="95"/>
    </row>
    <row r="507">
      <c r="A507" s="94"/>
      <c r="B507" s="95"/>
    </row>
    <row r="508">
      <c r="A508" s="94"/>
      <c r="B508" s="95"/>
    </row>
    <row r="509">
      <c r="A509" s="94"/>
      <c r="B509" s="95"/>
    </row>
    <row r="510">
      <c r="A510" s="94"/>
      <c r="B510" s="95"/>
    </row>
    <row r="511">
      <c r="A511" s="94"/>
      <c r="B511" s="95"/>
    </row>
    <row r="512">
      <c r="A512" s="94"/>
      <c r="B512" s="95"/>
    </row>
    <row r="513">
      <c r="A513" s="94"/>
      <c r="B513" s="95"/>
    </row>
    <row r="514">
      <c r="A514" s="94"/>
      <c r="B514" s="95"/>
    </row>
    <row r="515">
      <c r="A515" s="94"/>
      <c r="B515" s="95"/>
    </row>
    <row r="516">
      <c r="A516" s="94"/>
      <c r="B516" s="95"/>
    </row>
    <row r="517">
      <c r="A517" s="94"/>
      <c r="B517" s="95"/>
    </row>
    <row r="518">
      <c r="A518" s="94"/>
      <c r="B518" s="95"/>
    </row>
    <row r="519">
      <c r="A519" s="94"/>
      <c r="B519" s="95"/>
    </row>
    <row r="520">
      <c r="A520" s="94"/>
      <c r="B520" s="95"/>
    </row>
    <row r="521">
      <c r="A521" s="94"/>
      <c r="B521" s="95"/>
    </row>
    <row r="522">
      <c r="A522" s="94"/>
      <c r="B522" s="95"/>
    </row>
    <row r="523">
      <c r="A523" s="94"/>
      <c r="B523" s="95"/>
    </row>
    <row r="524">
      <c r="A524" s="94"/>
      <c r="B524" s="95"/>
    </row>
    <row r="525">
      <c r="A525" s="94"/>
      <c r="B525" s="95"/>
    </row>
    <row r="526">
      <c r="A526" s="94"/>
      <c r="B526" s="95"/>
    </row>
    <row r="527">
      <c r="A527" s="94"/>
      <c r="B527" s="95"/>
    </row>
    <row r="528">
      <c r="A528" s="94"/>
      <c r="B528" s="95"/>
    </row>
    <row r="529">
      <c r="A529" s="94"/>
      <c r="B529" s="95"/>
    </row>
    <row r="530">
      <c r="A530" s="94"/>
      <c r="B530" s="95"/>
    </row>
    <row r="531">
      <c r="A531" s="94"/>
      <c r="B531" s="95"/>
    </row>
    <row r="532">
      <c r="A532" s="94"/>
      <c r="B532" s="95"/>
    </row>
    <row r="533">
      <c r="A533" s="94"/>
      <c r="B533" s="95"/>
    </row>
    <row r="534">
      <c r="A534" s="94"/>
      <c r="B534" s="95"/>
    </row>
    <row r="535">
      <c r="A535" s="94"/>
      <c r="B535" s="95"/>
    </row>
    <row r="536">
      <c r="A536" s="94"/>
      <c r="B536" s="95"/>
    </row>
    <row r="537">
      <c r="A537" s="94"/>
      <c r="B537" s="95"/>
    </row>
    <row r="538">
      <c r="A538" s="94"/>
      <c r="B538" s="95"/>
    </row>
    <row r="539">
      <c r="A539" s="94"/>
      <c r="B539" s="95"/>
    </row>
    <row r="540">
      <c r="A540" s="94"/>
      <c r="B540" s="95"/>
    </row>
    <row r="541">
      <c r="A541" s="94"/>
      <c r="B541" s="95"/>
    </row>
    <row r="542">
      <c r="A542" s="94"/>
      <c r="B542" s="95"/>
    </row>
    <row r="543">
      <c r="A543" s="94"/>
      <c r="B543" s="95"/>
    </row>
    <row r="544">
      <c r="A544" s="94"/>
      <c r="B544" s="95"/>
    </row>
    <row r="545">
      <c r="A545" s="94"/>
      <c r="B545" s="95"/>
    </row>
    <row r="546">
      <c r="A546" s="94"/>
      <c r="B546" s="95"/>
    </row>
    <row r="547">
      <c r="A547" s="94"/>
      <c r="B547" s="95"/>
    </row>
    <row r="548">
      <c r="A548" s="94"/>
      <c r="B548" s="95"/>
    </row>
    <row r="549">
      <c r="A549" s="94"/>
      <c r="B549" s="95"/>
    </row>
    <row r="550">
      <c r="A550" s="94"/>
      <c r="B550" s="95"/>
    </row>
    <row r="551">
      <c r="A551" s="94"/>
      <c r="B551" s="95"/>
    </row>
    <row r="552">
      <c r="A552" s="94"/>
      <c r="B552" s="95"/>
    </row>
    <row r="553">
      <c r="A553" s="94"/>
      <c r="B553" s="95"/>
    </row>
    <row r="554">
      <c r="A554" s="94"/>
      <c r="B554" s="95"/>
    </row>
    <row r="555">
      <c r="A555" s="94"/>
      <c r="B555" s="95"/>
    </row>
    <row r="556">
      <c r="A556" s="94"/>
      <c r="B556" s="95"/>
    </row>
    <row r="557">
      <c r="A557" s="94"/>
      <c r="B557" s="95"/>
    </row>
    <row r="558">
      <c r="A558" s="94"/>
      <c r="B558" s="95"/>
    </row>
    <row r="559">
      <c r="A559" s="94"/>
      <c r="B559" s="95"/>
    </row>
    <row r="560">
      <c r="A560" s="94"/>
      <c r="B560" s="95"/>
    </row>
    <row r="561">
      <c r="A561" s="94"/>
      <c r="B561" s="95"/>
    </row>
    <row r="562">
      <c r="A562" s="94"/>
      <c r="B562" s="95"/>
    </row>
    <row r="563">
      <c r="A563" s="94"/>
      <c r="B563" s="95"/>
    </row>
    <row r="564">
      <c r="A564" s="94"/>
      <c r="B564" s="95"/>
    </row>
    <row r="565">
      <c r="A565" s="94"/>
      <c r="B565" s="95"/>
    </row>
    <row r="566">
      <c r="A566" s="94"/>
      <c r="B566" s="95"/>
    </row>
    <row r="567">
      <c r="A567" s="94"/>
      <c r="B567" s="95"/>
    </row>
    <row r="568">
      <c r="A568" s="94"/>
      <c r="B568" s="95"/>
    </row>
    <row r="569">
      <c r="A569" s="94"/>
      <c r="B569" s="95"/>
    </row>
    <row r="570">
      <c r="A570" s="94"/>
      <c r="B570" s="95"/>
    </row>
    <row r="571">
      <c r="A571" s="94"/>
      <c r="B571" s="95"/>
    </row>
    <row r="572">
      <c r="A572" s="94"/>
      <c r="B572" s="95"/>
    </row>
    <row r="573">
      <c r="A573" s="94"/>
      <c r="B573" s="95"/>
    </row>
    <row r="574">
      <c r="A574" s="94"/>
      <c r="B574" s="95"/>
    </row>
    <row r="575">
      <c r="A575" s="94"/>
      <c r="B575" s="95"/>
    </row>
    <row r="576">
      <c r="A576" s="94"/>
      <c r="B576" s="95"/>
    </row>
    <row r="577">
      <c r="A577" s="94"/>
      <c r="B577" s="95"/>
    </row>
    <row r="578">
      <c r="A578" s="94"/>
      <c r="B578" s="95"/>
    </row>
    <row r="579">
      <c r="A579" s="94"/>
      <c r="B579" s="95"/>
    </row>
    <row r="580">
      <c r="A580" s="94"/>
      <c r="B580" s="95"/>
    </row>
    <row r="581">
      <c r="A581" s="94"/>
      <c r="B581" s="95"/>
    </row>
    <row r="582">
      <c r="A582" s="94"/>
      <c r="B582" s="95"/>
    </row>
    <row r="583">
      <c r="A583" s="94"/>
      <c r="B583" s="95"/>
    </row>
    <row r="584">
      <c r="A584" s="94"/>
      <c r="B584" s="95"/>
    </row>
    <row r="585">
      <c r="A585" s="94"/>
      <c r="B585" s="95"/>
    </row>
    <row r="586">
      <c r="A586" s="94"/>
      <c r="B586" s="95"/>
    </row>
    <row r="587">
      <c r="A587" s="94"/>
      <c r="B587" s="95"/>
    </row>
    <row r="588">
      <c r="A588" s="94"/>
      <c r="B588" s="95"/>
    </row>
    <row r="589">
      <c r="A589" s="94"/>
      <c r="B589" s="95"/>
    </row>
    <row r="590">
      <c r="A590" s="94"/>
      <c r="B590" s="95"/>
    </row>
    <row r="591">
      <c r="A591" s="94"/>
      <c r="B591" s="95"/>
    </row>
    <row r="592">
      <c r="A592" s="94"/>
      <c r="B592" s="95"/>
    </row>
    <row r="593">
      <c r="A593" s="94"/>
      <c r="B593" s="95"/>
    </row>
    <row r="594">
      <c r="A594" s="94"/>
      <c r="B594" s="95"/>
    </row>
    <row r="595">
      <c r="A595" s="94"/>
      <c r="B595" s="95"/>
    </row>
    <row r="596">
      <c r="A596" s="94"/>
      <c r="B596" s="95"/>
    </row>
    <row r="597">
      <c r="A597" s="94"/>
      <c r="B597" s="95"/>
    </row>
    <row r="598">
      <c r="A598" s="94"/>
      <c r="B598" s="95"/>
    </row>
    <row r="599">
      <c r="A599" s="94"/>
      <c r="B599" s="95"/>
    </row>
    <row r="600">
      <c r="A600" s="94"/>
      <c r="B600" s="95"/>
    </row>
    <row r="601">
      <c r="A601" s="94"/>
      <c r="B601" s="95"/>
    </row>
    <row r="602">
      <c r="A602" s="94"/>
      <c r="B602" s="95"/>
    </row>
    <row r="603">
      <c r="A603" s="94"/>
      <c r="B603" s="95"/>
    </row>
    <row r="604">
      <c r="A604" s="94"/>
      <c r="B604" s="95"/>
    </row>
    <row r="605">
      <c r="A605" s="94"/>
      <c r="B605" s="95"/>
    </row>
    <row r="606">
      <c r="A606" s="94"/>
      <c r="B606" s="95"/>
    </row>
    <row r="607">
      <c r="A607" s="94"/>
      <c r="B607" s="95"/>
    </row>
    <row r="608">
      <c r="A608" s="94"/>
      <c r="B608" s="95"/>
    </row>
    <row r="609">
      <c r="A609" s="94"/>
      <c r="B609" s="95"/>
    </row>
    <row r="610">
      <c r="A610" s="94"/>
      <c r="B610" s="95"/>
    </row>
    <row r="611">
      <c r="A611" s="94"/>
      <c r="B611" s="95"/>
    </row>
    <row r="612">
      <c r="A612" s="94"/>
      <c r="B612" s="95"/>
    </row>
    <row r="613">
      <c r="A613" s="94"/>
      <c r="B613" s="95"/>
    </row>
    <row r="614">
      <c r="A614" s="94"/>
      <c r="B614" s="95"/>
    </row>
    <row r="615">
      <c r="A615" s="94"/>
      <c r="B615" s="95"/>
    </row>
    <row r="616">
      <c r="A616" s="94"/>
      <c r="B616" s="95"/>
    </row>
    <row r="617">
      <c r="A617" s="94"/>
      <c r="B617" s="95"/>
    </row>
    <row r="618">
      <c r="A618" s="94"/>
      <c r="B618" s="95"/>
    </row>
    <row r="619">
      <c r="A619" s="94"/>
      <c r="B619" s="95"/>
    </row>
    <row r="620">
      <c r="A620" s="94"/>
      <c r="B620" s="95"/>
    </row>
    <row r="621">
      <c r="A621" s="94"/>
      <c r="B621" s="95"/>
    </row>
    <row r="622">
      <c r="A622" s="94"/>
      <c r="B622" s="95"/>
    </row>
    <row r="623">
      <c r="A623" s="94"/>
      <c r="B623" s="95"/>
    </row>
    <row r="624">
      <c r="A624" s="94"/>
      <c r="B624" s="95"/>
    </row>
    <row r="625">
      <c r="A625" s="94"/>
      <c r="B625" s="95"/>
    </row>
    <row r="626">
      <c r="A626" s="94"/>
      <c r="B626" s="95"/>
    </row>
    <row r="627">
      <c r="A627" s="94"/>
      <c r="B627" s="95"/>
    </row>
    <row r="628">
      <c r="A628" s="94"/>
      <c r="B628" s="95"/>
    </row>
    <row r="629">
      <c r="A629" s="94"/>
      <c r="B629" s="95"/>
    </row>
    <row r="630">
      <c r="A630" s="94"/>
      <c r="B630" s="95"/>
    </row>
    <row r="631">
      <c r="A631" s="94"/>
      <c r="B631" s="95"/>
    </row>
    <row r="632">
      <c r="A632" s="94"/>
      <c r="B632" s="95"/>
    </row>
    <row r="633">
      <c r="A633" s="94"/>
      <c r="B633" s="95"/>
    </row>
    <row r="634">
      <c r="A634" s="94"/>
      <c r="B634" s="95"/>
    </row>
    <row r="635">
      <c r="A635" s="94"/>
      <c r="B635" s="95"/>
    </row>
    <row r="636">
      <c r="A636" s="94"/>
      <c r="B636" s="95"/>
    </row>
    <row r="637">
      <c r="A637" s="94"/>
      <c r="B637" s="95"/>
    </row>
    <row r="638">
      <c r="A638" s="94"/>
      <c r="B638" s="95"/>
    </row>
    <row r="639">
      <c r="A639" s="94"/>
      <c r="B639" s="95"/>
    </row>
    <row r="640">
      <c r="A640" s="94"/>
      <c r="B640" s="95"/>
    </row>
    <row r="641">
      <c r="A641" s="94"/>
      <c r="B641" s="95"/>
    </row>
    <row r="642">
      <c r="A642" s="94"/>
      <c r="B642" s="95"/>
    </row>
    <row r="643">
      <c r="A643" s="94"/>
      <c r="B643" s="95"/>
    </row>
    <row r="644">
      <c r="A644" s="94"/>
      <c r="B644" s="95"/>
    </row>
    <row r="645">
      <c r="A645" s="94"/>
      <c r="B645" s="95"/>
    </row>
    <row r="646">
      <c r="A646" s="94"/>
      <c r="B646" s="95"/>
    </row>
    <row r="647">
      <c r="A647" s="94"/>
      <c r="B647" s="95"/>
    </row>
    <row r="648">
      <c r="A648" s="94"/>
      <c r="B648" s="95"/>
    </row>
    <row r="649">
      <c r="A649" s="94"/>
      <c r="B649" s="95"/>
    </row>
    <row r="650">
      <c r="A650" s="94"/>
      <c r="B650" s="95"/>
    </row>
    <row r="651">
      <c r="A651" s="94"/>
      <c r="B651" s="95"/>
    </row>
    <row r="652">
      <c r="A652" s="94"/>
      <c r="B652" s="95"/>
    </row>
    <row r="653">
      <c r="A653" s="94"/>
      <c r="B653" s="95"/>
    </row>
    <row r="654">
      <c r="A654" s="94"/>
      <c r="B654" s="95"/>
    </row>
    <row r="655">
      <c r="A655" s="94"/>
      <c r="B655" s="95"/>
    </row>
    <row r="656">
      <c r="A656" s="94"/>
      <c r="B656" s="95"/>
    </row>
    <row r="657">
      <c r="A657" s="94"/>
      <c r="B657" s="95"/>
    </row>
    <row r="658">
      <c r="A658" s="94"/>
      <c r="B658" s="95"/>
    </row>
    <row r="659">
      <c r="A659" s="94"/>
      <c r="B659" s="95"/>
    </row>
    <row r="660">
      <c r="A660" s="94"/>
      <c r="B660" s="95"/>
    </row>
    <row r="661">
      <c r="A661" s="94"/>
      <c r="B661" s="95"/>
    </row>
    <row r="662">
      <c r="A662" s="94"/>
      <c r="B662" s="95"/>
    </row>
    <row r="663">
      <c r="A663" s="94"/>
      <c r="B663" s="95"/>
    </row>
    <row r="664">
      <c r="A664" s="94"/>
      <c r="B664" s="95"/>
    </row>
    <row r="665">
      <c r="A665" s="94"/>
      <c r="B665" s="95"/>
    </row>
    <row r="666">
      <c r="A666" s="94"/>
      <c r="B666" s="95"/>
    </row>
    <row r="667">
      <c r="A667" s="94"/>
      <c r="B667" s="95"/>
    </row>
    <row r="668">
      <c r="A668" s="94"/>
      <c r="B668" s="95"/>
    </row>
    <row r="669">
      <c r="A669" s="94"/>
      <c r="B669" s="95"/>
    </row>
    <row r="670">
      <c r="A670" s="94"/>
      <c r="B670" s="95"/>
    </row>
    <row r="671">
      <c r="A671" s="94"/>
      <c r="B671" s="95"/>
    </row>
    <row r="672">
      <c r="A672" s="94"/>
      <c r="B672" s="95"/>
    </row>
    <row r="673">
      <c r="A673" s="94"/>
      <c r="B673" s="95"/>
    </row>
    <row r="674">
      <c r="A674" s="94"/>
      <c r="B674" s="95"/>
    </row>
    <row r="675">
      <c r="A675" s="94"/>
      <c r="B675" s="95"/>
    </row>
    <row r="676">
      <c r="A676" s="94"/>
      <c r="B676" s="95"/>
    </row>
    <row r="677">
      <c r="A677" s="94"/>
      <c r="B677" s="95"/>
    </row>
    <row r="678">
      <c r="A678" s="94"/>
      <c r="B678" s="95"/>
    </row>
    <row r="679">
      <c r="A679" s="94"/>
      <c r="B679" s="95"/>
    </row>
    <row r="680">
      <c r="A680" s="94"/>
      <c r="B680" s="95"/>
    </row>
    <row r="681">
      <c r="A681" s="94"/>
      <c r="B681" s="95"/>
    </row>
    <row r="682">
      <c r="A682" s="94"/>
      <c r="B682" s="95"/>
    </row>
    <row r="683">
      <c r="A683" s="94"/>
      <c r="B683" s="95"/>
    </row>
    <row r="684">
      <c r="A684" s="94"/>
      <c r="B684" s="95"/>
    </row>
    <row r="685">
      <c r="A685" s="94"/>
      <c r="B685" s="95"/>
    </row>
    <row r="686">
      <c r="A686" s="94"/>
      <c r="B686" s="95"/>
    </row>
    <row r="687">
      <c r="A687" s="94"/>
      <c r="B687" s="95"/>
    </row>
    <row r="688">
      <c r="A688" s="94"/>
      <c r="B688" s="95"/>
    </row>
    <row r="689">
      <c r="A689" s="94"/>
      <c r="B689" s="95"/>
    </row>
    <row r="690">
      <c r="A690" s="94"/>
      <c r="B690" s="95"/>
    </row>
    <row r="691">
      <c r="A691" s="94"/>
      <c r="B691" s="95"/>
    </row>
    <row r="692">
      <c r="A692" s="94"/>
      <c r="B692" s="95"/>
    </row>
    <row r="693">
      <c r="A693" s="94"/>
      <c r="B693" s="95"/>
    </row>
    <row r="694">
      <c r="A694" s="94"/>
      <c r="B694" s="95"/>
    </row>
    <row r="695">
      <c r="A695" s="94"/>
      <c r="B695" s="95"/>
    </row>
    <row r="696">
      <c r="A696" s="94"/>
      <c r="B696" s="95"/>
    </row>
    <row r="697">
      <c r="A697" s="94"/>
      <c r="B697" s="95"/>
    </row>
    <row r="698">
      <c r="A698" s="94"/>
      <c r="B698" s="95"/>
    </row>
    <row r="699">
      <c r="A699" s="94"/>
      <c r="B699" s="95"/>
    </row>
    <row r="700">
      <c r="A700" s="94"/>
      <c r="B700" s="95"/>
    </row>
    <row r="701">
      <c r="A701" s="94"/>
      <c r="B701" s="95"/>
    </row>
    <row r="702">
      <c r="A702" s="94"/>
      <c r="B702" s="95"/>
    </row>
    <row r="703">
      <c r="A703" s="94"/>
      <c r="B703" s="95"/>
    </row>
    <row r="704">
      <c r="A704" s="94"/>
      <c r="B704" s="95"/>
    </row>
    <row r="705">
      <c r="A705" s="94"/>
      <c r="B705" s="95"/>
    </row>
    <row r="706">
      <c r="A706" s="94"/>
      <c r="B706" s="95"/>
    </row>
    <row r="707">
      <c r="A707" s="94"/>
      <c r="B707" s="95"/>
    </row>
    <row r="708">
      <c r="A708" s="94"/>
      <c r="B708" s="95"/>
    </row>
    <row r="709">
      <c r="A709" s="94"/>
      <c r="B709" s="95"/>
    </row>
    <row r="710">
      <c r="A710" s="94"/>
      <c r="B710" s="95"/>
    </row>
    <row r="711">
      <c r="A711" s="94"/>
      <c r="B711" s="95"/>
    </row>
    <row r="712">
      <c r="A712" s="94"/>
      <c r="B712" s="95"/>
    </row>
    <row r="713">
      <c r="A713" s="94"/>
      <c r="B713" s="95"/>
    </row>
    <row r="714">
      <c r="A714" s="94"/>
      <c r="B714" s="95"/>
    </row>
    <row r="715">
      <c r="A715" s="94"/>
      <c r="B715" s="95"/>
    </row>
    <row r="716">
      <c r="A716" s="94"/>
      <c r="B716" s="95"/>
    </row>
    <row r="717">
      <c r="A717" s="94"/>
      <c r="B717" s="95"/>
    </row>
    <row r="718">
      <c r="A718" s="94"/>
      <c r="B718" s="95"/>
    </row>
    <row r="719">
      <c r="A719" s="94"/>
      <c r="B719" s="95"/>
    </row>
    <row r="720">
      <c r="A720" s="94"/>
      <c r="B720" s="95"/>
    </row>
    <row r="721">
      <c r="A721" s="94"/>
      <c r="B721" s="95"/>
    </row>
    <row r="722">
      <c r="A722" s="94"/>
      <c r="B722" s="95"/>
    </row>
    <row r="723">
      <c r="A723" s="94"/>
      <c r="B723" s="95"/>
    </row>
    <row r="724">
      <c r="A724" s="94"/>
      <c r="B724" s="95"/>
    </row>
    <row r="725">
      <c r="A725" s="94"/>
      <c r="B725" s="95"/>
    </row>
    <row r="726">
      <c r="A726" s="94"/>
      <c r="B726" s="95"/>
    </row>
    <row r="727">
      <c r="A727" s="94"/>
      <c r="B727" s="95"/>
    </row>
    <row r="728">
      <c r="A728" s="94"/>
      <c r="B728" s="95"/>
    </row>
    <row r="729">
      <c r="A729" s="94"/>
      <c r="B729" s="95"/>
    </row>
    <row r="730">
      <c r="A730" s="94"/>
      <c r="B730" s="95"/>
    </row>
    <row r="731">
      <c r="A731" s="94"/>
      <c r="B731" s="95"/>
    </row>
    <row r="732">
      <c r="A732" s="94"/>
      <c r="B732" s="95"/>
    </row>
    <row r="733">
      <c r="A733" s="94"/>
      <c r="B733" s="95"/>
    </row>
    <row r="734">
      <c r="A734" s="94"/>
      <c r="B734" s="95"/>
    </row>
    <row r="735">
      <c r="A735" s="94"/>
      <c r="B735" s="95"/>
    </row>
    <row r="736">
      <c r="A736" s="94"/>
      <c r="B736" s="95"/>
    </row>
    <row r="737">
      <c r="A737" s="94"/>
      <c r="B737" s="95"/>
    </row>
    <row r="738">
      <c r="A738" s="94"/>
      <c r="B738" s="95"/>
    </row>
    <row r="739">
      <c r="A739" s="94"/>
      <c r="B739" s="95"/>
    </row>
    <row r="740">
      <c r="A740" s="94"/>
      <c r="B740" s="95"/>
    </row>
    <row r="741">
      <c r="A741" s="94"/>
      <c r="B741" s="95"/>
    </row>
    <row r="742">
      <c r="A742" s="94"/>
      <c r="B742" s="95"/>
    </row>
    <row r="743">
      <c r="A743" s="94"/>
      <c r="B743" s="95"/>
    </row>
    <row r="744">
      <c r="A744" s="94"/>
      <c r="B744" s="95"/>
    </row>
    <row r="745">
      <c r="A745" s="94"/>
      <c r="B745" s="95"/>
    </row>
    <row r="746">
      <c r="A746" s="94"/>
      <c r="B746" s="95"/>
    </row>
    <row r="747">
      <c r="A747" s="94"/>
      <c r="B747" s="95"/>
    </row>
    <row r="748">
      <c r="A748" s="94"/>
      <c r="B748" s="95"/>
    </row>
    <row r="749">
      <c r="A749" s="94"/>
      <c r="B749" s="95"/>
    </row>
    <row r="750">
      <c r="A750" s="94"/>
      <c r="B750" s="95"/>
    </row>
    <row r="751">
      <c r="A751" s="94"/>
      <c r="B751" s="95"/>
    </row>
    <row r="752">
      <c r="A752" s="94"/>
      <c r="B752" s="95"/>
    </row>
    <row r="753">
      <c r="A753" s="94"/>
      <c r="B753" s="95"/>
    </row>
    <row r="754">
      <c r="A754" s="94"/>
      <c r="B754" s="95"/>
    </row>
    <row r="755">
      <c r="A755" s="94"/>
      <c r="B755" s="95"/>
    </row>
    <row r="756">
      <c r="A756" s="94"/>
      <c r="B756" s="95"/>
    </row>
    <row r="757">
      <c r="A757" s="94"/>
      <c r="B757" s="95"/>
    </row>
    <row r="758">
      <c r="A758" s="94"/>
      <c r="B758" s="95"/>
    </row>
    <row r="759">
      <c r="A759" s="94"/>
      <c r="B759" s="95"/>
    </row>
    <row r="760">
      <c r="A760" s="94"/>
      <c r="B760" s="95"/>
    </row>
    <row r="761">
      <c r="A761" s="94"/>
      <c r="B761" s="95"/>
    </row>
    <row r="762">
      <c r="A762" s="94"/>
      <c r="B762" s="95"/>
    </row>
    <row r="763">
      <c r="A763" s="94"/>
      <c r="B763" s="95"/>
    </row>
    <row r="764">
      <c r="A764" s="94"/>
      <c r="B764" s="95"/>
    </row>
    <row r="765">
      <c r="A765" s="94"/>
      <c r="B765" s="95"/>
    </row>
    <row r="766">
      <c r="A766" s="94"/>
      <c r="B766" s="95"/>
    </row>
    <row r="767">
      <c r="A767" s="94"/>
      <c r="B767" s="95"/>
    </row>
    <row r="768">
      <c r="A768" s="94"/>
      <c r="B768" s="95"/>
    </row>
    <row r="769">
      <c r="A769" s="94"/>
      <c r="B769" s="95"/>
    </row>
    <row r="770">
      <c r="A770" s="94"/>
      <c r="B770" s="95"/>
    </row>
    <row r="771">
      <c r="A771" s="94"/>
      <c r="B771" s="95"/>
    </row>
    <row r="772">
      <c r="A772" s="94"/>
      <c r="B772" s="95"/>
    </row>
    <row r="773">
      <c r="A773" s="94"/>
      <c r="B773" s="95"/>
    </row>
    <row r="774">
      <c r="A774" s="94"/>
      <c r="B774" s="95"/>
    </row>
    <row r="775">
      <c r="A775" s="94"/>
      <c r="B775" s="95"/>
    </row>
    <row r="776">
      <c r="A776" s="94"/>
      <c r="B776" s="95"/>
    </row>
    <row r="777">
      <c r="A777" s="94"/>
      <c r="B777" s="95"/>
    </row>
    <row r="778">
      <c r="A778" s="94"/>
      <c r="B778" s="95"/>
    </row>
    <row r="779">
      <c r="A779" s="94"/>
      <c r="B779" s="95"/>
    </row>
    <row r="780">
      <c r="A780" s="94"/>
      <c r="B780" s="95"/>
    </row>
    <row r="781">
      <c r="A781" s="94"/>
      <c r="B781" s="95"/>
    </row>
    <row r="782">
      <c r="A782" s="94"/>
      <c r="B782" s="95"/>
    </row>
    <row r="783">
      <c r="A783" s="94"/>
      <c r="B783" s="95"/>
    </row>
    <row r="784">
      <c r="A784" s="94"/>
      <c r="B784" s="95"/>
    </row>
    <row r="785">
      <c r="A785" s="94"/>
      <c r="B785" s="95"/>
    </row>
    <row r="786">
      <c r="A786" s="94"/>
      <c r="B786" s="95"/>
    </row>
    <row r="787">
      <c r="A787" s="94"/>
      <c r="B787" s="95"/>
    </row>
    <row r="788">
      <c r="A788" s="94"/>
      <c r="B788" s="95"/>
    </row>
    <row r="789">
      <c r="A789" s="94"/>
      <c r="B789" s="95"/>
    </row>
    <row r="790">
      <c r="A790" s="94"/>
      <c r="B790" s="95"/>
    </row>
    <row r="791">
      <c r="A791" s="94"/>
      <c r="B791" s="95"/>
    </row>
    <row r="792">
      <c r="A792" s="94"/>
      <c r="B792" s="95"/>
    </row>
    <row r="793">
      <c r="A793" s="94"/>
      <c r="B793" s="95"/>
    </row>
    <row r="794">
      <c r="A794" s="94"/>
      <c r="B794" s="95"/>
    </row>
    <row r="795">
      <c r="A795" s="94"/>
      <c r="B795" s="95"/>
    </row>
    <row r="796">
      <c r="A796" s="94"/>
      <c r="B796" s="95"/>
    </row>
    <row r="797">
      <c r="A797" s="94"/>
      <c r="B797" s="95"/>
    </row>
    <row r="798">
      <c r="A798" s="94"/>
      <c r="B798" s="95"/>
    </row>
    <row r="799">
      <c r="A799" s="94"/>
      <c r="B799" s="95"/>
    </row>
    <row r="800">
      <c r="A800" s="94"/>
      <c r="B800" s="95"/>
    </row>
    <row r="801">
      <c r="A801" s="94"/>
      <c r="B801" s="95"/>
    </row>
    <row r="802">
      <c r="A802" s="94"/>
      <c r="B802" s="95"/>
    </row>
    <row r="803">
      <c r="A803" s="94"/>
      <c r="B803" s="95"/>
    </row>
    <row r="804">
      <c r="A804" s="94"/>
      <c r="B804" s="95"/>
    </row>
    <row r="805">
      <c r="A805" s="94"/>
      <c r="B805" s="95"/>
    </row>
    <row r="806">
      <c r="A806" s="94"/>
      <c r="B806" s="95"/>
    </row>
    <row r="807">
      <c r="A807" s="94"/>
      <c r="B807" s="95"/>
    </row>
    <row r="808">
      <c r="A808" s="94"/>
      <c r="B808" s="95"/>
    </row>
    <row r="809">
      <c r="A809" s="94"/>
      <c r="B809" s="95"/>
    </row>
    <row r="810">
      <c r="A810" s="94"/>
      <c r="B810" s="95"/>
    </row>
    <row r="811">
      <c r="A811" s="94"/>
      <c r="B811" s="95"/>
    </row>
    <row r="812">
      <c r="A812" s="94"/>
      <c r="B812" s="95"/>
    </row>
    <row r="813">
      <c r="A813" s="94"/>
      <c r="B813" s="95"/>
    </row>
    <row r="814">
      <c r="A814" s="94"/>
      <c r="B814" s="95"/>
    </row>
    <row r="815">
      <c r="A815" s="94"/>
      <c r="B815" s="95"/>
    </row>
    <row r="816">
      <c r="A816" s="94"/>
      <c r="B816" s="95"/>
    </row>
    <row r="817">
      <c r="A817" s="94"/>
      <c r="B817" s="95"/>
    </row>
    <row r="818">
      <c r="A818" s="94"/>
      <c r="B818" s="95"/>
    </row>
    <row r="819">
      <c r="A819" s="94"/>
      <c r="B819" s="95"/>
    </row>
    <row r="820">
      <c r="A820" s="94"/>
      <c r="B820" s="95"/>
    </row>
    <row r="821">
      <c r="A821" s="94"/>
      <c r="B821" s="95"/>
    </row>
    <row r="822">
      <c r="A822" s="94"/>
      <c r="B822" s="95"/>
    </row>
    <row r="823">
      <c r="A823" s="94"/>
      <c r="B823" s="95"/>
    </row>
    <row r="824">
      <c r="A824" s="94"/>
      <c r="B824" s="95"/>
    </row>
    <row r="825">
      <c r="A825" s="94"/>
      <c r="B825" s="95"/>
    </row>
    <row r="826">
      <c r="A826" s="94"/>
      <c r="B826" s="95"/>
    </row>
    <row r="827">
      <c r="A827" s="94"/>
      <c r="B827" s="95"/>
    </row>
    <row r="828">
      <c r="A828" s="94"/>
      <c r="B828" s="95"/>
    </row>
    <row r="829">
      <c r="A829" s="94"/>
      <c r="B829" s="95"/>
    </row>
    <row r="830">
      <c r="A830" s="94"/>
      <c r="B830" s="95"/>
    </row>
    <row r="831">
      <c r="A831" s="94"/>
      <c r="B831" s="95"/>
    </row>
    <row r="832">
      <c r="A832" s="94"/>
      <c r="B832" s="95"/>
    </row>
    <row r="833">
      <c r="A833" s="94"/>
      <c r="B833" s="95"/>
    </row>
    <row r="834">
      <c r="A834" s="94"/>
      <c r="B834" s="95"/>
    </row>
    <row r="835">
      <c r="A835" s="94"/>
      <c r="B835" s="95"/>
    </row>
    <row r="836">
      <c r="A836" s="94"/>
      <c r="B836" s="95"/>
    </row>
    <row r="837">
      <c r="A837" s="94"/>
      <c r="B837" s="95"/>
    </row>
    <row r="838">
      <c r="A838" s="94"/>
      <c r="B838" s="95"/>
    </row>
    <row r="839">
      <c r="A839" s="94"/>
      <c r="B839" s="95"/>
    </row>
    <row r="840">
      <c r="A840" s="94"/>
      <c r="B840" s="95"/>
    </row>
    <row r="841">
      <c r="A841" s="94"/>
      <c r="B841" s="95"/>
    </row>
    <row r="842">
      <c r="A842" s="94"/>
      <c r="B842" s="95"/>
    </row>
    <row r="843">
      <c r="A843" s="94"/>
      <c r="B843" s="95"/>
    </row>
    <row r="844">
      <c r="A844" s="94"/>
      <c r="B844" s="95"/>
    </row>
    <row r="845">
      <c r="A845" s="94"/>
      <c r="B845" s="95"/>
    </row>
    <row r="846">
      <c r="A846" s="94"/>
      <c r="B846" s="95"/>
    </row>
    <row r="847">
      <c r="A847" s="94"/>
      <c r="B847" s="95"/>
    </row>
    <row r="848">
      <c r="A848" s="94"/>
      <c r="B848" s="95"/>
    </row>
    <row r="849">
      <c r="A849" s="94"/>
      <c r="B849" s="95"/>
    </row>
    <row r="850">
      <c r="A850" s="94"/>
      <c r="B850" s="95"/>
    </row>
    <row r="851">
      <c r="A851" s="94"/>
      <c r="B851" s="95"/>
    </row>
    <row r="852">
      <c r="A852" s="94"/>
      <c r="B852" s="95"/>
    </row>
    <row r="853">
      <c r="A853" s="94"/>
      <c r="B853" s="95"/>
    </row>
    <row r="854">
      <c r="A854" s="94"/>
      <c r="B854" s="95"/>
    </row>
    <row r="855">
      <c r="A855" s="94"/>
      <c r="B855" s="95"/>
    </row>
    <row r="856">
      <c r="A856" s="94"/>
      <c r="B856" s="95"/>
    </row>
    <row r="857">
      <c r="A857" s="94"/>
      <c r="B857" s="95"/>
    </row>
    <row r="858">
      <c r="A858" s="94"/>
      <c r="B858" s="95"/>
    </row>
    <row r="859">
      <c r="A859" s="94"/>
      <c r="B859" s="95"/>
    </row>
    <row r="860">
      <c r="A860" s="94"/>
      <c r="B860" s="95"/>
    </row>
    <row r="861">
      <c r="A861" s="94"/>
      <c r="B861" s="95"/>
    </row>
    <row r="862">
      <c r="A862" s="94"/>
      <c r="B862" s="95"/>
    </row>
    <row r="863">
      <c r="A863" s="94"/>
      <c r="B863" s="95"/>
    </row>
    <row r="864">
      <c r="A864" s="94"/>
      <c r="B864" s="95"/>
    </row>
    <row r="865">
      <c r="A865" s="94"/>
      <c r="B865" s="95"/>
    </row>
    <row r="866">
      <c r="A866" s="94"/>
      <c r="B866" s="95"/>
    </row>
    <row r="867">
      <c r="A867" s="94"/>
      <c r="B867" s="95"/>
    </row>
    <row r="868">
      <c r="A868" s="94"/>
      <c r="B868" s="95"/>
    </row>
    <row r="869">
      <c r="A869" s="94"/>
      <c r="B869" s="95"/>
    </row>
    <row r="870">
      <c r="A870" s="94"/>
      <c r="B870" s="95"/>
    </row>
    <row r="871">
      <c r="A871" s="94"/>
      <c r="B871" s="95"/>
    </row>
    <row r="872">
      <c r="A872" s="94"/>
      <c r="B872" s="95"/>
    </row>
    <row r="873">
      <c r="A873" s="94"/>
      <c r="B873" s="95"/>
    </row>
    <row r="874">
      <c r="A874" s="94"/>
      <c r="B874" s="95"/>
    </row>
    <row r="875">
      <c r="A875" s="94"/>
      <c r="B875" s="95"/>
    </row>
    <row r="876">
      <c r="A876" s="94"/>
      <c r="B876" s="95"/>
    </row>
    <row r="877">
      <c r="A877" s="94"/>
      <c r="B877" s="95"/>
    </row>
    <row r="878">
      <c r="A878" s="94"/>
      <c r="B878" s="95"/>
    </row>
    <row r="879">
      <c r="A879" s="94"/>
      <c r="B879" s="95"/>
    </row>
    <row r="880">
      <c r="A880" s="94"/>
      <c r="B880" s="95"/>
    </row>
    <row r="881">
      <c r="A881" s="94"/>
      <c r="B881" s="95"/>
    </row>
    <row r="882">
      <c r="A882" s="94"/>
      <c r="B882" s="95"/>
    </row>
    <row r="883">
      <c r="A883" s="94"/>
      <c r="B883" s="95"/>
    </row>
    <row r="884">
      <c r="A884" s="94"/>
      <c r="B884" s="95"/>
    </row>
    <row r="885">
      <c r="A885" s="94"/>
      <c r="B885" s="95"/>
    </row>
    <row r="886">
      <c r="A886" s="94"/>
      <c r="B886" s="95"/>
    </row>
    <row r="887">
      <c r="A887" s="94"/>
      <c r="B887" s="95"/>
    </row>
    <row r="888">
      <c r="A888" s="94"/>
      <c r="B888" s="95"/>
    </row>
    <row r="889">
      <c r="A889" s="94"/>
      <c r="B889" s="95"/>
    </row>
    <row r="890">
      <c r="A890" s="94"/>
      <c r="B890" s="95"/>
    </row>
    <row r="891">
      <c r="A891" s="94"/>
      <c r="B891" s="95"/>
    </row>
    <row r="892">
      <c r="A892" s="94"/>
      <c r="B892" s="95"/>
    </row>
    <row r="893">
      <c r="A893" s="94"/>
      <c r="B893" s="95"/>
    </row>
    <row r="894">
      <c r="A894" s="94"/>
      <c r="B894" s="95"/>
    </row>
    <row r="895">
      <c r="A895" s="94"/>
      <c r="B895" s="95"/>
    </row>
    <row r="896">
      <c r="A896" s="94"/>
      <c r="B896" s="95"/>
    </row>
    <row r="897">
      <c r="A897" s="94"/>
      <c r="B897" s="95"/>
    </row>
    <row r="898">
      <c r="A898" s="94"/>
      <c r="B898" s="95"/>
    </row>
    <row r="899">
      <c r="A899" s="94"/>
      <c r="B899" s="95"/>
    </row>
    <row r="900">
      <c r="A900" s="94"/>
      <c r="B900" s="95"/>
    </row>
    <row r="901">
      <c r="A901" s="94"/>
      <c r="B901" s="95"/>
    </row>
    <row r="902">
      <c r="A902" s="94"/>
      <c r="B902" s="95"/>
    </row>
    <row r="903">
      <c r="A903" s="94"/>
      <c r="B903" s="95"/>
    </row>
    <row r="904">
      <c r="A904" s="94"/>
      <c r="B904" s="95"/>
    </row>
    <row r="905">
      <c r="A905" s="94"/>
      <c r="B905" s="95"/>
    </row>
    <row r="906">
      <c r="A906" s="94"/>
      <c r="B906" s="95"/>
    </row>
    <row r="907">
      <c r="A907" s="94"/>
      <c r="B907" s="95"/>
    </row>
    <row r="908">
      <c r="A908" s="94"/>
      <c r="B908" s="95"/>
    </row>
    <row r="909">
      <c r="A909" s="94"/>
      <c r="B909" s="95"/>
    </row>
    <row r="910">
      <c r="A910" s="94"/>
      <c r="B910" s="95"/>
    </row>
    <row r="911">
      <c r="A911" s="94"/>
      <c r="B911" s="95"/>
    </row>
    <row r="912">
      <c r="A912" s="94"/>
      <c r="B912" s="95"/>
    </row>
    <row r="913">
      <c r="A913" s="94"/>
      <c r="B913" s="95"/>
    </row>
    <row r="914">
      <c r="A914" s="94"/>
      <c r="B914" s="95"/>
    </row>
    <row r="915">
      <c r="A915" s="94"/>
      <c r="B915" s="95"/>
    </row>
    <row r="916">
      <c r="A916" s="94"/>
      <c r="B916" s="95"/>
    </row>
    <row r="917">
      <c r="A917" s="94"/>
      <c r="B917" s="95"/>
    </row>
    <row r="918">
      <c r="A918" s="94"/>
      <c r="B918" s="95"/>
    </row>
    <row r="919">
      <c r="A919" s="94"/>
      <c r="B919" s="95"/>
    </row>
    <row r="920">
      <c r="A920" s="94"/>
      <c r="B920" s="95"/>
    </row>
    <row r="921">
      <c r="A921" s="94"/>
      <c r="B921" s="95"/>
    </row>
    <row r="922">
      <c r="A922" s="94"/>
      <c r="B922" s="95"/>
    </row>
    <row r="923">
      <c r="A923" s="94"/>
      <c r="B923" s="95"/>
    </row>
    <row r="924">
      <c r="A924" s="94"/>
      <c r="B924" s="95"/>
    </row>
    <row r="925">
      <c r="A925" s="94"/>
      <c r="B925" s="95"/>
    </row>
    <row r="926">
      <c r="A926" s="94"/>
      <c r="B926" s="95"/>
    </row>
    <row r="927">
      <c r="A927" s="94"/>
      <c r="B927" s="95"/>
    </row>
    <row r="928">
      <c r="A928" s="94"/>
      <c r="B928" s="95"/>
    </row>
    <row r="929">
      <c r="A929" s="94"/>
      <c r="B929" s="95"/>
    </row>
    <row r="930">
      <c r="A930" s="94"/>
      <c r="B930" s="95"/>
    </row>
    <row r="931">
      <c r="A931" s="94"/>
      <c r="B931" s="95"/>
    </row>
    <row r="932">
      <c r="A932" s="94"/>
      <c r="B932" s="95"/>
    </row>
    <row r="933">
      <c r="A933" s="94"/>
      <c r="B933" s="95"/>
    </row>
    <row r="934">
      <c r="A934" s="94"/>
      <c r="B934" s="95"/>
    </row>
    <row r="935">
      <c r="A935" s="94"/>
      <c r="B935" s="95"/>
    </row>
    <row r="936">
      <c r="A936" s="94"/>
      <c r="B936" s="95"/>
    </row>
    <row r="937">
      <c r="A937" s="94"/>
      <c r="B937" s="95"/>
    </row>
    <row r="938">
      <c r="A938" s="94"/>
      <c r="B938" s="95"/>
    </row>
    <row r="939">
      <c r="A939" s="94"/>
      <c r="B939" s="95"/>
    </row>
    <row r="940">
      <c r="A940" s="94"/>
      <c r="B940" s="95"/>
    </row>
    <row r="941">
      <c r="A941" s="94"/>
      <c r="B941" s="95"/>
    </row>
    <row r="942">
      <c r="A942" s="94"/>
      <c r="B942" s="95"/>
    </row>
    <row r="943">
      <c r="A943" s="94"/>
      <c r="B943" s="95"/>
    </row>
    <row r="944">
      <c r="A944" s="94"/>
      <c r="B944" s="95"/>
    </row>
    <row r="945">
      <c r="A945" s="94"/>
      <c r="B945" s="95"/>
    </row>
    <row r="946">
      <c r="A946" s="94"/>
      <c r="B946" s="95"/>
    </row>
    <row r="947">
      <c r="A947" s="94"/>
      <c r="B947" s="95"/>
    </row>
    <row r="948">
      <c r="A948" s="94"/>
      <c r="B948" s="95"/>
    </row>
    <row r="949">
      <c r="A949" s="94"/>
      <c r="B949" s="95"/>
    </row>
    <row r="950">
      <c r="A950" s="94"/>
      <c r="B950" s="95"/>
    </row>
    <row r="951">
      <c r="A951" s="94"/>
      <c r="B951" s="95"/>
    </row>
    <row r="952">
      <c r="A952" s="94"/>
      <c r="B952" s="95"/>
    </row>
    <row r="953">
      <c r="A953" s="94"/>
      <c r="B953" s="95"/>
    </row>
    <row r="954">
      <c r="A954" s="94"/>
      <c r="B954" s="95"/>
    </row>
    <row r="955">
      <c r="A955" s="94"/>
      <c r="B955" s="95"/>
    </row>
    <row r="956">
      <c r="A956" s="94"/>
      <c r="B956" s="95"/>
    </row>
    <row r="957">
      <c r="A957" s="94"/>
      <c r="B957" s="95"/>
    </row>
    <row r="958">
      <c r="A958" s="94"/>
      <c r="B958" s="95"/>
    </row>
    <row r="959">
      <c r="A959" s="94"/>
      <c r="B959" s="95"/>
    </row>
    <row r="960">
      <c r="A960" s="94"/>
      <c r="B960" s="95"/>
    </row>
    <row r="961">
      <c r="A961" s="94"/>
      <c r="B961" s="95"/>
    </row>
    <row r="962">
      <c r="A962" s="94"/>
      <c r="B962" s="95"/>
    </row>
    <row r="963">
      <c r="A963" s="94"/>
      <c r="B963" s="95"/>
    </row>
    <row r="964">
      <c r="A964" s="94"/>
      <c r="B964" s="95"/>
    </row>
    <row r="965">
      <c r="A965" s="94"/>
      <c r="B965" s="95"/>
    </row>
    <row r="966">
      <c r="A966" s="94"/>
      <c r="B966" s="95"/>
    </row>
    <row r="967">
      <c r="A967" s="94"/>
      <c r="B967" s="95"/>
    </row>
    <row r="968">
      <c r="A968" s="94"/>
      <c r="B968" s="95"/>
    </row>
    <row r="969">
      <c r="A969" s="94"/>
      <c r="B969" s="95"/>
    </row>
    <row r="970">
      <c r="A970" s="94"/>
      <c r="B970" s="95"/>
    </row>
    <row r="971">
      <c r="A971" s="94"/>
      <c r="B971" s="95"/>
    </row>
    <row r="972">
      <c r="A972" s="94"/>
      <c r="B972" s="95"/>
    </row>
    <row r="973">
      <c r="A973" s="94"/>
      <c r="B973" s="95"/>
    </row>
    <row r="974">
      <c r="A974" s="94"/>
      <c r="B974" s="95"/>
    </row>
    <row r="975">
      <c r="A975" s="94"/>
      <c r="B975" s="95"/>
    </row>
    <row r="976">
      <c r="A976" s="94"/>
      <c r="B976" s="95"/>
    </row>
    <row r="977">
      <c r="A977" s="94"/>
      <c r="B977" s="95"/>
    </row>
    <row r="978">
      <c r="A978" s="94"/>
      <c r="B978" s="95"/>
    </row>
    <row r="979">
      <c r="A979" s="94"/>
      <c r="B979" s="95"/>
    </row>
    <row r="980">
      <c r="A980" s="94"/>
      <c r="B980" s="95"/>
    </row>
    <row r="981">
      <c r="A981" s="94"/>
      <c r="B981" s="95"/>
    </row>
    <row r="982">
      <c r="A982" s="94"/>
      <c r="B982" s="95"/>
    </row>
    <row r="983">
      <c r="A983" s="94"/>
      <c r="B983" s="95"/>
    </row>
    <row r="984">
      <c r="A984" s="94"/>
      <c r="B984" s="95"/>
    </row>
    <row r="985">
      <c r="A985" s="94"/>
      <c r="B985" s="95"/>
    </row>
    <row r="986">
      <c r="A986" s="94"/>
      <c r="B986" s="95"/>
    </row>
    <row r="987">
      <c r="A987" s="94"/>
      <c r="B987" s="95"/>
    </row>
    <row r="988">
      <c r="A988" s="94"/>
      <c r="B988" s="95"/>
    </row>
    <row r="989">
      <c r="A989" s="94"/>
      <c r="B989" s="95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43"/>
    <col customWidth="1" min="2" max="2" width="19.86"/>
    <col customWidth="1" min="3" max="3" width="22.57"/>
    <col customWidth="1" min="4" max="4" width="20.14"/>
    <col customWidth="1" min="5" max="5" width="21.14"/>
  </cols>
  <sheetData>
    <row r="1">
      <c r="A1" s="1" t="s">
        <v>214</v>
      </c>
      <c r="B1" s="1" t="s">
        <v>1</v>
      </c>
      <c r="C1" s="1" t="s">
        <v>2</v>
      </c>
      <c r="D1" s="1" t="s">
        <v>3</v>
      </c>
      <c r="E1" s="1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>
      <c r="A2" s="4" t="s">
        <v>8</v>
      </c>
      <c r="B2" s="5">
        <f>SUM(C2:E2)</f>
        <v>1310</v>
      </c>
      <c r="C2" s="6">
        <f t="shared" ref="C2:E2" si="1">SUM(C4,C7)</f>
        <v>450</v>
      </c>
      <c r="D2" s="6">
        <f t="shared" si="1"/>
        <v>390</v>
      </c>
      <c r="E2" s="6">
        <f t="shared" si="1"/>
        <v>470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8" t="s">
        <v>9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>
      <c r="A4" s="12" t="s">
        <v>10</v>
      </c>
      <c r="B4" s="13">
        <f>SUM(C4:E4)</f>
        <v>667</v>
      </c>
      <c r="C4" s="14">
        <v>263.0</v>
      </c>
      <c r="D4" s="14">
        <v>109.0</v>
      </c>
      <c r="E4" s="14">
        <v>295.0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hidden="1">
      <c r="A5" s="12"/>
      <c r="B5" s="16">
        <f t="shared" ref="B5:E5" si="2">DIVIDE(B4,B2)</f>
        <v>0.5091603053</v>
      </c>
      <c r="C5" s="16">
        <f t="shared" si="2"/>
        <v>0.5844444444</v>
      </c>
      <c r="D5" s="16">
        <f t="shared" si="2"/>
        <v>0.2794871795</v>
      </c>
      <c r="E5" s="16">
        <f t="shared" si="2"/>
        <v>0.6276595745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>
      <c r="A6" s="12"/>
      <c r="B6" s="18">
        <f>IFERROR(__xludf.DUMMYFUNCTION("TO_PERCENT(B5)"),0.5091603053435114)</f>
        <v>0.5091603053</v>
      </c>
      <c r="C6" s="18">
        <f>IFERROR(__xludf.DUMMYFUNCTION("TO_PERCENT(C5)"),0.5844444444444444)</f>
        <v>0.5844444444</v>
      </c>
      <c r="D6" s="18">
        <f>IFERROR(__xludf.DUMMYFUNCTION("TO_PERCENT(D5)"),0.2794871794871795)</f>
        <v>0.2794871795</v>
      </c>
      <c r="E6" s="18">
        <f>IFERROR(__xludf.DUMMYFUNCTION("TO_PERCENT(E5)"),0.6276595744680851)</f>
        <v>0.6276595745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>
      <c r="A7" s="12" t="s">
        <v>11</v>
      </c>
      <c r="B7" s="13">
        <f>SUM(C7:E7)</f>
        <v>643</v>
      </c>
      <c r="C7" s="14">
        <v>187.0</v>
      </c>
      <c r="D7" s="20">
        <v>281.0</v>
      </c>
      <c r="E7" s="14">
        <v>175.0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idden="1">
      <c r="A8" s="12"/>
      <c r="B8" s="16">
        <f t="shared" ref="B8:E8" si="3">DIVIDE(B7,B2)</f>
        <v>0.4908396947</v>
      </c>
      <c r="C8" s="16">
        <f t="shared" si="3"/>
        <v>0.4155555556</v>
      </c>
      <c r="D8" s="16">
        <f t="shared" si="3"/>
        <v>0.7205128205</v>
      </c>
      <c r="E8" s="16">
        <f t="shared" si="3"/>
        <v>0.3723404255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>
      <c r="A9" s="12"/>
      <c r="B9" s="18">
        <f>IFERROR(__xludf.DUMMYFUNCTION("TO_PERCENT(B8)"),0.4908396946564885)</f>
        <v>0.4908396947</v>
      </c>
      <c r="C9" s="18">
        <f>IFERROR(__xludf.DUMMYFUNCTION("TO_PERCENT(C8)"),0.41555555555555557)</f>
        <v>0.4155555556</v>
      </c>
      <c r="D9" s="18">
        <f>IFERROR(__xludf.DUMMYFUNCTION("TO_PERCENT(D8)"),0.7205128205128205)</f>
        <v>0.7205128205</v>
      </c>
      <c r="E9" s="18">
        <f>IFERROR(__xludf.DUMMYFUNCTION("TO_PERCENT(E8)"),0.3723404255319149)</f>
        <v>0.3723404255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>
      <c r="A10" s="21" t="s">
        <v>12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>
      <c r="A11" s="21">
        <v>4.0</v>
      </c>
      <c r="B11" s="25">
        <f t="shared" ref="B11:B17" si="4">SUM(C11:E11)</f>
        <v>6</v>
      </c>
      <c r="C11" s="26">
        <v>5.0</v>
      </c>
      <c r="D11" s="26">
        <v>1.0</v>
      </c>
      <c r="E11" s="26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>
      <c r="A12" s="21">
        <v>5.0</v>
      </c>
      <c r="B12" s="25">
        <f t="shared" si="4"/>
        <v>17</v>
      </c>
      <c r="C12" s="26">
        <v>14.0</v>
      </c>
      <c r="D12" s="26">
        <v>2.0</v>
      </c>
      <c r="E12" s="26">
        <v>1.0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>
      <c r="A13" s="21">
        <v>6.0</v>
      </c>
      <c r="B13" s="25">
        <f t="shared" si="4"/>
        <v>73</v>
      </c>
      <c r="C13" s="26">
        <v>28.0</v>
      </c>
      <c r="D13" s="26">
        <v>35.0</v>
      </c>
      <c r="E13" s="26">
        <v>10.0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>
      <c r="A14" s="21">
        <v>7.0</v>
      </c>
      <c r="B14" s="25">
        <f t="shared" si="4"/>
        <v>256</v>
      </c>
      <c r="C14" s="26">
        <v>84.0</v>
      </c>
      <c r="D14" s="29">
        <v>147.0</v>
      </c>
      <c r="E14" s="26">
        <v>25.0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>
      <c r="A15" s="21">
        <v>8.0</v>
      </c>
      <c r="B15" s="25">
        <f t="shared" si="4"/>
        <v>435</v>
      </c>
      <c r="C15" s="29">
        <v>199.0</v>
      </c>
      <c r="D15" s="29">
        <v>123.0</v>
      </c>
      <c r="E15" s="29">
        <v>113.0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>
      <c r="A16" s="21">
        <v>9.0</v>
      </c>
      <c r="B16" s="25">
        <f t="shared" si="4"/>
        <v>370</v>
      </c>
      <c r="C16" s="29">
        <v>100.0</v>
      </c>
      <c r="D16" s="26">
        <v>62.0</v>
      </c>
      <c r="E16" s="29">
        <v>208.0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>
      <c r="A17" s="21">
        <v>10.0</v>
      </c>
      <c r="B17" s="25">
        <f t="shared" si="4"/>
        <v>153</v>
      </c>
      <c r="C17" s="26">
        <v>20.0</v>
      </c>
      <c r="D17" s="26">
        <v>20.0</v>
      </c>
      <c r="E17" s="29">
        <v>113.0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>
      <c r="A18" s="43" t="s">
        <v>23</v>
      </c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>
      <c r="A19" s="48" t="s">
        <v>24</v>
      </c>
      <c r="B19" s="49">
        <f t="shared" ref="B19:B20" si="5">SUM(C19:E19)</f>
        <v>969</v>
      </c>
      <c r="C19" s="47">
        <v>375.0</v>
      </c>
      <c r="D19" s="47">
        <v>356.0</v>
      </c>
      <c r="E19" s="47">
        <v>238.0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>
      <c r="A20" s="48" t="s">
        <v>25</v>
      </c>
      <c r="B20" s="49">
        <f t="shared" si="5"/>
        <v>341</v>
      </c>
      <c r="C20" s="47">
        <v>75.0</v>
      </c>
      <c r="D20" s="47">
        <v>34.0</v>
      </c>
      <c r="E20" s="47">
        <v>232.0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>
      <c r="A21" s="59" t="s">
        <v>30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>
      <c r="A22" s="63" t="s">
        <v>31</v>
      </c>
      <c r="B22" s="64">
        <f t="shared" ref="B22:B27" si="6">SUM(C22:E22)</f>
        <v>250</v>
      </c>
      <c r="C22" s="29">
        <v>247.0</v>
      </c>
      <c r="D22" s="65">
        <v>3.0</v>
      </c>
      <c r="E22" s="65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>
      <c r="A23" s="63" t="s">
        <v>32</v>
      </c>
      <c r="B23" s="64">
        <f t="shared" si="6"/>
        <v>808</v>
      </c>
      <c r="C23" s="65"/>
      <c r="D23" s="29">
        <v>339.0</v>
      </c>
      <c r="E23" s="29">
        <v>469.0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>
      <c r="A24" s="68" t="s">
        <v>33</v>
      </c>
      <c r="B24" s="64">
        <f t="shared" si="6"/>
        <v>135</v>
      </c>
      <c r="C24" s="29">
        <v>134.0</v>
      </c>
      <c r="D24" s="65"/>
      <c r="E24" s="65">
        <v>1.0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>
      <c r="A25" s="68" t="s">
        <v>34</v>
      </c>
      <c r="B25" s="64">
        <f t="shared" si="6"/>
        <v>69</v>
      </c>
      <c r="C25" s="65">
        <v>69.0</v>
      </c>
      <c r="D25" s="65"/>
      <c r="E25" s="65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>
      <c r="A26" s="63" t="s">
        <v>35</v>
      </c>
      <c r="B26" s="64">
        <f t="shared" si="6"/>
        <v>204</v>
      </c>
      <c r="C26" s="29">
        <f t="shared" ref="C26:E26" si="7">SUM(C24:C25)</f>
        <v>203</v>
      </c>
      <c r="D26" s="65">
        <f t="shared" si="7"/>
        <v>0</v>
      </c>
      <c r="E26" s="65">
        <f t="shared" si="7"/>
        <v>1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>
      <c r="A27" s="63" t="s">
        <v>36</v>
      </c>
      <c r="B27" s="64">
        <f t="shared" si="6"/>
        <v>48</v>
      </c>
      <c r="C27" s="65"/>
      <c r="D27" s="65">
        <v>48.0</v>
      </c>
      <c r="E27" s="65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>
      <c r="A28" s="71" t="s">
        <v>37</v>
      </c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</row>
    <row r="29">
      <c r="A29" s="75" t="s">
        <v>38</v>
      </c>
      <c r="B29" s="76">
        <f t="shared" ref="B29:B32" si="8">AVERAGE(C29:E29)</f>
        <v>125.6640679</v>
      </c>
      <c r="C29" s="77">
        <v>124.304222222222</v>
      </c>
      <c r="D29" s="77">
        <v>154.575641025641</v>
      </c>
      <c r="E29" s="29">
        <v>98.1123404255319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</row>
    <row r="30">
      <c r="A30" s="75" t="s">
        <v>39</v>
      </c>
      <c r="B30" s="76">
        <f t="shared" si="8"/>
        <v>109.6666667</v>
      </c>
      <c r="C30" s="77">
        <v>129.0</v>
      </c>
      <c r="D30" s="77">
        <v>130.0</v>
      </c>
      <c r="E30" s="77">
        <v>70.0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</row>
    <row r="31">
      <c r="A31" s="75" t="s">
        <v>40</v>
      </c>
      <c r="B31" s="76">
        <f t="shared" si="8"/>
        <v>476.2</v>
      </c>
      <c r="C31" s="77">
        <v>482.5</v>
      </c>
      <c r="D31" s="77">
        <v>557.9</v>
      </c>
      <c r="E31" s="77">
        <v>388.2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</row>
    <row r="32">
      <c r="A32" s="75" t="s">
        <v>41</v>
      </c>
      <c r="B32" s="76">
        <f t="shared" si="8"/>
        <v>1.666666667</v>
      </c>
      <c r="C32" s="77">
        <v>2.0</v>
      </c>
      <c r="D32" s="77">
        <v>3.0</v>
      </c>
      <c r="E32" s="77">
        <v>0.0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</row>
    <row r="33">
      <c r="A33" s="79" t="s">
        <v>42</v>
      </c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</row>
    <row r="34">
      <c r="A34" s="98"/>
      <c r="B34" s="99"/>
      <c r="C34" s="91" t="s">
        <v>215</v>
      </c>
      <c r="D34" s="87" t="s">
        <v>149</v>
      </c>
      <c r="E34" s="87" t="s">
        <v>216</v>
      </c>
    </row>
    <row r="35">
      <c r="A35" s="100"/>
      <c r="B35" s="99"/>
      <c r="C35" s="91" t="s">
        <v>217</v>
      </c>
      <c r="D35" s="87" t="s">
        <v>155</v>
      </c>
      <c r="E35" s="87" t="s">
        <v>156</v>
      </c>
    </row>
    <row r="36">
      <c r="A36" s="98"/>
      <c r="B36" s="99"/>
      <c r="C36" s="91" t="s">
        <v>218</v>
      </c>
      <c r="D36" s="87" t="s">
        <v>159</v>
      </c>
      <c r="E36" s="87" t="s">
        <v>160</v>
      </c>
    </row>
    <row r="37">
      <c r="A37" s="98"/>
      <c r="B37" s="99"/>
      <c r="C37" s="91" t="s">
        <v>219</v>
      </c>
      <c r="D37" s="91" t="s">
        <v>163</v>
      </c>
      <c r="E37" s="87" t="s">
        <v>164</v>
      </c>
    </row>
    <row r="38">
      <c r="A38" s="98"/>
      <c r="B38" s="99"/>
      <c r="C38" s="91" t="s">
        <v>220</v>
      </c>
      <c r="D38" s="87" t="s">
        <v>167</v>
      </c>
      <c r="E38" s="87" t="s">
        <v>171</v>
      </c>
    </row>
    <row r="39">
      <c r="A39" s="98"/>
      <c r="B39" s="99"/>
      <c r="C39" s="91" t="s">
        <v>221</v>
      </c>
      <c r="D39" s="87" t="s">
        <v>170</v>
      </c>
      <c r="E39" s="87" t="s">
        <v>168</v>
      </c>
    </row>
    <row r="40">
      <c r="A40" s="98"/>
      <c r="B40" s="99"/>
      <c r="C40" s="91" t="s">
        <v>222</v>
      </c>
      <c r="D40" s="87" t="s">
        <v>173</v>
      </c>
      <c r="E40" s="87" t="s">
        <v>174</v>
      </c>
    </row>
    <row r="41">
      <c r="A41" s="98"/>
      <c r="B41" s="99"/>
      <c r="C41" s="91" t="s">
        <v>223</v>
      </c>
      <c r="D41" s="91" t="s">
        <v>176</v>
      </c>
      <c r="E41" s="87" t="s">
        <v>177</v>
      </c>
    </row>
    <row r="42">
      <c r="A42" s="98"/>
      <c r="B42" s="99"/>
      <c r="C42" s="91" t="s">
        <v>224</v>
      </c>
      <c r="D42" s="91" t="s">
        <v>179</v>
      </c>
      <c r="E42" s="91" t="s">
        <v>183</v>
      </c>
    </row>
    <row r="43">
      <c r="A43" s="98"/>
      <c r="B43" s="99"/>
      <c r="C43" s="91" t="s">
        <v>225</v>
      </c>
      <c r="D43" s="91" t="s">
        <v>182</v>
      </c>
      <c r="E43" s="91" t="s">
        <v>180</v>
      </c>
    </row>
    <row r="44">
      <c r="A44" s="98"/>
      <c r="B44" s="99"/>
      <c r="C44" s="91" t="s">
        <v>226</v>
      </c>
      <c r="D44" s="87" t="s">
        <v>185</v>
      </c>
      <c r="E44" s="87" t="s">
        <v>189</v>
      </c>
    </row>
    <row r="45">
      <c r="A45" s="98"/>
      <c r="B45" s="99"/>
      <c r="C45" s="91" t="s">
        <v>227</v>
      </c>
      <c r="D45" s="87" t="s">
        <v>188</v>
      </c>
      <c r="E45" s="87" t="s">
        <v>186</v>
      </c>
    </row>
    <row r="46">
      <c r="A46" s="98"/>
      <c r="B46" s="99"/>
      <c r="C46" s="91" t="s">
        <v>228</v>
      </c>
      <c r="D46" s="91" t="s">
        <v>191</v>
      </c>
      <c r="E46" s="87" t="s">
        <v>192</v>
      </c>
    </row>
    <row r="47">
      <c r="A47" s="98"/>
      <c r="B47" s="99"/>
      <c r="C47" s="91" t="s">
        <v>229</v>
      </c>
      <c r="D47" s="87" t="s">
        <v>194</v>
      </c>
      <c r="E47" s="87"/>
    </row>
    <row r="48">
      <c r="A48" s="98"/>
      <c r="B48" s="99"/>
      <c r="C48" s="91" t="s">
        <v>230</v>
      </c>
      <c r="D48" s="91" t="s">
        <v>196</v>
      </c>
      <c r="E48" s="87"/>
    </row>
    <row r="49">
      <c r="A49" s="98"/>
      <c r="B49" s="99"/>
      <c r="C49" s="91" t="s">
        <v>231</v>
      </c>
      <c r="D49" s="87" t="s">
        <v>198</v>
      </c>
      <c r="E49" s="91"/>
    </row>
    <row r="50">
      <c r="A50" s="98"/>
      <c r="B50" s="99"/>
      <c r="C50" s="91" t="s">
        <v>232</v>
      </c>
      <c r="D50" s="87" t="s">
        <v>200</v>
      </c>
      <c r="E50" s="87"/>
    </row>
    <row r="51">
      <c r="A51" s="89"/>
      <c r="B51" s="90"/>
      <c r="C51" s="91" t="s">
        <v>233</v>
      </c>
      <c r="D51" s="87" t="s">
        <v>202</v>
      </c>
      <c r="E51" s="91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>
      <c r="A52" s="92"/>
      <c r="B52" s="90"/>
      <c r="C52" s="91" t="s">
        <v>234</v>
      </c>
      <c r="D52" s="87" t="s">
        <v>203</v>
      </c>
      <c r="E52" s="87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>
      <c r="A53" s="92"/>
      <c r="B53" s="90"/>
      <c r="C53" s="91"/>
      <c r="D53" s="87" t="s">
        <v>205</v>
      </c>
      <c r="E53" s="87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>
      <c r="A54" s="92"/>
      <c r="B54" s="90"/>
      <c r="C54" s="87"/>
      <c r="D54" s="91" t="s">
        <v>206</v>
      </c>
      <c r="E54" s="87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>
      <c r="A55" s="92"/>
      <c r="B55" s="90"/>
      <c r="D55" s="86" t="s">
        <v>204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>
      <c r="A56" s="92"/>
      <c r="B56" s="90"/>
      <c r="D56" s="86" t="s">
        <v>207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  <row r="57">
      <c r="A57" s="92"/>
      <c r="B57" s="90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</row>
    <row r="58">
      <c r="A58" s="92"/>
      <c r="B58" s="90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</row>
    <row r="59">
      <c r="A59" s="92"/>
      <c r="B59" s="90"/>
      <c r="C59" s="91"/>
      <c r="D59" s="91"/>
      <c r="E59" s="91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</row>
    <row r="60">
      <c r="A60" s="92"/>
      <c r="B60" s="90"/>
      <c r="C60" s="91"/>
      <c r="D60" s="91"/>
      <c r="E60" s="91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</row>
    <row r="61">
      <c r="A61" s="92"/>
      <c r="B61" s="90"/>
      <c r="C61" s="91"/>
      <c r="D61" s="87"/>
      <c r="E61" s="87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</row>
    <row r="62">
      <c r="A62" s="92"/>
      <c r="B62" s="90"/>
      <c r="C62" s="91"/>
      <c r="D62" s="87"/>
      <c r="E62" s="87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</row>
    <row r="63">
      <c r="A63" s="92"/>
      <c r="B63" s="90"/>
      <c r="C63" s="91"/>
      <c r="D63" s="91"/>
      <c r="E63" s="87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</row>
    <row r="64">
      <c r="A64" s="92"/>
      <c r="B64" s="90"/>
      <c r="C64" s="91"/>
      <c r="D64" s="87"/>
      <c r="E64" s="87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</row>
    <row r="65">
      <c r="A65" s="92"/>
      <c r="B65" s="90"/>
      <c r="C65" s="91"/>
      <c r="D65" s="91"/>
      <c r="E65" s="87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</row>
    <row r="66">
      <c r="A66" s="92"/>
      <c r="B66" s="90"/>
      <c r="C66" s="91"/>
      <c r="D66" s="87"/>
      <c r="E66" s="91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</row>
    <row r="67">
      <c r="A67" s="92"/>
      <c r="B67" s="90"/>
      <c r="C67" s="91"/>
      <c r="D67" s="87"/>
      <c r="E67" s="87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</row>
    <row r="68">
      <c r="A68" s="92"/>
      <c r="B68" s="90"/>
      <c r="C68" s="91"/>
      <c r="D68" s="87"/>
      <c r="E68" s="91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</row>
    <row r="69">
      <c r="A69" s="92"/>
      <c r="B69" s="90"/>
      <c r="C69" s="91"/>
      <c r="D69" s="92"/>
      <c r="E69" s="87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</row>
    <row r="70">
      <c r="A70" s="92"/>
      <c r="B70" s="90"/>
      <c r="C70" s="91"/>
      <c r="D70" s="92"/>
      <c r="E70" s="87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</row>
    <row r="71">
      <c r="A71" s="92"/>
      <c r="B71" s="90"/>
      <c r="C71" s="87"/>
      <c r="D71" s="93"/>
      <c r="E71" s="87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</row>
    <row r="72">
      <c r="A72" s="94"/>
      <c r="B72" s="95"/>
    </row>
    <row r="73">
      <c r="A73" s="94"/>
      <c r="B73" s="95"/>
    </row>
    <row r="74">
      <c r="A74" s="94"/>
      <c r="B74" s="95"/>
    </row>
    <row r="75">
      <c r="A75" s="94"/>
      <c r="B75" s="95"/>
    </row>
    <row r="76">
      <c r="A76" s="94"/>
      <c r="B76" s="95"/>
    </row>
    <row r="77">
      <c r="A77" s="94"/>
      <c r="B77" s="95"/>
    </row>
    <row r="78">
      <c r="A78" s="94"/>
      <c r="B78" s="95"/>
    </row>
    <row r="79">
      <c r="A79" s="94"/>
      <c r="B79" s="95"/>
    </row>
    <row r="80">
      <c r="A80" s="94"/>
      <c r="B80" s="95"/>
    </row>
    <row r="81">
      <c r="A81" s="94"/>
      <c r="B81" s="95"/>
    </row>
    <row r="82">
      <c r="A82" s="94"/>
      <c r="B82" s="95"/>
    </row>
    <row r="83">
      <c r="A83" s="94"/>
      <c r="B83" s="95"/>
    </row>
    <row r="84">
      <c r="A84" s="94"/>
      <c r="B84" s="95"/>
    </row>
    <row r="85">
      <c r="A85" s="94"/>
      <c r="B85" s="95"/>
    </row>
    <row r="86">
      <c r="A86" s="94"/>
      <c r="B86" s="95"/>
    </row>
    <row r="87">
      <c r="A87" s="94"/>
      <c r="B87" s="95"/>
    </row>
    <row r="88">
      <c r="A88" s="94"/>
      <c r="B88" s="95"/>
    </row>
    <row r="89">
      <c r="A89" s="94"/>
      <c r="B89" s="95"/>
    </row>
    <row r="90">
      <c r="A90" s="94"/>
      <c r="B90" s="95"/>
    </row>
    <row r="91">
      <c r="A91" s="94"/>
      <c r="B91" s="95"/>
    </row>
    <row r="92">
      <c r="A92" s="94"/>
      <c r="B92" s="95"/>
    </row>
    <row r="93">
      <c r="A93" s="94"/>
      <c r="B93" s="95"/>
    </row>
    <row r="94">
      <c r="A94" s="94"/>
      <c r="B94" s="95"/>
    </row>
    <row r="95">
      <c r="A95" s="94"/>
      <c r="B95" s="95"/>
    </row>
    <row r="96">
      <c r="A96" s="94"/>
      <c r="B96" s="95"/>
    </row>
    <row r="97">
      <c r="A97" s="94"/>
      <c r="B97" s="95"/>
    </row>
    <row r="98">
      <c r="A98" s="94"/>
      <c r="B98" s="95"/>
    </row>
    <row r="99">
      <c r="A99" s="94"/>
      <c r="B99" s="95"/>
    </row>
    <row r="100">
      <c r="A100" s="94"/>
      <c r="B100" s="95"/>
    </row>
    <row r="101">
      <c r="A101" s="94"/>
      <c r="B101" s="95"/>
    </row>
    <row r="102">
      <c r="A102" s="94"/>
      <c r="B102" s="95"/>
    </row>
    <row r="103">
      <c r="A103" s="94"/>
      <c r="B103" s="95"/>
    </row>
    <row r="104">
      <c r="A104" s="94"/>
      <c r="B104" s="95"/>
    </row>
    <row r="105">
      <c r="A105" s="94"/>
      <c r="B105" s="95"/>
    </row>
    <row r="106">
      <c r="A106" s="94"/>
      <c r="B106" s="95"/>
    </row>
    <row r="107">
      <c r="A107" s="94"/>
      <c r="B107" s="95"/>
    </row>
    <row r="108">
      <c r="A108" s="94"/>
      <c r="B108" s="95"/>
    </row>
    <row r="109">
      <c r="A109" s="94"/>
      <c r="B109" s="95"/>
    </row>
    <row r="110">
      <c r="A110" s="94"/>
      <c r="B110" s="95"/>
    </row>
    <row r="111">
      <c r="A111" s="94"/>
      <c r="B111" s="95"/>
    </row>
    <row r="112">
      <c r="A112" s="94"/>
      <c r="B112" s="95"/>
    </row>
    <row r="113">
      <c r="A113" s="94"/>
      <c r="B113" s="95"/>
    </row>
    <row r="114">
      <c r="A114" s="94"/>
      <c r="B114" s="95"/>
    </row>
    <row r="115">
      <c r="A115" s="94"/>
      <c r="B115" s="95"/>
    </row>
    <row r="116">
      <c r="A116" s="94"/>
      <c r="B116" s="95"/>
    </row>
    <row r="117">
      <c r="A117" s="94"/>
      <c r="B117" s="95"/>
    </row>
    <row r="118">
      <c r="A118" s="94"/>
      <c r="B118" s="95"/>
    </row>
    <row r="119">
      <c r="A119" s="94"/>
      <c r="B119" s="95"/>
    </row>
    <row r="120">
      <c r="A120" s="94"/>
      <c r="B120" s="95"/>
    </row>
    <row r="121">
      <c r="A121" s="94"/>
      <c r="B121" s="95"/>
    </row>
    <row r="122">
      <c r="A122" s="94"/>
      <c r="B122" s="95"/>
    </row>
    <row r="123">
      <c r="A123" s="94"/>
      <c r="B123" s="95"/>
    </row>
    <row r="124">
      <c r="A124" s="94"/>
      <c r="B124" s="95"/>
    </row>
    <row r="125">
      <c r="A125" s="94"/>
      <c r="B125" s="95"/>
    </row>
    <row r="126">
      <c r="A126" s="94"/>
      <c r="B126" s="95"/>
    </row>
    <row r="127">
      <c r="A127" s="94"/>
      <c r="B127" s="95"/>
    </row>
    <row r="128">
      <c r="A128" s="94"/>
      <c r="B128" s="95"/>
    </row>
    <row r="129">
      <c r="A129" s="94"/>
      <c r="B129" s="95"/>
    </row>
    <row r="130">
      <c r="A130" s="94"/>
      <c r="B130" s="95"/>
    </row>
    <row r="131">
      <c r="A131" s="94"/>
      <c r="B131" s="95"/>
    </row>
    <row r="132">
      <c r="A132" s="94"/>
      <c r="B132" s="95"/>
    </row>
    <row r="133">
      <c r="A133" s="94"/>
      <c r="B133" s="95"/>
    </row>
    <row r="134">
      <c r="A134" s="94"/>
      <c r="B134" s="95"/>
    </row>
    <row r="135">
      <c r="A135" s="94"/>
      <c r="B135" s="95"/>
    </row>
    <row r="136">
      <c r="A136" s="94"/>
      <c r="B136" s="95"/>
    </row>
    <row r="137">
      <c r="A137" s="94"/>
      <c r="B137" s="95"/>
    </row>
    <row r="138">
      <c r="A138" s="94"/>
      <c r="B138" s="95"/>
    </row>
    <row r="139">
      <c r="A139" s="94"/>
      <c r="B139" s="95"/>
    </row>
    <row r="140">
      <c r="A140" s="94"/>
      <c r="B140" s="95"/>
    </row>
    <row r="141">
      <c r="A141" s="94"/>
      <c r="B141" s="95"/>
    </row>
    <row r="142">
      <c r="A142" s="94"/>
      <c r="B142" s="95"/>
    </row>
    <row r="143">
      <c r="A143" s="94"/>
      <c r="B143" s="95"/>
    </row>
    <row r="144">
      <c r="A144" s="94"/>
      <c r="B144" s="95"/>
    </row>
    <row r="145">
      <c r="A145" s="94"/>
      <c r="B145" s="95"/>
    </row>
    <row r="146">
      <c r="A146" s="94"/>
      <c r="B146" s="95"/>
    </row>
    <row r="147">
      <c r="A147" s="94"/>
      <c r="B147" s="95"/>
    </row>
    <row r="148">
      <c r="A148" s="94"/>
      <c r="B148" s="95"/>
    </row>
    <row r="149">
      <c r="A149" s="94"/>
      <c r="B149" s="95"/>
    </row>
    <row r="150">
      <c r="A150" s="94"/>
      <c r="B150" s="95"/>
    </row>
    <row r="151">
      <c r="A151" s="94"/>
      <c r="B151" s="95"/>
    </row>
    <row r="152">
      <c r="A152" s="94"/>
      <c r="B152" s="95"/>
    </row>
    <row r="153">
      <c r="A153" s="94"/>
      <c r="B153" s="95"/>
    </row>
    <row r="154">
      <c r="A154" s="94"/>
      <c r="B154" s="95"/>
    </row>
    <row r="155">
      <c r="A155" s="94"/>
      <c r="B155" s="95"/>
    </row>
    <row r="156">
      <c r="A156" s="94"/>
      <c r="B156" s="95"/>
    </row>
    <row r="157">
      <c r="A157" s="94"/>
      <c r="B157" s="95"/>
    </row>
    <row r="158">
      <c r="A158" s="94"/>
      <c r="B158" s="95"/>
    </row>
    <row r="159">
      <c r="A159" s="94"/>
      <c r="B159" s="95"/>
    </row>
    <row r="160">
      <c r="A160" s="94"/>
      <c r="B160" s="95"/>
    </row>
    <row r="161">
      <c r="A161" s="94"/>
      <c r="B161" s="95"/>
    </row>
    <row r="162">
      <c r="A162" s="94"/>
      <c r="B162" s="95"/>
    </row>
    <row r="163">
      <c r="A163" s="94"/>
      <c r="B163" s="95"/>
    </row>
    <row r="164">
      <c r="A164" s="94"/>
      <c r="B164" s="95"/>
    </row>
    <row r="165">
      <c r="A165" s="94"/>
      <c r="B165" s="95"/>
    </row>
    <row r="166">
      <c r="A166" s="94"/>
      <c r="B166" s="95"/>
    </row>
    <row r="167">
      <c r="A167" s="94"/>
      <c r="B167" s="95"/>
    </row>
    <row r="168">
      <c r="A168" s="94"/>
      <c r="B168" s="95"/>
    </row>
    <row r="169">
      <c r="A169" s="94"/>
      <c r="B169" s="95"/>
    </row>
    <row r="170">
      <c r="A170" s="94"/>
      <c r="B170" s="95"/>
    </row>
    <row r="171">
      <c r="A171" s="94"/>
      <c r="B171" s="95"/>
    </row>
    <row r="172">
      <c r="A172" s="94"/>
      <c r="B172" s="95"/>
    </row>
    <row r="173">
      <c r="A173" s="94"/>
      <c r="B173" s="95"/>
    </row>
    <row r="174">
      <c r="A174" s="94"/>
      <c r="B174" s="95"/>
    </row>
    <row r="175">
      <c r="A175" s="94"/>
      <c r="B175" s="95"/>
    </row>
    <row r="176">
      <c r="A176" s="94"/>
      <c r="B176" s="95"/>
    </row>
    <row r="177">
      <c r="A177" s="94"/>
      <c r="B177" s="95"/>
    </row>
    <row r="178">
      <c r="A178" s="94"/>
      <c r="B178" s="95"/>
    </row>
    <row r="179">
      <c r="A179" s="94"/>
      <c r="B179" s="95"/>
    </row>
    <row r="180">
      <c r="A180" s="94"/>
      <c r="B180" s="95"/>
    </row>
    <row r="181">
      <c r="A181" s="94"/>
      <c r="B181" s="95"/>
    </row>
    <row r="182">
      <c r="A182" s="94"/>
      <c r="B182" s="95"/>
    </row>
    <row r="183">
      <c r="A183" s="94"/>
      <c r="B183" s="95"/>
    </row>
    <row r="184">
      <c r="A184" s="94"/>
      <c r="B184" s="95"/>
    </row>
    <row r="185">
      <c r="A185" s="94"/>
      <c r="B185" s="95"/>
    </row>
    <row r="186">
      <c r="A186" s="94"/>
      <c r="B186" s="95"/>
    </row>
    <row r="187">
      <c r="A187" s="94"/>
      <c r="B187" s="95"/>
    </row>
    <row r="188">
      <c r="A188" s="94"/>
      <c r="B188" s="95"/>
    </row>
    <row r="189">
      <c r="A189" s="94"/>
      <c r="B189" s="95"/>
    </row>
    <row r="190">
      <c r="A190" s="94"/>
      <c r="B190" s="95"/>
    </row>
    <row r="191">
      <c r="A191" s="94"/>
      <c r="B191" s="95"/>
    </row>
    <row r="192">
      <c r="A192" s="94"/>
      <c r="B192" s="95"/>
    </row>
    <row r="193">
      <c r="A193" s="94"/>
      <c r="B193" s="95"/>
    </row>
    <row r="194">
      <c r="A194" s="94"/>
      <c r="B194" s="95"/>
    </row>
    <row r="195">
      <c r="A195" s="94"/>
      <c r="B195" s="95"/>
    </row>
    <row r="196">
      <c r="A196" s="94"/>
      <c r="B196" s="95"/>
    </row>
    <row r="197">
      <c r="A197" s="94"/>
      <c r="B197" s="95"/>
    </row>
    <row r="198">
      <c r="A198" s="94"/>
      <c r="B198" s="95"/>
    </row>
    <row r="199">
      <c r="A199" s="94"/>
      <c r="B199" s="95"/>
    </row>
    <row r="200">
      <c r="A200" s="94"/>
      <c r="B200" s="95"/>
    </row>
    <row r="201">
      <c r="A201" s="94"/>
      <c r="B201" s="95"/>
    </row>
    <row r="202">
      <c r="A202" s="94"/>
      <c r="B202" s="95"/>
    </row>
    <row r="203">
      <c r="A203" s="94"/>
      <c r="B203" s="95"/>
    </row>
    <row r="204">
      <c r="A204" s="94"/>
      <c r="B204" s="95"/>
    </row>
    <row r="205">
      <c r="A205" s="94"/>
      <c r="B205" s="95"/>
    </row>
    <row r="206">
      <c r="A206" s="94"/>
      <c r="B206" s="95"/>
    </row>
    <row r="207">
      <c r="A207" s="94"/>
      <c r="B207" s="95"/>
    </row>
    <row r="208">
      <c r="A208" s="94"/>
      <c r="B208" s="95"/>
    </row>
    <row r="209">
      <c r="A209" s="94"/>
      <c r="B209" s="95"/>
    </row>
    <row r="210">
      <c r="A210" s="94"/>
      <c r="B210" s="95"/>
    </row>
    <row r="211">
      <c r="A211" s="94"/>
      <c r="B211" s="95"/>
    </row>
    <row r="212">
      <c r="A212" s="94"/>
      <c r="B212" s="95"/>
    </row>
    <row r="213">
      <c r="A213" s="94"/>
      <c r="B213" s="95"/>
    </row>
    <row r="214">
      <c r="A214" s="94"/>
      <c r="B214" s="95"/>
    </row>
    <row r="215">
      <c r="A215" s="94"/>
      <c r="B215" s="95"/>
    </row>
    <row r="216">
      <c r="A216" s="94"/>
      <c r="B216" s="95"/>
    </row>
    <row r="217">
      <c r="A217" s="94"/>
      <c r="B217" s="95"/>
    </row>
    <row r="218">
      <c r="A218" s="94"/>
      <c r="B218" s="95"/>
    </row>
    <row r="219">
      <c r="A219" s="94"/>
      <c r="B219" s="95"/>
    </row>
    <row r="220">
      <c r="A220" s="94"/>
      <c r="B220" s="95"/>
    </row>
    <row r="221">
      <c r="A221" s="94"/>
      <c r="B221" s="95"/>
    </row>
    <row r="222">
      <c r="A222" s="94"/>
      <c r="B222" s="95"/>
    </row>
    <row r="223">
      <c r="A223" s="94"/>
      <c r="B223" s="95"/>
    </row>
    <row r="224">
      <c r="A224" s="94"/>
      <c r="B224" s="95"/>
    </row>
    <row r="225">
      <c r="A225" s="94"/>
      <c r="B225" s="95"/>
    </row>
    <row r="226">
      <c r="A226" s="94"/>
      <c r="B226" s="95"/>
    </row>
    <row r="227">
      <c r="A227" s="94"/>
      <c r="B227" s="95"/>
    </row>
    <row r="228">
      <c r="A228" s="94"/>
      <c r="B228" s="95"/>
    </row>
    <row r="229">
      <c r="A229" s="94"/>
      <c r="B229" s="95"/>
    </row>
    <row r="230">
      <c r="A230" s="94"/>
      <c r="B230" s="95"/>
    </row>
    <row r="231">
      <c r="A231" s="94"/>
      <c r="B231" s="95"/>
    </row>
    <row r="232">
      <c r="A232" s="94"/>
      <c r="B232" s="95"/>
    </row>
    <row r="233">
      <c r="A233" s="94"/>
      <c r="B233" s="95"/>
    </row>
    <row r="234">
      <c r="A234" s="94"/>
      <c r="B234" s="95"/>
    </row>
    <row r="235">
      <c r="A235" s="94"/>
      <c r="B235" s="95"/>
    </row>
    <row r="236">
      <c r="A236" s="94"/>
      <c r="B236" s="95"/>
    </row>
    <row r="237">
      <c r="A237" s="94"/>
      <c r="B237" s="95"/>
    </row>
    <row r="238">
      <c r="A238" s="94"/>
      <c r="B238" s="95"/>
    </row>
    <row r="239">
      <c r="A239" s="94"/>
      <c r="B239" s="95"/>
    </row>
    <row r="240">
      <c r="A240" s="94"/>
      <c r="B240" s="95"/>
    </row>
    <row r="241">
      <c r="A241" s="94"/>
      <c r="B241" s="95"/>
    </row>
    <row r="242">
      <c r="A242" s="94"/>
      <c r="B242" s="95"/>
    </row>
    <row r="243">
      <c r="A243" s="94"/>
      <c r="B243" s="95"/>
    </row>
    <row r="244">
      <c r="A244" s="94"/>
      <c r="B244" s="95"/>
    </row>
    <row r="245">
      <c r="A245" s="94"/>
      <c r="B245" s="95"/>
    </row>
    <row r="246">
      <c r="A246" s="94"/>
      <c r="B246" s="95"/>
    </row>
    <row r="247">
      <c r="A247" s="94"/>
      <c r="B247" s="95"/>
    </row>
    <row r="248">
      <c r="A248" s="94"/>
      <c r="B248" s="95"/>
    </row>
    <row r="249">
      <c r="A249" s="94"/>
      <c r="B249" s="95"/>
    </row>
    <row r="250">
      <c r="A250" s="94"/>
      <c r="B250" s="95"/>
    </row>
    <row r="251">
      <c r="A251" s="94"/>
      <c r="B251" s="95"/>
    </row>
    <row r="252">
      <c r="A252" s="94"/>
      <c r="B252" s="95"/>
    </row>
    <row r="253">
      <c r="A253" s="94"/>
      <c r="B253" s="95"/>
    </row>
    <row r="254">
      <c r="A254" s="94"/>
      <c r="B254" s="95"/>
    </row>
    <row r="255">
      <c r="A255" s="94"/>
      <c r="B255" s="95"/>
    </row>
    <row r="256">
      <c r="A256" s="94"/>
      <c r="B256" s="95"/>
    </row>
    <row r="257">
      <c r="A257" s="94"/>
      <c r="B257" s="95"/>
    </row>
    <row r="258">
      <c r="A258" s="94"/>
      <c r="B258" s="95"/>
    </row>
    <row r="259">
      <c r="A259" s="94"/>
      <c r="B259" s="95"/>
    </row>
    <row r="260">
      <c r="A260" s="94"/>
      <c r="B260" s="95"/>
    </row>
    <row r="261">
      <c r="A261" s="94"/>
      <c r="B261" s="95"/>
    </row>
    <row r="262">
      <c r="A262" s="94"/>
      <c r="B262" s="95"/>
    </row>
    <row r="263">
      <c r="A263" s="94"/>
      <c r="B263" s="95"/>
    </row>
    <row r="264">
      <c r="A264" s="94"/>
      <c r="B264" s="95"/>
    </row>
    <row r="265">
      <c r="A265" s="94"/>
      <c r="B265" s="95"/>
    </row>
    <row r="266">
      <c r="A266" s="94"/>
      <c r="B266" s="95"/>
    </row>
    <row r="267">
      <c r="A267" s="94"/>
      <c r="B267" s="95"/>
    </row>
    <row r="268">
      <c r="A268" s="94"/>
      <c r="B268" s="95"/>
    </row>
    <row r="269">
      <c r="A269" s="94"/>
      <c r="B269" s="95"/>
    </row>
    <row r="270">
      <c r="A270" s="94"/>
      <c r="B270" s="95"/>
    </row>
    <row r="271">
      <c r="A271" s="94"/>
      <c r="B271" s="95"/>
    </row>
    <row r="272">
      <c r="A272" s="94"/>
      <c r="B272" s="95"/>
    </row>
    <row r="273">
      <c r="A273" s="94"/>
      <c r="B273" s="95"/>
    </row>
    <row r="274">
      <c r="A274" s="94"/>
      <c r="B274" s="95"/>
    </row>
    <row r="275">
      <c r="A275" s="94"/>
      <c r="B275" s="95"/>
    </row>
    <row r="276">
      <c r="A276" s="94"/>
      <c r="B276" s="95"/>
    </row>
    <row r="277">
      <c r="A277" s="94"/>
      <c r="B277" s="95"/>
    </row>
    <row r="278">
      <c r="A278" s="94"/>
      <c r="B278" s="95"/>
    </row>
    <row r="279">
      <c r="A279" s="94"/>
      <c r="B279" s="95"/>
    </row>
    <row r="280">
      <c r="A280" s="94"/>
      <c r="B280" s="95"/>
    </row>
    <row r="281">
      <c r="A281" s="94"/>
      <c r="B281" s="95"/>
    </row>
    <row r="282">
      <c r="A282" s="94"/>
      <c r="B282" s="95"/>
    </row>
    <row r="283">
      <c r="A283" s="94"/>
      <c r="B283" s="95"/>
    </row>
    <row r="284">
      <c r="A284" s="94"/>
      <c r="B284" s="95"/>
    </row>
    <row r="285">
      <c r="A285" s="94"/>
      <c r="B285" s="95"/>
    </row>
    <row r="286">
      <c r="A286" s="94"/>
      <c r="B286" s="95"/>
    </row>
    <row r="287">
      <c r="A287" s="94"/>
      <c r="B287" s="95"/>
    </row>
    <row r="288">
      <c r="A288" s="94"/>
      <c r="B288" s="95"/>
    </row>
    <row r="289">
      <c r="A289" s="94"/>
      <c r="B289" s="95"/>
    </row>
    <row r="290">
      <c r="A290" s="94"/>
      <c r="B290" s="95"/>
    </row>
    <row r="291">
      <c r="A291" s="94"/>
      <c r="B291" s="95"/>
    </row>
    <row r="292">
      <c r="A292" s="94"/>
      <c r="B292" s="95"/>
    </row>
    <row r="293">
      <c r="A293" s="94"/>
      <c r="B293" s="95"/>
    </row>
    <row r="294">
      <c r="A294" s="94"/>
      <c r="B294" s="95"/>
    </row>
    <row r="295">
      <c r="A295" s="94"/>
      <c r="B295" s="95"/>
    </row>
    <row r="296">
      <c r="A296" s="94"/>
      <c r="B296" s="95"/>
    </row>
    <row r="297">
      <c r="A297" s="94"/>
      <c r="B297" s="95"/>
    </row>
    <row r="298">
      <c r="A298" s="94"/>
      <c r="B298" s="95"/>
    </row>
    <row r="299">
      <c r="A299" s="94"/>
      <c r="B299" s="95"/>
    </row>
    <row r="300">
      <c r="A300" s="94"/>
      <c r="B300" s="95"/>
    </row>
    <row r="301">
      <c r="A301" s="94"/>
      <c r="B301" s="95"/>
    </row>
    <row r="302">
      <c r="A302" s="94"/>
      <c r="B302" s="95"/>
    </row>
    <row r="303">
      <c r="A303" s="94"/>
      <c r="B303" s="95"/>
    </row>
    <row r="304">
      <c r="A304" s="94"/>
      <c r="B304" s="95"/>
    </row>
    <row r="305">
      <c r="A305" s="94"/>
      <c r="B305" s="95"/>
    </row>
    <row r="306">
      <c r="A306" s="94"/>
      <c r="B306" s="95"/>
    </row>
    <row r="307">
      <c r="A307" s="94"/>
      <c r="B307" s="95"/>
    </row>
    <row r="308">
      <c r="A308" s="94"/>
      <c r="B308" s="95"/>
    </row>
    <row r="309">
      <c r="A309" s="94"/>
      <c r="B309" s="95"/>
    </row>
    <row r="310">
      <c r="A310" s="94"/>
      <c r="B310" s="95"/>
    </row>
    <row r="311">
      <c r="A311" s="94"/>
      <c r="B311" s="95"/>
    </row>
    <row r="312">
      <c r="A312" s="94"/>
      <c r="B312" s="95"/>
    </row>
    <row r="313">
      <c r="A313" s="94"/>
      <c r="B313" s="95"/>
    </row>
    <row r="314">
      <c r="A314" s="94"/>
      <c r="B314" s="95"/>
    </row>
    <row r="315">
      <c r="A315" s="94"/>
      <c r="B315" s="95"/>
    </row>
    <row r="316">
      <c r="A316" s="94"/>
      <c r="B316" s="95"/>
    </row>
    <row r="317">
      <c r="A317" s="94"/>
      <c r="B317" s="95"/>
    </row>
    <row r="318">
      <c r="A318" s="94"/>
      <c r="B318" s="95"/>
    </row>
    <row r="319">
      <c r="A319" s="94"/>
      <c r="B319" s="95"/>
    </row>
    <row r="320">
      <c r="A320" s="94"/>
      <c r="B320" s="95"/>
    </row>
    <row r="321">
      <c r="A321" s="94"/>
      <c r="B321" s="95"/>
    </row>
    <row r="322">
      <c r="A322" s="94"/>
      <c r="B322" s="95"/>
    </row>
    <row r="323">
      <c r="A323" s="94"/>
      <c r="B323" s="95"/>
    </row>
    <row r="324">
      <c r="A324" s="94"/>
      <c r="B324" s="95"/>
    </row>
    <row r="325">
      <c r="A325" s="94"/>
      <c r="B325" s="95"/>
    </row>
    <row r="326">
      <c r="A326" s="94"/>
      <c r="B326" s="95"/>
    </row>
    <row r="327">
      <c r="A327" s="94"/>
      <c r="B327" s="95"/>
    </row>
    <row r="328">
      <c r="A328" s="94"/>
      <c r="B328" s="95"/>
    </row>
    <row r="329">
      <c r="A329" s="94"/>
      <c r="B329" s="95"/>
    </row>
    <row r="330">
      <c r="A330" s="94"/>
      <c r="B330" s="95"/>
    </row>
    <row r="331">
      <c r="A331" s="94"/>
      <c r="B331" s="95"/>
    </row>
    <row r="332">
      <c r="A332" s="94"/>
      <c r="B332" s="95"/>
    </row>
    <row r="333">
      <c r="A333" s="94"/>
      <c r="B333" s="95"/>
    </row>
    <row r="334">
      <c r="A334" s="94"/>
      <c r="B334" s="95"/>
    </row>
    <row r="335">
      <c r="A335" s="94"/>
      <c r="B335" s="95"/>
    </row>
    <row r="336">
      <c r="A336" s="94"/>
      <c r="B336" s="95"/>
    </row>
    <row r="337">
      <c r="A337" s="94"/>
      <c r="B337" s="95"/>
    </row>
    <row r="338">
      <c r="A338" s="94"/>
      <c r="B338" s="95"/>
    </row>
    <row r="339">
      <c r="A339" s="94"/>
      <c r="B339" s="95"/>
    </row>
    <row r="340">
      <c r="A340" s="94"/>
      <c r="B340" s="95"/>
    </row>
    <row r="341">
      <c r="A341" s="94"/>
      <c r="B341" s="95"/>
    </row>
    <row r="342">
      <c r="A342" s="94"/>
      <c r="B342" s="95"/>
    </row>
    <row r="343">
      <c r="A343" s="94"/>
      <c r="B343" s="95"/>
    </row>
    <row r="344">
      <c r="A344" s="94"/>
      <c r="B344" s="95"/>
    </row>
    <row r="345">
      <c r="A345" s="94"/>
      <c r="B345" s="95"/>
    </row>
    <row r="346">
      <c r="A346" s="94"/>
      <c r="B346" s="95"/>
    </row>
    <row r="347">
      <c r="A347" s="94"/>
      <c r="B347" s="95"/>
    </row>
    <row r="348">
      <c r="A348" s="94"/>
      <c r="B348" s="95"/>
    </row>
    <row r="349">
      <c r="A349" s="94"/>
      <c r="B349" s="95"/>
    </row>
    <row r="350">
      <c r="A350" s="94"/>
      <c r="B350" s="95"/>
    </row>
    <row r="351">
      <c r="A351" s="94"/>
      <c r="B351" s="95"/>
    </row>
    <row r="352">
      <c r="A352" s="94"/>
      <c r="B352" s="95"/>
    </row>
    <row r="353">
      <c r="A353" s="94"/>
      <c r="B353" s="95"/>
    </row>
    <row r="354">
      <c r="A354" s="94"/>
      <c r="B354" s="95"/>
    </row>
    <row r="355">
      <c r="A355" s="94"/>
      <c r="B355" s="95"/>
    </row>
    <row r="356">
      <c r="A356" s="94"/>
      <c r="B356" s="95"/>
    </row>
    <row r="357">
      <c r="A357" s="94"/>
      <c r="B357" s="95"/>
    </row>
    <row r="358">
      <c r="A358" s="94"/>
      <c r="B358" s="95"/>
    </row>
    <row r="359">
      <c r="A359" s="94"/>
      <c r="B359" s="95"/>
    </row>
    <row r="360">
      <c r="A360" s="94"/>
      <c r="B360" s="95"/>
    </row>
    <row r="361">
      <c r="A361" s="94"/>
      <c r="B361" s="95"/>
    </row>
    <row r="362">
      <c r="A362" s="94"/>
      <c r="B362" s="95"/>
    </row>
    <row r="363">
      <c r="A363" s="94"/>
      <c r="B363" s="95"/>
    </row>
    <row r="364">
      <c r="A364" s="94"/>
      <c r="B364" s="95"/>
    </row>
    <row r="365">
      <c r="A365" s="94"/>
      <c r="B365" s="95"/>
    </row>
    <row r="366">
      <c r="A366" s="94"/>
      <c r="B366" s="95"/>
    </row>
    <row r="367">
      <c r="A367" s="94"/>
      <c r="B367" s="95"/>
    </row>
    <row r="368">
      <c r="A368" s="94"/>
      <c r="B368" s="95"/>
    </row>
    <row r="369">
      <c r="A369" s="94"/>
      <c r="B369" s="95"/>
    </row>
    <row r="370">
      <c r="A370" s="94"/>
      <c r="B370" s="95"/>
    </row>
    <row r="371">
      <c r="A371" s="94"/>
      <c r="B371" s="95"/>
    </row>
    <row r="372">
      <c r="A372" s="94"/>
      <c r="B372" s="95"/>
    </row>
    <row r="373">
      <c r="A373" s="94"/>
      <c r="B373" s="95"/>
    </row>
    <row r="374">
      <c r="A374" s="94"/>
      <c r="B374" s="95"/>
    </row>
    <row r="375">
      <c r="A375" s="94"/>
      <c r="B375" s="95"/>
    </row>
    <row r="376">
      <c r="A376" s="94"/>
      <c r="B376" s="95"/>
    </row>
    <row r="377">
      <c r="A377" s="94"/>
      <c r="B377" s="95"/>
    </row>
    <row r="378">
      <c r="A378" s="94"/>
      <c r="B378" s="95"/>
    </row>
    <row r="379">
      <c r="A379" s="94"/>
      <c r="B379" s="95"/>
    </row>
    <row r="380">
      <c r="A380" s="94"/>
      <c r="B380" s="95"/>
    </row>
    <row r="381">
      <c r="A381" s="94"/>
      <c r="B381" s="95"/>
    </row>
    <row r="382">
      <c r="A382" s="94"/>
      <c r="B382" s="95"/>
    </row>
    <row r="383">
      <c r="A383" s="94"/>
      <c r="B383" s="95"/>
    </row>
    <row r="384">
      <c r="A384" s="94"/>
      <c r="B384" s="95"/>
    </row>
    <row r="385">
      <c r="A385" s="94"/>
      <c r="B385" s="95"/>
    </row>
    <row r="386">
      <c r="A386" s="94"/>
      <c r="B386" s="95"/>
    </row>
    <row r="387">
      <c r="A387" s="94"/>
      <c r="B387" s="95"/>
    </row>
    <row r="388">
      <c r="A388" s="94"/>
      <c r="B388" s="95"/>
    </row>
    <row r="389">
      <c r="A389" s="94"/>
      <c r="B389" s="95"/>
    </row>
    <row r="390">
      <c r="A390" s="94"/>
      <c r="B390" s="95"/>
    </row>
    <row r="391">
      <c r="A391" s="94"/>
      <c r="B391" s="95"/>
    </row>
    <row r="392">
      <c r="A392" s="94"/>
      <c r="B392" s="95"/>
    </row>
    <row r="393">
      <c r="A393" s="94"/>
      <c r="B393" s="95"/>
    </row>
    <row r="394">
      <c r="A394" s="94"/>
      <c r="B394" s="95"/>
    </row>
    <row r="395">
      <c r="A395" s="94"/>
      <c r="B395" s="95"/>
    </row>
    <row r="396">
      <c r="A396" s="94"/>
      <c r="B396" s="95"/>
    </row>
    <row r="397">
      <c r="A397" s="94"/>
      <c r="B397" s="95"/>
    </row>
    <row r="398">
      <c r="A398" s="94"/>
      <c r="B398" s="95"/>
    </row>
    <row r="399">
      <c r="A399" s="94"/>
      <c r="B399" s="95"/>
    </row>
    <row r="400">
      <c r="A400" s="94"/>
      <c r="B400" s="95"/>
    </row>
    <row r="401">
      <c r="A401" s="94"/>
      <c r="B401" s="95"/>
    </row>
    <row r="402">
      <c r="A402" s="94"/>
      <c r="B402" s="95"/>
    </row>
    <row r="403">
      <c r="A403" s="94"/>
      <c r="B403" s="95"/>
    </row>
    <row r="404">
      <c r="A404" s="94"/>
      <c r="B404" s="95"/>
    </row>
    <row r="405">
      <c r="A405" s="94"/>
      <c r="B405" s="95"/>
    </row>
    <row r="406">
      <c r="A406" s="94"/>
      <c r="B406" s="95"/>
    </row>
    <row r="407">
      <c r="A407" s="94"/>
      <c r="B407" s="95"/>
    </row>
    <row r="408">
      <c r="A408" s="94"/>
      <c r="B408" s="95"/>
    </row>
    <row r="409">
      <c r="A409" s="94"/>
      <c r="B409" s="95"/>
    </row>
    <row r="410">
      <c r="A410" s="94"/>
      <c r="B410" s="95"/>
    </row>
    <row r="411">
      <c r="A411" s="94"/>
      <c r="B411" s="95"/>
    </row>
    <row r="412">
      <c r="A412" s="94"/>
      <c r="B412" s="95"/>
    </row>
    <row r="413">
      <c r="A413" s="94"/>
      <c r="B413" s="95"/>
    </row>
    <row r="414">
      <c r="A414" s="94"/>
      <c r="B414" s="95"/>
    </row>
    <row r="415">
      <c r="A415" s="94"/>
      <c r="B415" s="95"/>
    </row>
    <row r="416">
      <c r="A416" s="94"/>
      <c r="B416" s="95"/>
    </row>
    <row r="417">
      <c r="A417" s="94"/>
      <c r="B417" s="95"/>
    </row>
    <row r="418">
      <c r="A418" s="94"/>
      <c r="B418" s="95"/>
    </row>
    <row r="419">
      <c r="A419" s="94"/>
      <c r="B419" s="95"/>
    </row>
    <row r="420">
      <c r="A420" s="94"/>
      <c r="B420" s="95"/>
    </row>
    <row r="421">
      <c r="A421" s="94"/>
      <c r="B421" s="95"/>
    </row>
    <row r="422">
      <c r="A422" s="94"/>
      <c r="B422" s="95"/>
    </row>
    <row r="423">
      <c r="A423" s="94"/>
      <c r="B423" s="95"/>
    </row>
    <row r="424">
      <c r="A424" s="94"/>
      <c r="B424" s="95"/>
    </row>
    <row r="425">
      <c r="A425" s="94"/>
      <c r="B425" s="95"/>
    </row>
    <row r="426">
      <c r="A426" s="94"/>
      <c r="B426" s="95"/>
    </row>
    <row r="427">
      <c r="A427" s="94"/>
      <c r="B427" s="95"/>
    </row>
    <row r="428">
      <c r="A428" s="94"/>
      <c r="B428" s="95"/>
    </row>
    <row r="429">
      <c r="A429" s="94"/>
      <c r="B429" s="95"/>
    </row>
    <row r="430">
      <c r="A430" s="94"/>
      <c r="B430" s="95"/>
    </row>
    <row r="431">
      <c r="A431" s="94"/>
      <c r="B431" s="95"/>
    </row>
    <row r="432">
      <c r="A432" s="94"/>
      <c r="B432" s="95"/>
    </row>
    <row r="433">
      <c r="A433" s="94"/>
      <c r="B433" s="95"/>
    </row>
    <row r="434">
      <c r="A434" s="94"/>
      <c r="B434" s="95"/>
    </row>
    <row r="435">
      <c r="A435" s="94"/>
      <c r="B435" s="95"/>
    </row>
    <row r="436">
      <c r="A436" s="94"/>
      <c r="B436" s="95"/>
    </row>
    <row r="437">
      <c r="A437" s="94"/>
      <c r="B437" s="95"/>
    </row>
    <row r="438">
      <c r="A438" s="94"/>
      <c r="B438" s="95"/>
    </row>
    <row r="439">
      <c r="A439" s="94"/>
      <c r="B439" s="95"/>
    </row>
    <row r="440">
      <c r="A440" s="94"/>
      <c r="B440" s="95"/>
    </row>
    <row r="441">
      <c r="A441" s="94"/>
      <c r="B441" s="95"/>
    </row>
    <row r="442">
      <c r="A442" s="94"/>
      <c r="B442" s="95"/>
    </row>
    <row r="443">
      <c r="A443" s="94"/>
      <c r="B443" s="95"/>
    </row>
    <row r="444">
      <c r="A444" s="94"/>
      <c r="B444" s="95"/>
    </row>
    <row r="445">
      <c r="A445" s="94"/>
      <c r="B445" s="95"/>
    </row>
    <row r="446">
      <c r="A446" s="94"/>
      <c r="B446" s="95"/>
    </row>
    <row r="447">
      <c r="A447" s="94"/>
      <c r="B447" s="95"/>
    </row>
    <row r="448">
      <c r="A448" s="94"/>
      <c r="B448" s="95"/>
    </row>
    <row r="449">
      <c r="A449" s="94"/>
      <c r="B449" s="95"/>
    </row>
    <row r="450">
      <c r="A450" s="94"/>
      <c r="B450" s="95"/>
    </row>
    <row r="451">
      <c r="A451" s="94"/>
      <c r="B451" s="95"/>
    </row>
    <row r="452">
      <c r="A452" s="94"/>
      <c r="B452" s="95"/>
    </row>
    <row r="453">
      <c r="A453" s="94"/>
      <c r="B453" s="95"/>
    </row>
    <row r="454">
      <c r="A454" s="94"/>
      <c r="B454" s="95"/>
    </row>
    <row r="455">
      <c r="A455" s="94"/>
      <c r="B455" s="95"/>
    </row>
    <row r="456">
      <c r="A456" s="94"/>
      <c r="B456" s="95"/>
    </row>
    <row r="457">
      <c r="A457" s="94"/>
      <c r="B457" s="95"/>
    </row>
    <row r="458">
      <c r="A458" s="94"/>
      <c r="B458" s="95"/>
    </row>
    <row r="459">
      <c r="A459" s="94"/>
      <c r="B459" s="95"/>
    </row>
    <row r="460">
      <c r="A460" s="94"/>
      <c r="B460" s="95"/>
    </row>
    <row r="461">
      <c r="A461" s="94"/>
      <c r="B461" s="95"/>
    </row>
    <row r="462">
      <c r="A462" s="94"/>
      <c r="B462" s="95"/>
    </row>
    <row r="463">
      <c r="A463" s="94"/>
      <c r="B463" s="95"/>
    </row>
    <row r="464">
      <c r="A464" s="94"/>
      <c r="B464" s="95"/>
    </row>
    <row r="465">
      <c r="A465" s="94"/>
      <c r="B465" s="95"/>
    </row>
    <row r="466">
      <c r="A466" s="94"/>
      <c r="B466" s="95"/>
    </row>
    <row r="467">
      <c r="A467" s="94"/>
      <c r="B467" s="95"/>
    </row>
    <row r="468">
      <c r="A468" s="94"/>
      <c r="B468" s="95"/>
    </row>
    <row r="469">
      <c r="A469" s="94"/>
      <c r="B469" s="95"/>
    </row>
    <row r="470">
      <c r="A470" s="94"/>
      <c r="B470" s="95"/>
    </row>
    <row r="471">
      <c r="A471" s="94"/>
      <c r="B471" s="95"/>
    </row>
    <row r="472">
      <c r="A472" s="94"/>
      <c r="B472" s="95"/>
    </row>
    <row r="473">
      <c r="A473" s="94"/>
      <c r="B473" s="95"/>
    </row>
    <row r="474">
      <c r="A474" s="94"/>
      <c r="B474" s="95"/>
    </row>
    <row r="475">
      <c r="A475" s="94"/>
      <c r="B475" s="95"/>
    </row>
    <row r="476">
      <c r="A476" s="94"/>
      <c r="B476" s="95"/>
    </row>
    <row r="477">
      <c r="A477" s="94"/>
      <c r="B477" s="95"/>
    </row>
    <row r="478">
      <c r="A478" s="94"/>
      <c r="B478" s="95"/>
    </row>
    <row r="479">
      <c r="A479" s="94"/>
      <c r="B479" s="95"/>
    </row>
    <row r="480">
      <c r="A480" s="94"/>
      <c r="B480" s="95"/>
    </row>
    <row r="481">
      <c r="A481" s="94"/>
      <c r="B481" s="95"/>
    </row>
    <row r="482">
      <c r="A482" s="94"/>
      <c r="B482" s="95"/>
    </row>
    <row r="483">
      <c r="A483" s="94"/>
      <c r="B483" s="95"/>
    </row>
    <row r="484">
      <c r="A484" s="94"/>
      <c r="B484" s="95"/>
    </row>
    <row r="485">
      <c r="A485" s="94"/>
      <c r="B485" s="95"/>
    </row>
    <row r="486">
      <c r="A486" s="94"/>
      <c r="B486" s="95"/>
    </row>
    <row r="487">
      <c r="A487" s="94"/>
      <c r="B487" s="95"/>
    </row>
    <row r="488">
      <c r="A488" s="94"/>
      <c r="B488" s="95"/>
    </row>
    <row r="489">
      <c r="A489" s="94"/>
      <c r="B489" s="95"/>
    </row>
    <row r="490">
      <c r="A490" s="94"/>
      <c r="B490" s="95"/>
    </row>
    <row r="491">
      <c r="A491" s="94"/>
      <c r="B491" s="95"/>
    </row>
    <row r="492">
      <c r="A492" s="94"/>
      <c r="B492" s="95"/>
    </row>
    <row r="493">
      <c r="A493" s="94"/>
      <c r="B493" s="95"/>
    </row>
    <row r="494">
      <c r="A494" s="94"/>
      <c r="B494" s="95"/>
    </row>
    <row r="495">
      <c r="A495" s="94"/>
      <c r="B495" s="95"/>
    </row>
    <row r="496">
      <c r="A496" s="94"/>
      <c r="B496" s="95"/>
    </row>
    <row r="497">
      <c r="A497" s="94"/>
      <c r="B497" s="95"/>
    </row>
    <row r="498">
      <c r="A498" s="94"/>
      <c r="B498" s="95"/>
    </row>
    <row r="499">
      <c r="A499" s="94"/>
      <c r="B499" s="95"/>
    </row>
    <row r="500">
      <c r="A500" s="94"/>
      <c r="B500" s="95"/>
    </row>
    <row r="501">
      <c r="A501" s="94"/>
      <c r="B501" s="95"/>
    </row>
    <row r="502">
      <c r="A502" s="94"/>
      <c r="B502" s="95"/>
    </row>
    <row r="503">
      <c r="A503" s="94"/>
      <c r="B503" s="95"/>
    </row>
    <row r="504">
      <c r="A504" s="94"/>
      <c r="B504" s="95"/>
    </row>
    <row r="505">
      <c r="A505" s="94"/>
      <c r="B505" s="95"/>
    </row>
    <row r="506">
      <c r="A506" s="94"/>
      <c r="B506" s="95"/>
    </row>
    <row r="507">
      <c r="A507" s="94"/>
      <c r="B507" s="95"/>
    </row>
    <row r="508">
      <c r="A508" s="94"/>
      <c r="B508" s="95"/>
    </row>
    <row r="509">
      <c r="A509" s="94"/>
      <c r="B509" s="95"/>
    </row>
    <row r="510">
      <c r="A510" s="94"/>
      <c r="B510" s="95"/>
    </row>
    <row r="511">
      <c r="A511" s="94"/>
      <c r="B511" s="95"/>
    </row>
    <row r="512">
      <c r="A512" s="94"/>
      <c r="B512" s="95"/>
    </row>
    <row r="513">
      <c r="A513" s="94"/>
      <c r="B513" s="95"/>
    </row>
    <row r="514">
      <c r="A514" s="94"/>
      <c r="B514" s="95"/>
    </row>
    <row r="515">
      <c r="A515" s="94"/>
      <c r="B515" s="95"/>
    </row>
    <row r="516">
      <c r="A516" s="94"/>
      <c r="B516" s="95"/>
    </row>
    <row r="517">
      <c r="A517" s="94"/>
      <c r="B517" s="95"/>
    </row>
    <row r="518">
      <c r="A518" s="94"/>
      <c r="B518" s="95"/>
    </row>
    <row r="519">
      <c r="A519" s="94"/>
      <c r="B519" s="95"/>
    </row>
    <row r="520">
      <c r="A520" s="94"/>
      <c r="B520" s="95"/>
    </row>
    <row r="521">
      <c r="A521" s="94"/>
      <c r="B521" s="95"/>
    </row>
    <row r="522">
      <c r="A522" s="94"/>
      <c r="B522" s="95"/>
    </row>
    <row r="523">
      <c r="A523" s="94"/>
      <c r="B523" s="95"/>
    </row>
    <row r="524">
      <c r="A524" s="94"/>
      <c r="B524" s="95"/>
    </row>
    <row r="525">
      <c r="A525" s="94"/>
      <c r="B525" s="95"/>
    </row>
    <row r="526">
      <c r="A526" s="94"/>
      <c r="B526" s="95"/>
    </row>
    <row r="527">
      <c r="A527" s="94"/>
      <c r="B527" s="95"/>
    </row>
    <row r="528">
      <c r="A528" s="94"/>
      <c r="B528" s="95"/>
    </row>
    <row r="529">
      <c r="A529" s="94"/>
      <c r="B529" s="95"/>
    </row>
    <row r="530">
      <c r="A530" s="94"/>
      <c r="B530" s="95"/>
    </row>
    <row r="531">
      <c r="A531" s="94"/>
      <c r="B531" s="95"/>
    </row>
    <row r="532">
      <c r="A532" s="94"/>
      <c r="B532" s="95"/>
    </row>
    <row r="533">
      <c r="A533" s="94"/>
      <c r="B533" s="95"/>
    </row>
    <row r="534">
      <c r="A534" s="94"/>
      <c r="B534" s="95"/>
    </row>
    <row r="535">
      <c r="A535" s="94"/>
      <c r="B535" s="95"/>
    </row>
    <row r="536">
      <c r="A536" s="94"/>
      <c r="B536" s="95"/>
    </row>
    <row r="537">
      <c r="A537" s="94"/>
      <c r="B537" s="95"/>
    </row>
    <row r="538">
      <c r="A538" s="94"/>
      <c r="B538" s="95"/>
    </row>
    <row r="539">
      <c r="A539" s="94"/>
      <c r="B539" s="95"/>
    </row>
    <row r="540">
      <c r="A540" s="94"/>
      <c r="B540" s="95"/>
    </row>
    <row r="541">
      <c r="A541" s="94"/>
      <c r="B541" s="95"/>
    </row>
    <row r="542">
      <c r="A542" s="94"/>
      <c r="B542" s="95"/>
    </row>
    <row r="543">
      <c r="A543" s="94"/>
      <c r="B543" s="95"/>
    </row>
    <row r="544">
      <c r="A544" s="94"/>
      <c r="B544" s="95"/>
    </row>
    <row r="545">
      <c r="A545" s="94"/>
      <c r="B545" s="95"/>
    </row>
    <row r="546">
      <c r="A546" s="94"/>
      <c r="B546" s="95"/>
    </row>
    <row r="547">
      <c r="A547" s="94"/>
      <c r="B547" s="95"/>
    </row>
    <row r="548">
      <c r="A548" s="94"/>
      <c r="B548" s="95"/>
    </row>
    <row r="549">
      <c r="A549" s="94"/>
      <c r="B549" s="95"/>
    </row>
    <row r="550">
      <c r="A550" s="94"/>
      <c r="B550" s="95"/>
    </row>
    <row r="551">
      <c r="A551" s="94"/>
      <c r="B551" s="95"/>
    </row>
    <row r="552">
      <c r="A552" s="94"/>
      <c r="B552" s="95"/>
    </row>
    <row r="553">
      <c r="A553" s="94"/>
      <c r="B553" s="95"/>
    </row>
    <row r="554">
      <c r="A554" s="94"/>
      <c r="B554" s="95"/>
    </row>
    <row r="555">
      <c r="A555" s="94"/>
      <c r="B555" s="95"/>
    </row>
    <row r="556">
      <c r="A556" s="94"/>
      <c r="B556" s="95"/>
    </row>
    <row r="557">
      <c r="A557" s="94"/>
      <c r="B557" s="95"/>
    </row>
    <row r="558">
      <c r="A558" s="94"/>
      <c r="B558" s="95"/>
    </row>
    <row r="559">
      <c r="A559" s="94"/>
      <c r="B559" s="95"/>
    </row>
    <row r="560">
      <c r="A560" s="94"/>
      <c r="B560" s="95"/>
    </row>
    <row r="561">
      <c r="A561" s="94"/>
      <c r="B561" s="95"/>
    </row>
    <row r="562">
      <c r="A562" s="94"/>
      <c r="B562" s="95"/>
    </row>
    <row r="563">
      <c r="A563" s="94"/>
      <c r="B563" s="95"/>
    </row>
    <row r="564">
      <c r="A564" s="94"/>
      <c r="B564" s="95"/>
    </row>
    <row r="565">
      <c r="A565" s="94"/>
      <c r="B565" s="95"/>
    </row>
    <row r="566">
      <c r="A566" s="94"/>
      <c r="B566" s="95"/>
    </row>
    <row r="567">
      <c r="A567" s="94"/>
      <c r="B567" s="95"/>
    </row>
    <row r="568">
      <c r="A568" s="94"/>
      <c r="B568" s="95"/>
    </row>
    <row r="569">
      <c r="A569" s="94"/>
      <c r="B569" s="95"/>
    </row>
    <row r="570">
      <c r="A570" s="94"/>
      <c r="B570" s="95"/>
    </row>
    <row r="571">
      <c r="A571" s="94"/>
      <c r="B571" s="95"/>
    </row>
    <row r="572">
      <c r="A572" s="94"/>
      <c r="B572" s="95"/>
    </row>
    <row r="573">
      <c r="A573" s="94"/>
      <c r="B573" s="95"/>
    </row>
    <row r="574">
      <c r="A574" s="94"/>
      <c r="B574" s="95"/>
    </row>
    <row r="575">
      <c r="A575" s="94"/>
      <c r="B575" s="95"/>
    </row>
    <row r="576">
      <c r="A576" s="94"/>
      <c r="B576" s="95"/>
    </row>
    <row r="577">
      <c r="A577" s="94"/>
      <c r="B577" s="95"/>
    </row>
    <row r="578">
      <c r="A578" s="94"/>
      <c r="B578" s="95"/>
    </row>
    <row r="579">
      <c r="A579" s="94"/>
      <c r="B579" s="95"/>
    </row>
    <row r="580">
      <c r="A580" s="94"/>
      <c r="B580" s="95"/>
    </row>
    <row r="581">
      <c r="A581" s="94"/>
      <c r="B581" s="95"/>
    </row>
    <row r="582">
      <c r="A582" s="94"/>
      <c r="B582" s="95"/>
    </row>
    <row r="583">
      <c r="A583" s="94"/>
      <c r="B583" s="95"/>
    </row>
    <row r="584">
      <c r="A584" s="94"/>
      <c r="B584" s="95"/>
    </row>
    <row r="585">
      <c r="A585" s="94"/>
      <c r="B585" s="95"/>
    </row>
    <row r="586">
      <c r="A586" s="94"/>
      <c r="B586" s="95"/>
    </row>
    <row r="587">
      <c r="A587" s="94"/>
      <c r="B587" s="95"/>
    </row>
    <row r="588">
      <c r="A588" s="94"/>
      <c r="B588" s="95"/>
    </row>
    <row r="589">
      <c r="A589" s="94"/>
      <c r="B589" s="95"/>
    </row>
    <row r="590">
      <c r="A590" s="94"/>
      <c r="B590" s="95"/>
    </row>
    <row r="591">
      <c r="A591" s="94"/>
      <c r="B591" s="95"/>
    </row>
    <row r="592">
      <c r="A592" s="94"/>
      <c r="B592" s="95"/>
    </row>
    <row r="593">
      <c r="A593" s="94"/>
      <c r="B593" s="95"/>
    </row>
    <row r="594">
      <c r="A594" s="94"/>
      <c r="B594" s="95"/>
    </row>
    <row r="595">
      <c r="A595" s="94"/>
      <c r="B595" s="95"/>
    </row>
    <row r="596">
      <c r="A596" s="94"/>
      <c r="B596" s="95"/>
    </row>
    <row r="597">
      <c r="A597" s="94"/>
      <c r="B597" s="95"/>
    </row>
    <row r="598">
      <c r="A598" s="94"/>
      <c r="B598" s="95"/>
    </row>
    <row r="599">
      <c r="A599" s="94"/>
      <c r="B599" s="95"/>
    </row>
    <row r="600">
      <c r="A600" s="94"/>
      <c r="B600" s="95"/>
    </row>
    <row r="601">
      <c r="A601" s="94"/>
      <c r="B601" s="95"/>
    </row>
    <row r="602">
      <c r="A602" s="94"/>
      <c r="B602" s="95"/>
    </row>
    <row r="603">
      <c r="A603" s="94"/>
      <c r="B603" s="95"/>
    </row>
    <row r="604">
      <c r="A604" s="94"/>
      <c r="B604" s="95"/>
    </row>
    <row r="605">
      <c r="A605" s="94"/>
      <c r="B605" s="95"/>
    </row>
    <row r="606">
      <c r="A606" s="94"/>
      <c r="B606" s="95"/>
    </row>
    <row r="607">
      <c r="A607" s="94"/>
      <c r="B607" s="95"/>
    </row>
    <row r="608">
      <c r="A608" s="94"/>
      <c r="B608" s="95"/>
    </row>
    <row r="609">
      <c r="A609" s="94"/>
      <c r="B609" s="95"/>
    </row>
    <row r="610">
      <c r="A610" s="94"/>
      <c r="B610" s="95"/>
    </row>
    <row r="611">
      <c r="A611" s="94"/>
      <c r="B611" s="95"/>
    </row>
    <row r="612">
      <c r="A612" s="94"/>
      <c r="B612" s="95"/>
    </row>
    <row r="613">
      <c r="A613" s="94"/>
      <c r="B613" s="95"/>
    </row>
    <row r="614">
      <c r="A614" s="94"/>
      <c r="B614" s="95"/>
    </row>
    <row r="615">
      <c r="A615" s="94"/>
      <c r="B615" s="95"/>
    </row>
    <row r="616">
      <c r="A616" s="94"/>
      <c r="B616" s="95"/>
    </row>
    <row r="617">
      <c r="A617" s="94"/>
      <c r="B617" s="95"/>
    </row>
    <row r="618">
      <c r="A618" s="94"/>
      <c r="B618" s="95"/>
    </row>
    <row r="619">
      <c r="A619" s="94"/>
      <c r="B619" s="95"/>
    </row>
    <row r="620">
      <c r="A620" s="94"/>
      <c r="B620" s="95"/>
    </row>
    <row r="621">
      <c r="A621" s="94"/>
      <c r="B621" s="95"/>
    </row>
    <row r="622">
      <c r="A622" s="94"/>
      <c r="B622" s="95"/>
    </row>
    <row r="623">
      <c r="A623" s="94"/>
      <c r="B623" s="95"/>
    </row>
    <row r="624">
      <c r="A624" s="94"/>
      <c r="B624" s="95"/>
    </row>
    <row r="625">
      <c r="A625" s="94"/>
      <c r="B625" s="95"/>
    </row>
    <row r="626">
      <c r="A626" s="94"/>
      <c r="B626" s="95"/>
    </row>
    <row r="627">
      <c r="A627" s="94"/>
      <c r="B627" s="95"/>
    </row>
    <row r="628">
      <c r="A628" s="94"/>
      <c r="B628" s="95"/>
    </row>
    <row r="629">
      <c r="A629" s="94"/>
      <c r="B629" s="95"/>
    </row>
    <row r="630">
      <c r="A630" s="94"/>
      <c r="B630" s="95"/>
    </row>
    <row r="631">
      <c r="A631" s="94"/>
      <c r="B631" s="95"/>
    </row>
    <row r="632">
      <c r="A632" s="94"/>
      <c r="B632" s="95"/>
    </row>
    <row r="633">
      <c r="A633" s="94"/>
      <c r="B633" s="95"/>
    </row>
    <row r="634">
      <c r="A634" s="94"/>
      <c r="B634" s="95"/>
    </row>
    <row r="635">
      <c r="A635" s="94"/>
      <c r="B635" s="95"/>
    </row>
    <row r="636">
      <c r="A636" s="94"/>
      <c r="B636" s="95"/>
    </row>
    <row r="637">
      <c r="A637" s="94"/>
      <c r="B637" s="95"/>
    </row>
    <row r="638">
      <c r="A638" s="94"/>
      <c r="B638" s="95"/>
    </row>
    <row r="639">
      <c r="A639" s="94"/>
      <c r="B639" s="95"/>
    </row>
    <row r="640">
      <c r="A640" s="94"/>
      <c r="B640" s="95"/>
    </row>
    <row r="641">
      <c r="A641" s="94"/>
      <c r="B641" s="95"/>
    </row>
    <row r="642">
      <c r="A642" s="94"/>
      <c r="B642" s="95"/>
    </row>
    <row r="643">
      <c r="A643" s="94"/>
      <c r="B643" s="95"/>
    </row>
    <row r="644">
      <c r="A644" s="94"/>
      <c r="B644" s="95"/>
    </row>
    <row r="645">
      <c r="A645" s="94"/>
      <c r="B645" s="95"/>
    </row>
    <row r="646">
      <c r="A646" s="94"/>
      <c r="B646" s="95"/>
    </row>
    <row r="647">
      <c r="A647" s="94"/>
      <c r="B647" s="95"/>
    </row>
    <row r="648">
      <c r="A648" s="94"/>
      <c r="B648" s="95"/>
    </row>
    <row r="649">
      <c r="A649" s="94"/>
      <c r="B649" s="95"/>
    </row>
    <row r="650">
      <c r="A650" s="94"/>
      <c r="B650" s="95"/>
    </row>
    <row r="651">
      <c r="A651" s="94"/>
      <c r="B651" s="95"/>
    </row>
    <row r="652">
      <c r="A652" s="94"/>
      <c r="B652" s="95"/>
    </row>
    <row r="653">
      <c r="A653" s="94"/>
      <c r="B653" s="95"/>
    </row>
    <row r="654">
      <c r="A654" s="94"/>
      <c r="B654" s="95"/>
    </row>
    <row r="655">
      <c r="A655" s="94"/>
      <c r="B655" s="95"/>
    </row>
    <row r="656">
      <c r="A656" s="94"/>
      <c r="B656" s="95"/>
    </row>
    <row r="657">
      <c r="A657" s="94"/>
      <c r="B657" s="95"/>
    </row>
    <row r="658">
      <c r="A658" s="94"/>
      <c r="B658" s="95"/>
    </row>
    <row r="659">
      <c r="A659" s="94"/>
      <c r="B659" s="95"/>
    </row>
    <row r="660">
      <c r="A660" s="94"/>
      <c r="B660" s="95"/>
    </row>
    <row r="661">
      <c r="A661" s="94"/>
      <c r="B661" s="95"/>
    </row>
    <row r="662">
      <c r="A662" s="94"/>
      <c r="B662" s="95"/>
    </row>
    <row r="663">
      <c r="A663" s="94"/>
      <c r="B663" s="95"/>
    </row>
    <row r="664">
      <c r="A664" s="94"/>
      <c r="B664" s="95"/>
    </row>
    <row r="665">
      <c r="A665" s="94"/>
      <c r="B665" s="95"/>
    </row>
    <row r="666">
      <c r="A666" s="94"/>
      <c r="B666" s="95"/>
    </row>
    <row r="667">
      <c r="A667" s="94"/>
      <c r="B667" s="95"/>
    </row>
    <row r="668">
      <c r="A668" s="94"/>
      <c r="B668" s="95"/>
    </row>
    <row r="669">
      <c r="A669" s="94"/>
      <c r="B669" s="95"/>
    </row>
    <row r="670">
      <c r="A670" s="94"/>
      <c r="B670" s="95"/>
    </row>
    <row r="671">
      <c r="A671" s="94"/>
      <c r="B671" s="95"/>
    </row>
    <row r="672">
      <c r="A672" s="94"/>
      <c r="B672" s="95"/>
    </row>
    <row r="673">
      <c r="A673" s="94"/>
      <c r="B673" s="95"/>
    </row>
    <row r="674">
      <c r="A674" s="94"/>
      <c r="B674" s="95"/>
    </row>
    <row r="675">
      <c r="A675" s="94"/>
      <c r="B675" s="95"/>
    </row>
    <row r="676">
      <c r="A676" s="94"/>
      <c r="B676" s="95"/>
    </row>
    <row r="677">
      <c r="A677" s="94"/>
      <c r="B677" s="95"/>
    </row>
    <row r="678">
      <c r="A678" s="94"/>
      <c r="B678" s="95"/>
    </row>
    <row r="679">
      <c r="A679" s="94"/>
      <c r="B679" s="95"/>
    </row>
    <row r="680">
      <c r="A680" s="94"/>
      <c r="B680" s="95"/>
    </row>
    <row r="681">
      <c r="A681" s="94"/>
      <c r="B681" s="95"/>
    </row>
    <row r="682">
      <c r="A682" s="94"/>
      <c r="B682" s="95"/>
    </row>
    <row r="683">
      <c r="A683" s="94"/>
      <c r="B683" s="95"/>
    </row>
    <row r="684">
      <c r="A684" s="94"/>
      <c r="B684" s="95"/>
    </row>
    <row r="685">
      <c r="A685" s="94"/>
      <c r="B685" s="95"/>
    </row>
    <row r="686">
      <c r="A686" s="94"/>
      <c r="B686" s="95"/>
    </row>
    <row r="687">
      <c r="A687" s="94"/>
      <c r="B687" s="95"/>
    </row>
    <row r="688">
      <c r="A688" s="94"/>
      <c r="B688" s="95"/>
    </row>
    <row r="689">
      <c r="A689" s="94"/>
      <c r="B689" s="95"/>
    </row>
    <row r="690">
      <c r="A690" s="94"/>
      <c r="B690" s="95"/>
    </row>
    <row r="691">
      <c r="A691" s="94"/>
      <c r="B691" s="95"/>
    </row>
    <row r="692">
      <c r="A692" s="94"/>
      <c r="B692" s="95"/>
    </row>
    <row r="693">
      <c r="A693" s="94"/>
      <c r="B693" s="95"/>
    </row>
    <row r="694">
      <c r="A694" s="94"/>
      <c r="B694" s="95"/>
    </row>
    <row r="695">
      <c r="A695" s="94"/>
      <c r="B695" s="95"/>
    </row>
    <row r="696">
      <c r="A696" s="94"/>
      <c r="B696" s="95"/>
    </row>
    <row r="697">
      <c r="A697" s="94"/>
      <c r="B697" s="95"/>
    </row>
    <row r="698">
      <c r="A698" s="94"/>
      <c r="B698" s="95"/>
    </row>
    <row r="699">
      <c r="A699" s="94"/>
      <c r="B699" s="95"/>
    </row>
    <row r="700">
      <c r="A700" s="94"/>
      <c r="B700" s="95"/>
    </row>
    <row r="701">
      <c r="A701" s="94"/>
      <c r="B701" s="95"/>
    </row>
    <row r="702">
      <c r="A702" s="94"/>
      <c r="B702" s="95"/>
    </row>
    <row r="703">
      <c r="A703" s="94"/>
      <c r="B703" s="95"/>
    </row>
    <row r="704">
      <c r="A704" s="94"/>
      <c r="B704" s="95"/>
    </row>
    <row r="705">
      <c r="A705" s="94"/>
      <c r="B705" s="95"/>
    </row>
    <row r="706">
      <c r="A706" s="94"/>
      <c r="B706" s="95"/>
    </row>
    <row r="707">
      <c r="A707" s="94"/>
      <c r="B707" s="95"/>
    </row>
    <row r="708">
      <c r="A708" s="94"/>
      <c r="B708" s="95"/>
    </row>
    <row r="709">
      <c r="A709" s="94"/>
      <c r="B709" s="95"/>
    </row>
    <row r="710">
      <c r="A710" s="94"/>
      <c r="B710" s="95"/>
    </row>
    <row r="711">
      <c r="A711" s="94"/>
      <c r="B711" s="95"/>
    </row>
    <row r="712">
      <c r="A712" s="94"/>
      <c r="B712" s="95"/>
    </row>
    <row r="713">
      <c r="A713" s="94"/>
      <c r="B713" s="95"/>
    </row>
    <row r="714">
      <c r="A714" s="94"/>
      <c r="B714" s="95"/>
    </row>
    <row r="715">
      <c r="A715" s="94"/>
      <c r="B715" s="95"/>
    </row>
    <row r="716">
      <c r="A716" s="94"/>
      <c r="B716" s="95"/>
    </row>
    <row r="717">
      <c r="A717" s="94"/>
      <c r="B717" s="95"/>
    </row>
    <row r="718">
      <c r="A718" s="94"/>
      <c r="B718" s="95"/>
    </row>
    <row r="719">
      <c r="A719" s="94"/>
      <c r="B719" s="95"/>
    </row>
    <row r="720">
      <c r="A720" s="94"/>
      <c r="B720" s="95"/>
    </row>
    <row r="721">
      <c r="A721" s="94"/>
      <c r="B721" s="95"/>
    </row>
    <row r="722">
      <c r="A722" s="94"/>
      <c r="B722" s="95"/>
    </row>
    <row r="723">
      <c r="A723" s="94"/>
      <c r="B723" s="95"/>
    </row>
    <row r="724">
      <c r="A724" s="94"/>
      <c r="B724" s="95"/>
    </row>
    <row r="725">
      <c r="A725" s="94"/>
      <c r="B725" s="95"/>
    </row>
    <row r="726">
      <c r="A726" s="94"/>
      <c r="B726" s="95"/>
    </row>
    <row r="727">
      <c r="A727" s="94"/>
      <c r="B727" s="95"/>
    </row>
    <row r="728">
      <c r="A728" s="94"/>
      <c r="B728" s="95"/>
    </row>
    <row r="729">
      <c r="A729" s="94"/>
      <c r="B729" s="95"/>
    </row>
    <row r="730">
      <c r="A730" s="94"/>
      <c r="B730" s="95"/>
    </row>
    <row r="731">
      <c r="A731" s="94"/>
      <c r="B731" s="95"/>
    </row>
    <row r="732">
      <c r="A732" s="94"/>
      <c r="B732" s="95"/>
    </row>
    <row r="733">
      <c r="A733" s="94"/>
      <c r="B733" s="95"/>
    </row>
    <row r="734">
      <c r="A734" s="94"/>
      <c r="B734" s="95"/>
    </row>
    <row r="735">
      <c r="A735" s="94"/>
      <c r="B735" s="95"/>
    </row>
    <row r="736">
      <c r="A736" s="94"/>
      <c r="B736" s="95"/>
    </row>
    <row r="737">
      <c r="A737" s="94"/>
      <c r="B737" s="95"/>
    </row>
    <row r="738">
      <c r="A738" s="94"/>
      <c r="B738" s="95"/>
    </row>
    <row r="739">
      <c r="A739" s="94"/>
      <c r="B739" s="95"/>
    </row>
    <row r="740">
      <c r="A740" s="94"/>
      <c r="B740" s="95"/>
    </row>
    <row r="741">
      <c r="A741" s="94"/>
      <c r="B741" s="95"/>
    </row>
    <row r="742">
      <c r="A742" s="94"/>
      <c r="B742" s="95"/>
    </row>
    <row r="743">
      <c r="A743" s="94"/>
      <c r="B743" s="95"/>
    </row>
    <row r="744">
      <c r="A744" s="94"/>
      <c r="B744" s="95"/>
    </row>
    <row r="745">
      <c r="A745" s="94"/>
      <c r="B745" s="95"/>
    </row>
    <row r="746">
      <c r="A746" s="94"/>
      <c r="B746" s="95"/>
    </row>
    <row r="747">
      <c r="A747" s="94"/>
      <c r="B747" s="95"/>
    </row>
    <row r="748">
      <c r="A748" s="94"/>
      <c r="B748" s="95"/>
    </row>
    <row r="749">
      <c r="A749" s="94"/>
      <c r="B749" s="95"/>
    </row>
    <row r="750">
      <c r="A750" s="94"/>
      <c r="B750" s="95"/>
    </row>
    <row r="751">
      <c r="A751" s="94"/>
      <c r="B751" s="95"/>
    </row>
    <row r="752">
      <c r="A752" s="94"/>
      <c r="B752" s="95"/>
    </row>
    <row r="753">
      <c r="A753" s="94"/>
      <c r="B753" s="95"/>
    </row>
    <row r="754">
      <c r="A754" s="94"/>
      <c r="B754" s="95"/>
    </row>
    <row r="755">
      <c r="A755" s="94"/>
      <c r="B755" s="95"/>
    </row>
    <row r="756">
      <c r="A756" s="94"/>
      <c r="B756" s="95"/>
    </row>
    <row r="757">
      <c r="A757" s="94"/>
      <c r="B757" s="95"/>
    </row>
    <row r="758">
      <c r="A758" s="94"/>
      <c r="B758" s="95"/>
    </row>
    <row r="759">
      <c r="A759" s="94"/>
      <c r="B759" s="95"/>
    </row>
    <row r="760">
      <c r="A760" s="94"/>
      <c r="B760" s="95"/>
    </row>
    <row r="761">
      <c r="A761" s="94"/>
      <c r="B761" s="95"/>
    </row>
    <row r="762">
      <c r="A762" s="94"/>
      <c r="B762" s="95"/>
    </row>
    <row r="763">
      <c r="A763" s="94"/>
      <c r="B763" s="95"/>
    </row>
    <row r="764">
      <c r="A764" s="94"/>
      <c r="B764" s="95"/>
    </row>
    <row r="765">
      <c r="A765" s="94"/>
      <c r="B765" s="95"/>
    </row>
    <row r="766">
      <c r="A766" s="94"/>
      <c r="B766" s="95"/>
    </row>
    <row r="767">
      <c r="A767" s="94"/>
      <c r="B767" s="95"/>
    </row>
    <row r="768">
      <c r="A768" s="94"/>
      <c r="B768" s="95"/>
    </row>
    <row r="769">
      <c r="A769" s="94"/>
      <c r="B769" s="95"/>
    </row>
    <row r="770">
      <c r="A770" s="94"/>
      <c r="B770" s="95"/>
    </row>
    <row r="771">
      <c r="A771" s="94"/>
      <c r="B771" s="95"/>
    </row>
    <row r="772">
      <c r="A772" s="94"/>
      <c r="B772" s="95"/>
    </row>
    <row r="773">
      <c r="A773" s="94"/>
      <c r="B773" s="95"/>
    </row>
    <row r="774">
      <c r="A774" s="94"/>
      <c r="B774" s="95"/>
    </row>
    <row r="775">
      <c r="A775" s="94"/>
      <c r="B775" s="95"/>
    </row>
    <row r="776">
      <c r="A776" s="94"/>
      <c r="B776" s="95"/>
    </row>
    <row r="777">
      <c r="A777" s="94"/>
      <c r="B777" s="95"/>
    </row>
    <row r="778">
      <c r="A778" s="94"/>
      <c r="B778" s="95"/>
    </row>
    <row r="779">
      <c r="A779" s="94"/>
      <c r="B779" s="95"/>
    </row>
    <row r="780">
      <c r="A780" s="94"/>
      <c r="B780" s="95"/>
    </row>
    <row r="781">
      <c r="A781" s="94"/>
      <c r="B781" s="95"/>
    </row>
    <row r="782">
      <c r="A782" s="94"/>
      <c r="B782" s="95"/>
    </row>
    <row r="783">
      <c r="A783" s="94"/>
      <c r="B783" s="95"/>
    </row>
    <row r="784">
      <c r="A784" s="94"/>
      <c r="B784" s="95"/>
    </row>
    <row r="785">
      <c r="A785" s="94"/>
      <c r="B785" s="95"/>
    </row>
    <row r="786">
      <c r="A786" s="94"/>
      <c r="B786" s="95"/>
    </row>
    <row r="787">
      <c r="A787" s="94"/>
      <c r="B787" s="95"/>
    </row>
    <row r="788">
      <c r="A788" s="94"/>
      <c r="B788" s="95"/>
    </row>
    <row r="789">
      <c r="A789" s="94"/>
      <c r="B789" s="95"/>
    </row>
    <row r="790">
      <c r="A790" s="94"/>
      <c r="B790" s="95"/>
    </row>
    <row r="791">
      <c r="A791" s="94"/>
      <c r="B791" s="95"/>
    </row>
    <row r="792">
      <c r="A792" s="94"/>
      <c r="B792" s="95"/>
    </row>
    <row r="793">
      <c r="A793" s="94"/>
      <c r="B793" s="95"/>
    </row>
    <row r="794">
      <c r="A794" s="94"/>
      <c r="B794" s="95"/>
    </row>
    <row r="795">
      <c r="A795" s="94"/>
      <c r="B795" s="95"/>
    </row>
    <row r="796">
      <c r="A796" s="94"/>
      <c r="B796" s="95"/>
    </row>
    <row r="797">
      <c r="A797" s="94"/>
      <c r="B797" s="95"/>
    </row>
    <row r="798">
      <c r="A798" s="94"/>
      <c r="B798" s="95"/>
    </row>
    <row r="799">
      <c r="A799" s="94"/>
      <c r="B799" s="95"/>
    </row>
    <row r="800">
      <c r="A800" s="94"/>
      <c r="B800" s="95"/>
    </row>
    <row r="801">
      <c r="A801" s="94"/>
      <c r="B801" s="95"/>
    </row>
    <row r="802">
      <c r="A802" s="94"/>
      <c r="B802" s="95"/>
    </row>
    <row r="803">
      <c r="A803" s="94"/>
      <c r="B803" s="95"/>
    </row>
    <row r="804">
      <c r="A804" s="94"/>
      <c r="B804" s="95"/>
    </row>
    <row r="805">
      <c r="A805" s="94"/>
      <c r="B805" s="95"/>
    </row>
    <row r="806">
      <c r="A806" s="94"/>
      <c r="B806" s="95"/>
    </row>
    <row r="807">
      <c r="A807" s="94"/>
      <c r="B807" s="95"/>
    </row>
    <row r="808">
      <c r="A808" s="94"/>
      <c r="B808" s="95"/>
    </row>
    <row r="809">
      <c r="A809" s="94"/>
      <c r="B809" s="95"/>
    </row>
    <row r="810">
      <c r="A810" s="94"/>
      <c r="B810" s="95"/>
    </row>
    <row r="811">
      <c r="A811" s="94"/>
      <c r="B811" s="95"/>
    </row>
    <row r="812">
      <c r="A812" s="94"/>
      <c r="B812" s="95"/>
    </row>
    <row r="813">
      <c r="A813" s="94"/>
      <c r="B813" s="95"/>
    </row>
    <row r="814">
      <c r="A814" s="94"/>
      <c r="B814" s="95"/>
    </row>
    <row r="815">
      <c r="A815" s="94"/>
      <c r="B815" s="95"/>
    </row>
    <row r="816">
      <c r="A816" s="94"/>
      <c r="B816" s="95"/>
    </row>
    <row r="817">
      <c r="A817" s="94"/>
      <c r="B817" s="95"/>
    </row>
    <row r="818">
      <c r="A818" s="94"/>
      <c r="B818" s="95"/>
    </row>
    <row r="819">
      <c r="A819" s="94"/>
      <c r="B819" s="95"/>
    </row>
    <row r="820">
      <c r="A820" s="94"/>
      <c r="B820" s="95"/>
    </row>
    <row r="821">
      <c r="A821" s="94"/>
      <c r="B821" s="95"/>
    </row>
    <row r="822">
      <c r="A822" s="94"/>
      <c r="B822" s="95"/>
    </row>
    <row r="823">
      <c r="A823" s="94"/>
      <c r="B823" s="95"/>
    </row>
    <row r="824">
      <c r="A824" s="94"/>
      <c r="B824" s="95"/>
    </row>
    <row r="825">
      <c r="A825" s="94"/>
      <c r="B825" s="95"/>
    </row>
    <row r="826">
      <c r="A826" s="94"/>
      <c r="B826" s="95"/>
    </row>
    <row r="827">
      <c r="A827" s="94"/>
      <c r="B827" s="95"/>
    </row>
    <row r="828">
      <c r="A828" s="94"/>
      <c r="B828" s="95"/>
    </row>
    <row r="829">
      <c r="A829" s="94"/>
      <c r="B829" s="95"/>
    </row>
    <row r="830">
      <c r="A830" s="94"/>
      <c r="B830" s="95"/>
    </row>
    <row r="831">
      <c r="A831" s="94"/>
      <c r="B831" s="95"/>
    </row>
    <row r="832">
      <c r="A832" s="94"/>
      <c r="B832" s="95"/>
    </row>
    <row r="833">
      <c r="A833" s="94"/>
      <c r="B833" s="95"/>
    </row>
    <row r="834">
      <c r="A834" s="94"/>
      <c r="B834" s="95"/>
    </row>
    <row r="835">
      <c r="A835" s="94"/>
      <c r="B835" s="95"/>
    </row>
    <row r="836">
      <c r="A836" s="94"/>
      <c r="B836" s="95"/>
    </row>
    <row r="837">
      <c r="A837" s="94"/>
      <c r="B837" s="95"/>
    </row>
    <row r="838">
      <c r="A838" s="94"/>
      <c r="B838" s="95"/>
    </row>
    <row r="839">
      <c r="A839" s="94"/>
      <c r="B839" s="95"/>
    </row>
    <row r="840">
      <c r="A840" s="94"/>
      <c r="B840" s="95"/>
    </row>
    <row r="841">
      <c r="A841" s="94"/>
      <c r="B841" s="95"/>
    </row>
    <row r="842">
      <c r="A842" s="94"/>
      <c r="B842" s="95"/>
    </row>
    <row r="843">
      <c r="A843" s="94"/>
      <c r="B843" s="95"/>
    </row>
    <row r="844">
      <c r="A844" s="94"/>
      <c r="B844" s="95"/>
    </row>
    <row r="845">
      <c r="A845" s="94"/>
      <c r="B845" s="95"/>
    </row>
    <row r="846">
      <c r="A846" s="94"/>
      <c r="B846" s="95"/>
    </row>
    <row r="847">
      <c r="A847" s="94"/>
      <c r="B847" s="95"/>
    </row>
    <row r="848">
      <c r="A848" s="94"/>
      <c r="B848" s="95"/>
    </row>
    <row r="849">
      <c r="A849" s="94"/>
      <c r="B849" s="95"/>
    </row>
    <row r="850">
      <c r="A850" s="94"/>
      <c r="B850" s="95"/>
    </row>
    <row r="851">
      <c r="A851" s="94"/>
      <c r="B851" s="95"/>
    </row>
    <row r="852">
      <c r="A852" s="94"/>
      <c r="B852" s="95"/>
    </row>
    <row r="853">
      <c r="A853" s="94"/>
      <c r="B853" s="95"/>
    </row>
    <row r="854">
      <c r="A854" s="94"/>
      <c r="B854" s="95"/>
    </row>
    <row r="855">
      <c r="A855" s="94"/>
      <c r="B855" s="95"/>
    </row>
    <row r="856">
      <c r="A856" s="94"/>
      <c r="B856" s="95"/>
    </row>
    <row r="857">
      <c r="A857" s="94"/>
      <c r="B857" s="95"/>
    </row>
    <row r="858">
      <c r="A858" s="94"/>
      <c r="B858" s="95"/>
    </row>
    <row r="859">
      <c r="A859" s="94"/>
      <c r="B859" s="95"/>
    </row>
    <row r="860">
      <c r="A860" s="94"/>
      <c r="B860" s="95"/>
    </row>
    <row r="861">
      <c r="A861" s="94"/>
      <c r="B861" s="95"/>
    </row>
    <row r="862">
      <c r="A862" s="94"/>
      <c r="B862" s="95"/>
    </row>
    <row r="863">
      <c r="A863" s="94"/>
      <c r="B863" s="95"/>
    </row>
    <row r="864">
      <c r="A864" s="94"/>
      <c r="B864" s="95"/>
    </row>
    <row r="865">
      <c r="A865" s="94"/>
      <c r="B865" s="95"/>
    </row>
    <row r="866">
      <c r="A866" s="94"/>
      <c r="B866" s="95"/>
    </row>
    <row r="867">
      <c r="A867" s="94"/>
      <c r="B867" s="95"/>
    </row>
    <row r="868">
      <c r="A868" s="94"/>
      <c r="B868" s="95"/>
    </row>
    <row r="869">
      <c r="A869" s="94"/>
      <c r="B869" s="95"/>
    </row>
    <row r="870">
      <c r="A870" s="94"/>
      <c r="B870" s="95"/>
    </row>
    <row r="871">
      <c r="A871" s="94"/>
      <c r="B871" s="95"/>
    </row>
    <row r="872">
      <c r="A872" s="94"/>
      <c r="B872" s="95"/>
    </row>
    <row r="873">
      <c r="A873" s="94"/>
      <c r="B873" s="95"/>
    </row>
    <row r="874">
      <c r="A874" s="94"/>
      <c r="B874" s="95"/>
    </row>
    <row r="875">
      <c r="A875" s="94"/>
      <c r="B875" s="95"/>
    </row>
    <row r="876">
      <c r="A876" s="94"/>
      <c r="B876" s="95"/>
    </row>
    <row r="877">
      <c r="A877" s="94"/>
      <c r="B877" s="95"/>
    </row>
    <row r="878">
      <c r="A878" s="94"/>
      <c r="B878" s="95"/>
    </row>
    <row r="879">
      <c r="A879" s="94"/>
      <c r="B879" s="95"/>
    </row>
    <row r="880">
      <c r="A880" s="94"/>
      <c r="B880" s="95"/>
    </row>
    <row r="881">
      <c r="A881" s="94"/>
      <c r="B881" s="95"/>
    </row>
    <row r="882">
      <c r="A882" s="94"/>
      <c r="B882" s="95"/>
    </row>
    <row r="883">
      <c r="A883" s="94"/>
      <c r="B883" s="95"/>
    </row>
    <row r="884">
      <c r="A884" s="94"/>
      <c r="B884" s="95"/>
    </row>
    <row r="885">
      <c r="A885" s="94"/>
      <c r="B885" s="95"/>
    </row>
    <row r="886">
      <c r="A886" s="94"/>
      <c r="B886" s="95"/>
    </row>
    <row r="887">
      <c r="A887" s="94"/>
      <c r="B887" s="95"/>
    </row>
    <row r="888">
      <c r="A888" s="94"/>
      <c r="B888" s="95"/>
    </row>
    <row r="889">
      <c r="A889" s="94"/>
      <c r="B889" s="95"/>
    </row>
    <row r="890">
      <c r="A890" s="94"/>
      <c r="B890" s="95"/>
    </row>
    <row r="891">
      <c r="A891" s="94"/>
      <c r="B891" s="95"/>
    </row>
    <row r="892">
      <c r="A892" s="94"/>
      <c r="B892" s="95"/>
    </row>
    <row r="893">
      <c r="A893" s="94"/>
      <c r="B893" s="95"/>
    </row>
    <row r="894">
      <c r="A894" s="94"/>
      <c r="B894" s="95"/>
    </row>
    <row r="895">
      <c r="A895" s="94"/>
      <c r="B895" s="95"/>
    </row>
    <row r="896">
      <c r="A896" s="94"/>
      <c r="B896" s="95"/>
    </row>
    <row r="897">
      <c r="A897" s="94"/>
      <c r="B897" s="95"/>
    </row>
    <row r="898">
      <c r="A898" s="94"/>
      <c r="B898" s="95"/>
    </row>
    <row r="899">
      <c r="A899" s="94"/>
      <c r="B899" s="95"/>
    </row>
    <row r="900">
      <c r="A900" s="94"/>
      <c r="B900" s="95"/>
    </row>
    <row r="901">
      <c r="A901" s="94"/>
      <c r="B901" s="95"/>
    </row>
    <row r="902">
      <c r="A902" s="94"/>
      <c r="B902" s="95"/>
    </row>
    <row r="903">
      <c r="A903" s="94"/>
      <c r="B903" s="95"/>
    </row>
    <row r="904">
      <c r="A904" s="94"/>
      <c r="B904" s="95"/>
    </row>
    <row r="905">
      <c r="A905" s="94"/>
      <c r="B905" s="95"/>
    </row>
    <row r="906">
      <c r="A906" s="94"/>
      <c r="B906" s="95"/>
    </row>
    <row r="907">
      <c r="A907" s="94"/>
      <c r="B907" s="95"/>
    </row>
    <row r="908">
      <c r="A908" s="94"/>
      <c r="B908" s="95"/>
    </row>
    <row r="909">
      <c r="A909" s="94"/>
      <c r="B909" s="95"/>
    </row>
    <row r="910">
      <c r="A910" s="94"/>
      <c r="B910" s="95"/>
    </row>
    <row r="911">
      <c r="A911" s="94"/>
      <c r="B911" s="95"/>
    </row>
    <row r="912">
      <c r="A912" s="94"/>
      <c r="B912" s="95"/>
    </row>
    <row r="913">
      <c r="A913" s="94"/>
      <c r="B913" s="95"/>
    </row>
    <row r="914">
      <c r="A914" s="94"/>
      <c r="B914" s="95"/>
    </row>
    <row r="915">
      <c r="A915" s="94"/>
      <c r="B915" s="95"/>
    </row>
    <row r="916">
      <c r="A916" s="94"/>
      <c r="B916" s="95"/>
    </row>
    <row r="917">
      <c r="A917" s="94"/>
      <c r="B917" s="95"/>
    </row>
    <row r="918">
      <c r="A918" s="94"/>
      <c r="B918" s="95"/>
    </row>
    <row r="919">
      <c r="A919" s="94"/>
      <c r="B919" s="95"/>
    </row>
    <row r="920">
      <c r="A920" s="94"/>
      <c r="B920" s="95"/>
    </row>
    <row r="921">
      <c r="A921" s="94"/>
      <c r="B921" s="95"/>
    </row>
    <row r="922">
      <c r="A922" s="94"/>
      <c r="B922" s="95"/>
    </row>
    <row r="923">
      <c r="A923" s="94"/>
      <c r="B923" s="95"/>
    </row>
    <row r="924">
      <c r="A924" s="94"/>
      <c r="B924" s="95"/>
    </row>
    <row r="925">
      <c r="A925" s="94"/>
      <c r="B925" s="95"/>
    </row>
    <row r="926">
      <c r="A926" s="94"/>
      <c r="B926" s="95"/>
    </row>
    <row r="927">
      <c r="A927" s="94"/>
      <c r="B927" s="95"/>
    </row>
    <row r="928">
      <c r="A928" s="94"/>
      <c r="B928" s="95"/>
    </row>
    <row r="929">
      <c r="A929" s="94"/>
      <c r="B929" s="95"/>
    </row>
    <row r="930">
      <c r="A930" s="94"/>
      <c r="B930" s="95"/>
    </row>
    <row r="931">
      <c r="A931" s="94"/>
      <c r="B931" s="95"/>
    </row>
    <row r="932">
      <c r="A932" s="94"/>
      <c r="B932" s="95"/>
    </row>
    <row r="933">
      <c r="A933" s="94"/>
      <c r="B933" s="95"/>
    </row>
    <row r="934">
      <c r="A934" s="94"/>
      <c r="B934" s="95"/>
    </row>
    <row r="935">
      <c r="A935" s="94"/>
      <c r="B935" s="95"/>
    </row>
    <row r="936">
      <c r="A936" s="94"/>
      <c r="B936" s="95"/>
    </row>
    <row r="937">
      <c r="A937" s="94"/>
      <c r="B937" s="95"/>
    </row>
    <row r="938">
      <c r="A938" s="94"/>
      <c r="B938" s="95"/>
    </row>
    <row r="939">
      <c r="A939" s="94"/>
      <c r="B939" s="95"/>
    </row>
    <row r="940">
      <c r="A940" s="94"/>
      <c r="B940" s="95"/>
    </row>
    <row r="941">
      <c r="A941" s="94"/>
      <c r="B941" s="95"/>
    </row>
    <row r="942">
      <c r="A942" s="94"/>
      <c r="B942" s="95"/>
    </row>
    <row r="943">
      <c r="A943" s="94"/>
      <c r="B943" s="95"/>
    </row>
    <row r="944">
      <c r="A944" s="94"/>
      <c r="B944" s="95"/>
    </row>
    <row r="945">
      <c r="A945" s="94"/>
      <c r="B945" s="95"/>
    </row>
    <row r="946">
      <c r="A946" s="94"/>
      <c r="B946" s="95"/>
    </row>
    <row r="947">
      <c r="A947" s="94"/>
      <c r="B947" s="95"/>
    </row>
    <row r="948">
      <c r="A948" s="94"/>
      <c r="B948" s="95"/>
    </row>
    <row r="949">
      <c r="A949" s="94"/>
      <c r="B949" s="95"/>
    </row>
    <row r="950">
      <c r="A950" s="94"/>
      <c r="B950" s="95"/>
    </row>
    <row r="951">
      <c r="A951" s="94"/>
      <c r="B951" s="95"/>
    </row>
    <row r="952">
      <c r="A952" s="94"/>
      <c r="B952" s="95"/>
    </row>
    <row r="953">
      <c r="A953" s="94"/>
      <c r="B953" s="95"/>
    </row>
    <row r="954">
      <c r="A954" s="94"/>
      <c r="B954" s="95"/>
    </row>
    <row r="955">
      <c r="A955" s="94"/>
      <c r="B955" s="95"/>
    </row>
    <row r="956">
      <c r="A956" s="94"/>
      <c r="B956" s="95"/>
    </row>
    <row r="957">
      <c r="A957" s="94"/>
      <c r="B957" s="95"/>
    </row>
    <row r="958">
      <c r="A958" s="94"/>
      <c r="B958" s="95"/>
    </row>
    <row r="959">
      <c r="A959" s="94"/>
      <c r="B959" s="95"/>
    </row>
    <row r="960">
      <c r="A960" s="94"/>
      <c r="B960" s="95"/>
    </row>
    <row r="961">
      <c r="A961" s="94"/>
      <c r="B961" s="95"/>
    </row>
    <row r="962">
      <c r="A962" s="94"/>
      <c r="B962" s="95"/>
    </row>
    <row r="963">
      <c r="A963" s="94"/>
      <c r="B963" s="95"/>
    </row>
    <row r="964">
      <c r="A964" s="94"/>
      <c r="B964" s="95"/>
    </row>
    <row r="965">
      <c r="A965" s="94"/>
      <c r="B965" s="95"/>
    </row>
    <row r="966">
      <c r="A966" s="94"/>
      <c r="B966" s="95"/>
    </row>
    <row r="967">
      <c r="A967" s="94"/>
      <c r="B967" s="95"/>
    </row>
    <row r="968">
      <c r="A968" s="94"/>
      <c r="B968" s="95"/>
    </row>
    <row r="969">
      <c r="A969" s="94"/>
      <c r="B969" s="95"/>
    </row>
    <row r="970">
      <c r="A970" s="94"/>
      <c r="B970" s="95"/>
    </row>
    <row r="971">
      <c r="A971" s="94"/>
      <c r="B971" s="95"/>
    </row>
    <row r="972">
      <c r="A972" s="94"/>
      <c r="B972" s="95"/>
    </row>
    <row r="973">
      <c r="A973" s="94"/>
      <c r="B973" s="95"/>
    </row>
    <row r="974">
      <c r="A974" s="94"/>
      <c r="B974" s="95"/>
    </row>
    <row r="975">
      <c r="A975" s="94"/>
      <c r="B975" s="95"/>
    </row>
    <row r="976">
      <c r="A976" s="94"/>
      <c r="B976" s="95"/>
    </row>
    <row r="977">
      <c r="A977" s="94"/>
      <c r="B977" s="95"/>
    </row>
    <row r="978">
      <c r="A978" s="94"/>
      <c r="B978" s="95"/>
    </row>
    <row r="979">
      <c r="A979" s="94"/>
      <c r="B979" s="95"/>
    </row>
    <row r="980">
      <c r="A980" s="94"/>
      <c r="B980" s="95"/>
    </row>
    <row r="981">
      <c r="A981" s="94"/>
      <c r="B981" s="95"/>
    </row>
    <row r="982">
      <c r="A982" s="94"/>
      <c r="B982" s="95"/>
    </row>
    <row r="983">
      <c r="A983" s="94"/>
      <c r="B983" s="95"/>
    </row>
    <row r="984">
      <c r="A984" s="94"/>
      <c r="B984" s="95"/>
    </row>
    <row r="985">
      <c r="A985" s="94"/>
      <c r="B985" s="95"/>
    </row>
    <row r="986">
      <c r="A986" s="94"/>
      <c r="B986" s="95"/>
    </row>
    <row r="987">
      <c r="A987" s="94"/>
      <c r="B987" s="95"/>
    </row>
    <row r="988">
      <c r="A988" s="94"/>
      <c r="B988" s="95"/>
    </row>
    <row r="989">
      <c r="A989" s="94"/>
      <c r="B989" s="95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43"/>
    <col customWidth="1" min="2" max="2" width="19.86"/>
    <col customWidth="1" min="3" max="3" width="22.57"/>
    <col customWidth="1" min="4" max="4" width="20.14"/>
    <col customWidth="1" min="5" max="8" width="21.14"/>
  </cols>
  <sheetData>
    <row r="1">
      <c r="A1" s="1">
        <v>9.6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>
      <c r="A2" s="4" t="s">
        <v>8</v>
      </c>
      <c r="B2" s="5">
        <f>SUM(C2:H2)</f>
        <v>1061</v>
      </c>
      <c r="C2" s="6">
        <f t="shared" ref="C2:H2" si="1">SUM(C4,C7)</f>
        <v>180</v>
      </c>
      <c r="D2" s="6">
        <f t="shared" si="1"/>
        <v>238</v>
      </c>
      <c r="E2" s="6">
        <f t="shared" si="1"/>
        <v>195</v>
      </c>
      <c r="F2" s="7">
        <f t="shared" si="1"/>
        <v>152</v>
      </c>
      <c r="G2" s="6">
        <f t="shared" si="1"/>
        <v>80</v>
      </c>
      <c r="H2" s="6">
        <f t="shared" si="1"/>
        <v>216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>
      <c r="A3" s="8" t="s">
        <v>9</v>
      </c>
      <c r="B3" s="9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>
      <c r="A4" s="12" t="s">
        <v>10</v>
      </c>
      <c r="B4" s="13">
        <f>SUM(C4:H4)</f>
        <v>480</v>
      </c>
      <c r="C4" s="14">
        <v>16.0</v>
      </c>
      <c r="D4" s="14">
        <v>41.0</v>
      </c>
      <c r="E4" s="14">
        <v>85.0</v>
      </c>
      <c r="F4" s="101">
        <v>67.0</v>
      </c>
      <c r="G4" s="14">
        <v>79.0</v>
      </c>
      <c r="H4" s="14">
        <v>192.0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hidden="1">
      <c r="A5" s="12"/>
      <c r="B5" s="16">
        <f t="shared" ref="B5:H5" si="2">DIVIDE(B4,B2)</f>
        <v>0.452403393</v>
      </c>
      <c r="C5" s="16">
        <f t="shared" si="2"/>
        <v>0.08888888889</v>
      </c>
      <c r="D5" s="16">
        <f t="shared" si="2"/>
        <v>0.1722689076</v>
      </c>
      <c r="E5" s="16">
        <f t="shared" si="2"/>
        <v>0.4358974359</v>
      </c>
      <c r="F5" s="17">
        <f t="shared" si="2"/>
        <v>0.4407894737</v>
      </c>
      <c r="G5" s="16">
        <f t="shared" si="2"/>
        <v>0.9875</v>
      </c>
      <c r="H5" s="16">
        <f t="shared" si="2"/>
        <v>0.8888888889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>
      <c r="A6" s="12"/>
      <c r="B6" s="18">
        <f>IFERROR(__xludf.DUMMYFUNCTION("TO_PERCENT(B5)"),0.4524033930254477)</f>
        <v>0.452403393</v>
      </c>
      <c r="C6" s="18">
        <f>IFERROR(__xludf.DUMMYFUNCTION("TO_PERCENT(C5)"),0.08888888888888889)</f>
        <v>0.08888888889</v>
      </c>
      <c r="D6" s="18">
        <f>IFERROR(__xludf.DUMMYFUNCTION("TO_PERCENT(D5)"),0.1722689075630252)</f>
        <v>0.1722689076</v>
      </c>
      <c r="E6" s="18">
        <f>IFERROR(__xludf.DUMMYFUNCTION("TO_PERCENT(E5)"),0.4358974358974359)</f>
        <v>0.4358974359</v>
      </c>
      <c r="F6" s="19">
        <f>IFERROR(__xludf.DUMMYFUNCTION("TO_PERCENT(F5)"),0.4407894736842105)</f>
        <v>0.4407894737</v>
      </c>
      <c r="G6" s="18">
        <f>IFERROR(__xludf.DUMMYFUNCTION("TO_PERCENT(G5)"),0.9875)</f>
        <v>0.9875</v>
      </c>
      <c r="H6" s="18">
        <f>IFERROR(__xludf.DUMMYFUNCTION("TO_PERCENT(H5)"),0.8888888888888888)</f>
        <v>0.8888888889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>
      <c r="A7" s="12" t="s">
        <v>11</v>
      </c>
      <c r="B7" s="13">
        <f>SUM(C7:H7)</f>
        <v>581</v>
      </c>
      <c r="C7" s="14">
        <v>164.0</v>
      </c>
      <c r="D7" s="20">
        <v>197.0</v>
      </c>
      <c r="E7" s="14">
        <v>110.0</v>
      </c>
      <c r="F7" s="101">
        <v>85.0</v>
      </c>
      <c r="G7" s="14">
        <v>1.0</v>
      </c>
      <c r="H7" s="14">
        <v>24.0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hidden="1">
      <c r="A8" s="12"/>
      <c r="B8" s="16">
        <f t="shared" ref="B8:H8" si="3">DIVIDE(B7,B2)</f>
        <v>0.547596607</v>
      </c>
      <c r="C8" s="16">
        <f t="shared" si="3"/>
        <v>0.9111111111</v>
      </c>
      <c r="D8" s="16">
        <f t="shared" si="3"/>
        <v>0.8277310924</v>
      </c>
      <c r="E8" s="16">
        <f t="shared" si="3"/>
        <v>0.5641025641</v>
      </c>
      <c r="F8" s="17">
        <f t="shared" si="3"/>
        <v>0.5592105263</v>
      </c>
      <c r="G8" s="16">
        <f t="shared" si="3"/>
        <v>0.0125</v>
      </c>
      <c r="H8" s="16">
        <f t="shared" si="3"/>
        <v>0.1111111111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>
      <c r="A9" s="12"/>
      <c r="B9" s="18">
        <f>IFERROR(__xludf.DUMMYFUNCTION("TO_PERCENT(B8)"),0.5475966069745523)</f>
        <v>0.547596607</v>
      </c>
      <c r="C9" s="18">
        <f>IFERROR(__xludf.DUMMYFUNCTION("TO_PERCENT(C8)"),0.9111111111111111)</f>
        <v>0.9111111111</v>
      </c>
      <c r="D9" s="18">
        <f>IFERROR(__xludf.DUMMYFUNCTION("TO_PERCENT(D8)"),0.8277310924369747)</f>
        <v>0.8277310924</v>
      </c>
      <c r="E9" s="18">
        <f>IFERROR(__xludf.DUMMYFUNCTION("TO_PERCENT(E8)"),0.5641025641025641)</f>
        <v>0.5641025641</v>
      </c>
      <c r="F9" s="19">
        <f>IFERROR(__xludf.DUMMYFUNCTION("TO_PERCENT(F8)"),0.5592105263157895)</f>
        <v>0.5592105263</v>
      </c>
      <c r="G9" s="18">
        <f>IFERROR(__xludf.DUMMYFUNCTION("TO_PERCENT(G8)"),0.0125)</f>
        <v>0.0125</v>
      </c>
      <c r="H9" s="18">
        <f>IFERROR(__xludf.DUMMYFUNCTION("TO_PERCENT(H8)"),0.1111111111111111)</f>
        <v>0.1111111111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>
      <c r="A10" s="21" t="s">
        <v>12</v>
      </c>
      <c r="B10" s="22"/>
      <c r="C10" s="23"/>
      <c r="D10" s="23"/>
      <c r="E10" s="23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>
      <c r="A11" s="21">
        <v>4.0</v>
      </c>
      <c r="B11" s="25">
        <f t="shared" ref="B11:B17" si="4">SUM(C11:H11)</f>
        <v>7</v>
      </c>
      <c r="C11" s="26"/>
      <c r="D11" s="26">
        <v>3.0</v>
      </c>
      <c r="E11" s="26"/>
      <c r="F11" s="30"/>
      <c r="G11" s="26">
        <v>4.0</v>
      </c>
      <c r="H11" s="26"/>
      <c r="I11" s="26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>
      <c r="A12" s="21">
        <v>5.0</v>
      </c>
      <c r="B12" s="25">
        <f t="shared" si="4"/>
        <v>84</v>
      </c>
      <c r="C12" s="26">
        <v>8.0</v>
      </c>
      <c r="D12" s="26">
        <v>19.0</v>
      </c>
      <c r="E12" s="26">
        <v>4.0</v>
      </c>
      <c r="F12" s="102">
        <v>1.0</v>
      </c>
      <c r="G12" s="26">
        <v>46.0</v>
      </c>
      <c r="H12" s="26">
        <v>6.0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>
      <c r="A13" s="21">
        <v>6.0</v>
      </c>
      <c r="B13" s="25">
        <f t="shared" si="4"/>
        <v>260</v>
      </c>
      <c r="C13" s="26">
        <v>68.0</v>
      </c>
      <c r="D13" s="26">
        <v>109.0</v>
      </c>
      <c r="E13" s="26">
        <v>11.0</v>
      </c>
      <c r="F13" s="102">
        <v>1.0</v>
      </c>
      <c r="G13" s="26">
        <v>28.0</v>
      </c>
      <c r="H13" s="26">
        <v>43.0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>
      <c r="A14" s="21">
        <v>7.0</v>
      </c>
      <c r="B14" s="25">
        <f t="shared" si="4"/>
        <v>487</v>
      </c>
      <c r="C14" s="26">
        <v>78.0</v>
      </c>
      <c r="D14" s="26">
        <v>77.0</v>
      </c>
      <c r="E14" s="26">
        <v>135.0</v>
      </c>
      <c r="F14" s="102">
        <v>70.0</v>
      </c>
      <c r="G14" s="26">
        <v>2.0</v>
      </c>
      <c r="H14" s="26">
        <v>125.0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>
      <c r="A15" s="21">
        <v>8.0</v>
      </c>
      <c r="B15" s="25">
        <f t="shared" si="4"/>
        <v>164</v>
      </c>
      <c r="C15" s="26">
        <v>18.0</v>
      </c>
      <c r="D15" s="26">
        <v>26.0</v>
      </c>
      <c r="E15" s="26">
        <v>44.0</v>
      </c>
      <c r="F15" s="102">
        <v>55.0</v>
      </c>
      <c r="G15" s="26"/>
      <c r="H15" s="26">
        <v>21.0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>
      <c r="A16" s="21">
        <v>9.0</v>
      </c>
      <c r="B16" s="25">
        <f t="shared" si="4"/>
        <v>56</v>
      </c>
      <c r="C16" s="26">
        <v>8.0</v>
      </c>
      <c r="D16" s="26">
        <v>4.0</v>
      </c>
      <c r="E16" s="26">
        <v>1.0</v>
      </c>
      <c r="F16" s="102">
        <v>22.0</v>
      </c>
      <c r="G16" s="26"/>
      <c r="H16" s="26">
        <v>21.0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>
      <c r="A17" s="21">
        <v>10.0</v>
      </c>
      <c r="B17" s="25">
        <f t="shared" si="4"/>
        <v>3</v>
      </c>
      <c r="C17" s="26"/>
      <c r="D17" s="26"/>
      <c r="E17" s="26"/>
      <c r="F17" s="102">
        <v>3.0</v>
      </c>
      <c r="G17" s="26"/>
      <c r="H17" s="26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>
      <c r="A18" s="31" t="s">
        <v>13</v>
      </c>
      <c r="B18" s="32"/>
      <c r="C18" s="33"/>
      <c r="D18" s="33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>
      <c r="A19" s="35" t="s">
        <v>14</v>
      </c>
      <c r="B19" s="32">
        <f t="shared" ref="B19:B27" si="5">SUM(C19:J19)</f>
        <v>299</v>
      </c>
      <c r="C19" s="36">
        <v>66.0</v>
      </c>
      <c r="D19" s="36">
        <v>74.0</v>
      </c>
      <c r="E19" s="36">
        <v>65.0</v>
      </c>
      <c r="F19" s="103">
        <v>33.0</v>
      </c>
      <c r="G19" s="36">
        <v>8.0</v>
      </c>
      <c r="H19" s="36">
        <v>53.0</v>
      </c>
      <c r="I19" s="36"/>
      <c r="J19" s="36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>
      <c r="A20" s="35" t="s">
        <v>15</v>
      </c>
      <c r="B20" s="32">
        <f t="shared" si="5"/>
        <v>308</v>
      </c>
      <c r="C20" s="36">
        <v>50.0</v>
      </c>
      <c r="D20" s="36">
        <v>81.0</v>
      </c>
      <c r="E20" s="36">
        <v>73.0</v>
      </c>
      <c r="F20" s="103">
        <v>28.0</v>
      </c>
      <c r="G20" s="36">
        <v>42.0</v>
      </c>
      <c r="H20" s="36">
        <v>34.0</v>
      </c>
      <c r="I20" s="36"/>
      <c r="J20" s="36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>
      <c r="A21" s="35" t="s">
        <v>16</v>
      </c>
      <c r="B21" s="32">
        <f t="shared" si="5"/>
        <v>214</v>
      </c>
      <c r="C21" s="36">
        <v>42.0</v>
      </c>
      <c r="D21" s="36">
        <v>32.0</v>
      </c>
      <c r="E21" s="36">
        <v>30.0</v>
      </c>
      <c r="F21" s="103">
        <v>54.0</v>
      </c>
      <c r="G21" s="36">
        <v>7.0</v>
      </c>
      <c r="H21" s="36">
        <v>49.0</v>
      </c>
      <c r="I21" s="36"/>
      <c r="J21" s="36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>
      <c r="A22" s="38" t="s">
        <v>17</v>
      </c>
      <c r="B22" s="32">
        <f t="shared" si="5"/>
        <v>124</v>
      </c>
      <c r="C22" s="36">
        <v>3.0</v>
      </c>
      <c r="D22" s="36">
        <v>44.0</v>
      </c>
      <c r="E22" s="36">
        <v>18.0</v>
      </c>
      <c r="F22" s="103">
        <v>10.0</v>
      </c>
      <c r="G22" s="36">
        <v>23.0</v>
      </c>
      <c r="H22" s="36">
        <v>26.0</v>
      </c>
      <c r="I22" s="40"/>
      <c r="J22" s="40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>
      <c r="A23" s="41" t="s">
        <v>18</v>
      </c>
      <c r="B23" s="32">
        <f t="shared" si="5"/>
        <v>42</v>
      </c>
      <c r="C23" s="36">
        <v>19.0</v>
      </c>
      <c r="D23" s="36">
        <v>3.0</v>
      </c>
      <c r="E23" s="36">
        <v>5.0</v>
      </c>
      <c r="F23" s="103">
        <v>10.0</v>
      </c>
      <c r="G23" s="36"/>
      <c r="H23" s="36">
        <v>5.0</v>
      </c>
      <c r="I23" s="36"/>
      <c r="J23" s="36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>
      <c r="A24" s="41" t="s">
        <v>19</v>
      </c>
      <c r="B24" s="32">
        <f t="shared" si="5"/>
        <v>26</v>
      </c>
      <c r="C24" s="36"/>
      <c r="D24" s="36"/>
      <c r="E24" s="36"/>
      <c r="F24" s="103">
        <v>7.0</v>
      </c>
      <c r="G24" s="36"/>
      <c r="H24" s="36">
        <v>19.0</v>
      </c>
      <c r="I24" s="36"/>
      <c r="J24" s="36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>
      <c r="A25" s="38" t="s">
        <v>20</v>
      </c>
      <c r="B25" s="32">
        <f t="shared" si="5"/>
        <v>24</v>
      </c>
      <c r="C25" s="36"/>
      <c r="D25" s="36">
        <v>2.0</v>
      </c>
      <c r="E25" s="36">
        <v>2.0</v>
      </c>
      <c r="F25" s="103">
        <v>9.0</v>
      </c>
      <c r="G25" s="36"/>
      <c r="H25" s="36">
        <v>11.0</v>
      </c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>
      <c r="A26" s="41" t="s">
        <v>21</v>
      </c>
      <c r="B26" s="32">
        <f t="shared" si="5"/>
        <v>13</v>
      </c>
      <c r="C26" s="36"/>
      <c r="D26" s="36">
        <v>2.0</v>
      </c>
      <c r="E26" s="36">
        <v>2.0</v>
      </c>
      <c r="F26" s="103">
        <v>1.0</v>
      </c>
      <c r="G26" s="36"/>
      <c r="H26" s="36">
        <v>8.0</v>
      </c>
      <c r="I26" s="36"/>
      <c r="J26" s="36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>
      <c r="A27" s="41" t="s">
        <v>22</v>
      </c>
      <c r="B27" s="32">
        <f t="shared" si="5"/>
        <v>1</v>
      </c>
      <c r="C27" s="36"/>
      <c r="D27" s="36"/>
      <c r="E27" s="36"/>
      <c r="F27" s="42"/>
      <c r="G27" s="36"/>
      <c r="H27" s="36">
        <v>1.0</v>
      </c>
      <c r="I27" s="36"/>
      <c r="J27" s="36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>
      <c r="A28" s="43" t="s">
        <v>23</v>
      </c>
      <c r="B28" s="44"/>
      <c r="C28" s="45"/>
      <c r="D28" s="45"/>
      <c r="E28" s="45"/>
      <c r="F28" s="10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>
      <c r="A29" s="48" t="s">
        <v>24</v>
      </c>
      <c r="B29" s="49">
        <f t="shared" ref="B29:B30" si="6">SUM(C29:H29)</f>
        <v>805</v>
      </c>
      <c r="C29" s="47">
        <v>165.0</v>
      </c>
      <c r="D29" s="47">
        <v>220.0</v>
      </c>
      <c r="E29" s="47">
        <v>130.0</v>
      </c>
      <c r="F29" s="105">
        <v>56.0</v>
      </c>
      <c r="G29" s="47">
        <v>79.0</v>
      </c>
      <c r="H29" s="47">
        <v>155.0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>
      <c r="A30" s="48" t="s">
        <v>25</v>
      </c>
      <c r="B30" s="49">
        <f t="shared" si="6"/>
        <v>256</v>
      </c>
      <c r="C30" s="47">
        <v>15.0</v>
      </c>
      <c r="D30" s="47">
        <v>18.0</v>
      </c>
      <c r="E30" s="47">
        <v>65.0</v>
      </c>
      <c r="F30" s="105">
        <v>96.0</v>
      </c>
      <c r="G30" s="47">
        <v>1.0</v>
      </c>
      <c r="H30" s="47">
        <v>61.0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>
      <c r="A31" s="51" t="s">
        <v>26</v>
      </c>
      <c r="B31" s="52"/>
      <c r="C31" s="53"/>
      <c r="D31" s="53"/>
      <c r="E31" s="53"/>
      <c r="F31" s="54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2">
      <c r="A32" s="55" t="s">
        <v>27</v>
      </c>
      <c r="B32" s="56">
        <f t="shared" ref="B32:B34" si="7">SUM(C32:H32)</f>
        <v>50</v>
      </c>
      <c r="C32" s="57"/>
      <c r="D32" s="57">
        <v>2.0</v>
      </c>
      <c r="E32" s="57">
        <v>2.0</v>
      </c>
      <c r="F32" s="106">
        <v>16.0</v>
      </c>
      <c r="G32" s="57"/>
      <c r="H32" s="57">
        <v>30.0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</row>
    <row r="33">
      <c r="A33" s="55" t="s">
        <v>28</v>
      </c>
      <c r="B33" s="56">
        <f t="shared" si="7"/>
        <v>647</v>
      </c>
      <c r="C33" s="57">
        <v>111.0</v>
      </c>
      <c r="D33" s="57">
        <v>150.0</v>
      </c>
      <c r="E33" s="57">
        <v>113.0</v>
      </c>
      <c r="F33" s="106">
        <v>97.0</v>
      </c>
      <c r="G33" s="57">
        <v>38.0</v>
      </c>
      <c r="H33" s="57">
        <v>138.0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</row>
    <row r="34">
      <c r="A34" s="55" t="s">
        <v>29</v>
      </c>
      <c r="B34" s="56">
        <f t="shared" si="7"/>
        <v>364</v>
      </c>
      <c r="C34" s="57">
        <v>69.0</v>
      </c>
      <c r="D34" s="57">
        <v>86.0</v>
      </c>
      <c r="E34" s="57">
        <v>80.0</v>
      </c>
      <c r="F34" s="106">
        <v>39.0</v>
      </c>
      <c r="G34" s="57">
        <v>42.0</v>
      </c>
      <c r="H34" s="57">
        <v>48.0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</row>
    <row r="35">
      <c r="A35" s="59" t="s">
        <v>30</v>
      </c>
      <c r="B35" s="60"/>
      <c r="C35" s="61"/>
      <c r="D35" s="61"/>
      <c r="E35" s="61"/>
      <c r="F35" s="62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</row>
    <row r="36">
      <c r="A36" s="63" t="s">
        <v>31</v>
      </c>
      <c r="B36" s="64">
        <f t="shared" ref="B36:B41" si="8">SUM(C36:H36)</f>
        <v>350</v>
      </c>
      <c r="C36" s="65">
        <v>10.0</v>
      </c>
      <c r="D36" s="65">
        <v>103.0</v>
      </c>
      <c r="E36" s="65">
        <v>65.0</v>
      </c>
      <c r="F36" s="67">
        <v>28.0</v>
      </c>
      <c r="G36" s="65">
        <v>79.0</v>
      </c>
      <c r="H36" s="65">
        <v>65.0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</row>
    <row r="37">
      <c r="A37" s="63" t="s">
        <v>32</v>
      </c>
      <c r="B37" s="64">
        <f t="shared" si="8"/>
        <v>405</v>
      </c>
      <c r="C37" s="65">
        <v>14.0</v>
      </c>
      <c r="D37" s="65">
        <v>122.0</v>
      </c>
      <c r="E37" s="65">
        <v>66.0</v>
      </c>
      <c r="F37" s="67">
        <v>101.0</v>
      </c>
      <c r="G37" s="65">
        <v>1.0</v>
      </c>
      <c r="H37" s="65">
        <v>101.0</v>
      </c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</row>
    <row r="38">
      <c r="A38" s="68" t="s">
        <v>33</v>
      </c>
      <c r="B38" s="64">
        <f t="shared" si="8"/>
        <v>213</v>
      </c>
      <c r="C38" s="65">
        <v>108.0</v>
      </c>
      <c r="D38" s="65">
        <v>5.0</v>
      </c>
      <c r="E38" s="65">
        <v>63.0</v>
      </c>
      <c r="F38" s="67">
        <v>23.0</v>
      </c>
      <c r="G38" s="65"/>
      <c r="H38" s="65">
        <v>14.0</v>
      </c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</row>
    <row r="39">
      <c r="A39" s="68" t="s">
        <v>34</v>
      </c>
      <c r="B39" s="64">
        <f t="shared" si="8"/>
        <v>37</v>
      </c>
      <c r="C39" s="65"/>
      <c r="D39" s="65">
        <v>1.0</v>
      </c>
      <c r="E39" s="65">
        <v>1.0</v>
      </c>
      <c r="F39" s="69"/>
      <c r="G39" s="65"/>
      <c r="H39" s="65">
        <v>35.0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</row>
    <row r="40">
      <c r="A40" s="63" t="s">
        <v>35</v>
      </c>
      <c r="B40" s="64">
        <f t="shared" si="8"/>
        <v>250</v>
      </c>
      <c r="C40" s="65">
        <f t="shared" ref="C40:H40" si="9">SUM(C38:C39)</f>
        <v>108</v>
      </c>
      <c r="D40" s="65">
        <f t="shared" si="9"/>
        <v>6</v>
      </c>
      <c r="E40" s="65">
        <f t="shared" si="9"/>
        <v>64</v>
      </c>
      <c r="F40" s="70">
        <f t="shared" si="9"/>
        <v>23</v>
      </c>
      <c r="G40" s="65">
        <f t="shared" si="9"/>
        <v>0</v>
      </c>
      <c r="H40" s="65">
        <f t="shared" si="9"/>
        <v>49</v>
      </c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</row>
    <row r="41">
      <c r="A41" s="63" t="s">
        <v>36</v>
      </c>
      <c r="B41" s="64">
        <f t="shared" si="8"/>
        <v>56</v>
      </c>
      <c r="C41" s="65">
        <v>48.0</v>
      </c>
      <c r="D41" s="65">
        <v>7.0</v>
      </c>
      <c r="E41" s="65"/>
      <c r="F41" s="69"/>
      <c r="G41" s="65"/>
      <c r="H41" s="65">
        <v>1.0</v>
      </c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</row>
    <row r="42">
      <c r="A42" s="71" t="s">
        <v>37</v>
      </c>
      <c r="B42" s="72"/>
      <c r="C42" s="73"/>
      <c r="D42" s="73"/>
      <c r="E42" s="73"/>
      <c r="F42" s="74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</row>
    <row r="43">
      <c r="A43" s="75" t="s">
        <v>38</v>
      </c>
      <c r="B43" s="76">
        <f t="shared" ref="B43:B46" si="10">AVERAGE(C43:H43)</f>
        <v>164.669332</v>
      </c>
      <c r="C43" s="77">
        <v>120.906111111111</v>
      </c>
      <c r="D43" s="77">
        <v>161.926050420168</v>
      </c>
      <c r="E43" s="77">
        <v>144.933333333333</v>
      </c>
      <c r="F43" s="78">
        <v>163.671052631578</v>
      </c>
      <c r="G43" s="77">
        <v>156.4475</v>
      </c>
      <c r="H43" s="77">
        <v>240.131944444444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</row>
    <row r="44">
      <c r="A44" s="75" t="s">
        <v>39</v>
      </c>
      <c r="B44" s="76">
        <f t="shared" si="10"/>
        <v>134.8333333</v>
      </c>
      <c r="C44" s="77">
        <v>129.0</v>
      </c>
      <c r="D44" s="77">
        <v>129.0</v>
      </c>
      <c r="E44" s="77">
        <v>129.0</v>
      </c>
      <c r="F44" s="78">
        <v>129.0</v>
      </c>
      <c r="G44" s="77">
        <v>129.0</v>
      </c>
      <c r="H44" s="77">
        <v>164.0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</row>
    <row r="45">
      <c r="A45" s="75" t="s">
        <v>40</v>
      </c>
      <c r="B45" s="76">
        <f t="shared" si="10"/>
        <v>426.4</v>
      </c>
      <c r="C45" s="77">
        <v>366.6</v>
      </c>
      <c r="D45" s="77">
        <v>353.1</v>
      </c>
      <c r="E45" s="77">
        <v>353.3</v>
      </c>
      <c r="F45" s="78">
        <v>533.8</v>
      </c>
      <c r="G45" s="77">
        <v>353.2</v>
      </c>
      <c r="H45" s="77">
        <v>598.4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</row>
    <row r="46">
      <c r="A46" s="75" t="s">
        <v>41</v>
      </c>
      <c r="B46" s="76">
        <f t="shared" si="10"/>
        <v>11.83333333</v>
      </c>
      <c r="C46" s="77">
        <v>2.3</v>
      </c>
      <c r="D46" s="77">
        <v>10.0</v>
      </c>
      <c r="E46" s="77">
        <v>0.0</v>
      </c>
      <c r="F46" s="78">
        <v>4.4</v>
      </c>
      <c r="G46" s="77">
        <v>52.0</v>
      </c>
      <c r="H46" s="77">
        <v>2.3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</row>
    <row r="47">
      <c r="A47" s="79" t="s">
        <v>42</v>
      </c>
      <c r="B47" s="80"/>
      <c r="C47" s="81"/>
      <c r="D47" s="81"/>
      <c r="E47" s="81"/>
      <c r="F47" s="84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</row>
    <row r="48">
      <c r="A48" s="98"/>
      <c r="B48" s="99"/>
      <c r="C48" s="91" t="s">
        <v>235</v>
      </c>
      <c r="D48" s="87" t="s">
        <v>236</v>
      </c>
      <c r="E48" s="87" t="s">
        <v>237</v>
      </c>
      <c r="F48" s="87" t="s">
        <v>238</v>
      </c>
      <c r="G48" s="87" t="s">
        <v>239</v>
      </c>
      <c r="H48" s="87" t="s">
        <v>240</v>
      </c>
    </row>
    <row r="49">
      <c r="A49" s="98"/>
      <c r="B49" s="99"/>
      <c r="C49" s="91"/>
      <c r="D49" s="87" t="s">
        <v>241</v>
      </c>
      <c r="E49" s="87"/>
      <c r="F49" s="88"/>
      <c r="G49" s="87"/>
      <c r="H49" s="87" t="s">
        <v>242</v>
      </c>
    </row>
    <row r="50">
      <c r="A50" s="98"/>
      <c r="B50" s="99"/>
      <c r="C50" s="91"/>
      <c r="D50" s="91" t="s">
        <v>243</v>
      </c>
      <c r="E50" s="87"/>
      <c r="F50" s="88"/>
      <c r="G50" s="87"/>
      <c r="H50" s="87" t="s">
        <v>244</v>
      </c>
    </row>
    <row r="51">
      <c r="A51" s="98"/>
      <c r="B51" s="99"/>
      <c r="C51" s="91"/>
      <c r="D51" s="87" t="s">
        <v>245</v>
      </c>
      <c r="E51" s="87"/>
      <c r="F51" s="88"/>
      <c r="G51" s="87"/>
      <c r="H51" s="87" t="s">
        <v>78</v>
      </c>
    </row>
    <row r="52">
      <c r="A52" s="98"/>
      <c r="B52" s="99"/>
      <c r="C52" s="91"/>
      <c r="D52" s="91" t="s">
        <v>119</v>
      </c>
      <c r="E52" s="87"/>
      <c r="F52" s="88"/>
      <c r="G52" s="87"/>
      <c r="H52" s="87" t="s">
        <v>246</v>
      </c>
    </row>
    <row r="53">
      <c r="A53" s="98"/>
      <c r="B53" s="99"/>
      <c r="C53" s="91"/>
      <c r="D53" s="87" t="s">
        <v>136</v>
      </c>
      <c r="E53" s="91"/>
      <c r="F53" s="88"/>
      <c r="G53" s="91"/>
      <c r="H53" s="91" t="s">
        <v>247</v>
      </c>
    </row>
    <row r="54">
      <c r="A54" s="98"/>
      <c r="B54" s="99"/>
      <c r="C54" s="91"/>
      <c r="D54" s="87" t="s">
        <v>248</v>
      </c>
      <c r="E54" s="87"/>
      <c r="F54" s="88"/>
      <c r="G54" s="87"/>
      <c r="H54" s="87" t="s">
        <v>70</v>
      </c>
    </row>
    <row r="55">
      <c r="A55" s="89"/>
      <c r="B55" s="90"/>
      <c r="C55" s="91"/>
      <c r="D55" s="87" t="s">
        <v>125</v>
      </c>
      <c r="E55" s="91"/>
      <c r="F55" s="88"/>
      <c r="G55" s="91"/>
      <c r="H55" s="107" t="s">
        <v>249</v>
      </c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</row>
    <row r="56">
      <c r="A56" s="92"/>
      <c r="B56" s="90"/>
      <c r="C56" s="91"/>
      <c r="D56" s="87" t="s">
        <v>250</v>
      </c>
      <c r="E56" s="87"/>
      <c r="F56" s="88"/>
      <c r="G56" s="87"/>
      <c r="H56" s="87" t="s">
        <v>251</v>
      </c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</row>
    <row r="57">
      <c r="A57" s="92"/>
      <c r="B57" s="90"/>
      <c r="C57" s="91"/>
      <c r="D57" s="87" t="s">
        <v>252</v>
      </c>
      <c r="E57" s="87"/>
      <c r="F57" s="88"/>
      <c r="G57" s="87"/>
      <c r="H57" s="87" t="s">
        <v>253</v>
      </c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</row>
    <row r="58">
      <c r="A58" s="92"/>
      <c r="B58" s="90"/>
      <c r="C58" s="87"/>
      <c r="D58" s="91" t="s">
        <v>254</v>
      </c>
      <c r="E58" s="87"/>
      <c r="F58" s="88"/>
      <c r="G58" s="87"/>
      <c r="H58" s="87" t="s">
        <v>255</v>
      </c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</row>
    <row r="59">
      <c r="A59" s="92"/>
      <c r="B59" s="90"/>
      <c r="D59" s="86" t="s">
        <v>256</v>
      </c>
      <c r="F59" s="92"/>
      <c r="H59" s="86" t="s">
        <v>257</v>
      </c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</row>
    <row r="60">
      <c r="A60" s="92"/>
      <c r="B60" s="90"/>
      <c r="D60" s="86" t="s">
        <v>258</v>
      </c>
      <c r="F60" s="92"/>
      <c r="H60" s="86" t="s">
        <v>259</v>
      </c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</row>
    <row r="61">
      <c r="A61" s="92"/>
      <c r="B61" s="90"/>
      <c r="D61" s="86" t="s">
        <v>260</v>
      </c>
      <c r="F61" s="92"/>
      <c r="H61" s="86" t="s">
        <v>261</v>
      </c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</row>
    <row r="62">
      <c r="A62" s="92"/>
      <c r="B62" s="90"/>
      <c r="D62" s="86" t="s">
        <v>262</v>
      </c>
      <c r="F62" s="92"/>
      <c r="H62" s="86" t="s">
        <v>263</v>
      </c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</row>
    <row r="63">
      <c r="A63" s="92"/>
      <c r="B63" s="90"/>
      <c r="C63" s="91"/>
      <c r="D63" s="91" t="s">
        <v>264</v>
      </c>
      <c r="E63" s="91"/>
      <c r="F63" s="88"/>
      <c r="G63" s="91"/>
      <c r="H63" s="91" t="s">
        <v>265</v>
      </c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</row>
    <row r="64">
      <c r="A64" s="92"/>
      <c r="B64" s="90"/>
      <c r="C64" s="91"/>
      <c r="D64" s="91" t="s">
        <v>266</v>
      </c>
      <c r="E64" s="91"/>
      <c r="F64" s="88"/>
      <c r="G64" s="91"/>
      <c r="H64" s="91" t="s">
        <v>267</v>
      </c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</row>
    <row r="65">
      <c r="A65" s="92"/>
      <c r="B65" s="90"/>
      <c r="C65" s="91"/>
      <c r="D65" s="87" t="s">
        <v>268</v>
      </c>
      <c r="E65" s="87"/>
      <c r="F65" s="88"/>
      <c r="G65" s="87"/>
      <c r="H65" s="87" t="s">
        <v>269</v>
      </c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</row>
    <row r="66">
      <c r="A66" s="92"/>
      <c r="B66" s="90"/>
      <c r="C66" s="91"/>
      <c r="D66" s="87" t="s">
        <v>270</v>
      </c>
      <c r="E66" s="87"/>
      <c r="F66" s="88"/>
      <c r="G66" s="87"/>
      <c r="H66" s="87" t="s">
        <v>271</v>
      </c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</row>
    <row r="67">
      <c r="A67" s="92"/>
      <c r="B67" s="90"/>
      <c r="C67" s="91"/>
      <c r="D67" s="91" t="s">
        <v>272</v>
      </c>
      <c r="E67" s="87"/>
      <c r="F67" s="88"/>
      <c r="G67" s="87"/>
      <c r="H67" s="87" t="s">
        <v>273</v>
      </c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</row>
    <row r="68">
      <c r="A68" s="92"/>
      <c r="B68" s="90"/>
      <c r="C68" s="91"/>
      <c r="D68" s="87" t="s">
        <v>274</v>
      </c>
      <c r="E68" s="87"/>
      <c r="F68" s="88"/>
      <c r="G68" s="87"/>
      <c r="H68" s="87" t="s">
        <v>275</v>
      </c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</row>
    <row r="69">
      <c r="A69" s="92"/>
      <c r="B69" s="90"/>
      <c r="C69" s="91"/>
      <c r="D69" s="91"/>
      <c r="E69" s="87"/>
      <c r="F69" s="88"/>
      <c r="G69" s="87"/>
      <c r="H69" s="87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</row>
    <row r="70">
      <c r="A70" s="92"/>
      <c r="B70" s="90"/>
      <c r="C70" s="91"/>
      <c r="D70" s="87"/>
      <c r="E70" s="91"/>
      <c r="F70" s="88"/>
      <c r="G70" s="91"/>
      <c r="H70" s="91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</row>
    <row r="71">
      <c r="A71" s="92"/>
      <c r="B71" s="90"/>
      <c r="C71" s="91"/>
      <c r="D71" s="87"/>
      <c r="E71" s="87"/>
      <c r="F71" s="88"/>
      <c r="G71" s="87"/>
      <c r="H71" s="87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</row>
    <row r="72">
      <c r="A72" s="92"/>
      <c r="B72" s="90"/>
      <c r="C72" s="91"/>
      <c r="D72" s="87"/>
      <c r="E72" s="91"/>
      <c r="F72" s="88"/>
      <c r="G72" s="91"/>
      <c r="H72" s="91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</row>
    <row r="73">
      <c r="A73" s="92"/>
      <c r="B73" s="90"/>
      <c r="C73" s="91"/>
      <c r="D73" s="92"/>
      <c r="E73" s="87"/>
      <c r="F73" s="88"/>
      <c r="G73" s="87"/>
      <c r="H73" s="87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</row>
    <row r="74">
      <c r="A74" s="92"/>
      <c r="B74" s="90"/>
      <c r="C74" s="91"/>
      <c r="D74" s="92"/>
      <c r="E74" s="87"/>
      <c r="F74" s="88"/>
      <c r="G74" s="87"/>
      <c r="H74" s="87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</row>
    <row r="75">
      <c r="A75" s="92"/>
      <c r="B75" s="90"/>
      <c r="C75" s="87"/>
      <c r="D75" s="93"/>
      <c r="E75" s="87"/>
      <c r="F75" s="88"/>
      <c r="G75" s="87"/>
      <c r="H75" s="87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</row>
    <row r="76">
      <c r="A76" s="94"/>
      <c r="B76" s="95"/>
      <c r="F76" s="92"/>
    </row>
    <row r="77">
      <c r="A77" s="94"/>
      <c r="B77" s="95"/>
      <c r="F77" s="92"/>
    </row>
    <row r="78">
      <c r="A78" s="94"/>
      <c r="B78" s="95"/>
      <c r="F78" s="92"/>
    </row>
    <row r="79">
      <c r="A79" s="94"/>
      <c r="B79" s="95"/>
      <c r="F79" s="92"/>
    </row>
    <row r="80">
      <c r="A80" s="94"/>
      <c r="B80" s="95"/>
      <c r="F80" s="92"/>
    </row>
    <row r="81">
      <c r="A81" s="94"/>
      <c r="B81" s="95"/>
      <c r="F81" s="92"/>
    </row>
    <row r="82">
      <c r="A82" s="94"/>
      <c r="B82" s="95"/>
      <c r="F82" s="92"/>
    </row>
    <row r="83">
      <c r="A83" s="94"/>
      <c r="B83" s="95"/>
      <c r="F83" s="92"/>
    </row>
    <row r="84">
      <c r="A84" s="94"/>
      <c r="B84" s="95"/>
      <c r="F84" s="92"/>
    </row>
    <row r="85">
      <c r="A85" s="94"/>
      <c r="B85" s="95"/>
      <c r="F85" s="92"/>
    </row>
    <row r="86">
      <c r="A86" s="94"/>
      <c r="B86" s="95"/>
      <c r="F86" s="92"/>
    </row>
    <row r="87">
      <c r="A87" s="94"/>
      <c r="B87" s="95"/>
      <c r="F87" s="92"/>
    </row>
    <row r="88">
      <c r="A88" s="94"/>
      <c r="B88" s="95"/>
      <c r="F88" s="92"/>
    </row>
    <row r="89">
      <c r="A89" s="94"/>
      <c r="B89" s="95"/>
      <c r="F89" s="92"/>
    </row>
    <row r="90">
      <c r="A90" s="94"/>
      <c r="B90" s="95"/>
      <c r="F90" s="92"/>
    </row>
    <row r="91">
      <c r="A91" s="94"/>
      <c r="B91" s="95"/>
      <c r="F91" s="92"/>
    </row>
    <row r="92">
      <c r="A92" s="94"/>
      <c r="B92" s="95"/>
      <c r="F92" s="92"/>
    </row>
    <row r="93">
      <c r="A93" s="94"/>
      <c r="B93" s="95"/>
      <c r="F93" s="92"/>
    </row>
    <row r="94">
      <c r="A94" s="94"/>
      <c r="B94" s="95"/>
      <c r="F94" s="92"/>
    </row>
    <row r="95">
      <c r="A95" s="94"/>
      <c r="B95" s="95"/>
      <c r="F95" s="92"/>
    </row>
    <row r="96">
      <c r="A96" s="94"/>
      <c r="B96" s="95"/>
      <c r="F96" s="92"/>
    </row>
    <row r="97">
      <c r="A97" s="94"/>
      <c r="B97" s="95"/>
      <c r="F97" s="92"/>
    </row>
    <row r="98">
      <c r="A98" s="94"/>
      <c r="B98" s="95"/>
      <c r="F98" s="92"/>
    </row>
    <row r="99">
      <c r="A99" s="94"/>
      <c r="B99" s="95"/>
      <c r="F99" s="92"/>
    </row>
    <row r="100">
      <c r="A100" s="94"/>
      <c r="B100" s="95"/>
      <c r="F100" s="92"/>
    </row>
    <row r="101">
      <c r="A101" s="94"/>
      <c r="B101" s="95"/>
      <c r="F101" s="92"/>
    </row>
    <row r="102">
      <c r="A102" s="94"/>
      <c r="B102" s="95"/>
      <c r="F102" s="92"/>
    </row>
    <row r="103">
      <c r="A103" s="94"/>
      <c r="B103" s="95"/>
      <c r="F103" s="92"/>
    </row>
    <row r="104">
      <c r="A104" s="94"/>
      <c r="B104" s="95"/>
      <c r="F104" s="92"/>
    </row>
    <row r="105">
      <c r="A105" s="94"/>
      <c r="B105" s="95"/>
      <c r="F105" s="92"/>
    </row>
    <row r="106">
      <c r="A106" s="94"/>
      <c r="B106" s="95"/>
      <c r="F106" s="92"/>
    </row>
    <row r="107">
      <c r="A107" s="94"/>
      <c r="B107" s="95"/>
      <c r="F107" s="92"/>
    </row>
    <row r="108">
      <c r="A108" s="94"/>
      <c r="B108" s="95"/>
      <c r="F108" s="92"/>
    </row>
    <row r="109">
      <c r="A109" s="94"/>
      <c r="B109" s="95"/>
      <c r="F109" s="92"/>
    </row>
    <row r="110">
      <c r="A110" s="94"/>
      <c r="B110" s="95"/>
      <c r="F110" s="92"/>
    </row>
    <row r="111">
      <c r="A111" s="94"/>
      <c r="B111" s="95"/>
      <c r="F111" s="92"/>
    </row>
    <row r="112">
      <c r="A112" s="94"/>
      <c r="B112" s="95"/>
      <c r="F112" s="92"/>
    </row>
    <row r="113">
      <c r="A113" s="94"/>
      <c r="B113" s="95"/>
      <c r="F113" s="92"/>
    </row>
    <row r="114">
      <c r="A114" s="94"/>
      <c r="B114" s="95"/>
      <c r="F114" s="92"/>
    </row>
    <row r="115">
      <c r="A115" s="94"/>
      <c r="B115" s="95"/>
      <c r="F115" s="92"/>
    </row>
    <row r="116">
      <c r="A116" s="94"/>
      <c r="B116" s="95"/>
      <c r="F116" s="92"/>
    </row>
    <row r="117">
      <c r="A117" s="94"/>
      <c r="B117" s="95"/>
      <c r="F117" s="92"/>
    </row>
    <row r="118">
      <c r="A118" s="94"/>
      <c r="B118" s="95"/>
      <c r="F118" s="92"/>
    </row>
    <row r="119">
      <c r="A119" s="94"/>
      <c r="B119" s="95"/>
      <c r="F119" s="92"/>
    </row>
    <row r="120">
      <c r="A120" s="94"/>
      <c r="B120" s="95"/>
      <c r="F120" s="92"/>
    </row>
    <row r="121">
      <c r="A121" s="94"/>
      <c r="B121" s="95"/>
      <c r="F121" s="92"/>
    </row>
    <row r="122">
      <c r="A122" s="94"/>
      <c r="B122" s="95"/>
      <c r="F122" s="92"/>
    </row>
    <row r="123">
      <c r="A123" s="94"/>
      <c r="B123" s="95"/>
      <c r="F123" s="92"/>
    </row>
    <row r="124">
      <c r="A124" s="94"/>
      <c r="B124" s="95"/>
      <c r="F124" s="92"/>
    </row>
    <row r="125">
      <c r="A125" s="94"/>
      <c r="B125" s="95"/>
      <c r="F125" s="92"/>
    </row>
    <row r="126">
      <c r="A126" s="94"/>
      <c r="B126" s="95"/>
      <c r="F126" s="92"/>
    </row>
    <row r="127">
      <c r="A127" s="94"/>
      <c r="B127" s="95"/>
      <c r="F127" s="92"/>
    </row>
    <row r="128">
      <c r="A128" s="94"/>
      <c r="B128" s="95"/>
      <c r="F128" s="92"/>
    </row>
    <row r="129">
      <c r="A129" s="94"/>
      <c r="B129" s="95"/>
      <c r="F129" s="92"/>
    </row>
    <row r="130">
      <c r="A130" s="94"/>
      <c r="B130" s="95"/>
      <c r="F130" s="92"/>
    </row>
    <row r="131">
      <c r="A131" s="94"/>
      <c r="B131" s="95"/>
      <c r="F131" s="92"/>
    </row>
    <row r="132">
      <c r="A132" s="94"/>
      <c r="B132" s="95"/>
      <c r="F132" s="92"/>
    </row>
    <row r="133">
      <c r="A133" s="94"/>
      <c r="B133" s="95"/>
      <c r="F133" s="92"/>
    </row>
    <row r="134">
      <c r="A134" s="94"/>
      <c r="B134" s="95"/>
      <c r="F134" s="92"/>
    </row>
    <row r="135">
      <c r="A135" s="94"/>
      <c r="B135" s="95"/>
      <c r="F135" s="92"/>
    </row>
    <row r="136">
      <c r="A136" s="94"/>
      <c r="B136" s="95"/>
      <c r="F136" s="92"/>
    </row>
    <row r="137">
      <c r="A137" s="94"/>
      <c r="B137" s="95"/>
      <c r="F137" s="92"/>
    </row>
    <row r="138">
      <c r="A138" s="94"/>
      <c r="B138" s="95"/>
      <c r="F138" s="92"/>
    </row>
    <row r="139">
      <c r="A139" s="94"/>
      <c r="B139" s="95"/>
      <c r="F139" s="92"/>
    </row>
    <row r="140">
      <c r="A140" s="94"/>
      <c r="B140" s="95"/>
      <c r="F140" s="92"/>
    </row>
    <row r="141">
      <c r="A141" s="94"/>
      <c r="B141" s="95"/>
      <c r="F141" s="92"/>
    </row>
    <row r="142">
      <c r="A142" s="94"/>
      <c r="B142" s="95"/>
      <c r="F142" s="92"/>
    </row>
    <row r="143">
      <c r="A143" s="94"/>
      <c r="B143" s="95"/>
      <c r="F143" s="92"/>
    </row>
    <row r="144">
      <c r="A144" s="94"/>
      <c r="B144" s="95"/>
      <c r="F144" s="92"/>
    </row>
    <row r="145">
      <c r="A145" s="94"/>
      <c r="B145" s="95"/>
      <c r="F145" s="92"/>
    </row>
    <row r="146">
      <c r="A146" s="94"/>
      <c r="B146" s="95"/>
      <c r="F146" s="92"/>
    </row>
    <row r="147">
      <c r="A147" s="94"/>
      <c r="B147" s="95"/>
      <c r="F147" s="92"/>
    </row>
    <row r="148">
      <c r="A148" s="94"/>
      <c r="B148" s="95"/>
      <c r="F148" s="92"/>
    </row>
    <row r="149">
      <c r="A149" s="94"/>
      <c r="B149" s="95"/>
      <c r="F149" s="92"/>
    </row>
    <row r="150">
      <c r="A150" s="94"/>
      <c r="B150" s="95"/>
      <c r="F150" s="92"/>
    </row>
    <row r="151">
      <c r="A151" s="94"/>
      <c r="B151" s="95"/>
      <c r="F151" s="92"/>
    </row>
    <row r="152">
      <c r="A152" s="94"/>
      <c r="B152" s="95"/>
      <c r="F152" s="92"/>
    </row>
    <row r="153">
      <c r="A153" s="94"/>
      <c r="B153" s="95"/>
      <c r="F153" s="92"/>
    </row>
    <row r="154">
      <c r="A154" s="94"/>
      <c r="B154" s="95"/>
      <c r="F154" s="92"/>
    </row>
    <row r="155">
      <c r="A155" s="94"/>
      <c r="B155" s="95"/>
      <c r="F155" s="92"/>
    </row>
    <row r="156">
      <c r="A156" s="94"/>
      <c r="B156" s="95"/>
      <c r="F156" s="92"/>
    </row>
    <row r="157">
      <c r="A157" s="94"/>
      <c r="B157" s="95"/>
      <c r="F157" s="92"/>
    </row>
    <row r="158">
      <c r="A158" s="94"/>
      <c r="B158" s="95"/>
      <c r="F158" s="92"/>
    </row>
    <row r="159">
      <c r="A159" s="94"/>
      <c r="B159" s="95"/>
      <c r="F159" s="92"/>
    </row>
    <row r="160">
      <c r="A160" s="94"/>
      <c r="B160" s="95"/>
      <c r="F160" s="92"/>
    </row>
    <row r="161">
      <c r="A161" s="94"/>
      <c r="B161" s="95"/>
      <c r="F161" s="92"/>
    </row>
    <row r="162">
      <c r="A162" s="94"/>
      <c r="B162" s="95"/>
      <c r="F162" s="92"/>
    </row>
    <row r="163">
      <c r="A163" s="94"/>
      <c r="B163" s="95"/>
      <c r="F163" s="92"/>
    </row>
    <row r="164">
      <c r="A164" s="94"/>
      <c r="B164" s="95"/>
      <c r="F164" s="92"/>
    </row>
    <row r="165">
      <c r="A165" s="94"/>
      <c r="B165" s="95"/>
      <c r="F165" s="92"/>
    </row>
    <row r="166">
      <c r="A166" s="94"/>
      <c r="B166" s="95"/>
      <c r="F166" s="92"/>
    </row>
    <row r="167">
      <c r="A167" s="94"/>
      <c r="B167" s="95"/>
      <c r="F167" s="92"/>
    </row>
    <row r="168">
      <c r="A168" s="94"/>
      <c r="B168" s="95"/>
      <c r="F168" s="92"/>
    </row>
    <row r="169">
      <c r="A169" s="94"/>
      <c r="B169" s="95"/>
      <c r="F169" s="92"/>
    </row>
    <row r="170">
      <c r="A170" s="94"/>
      <c r="B170" s="95"/>
      <c r="F170" s="92"/>
    </row>
    <row r="171">
      <c r="A171" s="94"/>
      <c r="B171" s="95"/>
      <c r="F171" s="92"/>
    </row>
    <row r="172">
      <c r="A172" s="94"/>
      <c r="B172" s="95"/>
      <c r="F172" s="92"/>
    </row>
    <row r="173">
      <c r="A173" s="94"/>
      <c r="B173" s="95"/>
      <c r="F173" s="92"/>
    </row>
    <row r="174">
      <c r="A174" s="94"/>
      <c r="B174" s="95"/>
      <c r="F174" s="92"/>
    </row>
    <row r="175">
      <c r="A175" s="94"/>
      <c r="B175" s="95"/>
      <c r="F175" s="92"/>
    </row>
    <row r="176">
      <c r="A176" s="94"/>
      <c r="B176" s="95"/>
      <c r="F176" s="92"/>
    </row>
    <row r="177">
      <c r="A177" s="94"/>
      <c r="B177" s="95"/>
      <c r="F177" s="92"/>
    </row>
    <row r="178">
      <c r="A178" s="94"/>
      <c r="B178" s="95"/>
      <c r="F178" s="92"/>
    </row>
    <row r="179">
      <c r="A179" s="94"/>
      <c r="B179" s="95"/>
      <c r="F179" s="92"/>
    </row>
    <row r="180">
      <c r="A180" s="94"/>
      <c r="B180" s="95"/>
      <c r="F180" s="92"/>
    </row>
    <row r="181">
      <c r="A181" s="94"/>
      <c r="B181" s="95"/>
      <c r="F181" s="92"/>
    </row>
    <row r="182">
      <c r="A182" s="94"/>
      <c r="B182" s="95"/>
      <c r="F182" s="92"/>
    </row>
    <row r="183">
      <c r="A183" s="94"/>
      <c r="B183" s="95"/>
      <c r="F183" s="92"/>
    </row>
    <row r="184">
      <c r="A184" s="94"/>
      <c r="B184" s="95"/>
      <c r="F184" s="92"/>
    </row>
    <row r="185">
      <c r="A185" s="94"/>
      <c r="B185" s="95"/>
      <c r="F185" s="92"/>
    </row>
    <row r="186">
      <c r="A186" s="94"/>
      <c r="B186" s="95"/>
      <c r="F186" s="92"/>
    </row>
    <row r="187">
      <c r="A187" s="94"/>
      <c r="B187" s="95"/>
      <c r="F187" s="92"/>
    </row>
    <row r="188">
      <c r="A188" s="94"/>
      <c r="B188" s="95"/>
      <c r="F188" s="92"/>
    </row>
    <row r="189">
      <c r="A189" s="94"/>
      <c r="B189" s="95"/>
      <c r="F189" s="92"/>
    </row>
    <row r="190">
      <c r="A190" s="94"/>
      <c r="B190" s="95"/>
      <c r="F190" s="92"/>
    </row>
    <row r="191">
      <c r="A191" s="94"/>
      <c r="B191" s="95"/>
      <c r="F191" s="92"/>
    </row>
    <row r="192">
      <c r="A192" s="94"/>
      <c r="B192" s="95"/>
      <c r="F192" s="92"/>
    </row>
    <row r="193">
      <c r="A193" s="94"/>
      <c r="B193" s="95"/>
      <c r="F193" s="92"/>
    </row>
    <row r="194">
      <c r="A194" s="94"/>
      <c r="B194" s="95"/>
      <c r="F194" s="92"/>
    </row>
    <row r="195">
      <c r="A195" s="94"/>
      <c r="B195" s="95"/>
      <c r="F195" s="92"/>
    </row>
    <row r="196">
      <c r="A196" s="94"/>
      <c r="B196" s="95"/>
      <c r="F196" s="92"/>
    </row>
    <row r="197">
      <c r="A197" s="94"/>
      <c r="B197" s="95"/>
      <c r="F197" s="92"/>
    </row>
    <row r="198">
      <c r="A198" s="94"/>
      <c r="B198" s="95"/>
      <c r="F198" s="92"/>
    </row>
    <row r="199">
      <c r="A199" s="94"/>
      <c r="B199" s="95"/>
      <c r="F199" s="92"/>
    </row>
    <row r="200">
      <c r="A200" s="94"/>
      <c r="B200" s="95"/>
      <c r="F200" s="92"/>
    </row>
    <row r="201">
      <c r="A201" s="94"/>
      <c r="B201" s="95"/>
      <c r="F201" s="92"/>
    </row>
    <row r="202">
      <c r="A202" s="94"/>
      <c r="B202" s="95"/>
      <c r="F202" s="92"/>
    </row>
    <row r="203">
      <c r="A203" s="94"/>
      <c r="B203" s="95"/>
      <c r="F203" s="92"/>
    </row>
    <row r="204">
      <c r="A204" s="94"/>
      <c r="B204" s="95"/>
      <c r="F204" s="92"/>
    </row>
    <row r="205">
      <c r="A205" s="94"/>
      <c r="B205" s="95"/>
      <c r="F205" s="92"/>
    </row>
    <row r="206">
      <c r="A206" s="94"/>
      <c r="B206" s="95"/>
      <c r="F206" s="92"/>
    </row>
    <row r="207">
      <c r="A207" s="94"/>
      <c r="B207" s="95"/>
      <c r="F207" s="92"/>
    </row>
    <row r="208">
      <c r="A208" s="94"/>
      <c r="B208" s="95"/>
      <c r="F208" s="92"/>
    </row>
    <row r="209">
      <c r="A209" s="94"/>
      <c r="B209" s="95"/>
      <c r="F209" s="92"/>
    </row>
    <row r="210">
      <c r="A210" s="94"/>
      <c r="B210" s="95"/>
      <c r="F210" s="92"/>
    </row>
    <row r="211">
      <c r="A211" s="94"/>
      <c r="B211" s="95"/>
      <c r="F211" s="92"/>
    </row>
    <row r="212">
      <c r="A212" s="94"/>
      <c r="B212" s="95"/>
      <c r="F212" s="92"/>
    </row>
    <row r="213">
      <c r="A213" s="94"/>
      <c r="B213" s="95"/>
      <c r="F213" s="92"/>
    </row>
    <row r="214">
      <c r="A214" s="94"/>
      <c r="B214" s="95"/>
      <c r="F214" s="92"/>
    </row>
    <row r="215">
      <c r="A215" s="94"/>
      <c r="B215" s="95"/>
      <c r="F215" s="92"/>
    </row>
    <row r="216">
      <c r="A216" s="94"/>
      <c r="B216" s="95"/>
      <c r="F216" s="92"/>
    </row>
    <row r="217">
      <c r="A217" s="94"/>
      <c r="B217" s="95"/>
      <c r="F217" s="92"/>
    </row>
    <row r="218">
      <c r="A218" s="94"/>
      <c r="B218" s="95"/>
      <c r="F218" s="92"/>
    </row>
    <row r="219">
      <c r="A219" s="94"/>
      <c r="B219" s="95"/>
      <c r="F219" s="92"/>
    </row>
    <row r="220">
      <c r="A220" s="94"/>
      <c r="B220" s="95"/>
      <c r="F220" s="92"/>
    </row>
    <row r="221">
      <c r="A221" s="94"/>
      <c r="B221" s="95"/>
      <c r="F221" s="92"/>
    </row>
    <row r="222">
      <c r="A222" s="94"/>
      <c r="B222" s="95"/>
      <c r="F222" s="92"/>
    </row>
    <row r="223">
      <c r="A223" s="94"/>
      <c r="B223" s="95"/>
      <c r="F223" s="92"/>
    </row>
    <row r="224">
      <c r="A224" s="94"/>
      <c r="B224" s="95"/>
      <c r="F224" s="92"/>
    </row>
    <row r="225">
      <c r="A225" s="94"/>
      <c r="B225" s="95"/>
      <c r="F225" s="92"/>
    </row>
    <row r="226">
      <c r="A226" s="94"/>
      <c r="B226" s="95"/>
      <c r="F226" s="92"/>
    </row>
    <row r="227">
      <c r="A227" s="94"/>
      <c r="B227" s="95"/>
      <c r="F227" s="92"/>
    </row>
    <row r="228">
      <c r="A228" s="94"/>
      <c r="B228" s="95"/>
      <c r="F228" s="92"/>
    </row>
    <row r="229">
      <c r="A229" s="94"/>
      <c r="B229" s="95"/>
      <c r="F229" s="92"/>
    </row>
    <row r="230">
      <c r="A230" s="94"/>
      <c r="B230" s="95"/>
      <c r="F230" s="92"/>
    </row>
    <row r="231">
      <c r="A231" s="94"/>
      <c r="B231" s="95"/>
      <c r="F231" s="92"/>
    </row>
    <row r="232">
      <c r="A232" s="94"/>
      <c r="B232" s="95"/>
      <c r="F232" s="92"/>
    </row>
    <row r="233">
      <c r="A233" s="94"/>
      <c r="B233" s="95"/>
      <c r="F233" s="92"/>
    </row>
    <row r="234">
      <c r="A234" s="94"/>
      <c r="B234" s="95"/>
      <c r="F234" s="92"/>
    </row>
    <row r="235">
      <c r="A235" s="94"/>
      <c r="B235" s="95"/>
      <c r="F235" s="92"/>
    </row>
    <row r="236">
      <c r="A236" s="94"/>
      <c r="B236" s="95"/>
      <c r="F236" s="92"/>
    </row>
    <row r="237">
      <c r="A237" s="94"/>
      <c r="B237" s="95"/>
      <c r="F237" s="92"/>
    </row>
    <row r="238">
      <c r="A238" s="94"/>
      <c r="B238" s="95"/>
      <c r="F238" s="92"/>
    </row>
    <row r="239">
      <c r="A239" s="94"/>
      <c r="B239" s="95"/>
      <c r="F239" s="92"/>
    </row>
    <row r="240">
      <c r="A240" s="94"/>
      <c r="B240" s="95"/>
      <c r="F240" s="92"/>
    </row>
    <row r="241">
      <c r="A241" s="94"/>
      <c r="B241" s="95"/>
      <c r="F241" s="92"/>
    </row>
    <row r="242">
      <c r="A242" s="94"/>
      <c r="B242" s="95"/>
      <c r="F242" s="92"/>
    </row>
    <row r="243">
      <c r="A243" s="94"/>
      <c r="B243" s="95"/>
      <c r="F243" s="92"/>
    </row>
    <row r="244">
      <c r="A244" s="94"/>
      <c r="B244" s="95"/>
      <c r="F244" s="92"/>
    </row>
    <row r="245">
      <c r="A245" s="94"/>
      <c r="B245" s="95"/>
      <c r="F245" s="92"/>
    </row>
    <row r="246">
      <c r="A246" s="94"/>
      <c r="B246" s="95"/>
      <c r="F246" s="92"/>
    </row>
    <row r="247">
      <c r="A247" s="94"/>
      <c r="B247" s="95"/>
      <c r="F247" s="92"/>
    </row>
    <row r="248">
      <c r="A248" s="94"/>
      <c r="B248" s="95"/>
      <c r="F248" s="92"/>
    </row>
    <row r="249">
      <c r="A249" s="94"/>
      <c r="B249" s="95"/>
      <c r="F249" s="92"/>
    </row>
    <row r="250">
      <c r="A250" s="94"/>
      <c r="B250" s="95"/>
      <c r="F250" s="92"/>
    </row>
    <row r="251">
      <c r="A251" s="94"/>
      <c r="B251" s="95"/>
      <c r="F251" s="92"/>
    </row>
    <row r="252">
      <c r="A252" s="94"/>
      <c r="B252" s="95"/>
      <c r="F252" s="92"/>
    </row>
    <row r="253">
      <c r="A253" s="94"/>
      <c r="B253" s="95"/>
      <c r="F253" s="92"/>
    </row>
    <row r="254">
      <c r="A254" s="94"/>
      <c r="B254" s="95"/>
      <c r="F254" s="92"/>
    </row>
    <row r="255">
      <c r="A255" s="94"/>
      <c r="B255" s="95"/>
      <c r="F255" s="92"/>
    </row>
    <row r="256">
      <c r="A256" s="94"/>
      <c r="B256" s="95"/>
      <c r="F256" s="92"/>
    </row>
    <row r="257">
      <c r="A257" s="94"/>
      <c r="B257" s="95"/>
      <c r="F257" s="92"/>
    </row>
    <row r="258">
      <c r="A258" s="94"/>
      <c r="B258" s="95"/>
      <c r="F258" s="92"/>
    </row>
    <row r="259">
      <c r="A259" s="94"/>
      <c r="B259" s="95"/>
      <c r="F259" s="92"/>
    </row>
    <row r="260">
      <c r="A260" s="94"/>
      <c r="B260" s="95"/>
      <c r="F260" s="92"/>
    </row>
    <row r="261">
      <c r="A261" s="94"/>
      <c r="B261" s="95"/>
      <c r="F261" s="92"/>
    </row>
    <row r="262">
      <c r="A262" s="94"/>
      <c r="B262" s="95"/>
      <c r="F262" s="92"/>
    </row>
    <row r="263">
      <c r="A263" s="94"/>
      <c r="B263" s="95"/>
      <c r="F263" s="92"/>
    </row>
    <row r="264">
      <c r="A264" s="94"/>
      <c r="B264" s="95"/>
      <c r="F264" s="92"/>
    </row>
    <row r="265">
      <c r="A265" s="94"/>
      <c r="B265" s="95"/>
      <c r="F265" s="92"/>
    </row>
    <row r="266">
      <c r="A266" s="94"/>
      <c r="B266" s="95"/>
      <c r="F266" s="92"/>
    </row>
    <row r="267">
      <c r="A267" s="94"/>
      <c r="B267" s="95"/>
      <c r="F267" s="92"/>
    </row>
    <row r="268">
      <c r="A268" s="94"/>
      <c r="B268" s="95"/>
      <c r="F268" s="92"/>
    </row>
    <row r="269">
      <c r="A269" s="94"/>
      <c r="B269" s="95"/>
      <c r="F269" s="92"/>
    </row>
    <row r="270">
      <c r="A270" s="94"/>
      <c r="B270" s="95"/>
      <c r="F270" s="92"/>
    </row>
    <row r="271">
      <c r="A271" s="94"/>
      <c r="B271" s="95"/>
      <c r="F271" s="92"/>
    </row>
    <row r="272">
      <c r="A272" s="94"/>
      <c r="B272" s="95"/>
      <c r="F272" s="92"/>
    </row>
    <row r="273">
      <c r="A273" s="94"/>
      <c r="B273" s="95"/>
      <c r="F273" s="92"/>
    </row>
    <row r="274">
      <c r="A274" s="94"/>
      <c r="B274" s="95"/>
      <c r="F274" s="92"/>
    </row>
    <row r="275">
      <c r="A275" s="94"/>
      <c r="B275" s="95"/>
      <c r="F275" s="92"/>
    </row>
    <row r="276">
      <c r="A276" s="94"/>
      <c r="B276" s="95"/>
      <c r="F276" s="92"/>
    </row>
    <row r="277">
      <c r="A277" s="94"/>
      <c r="B277" s="95"/>
      <c r="F277" s="92"/>
    </row>
    <row r="278">
      <c r="A278" s="94"/>
      <c r="B278" s="95"/>
      <c r="F278" s="92"/>
    </row>
    <row r="279">
      <c r="A279" s="94"/>
      <c r="B279" s="95"/>
      <c r="F279" s="92"/>
    </row>
    <row r="280">
      <c r="A280" s="94"/>
      <c r="B280" s="95"/>
      <c r="F280" s="92"/>
    </row>
    <row r="281">
      <c r="A281" s="94"/>
      <c r="B281" s="95"/>
      <c r="F281" s="92"/>
    </row>
    <row r="282">
      <c r="A282" s="94"/>
      <c r="B282" s="95"/>
      <c r="F282" s="92"/>
    </row>
    <row r="283">
      <c r="A283" s="94"/>
      <c r="B283" s="95"/>
      <c r="F283" s="92"/>
    </row>
    <row r="284">
      <c r="A284" s="94"/>
      <c r="B284" s="95"/>
      <c r="F284" s="92"/>
    </row>
    <row r="285">
      <c r="A285" s="94"/>
      <c r="B285" s="95"/>
      <c r="F285" s="92"/>
    </row>
    <row r="286">
      <c r="A286" s="94"/>
      <c r="B286" s="95"/>
      <c r="F286" s="92"/>
    </row>
    <row r="287">
      <c r="A287" s="94"/>
      <c r="B287" s="95"/>
      <c r="F287" s="92"/>
    </row>
    <row r="288">
      <c r="A288" s="94"/>
      <c r="B288" s="95"/>
      <c r="F288" s="92"/>
    </row>
    <row r="289">
      <c r="A289" s="94"/>
      <c r="B289" s="95"/>
      <c r="F289" s="92"/>
    </row>
    <row r="290">
      <c r="A290" s="94"/>
      <c r="B290" s="95"/>
      <c r="F290" s="92"/>
    </row>
    <row r="291">
      <c r="A291" s="94"/>
      <c r="B291" s="95"/>
      <c r="F291" s="92"/>
    </row>
    <row r="292">
      <c r="A292" s="94"/>
      <c r="B292" s="95"/>
      <c r="F292" s="92"/>
    </row>
    <row r="293">
      <c r="A293" s="94"/>
      <c r="B293" s="95"/>
      <c r="F293" s="92"/>
    </row>
    <row r="294">
      <c r="A294" s="94"/>
      <c r="B294" s="95"/>
      <c r="F294" s="92"/>
    </row>
    <row r="295">
      <c r="A295" s="94"/>
      <c r="B295" s="95"/>
      <c r="F295" s="92"/>
    </row>
    <row r="296">
      <c r="A296" s="94"/>
      <c r="B296" s="95"/>
      <c r="F296" s="92"/>
    </row>
    <row r="297">
      <c r="A297" s="94"/>
      <c r="B297" s="95"/>
      <c r="F297" s="92"/>
    </row>
    <row r="298">
      <c r="A298" s="94"/>
      <c r="B298" s="95"/>
      <c r="F298" s="92"/>
    </row>
    <row r="299">
      <c r="A299" s="94"/>
      <c r="B299" s="95"/>
      <c r="F299" s="92"/>
    </row>
    <row r="300">
      <c r="A300" s="94"/>
      <c r="B300" s="95"/>
      <c r="F300" s="92"/>
    </row>
    <row r="301">
      <c r="A301" s="94"/>
      <c r="B301" s="95"/>
      <c r="F301" s="92"/>
    </row>
    <row r="302">
      <c r="A302" s="94"/>
      <c r="B302" s="95"/>
      <c r="F302" s="92"/>
    </row>
    <row r="303">
      <c r="A303" s="94"/>
      <c r="B303" s="95"/>
      <c r="F303" s="92"/>
    </row>
    <row r="304">
      <c r="A304" s="94"/>
      <c r="B304" s="95"/>
      <c r="F304" s="92"/>
    </row>
    <row r="305">
      <c r="A305" s="94"/>
      <c r="B305" s="95"/>
      <c r="F305" s="92"/>
    </row>
    <row r="306">
      <c r="A306" s="94"/>
      <c r="B306" s="95"/>
      <c r="F306" s="92"/>
    </row>
    <row r="307">
      <c r="A307" s="94"/>
      <c r="B307" s="95"/>
      <c r="F307" s="92"/>
    </row>
    <row r="308">
      <c r="A308" s="94"/>
      <c r="B308" s="95"/>
      <c r="F308" s="92"/>
    </row>
    <row r="309">
      <c r="A309" s="94"/>
      <c r="B309" s="95"/>
      <c r="F309" s="92"/>
    </row>
    <row r="310">
      <c r="A310" s="94"/>
      <c r="B310" s="95"/>
      <c r="F310" s="92"/>
    </row>
    <row r="311">
      <c r="A311" s="94"/>
      <c r="B311" s="95"/>
      <c r="F311" s="92"/>
    </row>
    <row r="312">
      <c r="A312" s="94"/>
      <c r="B312" s="95"/>
      <c r="F312" s="92"/>
    </row>
    <row r="313">
      <c r="A313" s="94"/>
      <c r="B313" s="95"/>
      <c r="F313" s="92"/>
    </row>
    <row r="314">
      <c r="A314" s="94"/>
      <c r="B314" s="95"/>
      <c r="F314" s="92"/>
    </row>
    <row r="315">
      <c r="A315" s="94"/>
      <c r="B315" s="95"/>
      <c r="F315" s="92"/>
    </row>
    <row r="316">
      <c r="A316" s="94"/>
      <c r="B316" s="95"/>
      <c r="F316" s="92"/>
    </row>
    <row r="317">
      <c r="A317" s="94"/>
      <c r="B317" s="95"/>
      <c r="F317" s="92"/>
    </row>
    <row r="318">
      <c r="A318" s="94"/>
      <c r="B318" s="95"/>
      <c r="F318" s="92"/>
    </row>
    <row r="319">
      <c r="A319" s="94"/>
      <c r="B319" s="95"/>
      <c r="F319" s="92"/>
    </row>
    <row r="320">
      <c r="A320" s="94"/>
      <c r="B320" s="95"/>
      <c r="F320" s="92"/>
    </row>
    <row r="321">
      <c r="A321" s="94"/>
      <c r="B321" s="95"/>
      <c r="F321" s="92"/>
    </row>
    <row r="322">
      <c r="A322" s="94"/>
      <c r="B322" s="95"/>
      <c r="F322" s="92"/>
    </row>
    <row r="323">
      <c r="A323" s="94"/>
      <c r="B323" s="95"/>
      <c r="F323" s="92"/>
    </row>
    <row r="324">
      <c r="A324" s="94"/>
      <c r="B324" s="95"/>
      <c r="F324" s="92"/>
    </row>
    <row r="325">
      <c r="A325" s="94"/>
      <c r="B325" s="95"/>
      <c r="F325" s="92"/>
    </row>
    <row r="326">
      <c r="A326" s="94"/>
      <c r="B326" s="95"/>
      <c r="F326" s="92"/>
    </row>
    <row r="327">
      <c r="A327" s="94"/>
      <c r="B327" s="95"/>
      <c r="F327" s="92"/>
    </row>
    <row r="328">
      <c r="A328" s="94"/>
      <c r="B328" s="95"/>
      <c r="F328" s="92"/>
    </row>
    <row r="329">
      <c r="A329" s="94"/>
      <c r="B329" s="95"/>
      <c r="F329" s="92"/>
    </row>
    <row r="330">
      <c r="A330" s="94"/>
      <c r="B330" s="95"/>
      <c r="F330" s="92"/>
    </row>
    <row r="331">
      <c r="A331" s="94"/>
      <c r="B331" s="95"/>
      <c r="F331" s="92"/>
    </row>
    <row r="332">
      <c r="A332" s="94"/>
      <c r="B332" s="95"/>
      <c r="F332" s="92"/>
    </row>
    <row r="333">
      <c r="A333" s="94"/>
      <c r="B333" s="95"/>
      <c r="F333" s="92"/>
    </row>
    <row r="334">
      <c r="A334" s="94"/>
      <c r="B334" s="95"/>
      <c r="F334" s="92"/>
    </row>
    <row r="335">
      <c r="A335" s="94"/>
      <c r="B335" s="95"/>
      <c r="F335" s="92"/>
    </row>
    <row r="336">
      <c r="A336" s="94"/>
      <c r="B336" s="95"/>
      <c r="F336" s="92"/>
    </row>
    <row r="337">
      <c r="A337" s="94"/>
      <c r="B337" s="95"/>
      <c r="F337" s="92"/>
    </row>
    <row r="338">
      <c r="A338" s="94"/>
      <c r="B338" s="95"/>
      <c r="F338" s="92"/>
    </row>
    <row r="339">
      <c r="A339" s="94"/>
      <c r="B339" s="95"/>
      <c r="F339" s="92"/>
    </row>
    <row r="340">
      <c r="A340" s="94"/>
      <c r="B340" s="95"/>
      <c r="F340" s="92"/>
    </row>
    <row r="341">
      <c r="A341" s="94"/>
      <c r="B341" s="95"/>
      <c r="F341" s="92"/>
    </row>
    <row r="342">
      <c r="A342" s="94"/>
      <c r="B342" s="95"/>
      <c r="F342" s="92"/>
    </row>
    <row r="343">
      <c r="A343" s="94"/>
      <c r="B343" s="95"/>
      <c r="F343" s="92"/>
    </row>
    <row r="344">
      <c r="A344" s="94"/>
      <c r="B344" s="95"/>
      <c r="F344" s="92"/>
    </row>
    <row r="345">
      <c r="A345" s="94"/>
      <c r="B345" s="95"/>
      <c r="F345" s="92"/>
    </row>
    <row r="346">
      <c r="A346" s="94"/>
      <c r="B346" s="95"/>
      <c r="F346" s="92"/>
    </row>
    <row r="347">
      <c r="A347" s="94"/>
      <c r="B347" s="95"/>
      <c r="F347" s="92"/>
    </row>
    <row r="348">
      <c r="A348" s="94"/>
      <c r="B348" s="95"/>
      <c r="F348" s="92"/>
    </row>
    <row r="349">
      <c r="A349" s="94"/>
      <c r="B349" s="95"/>
      <c r="F349" s="92"/>
    </row>
    <row r="350">
      <c r="A350" s="94"/>
      <c r="B350" s="95"/>
      <c r="F350" s="92"/>
    </row>
    <row r="351">
      <c r="A351" s="94"/>
      <c r="B351" s="95"/>
      <c r="F351" s="92"/>
    </row>
    <row r="352">
      <c r="A352" s="94"/>
      <c r="B352" s="95"/>
      <c r="F352" s="92"/>
    </row>
    <row r="353">
      <c r="A353" s="94"/>
      <c r="B353" s="95"/>
      <c r="F353" s="92"/>
    </row>
    <row r="354">
      <c r="A354" s="94"/>
      <c r="B354" s="95"/>
      <c r="F354" s="92"/>
    </row>
    <row r="355">
      <c r="A355" s="94"/>
      <c r="B355" s="95"/>
      <c r="F355" s="92"/>
    </row>
    <row r="356">
      <c r="A356" s="94"/>
      <c r="B356" s="95"/>
      <c r="F356" s="92"/>
    </row>
    <row r="357">
      <c r="A357" s="94"/>
      <c r="B357" s="95"/>
      <c r="F357" s="92"/>
    </row>
    <row r="358">
      <c r="A358" s="94"/>
      <c r="B358" s="95"/>
      <c r="F358" s="92"/>
    </row>
    <row r="359">
      <c r="A359" s="94"/>
      <c r="B359" s="95"/>
      <c r="F359" s="92"/>
    </row>
    <row r="360">
      <c r="A360" s="94"/>
      <c r="B360" s="95"/>
      <c r="F360" s="92"/>
    </row>
    <row r="361">
      <c r="A361" s="94"/>
      <c r="B361" s="95"/>
      <c r="F361" s="92"/>
    </row>
    <row r="362">
      <c r="A362" s="94"/>
      <c r="B362" s="95"/>
      <c r="F362" s="92"/>
    </row>
    <row r="363">
      <c r="A363" s="94"/>
      <c r="B363" s="95"/>
      <c r="F363" s="92"/>
    </row>
    <row r="364">
      <c r="A364" s="94"/>
      <c r="B364" s="95"/>
      <c r="F364" s="92"/>
    </row>
    <row r="365">
      <c r="A365" s="94"/>
      <c r="B365" s="95"/>
      <c r="F365" s="92"/>
    </row>
    <row r="366">
      <c r="A366" s="94"/>
      <c r="B366" s="95"/>
      <c r="F366" s="92"/>
    </row>
    <row r="367">
      <c r="A367" s="94"/>
      <c r="B367" s="95"/>
      <c r="F367" s="92"/>
    </row>
    <row r="368">
      <c r="A368" s="94"/>
      <c r="B368" s="95"/>
      <c r="F368" s="92"/>
    </row>
    <row r="369">
      <c r="A369" s="94"/>
      <c r="B369" s="95"/>
      <c r="F369" s="92"/>
    </row>
    <row r="370">
      <c r="A370" s="94"/>
      <c r="B370" s="95"/>
      <c r="F370" s="92"/>
    </row>
    <row r="371">
      <c r="A371" s="94"/>
      <c r="B371" s="95"/>
      <c r="F371" s="92"/>
    </row>
    <row r="372">
      <c r="A372" s="94"/>
      <c r="B372" s="95"/>
      <c r="F372" s="92"/>
    </row>
    <row r="373">
      <c r="A373" s="94"/>
      <c r="B373" s="95"/>
      <c r="F373" s="92"/>
    </row>
    <row r="374">
      <c r="A374" s="94"/>
      <c r="B374" s="95"/>
      <c r="F374" s="92"/>
    </row>
    <row r="375">
      <c r="A375" s="94"/>
      <c r="B375" s="95"/>
      <c r="F375" s="92"/>
    </row>
    <row r="376">
      <c r="A376" s="94"/>
      <c r="B376" s="95"/>
      <c r="F376" s="92"/>
    </row>
    <row r="377">
      <c r="A377" s="94"/>
      <c r="B377" s="95"/>
      <c r="F377" s="92"/>
    </row>
    <row r="378">
      <c r="A378" s="94"/>
      <c r="B378" s="95"/>
      <c r="F378" s="92"/>
    </row>
    <row r="379">
      <c r="A379" s="94"/>
      <c r="B379" s="95"/>
      <c r="F379" s="92"/>
    </row>
    <row r="380">
      <c r="A380" s="94"/>
      <c r="B380" s="95"/>
      <c r="F380" s="92"/>
    </row>
    <row r="381">
      <c r="A381" s="94"/>
      <c r="B381" s="95"/>
      <c r="F381" s="92"/>
    </row>
    <row r="382">
      <c r="A382" s="94"/>
      <c r="B382" s="95"/>
      <c r="F382" s="92"/>
    </row>
    <row r="383">
      <c r="A383" s="94"/>
      <c r="B383" s="95"/>
      <c r="F383" s="92"/>
    </row>
    <row r="384">
      <c r="A384" s="94"/>
      <c r="B384" s="95"/>
      <c r="F384" s="92"/>
    </row>
    <row r="385">
      <c r="A385" s="94"/>
      <c r="B385" s="95"/>
      <c r="F385" s="92"/>
    </row>
    <row r="386">
      <c r="A386" s="94"/>
      <c r="B386" s="95"/>
      <c r="F386" s="92"/>
    </row>
    <row r="387">
      <c r="A387" s="94"/>
      <c r="B387" s="95"/>
      <c r="F387" s="92"/>
    </row>
    <row r="388">
      <c r="A388" s="94"/>
      <c r="B388" s="95"/>
      <c r="F388" s="92"/>
    </row>
    <row r="389">
      <c r="A389" s="94"/>
      <c r="B389" s="95"/>
      <c r="F389" s="92"/>
    </row>
    <row r="390">
      <c r="A390" s="94"/>
      <c r="B390" s="95"/>
      <c r="F390" s="92"/>
    </row>
    <row r="391">
      <c r="A391" s="94"/>
      <c r="B391" s="95"/>
      <c r="F391" s="92"/>
    </row>
    <row r="392">
      <c r="A392" s="94"/>
      <c r="B392" s="95"/>
      <c r="F392" s="92"/>
    </row>
    <row r="393">
      <c r="A393" s="94"/>
      <c r="B393" s="95"/>
      <c r="F393" s="92"/>
    </row>
    <row r="394">
      <c r="A394" s="94"/>
      <c r="B394" s="95"/>
      <c r="F394" s="92"/>
    </row>
    <row r="395">
      <c r="A395" s="94"/>
      <c r="B395" s="95"/>
      <c r="F395" s="92"/>
    </row>
    <row r="396">
      <c r="A396" s="94"/>
      <c r="B396" s="95"/>
      <c r="F396" s="92"/>
    </row>
    <row r="397">
      <c r="A397" s="94"/>
      <c r="B397" s="95"/>
      <c r="F397" s="92"/>
    </row>
    <row r="398">
      <c r="A398" s="94"/>
      <c r="B398" s="95"/>
      <c r="F398" s="92"/>
    </row>
    <row r="399">
      <c r="A399" s="94"/>
      <c r="B399" s="95"/>
      <c r="F399" s="92"/>
    </row>
    <row r="400">
      <c r="A400" s="94"/>
      <c r="B400" s="95"/>
      <c r="F400" s="92"/>
    </row>
    <row r="401">
      <c r="A401" s="94"/>
      <c r="B401" s="95"/>
      <c r="F401" s="92"/>
    </row>
    <row r="402">
      <c r="A402" s="94"/>
      <c r="B402" s="95"/>
      <c r="F402" s="92"/>
    </row>
    <row r="403">
      <c r="A403" s="94"/>
      <c r="B403" s="95"/>
      <c r="F403" s="92"/>
    </row>
    <row r="404">
      <c r="A404" s="94"/>
      <c r="B404" s="95"/>
      <c r="F404" s="92"/>
    </row>
    <row r="405">
      <c r="A405" s="94"/>
      <c r="B405" s="95"/>
      <c r="F405" s="92"/>
    </row>
    <row r="406">
      <c r="A406" s="94"/>
      <c r="B406" s="95"/>
      <c r="F406" s="92"/>
    </row>
    <row r="407">
      <c r="A407" s="94"/>
      <c r="B407" s="95"/>
      <c r="F407" s="92"/>
    </row>
    <row r="408">
      <c r="A408" s="94"/>
      <c r="B408" s="95"/>
      <c r="F408" s="92"/>
    </row>
    <row r="409">
      <c r="A409" s="94"/>
      <c r="B409" s="95"/>
      <c r="F409" s="92"/>
    </row>
    <row r="410">
      <c r="A410" s="94"/>
      <c r="B410" s="95"/>
      <c r="F410" s="92"/>
    </row>
    <row r="411">
      <c r="A411" s="94"/>
      <c r="B411" s="95"/>
      <c r="F411" s="92"/>
    </row>
    <row r="412">
      <c r="A412" s="94"/>
      <c r="B412" s="95"/>
      <c r="F412" s="92"/>
    </row>
    <row r="413">
      <c r="A413" s="94"/>
      <c r="B413" s="95"/>
      <c r="F413" s="92"/>
    </row>
    <row r="414">
      <c r="A414" s="94"/>
      <c r="B414" s="95"/>
      <c r="F414" s="92"/>
    </row>
    <row r="415">
      <c r="A415" s="94"/>
      <c r="B415" s="95"/>
      <c r="F415" s="92"/>
    </row>
    <row r="416">
      <c r="A416" s="94"/>
      <c r="B416" s="95"/>
      <c r="F416" s="92"/>
    </row>
    <row r="417">
      <c r="A417" s="94"/>
      <c r="B417" s="95"/>
      <c r="F417" s="92"/>
    </row>
    <row r="418">
      <c r="A418" s="94"/>
      <c r="B418" s="95"/>
      <c r="F418" s="92"/>
    </row>
    <row r="419">
      <c r="A419" s="94"/>
      <c r="B419" s="95"/>
      <c r="F419" s="92"/>
    </row>
    <row r="420">
      <c r="A420" s="94"/>
      <c r="B420" s="95"/>
      <c r="F420" s="92"/>
    </row>
    <row r="421">
      <c r="A421" s="94"/>
      <c r="B421" s="95"/>
      <c r="F421" s="92"/>
    </row>
    <row r="422">
      <c r="A422" s="94"/>
      <c r="B422" s="95"/>
      <c r="F422" s="92"/>
    </row>
    <row r="423">
      <c r="A423" s="94"/>
      <c r="B423" s="95"/>
      <c r="F423" s="92"/>
    </row>
    <row r="424">
      <c r="A424" s="94"/>
      <c r="B424" s="95"/>
      <c r="F424" s="92"/>
    </row>
    <row r="425">
      <c r="A425" s="94"/>
      <c r="B425" s="95"/>
      <c r="F425" s="92"/>
    </row>
    <row r="426">
      <c r="A426" s="94"/>
      <c r="B426" s="95"/>
      <c r="F426" s="92"/>
    </row>
    <row r="427">
      <c r="A427" s="94"/>
      <c r="B427" s="95"/>
      <c r="F427" s="92"/>
    </row>
    <row r="428">
      <c r="A428" s="94"/>
      <c r="B428" s="95"/>
      <c r="F428" s="92"/>
    </row>
    <row r="429">
      <c r="A429" s="94"/>
      <c r="B429" s="95"/>
      <c r="F429" s="92"/>
    </row>
    <row r="430">
      <c r="A430" s="94"/>
      <c r="B430" s="95"/>
      <c r="F430" s="92"/>
    </row>
    <row r="431">
      <c r="A431" s="94"/>
      <c r="B431" s="95"/>
      <c r="F431" s="92"/>
    </row>
    <row r="432">
      <c r="A432" s="94"/>
      <c r="B432" s="95"/>
      <c r="F432" s="92"/>
    </row>
    <row r="433">
      <c r="A433" s="94"/>
      <c r="B433" s="95"/>
      <c r="F433" s="92"/>
    </row>
    <row r="434">
      <c r="A434" s="94"/>
      <c r="B434" s="95"/>
      <c r="F434" s="92"/>
    </row>
    <row r="435">
      <c r="A435" s="94"/>
      <c r="B435" s="95"/>
      <c r="F435" s="92"/>
    </row>
    <row r="436">
      <c r="A436" s="94"/>
      <c r="B436" s="95"/>
      <c r="F436" s="92"/>
    </row>
    <row r="437">
      <c r="A437" s="94"/>
      <c r="B437" s="95"/>
      <c r="F437" s="92"/>
    </row>
    <row r="438">
      <c r="A438" s="94"/>
      <c r="B438" s="95"/>
      <c r="F438" s="92"/>
    </row>
    <row r="439">
      <c r="A439" s="94"/>
      <c r="B439" s="95"/>
      <c r="F439" s="92"/>
    </row>
    <row r="440">
      <c r="A440" s="94"/>
      <c r="B440" s="95"/>
      <c r="F440" s="92"/>
    </row>
    <row r="441">
      <c r="A441" s="94"/>
      <c r="B441" s="95"/>
      <c r="F441" s="92"/>
    </row>
    <row r="442">
      <c r="A442" s="94"/>
      <c r="B442" s="95"/>
      <c r="F442" s="92"/>
    </row>
    <row r="443">
      <c r="A443" s="94"/>
      <c r="B443" s="95"/>
      <c r="F443" s="92"/>
    </row>
    <row r="444">
      <c r="A444" s="94"/>
      <c r="B444" s="95"/>
      <c r="F444" s="92"/>
    </row>
    <row r="445">
      <c r="A445" s="94"/>
      <c r="B445" s="95"/>
      <c r="F445" s="92"/>
    </row>
    <row r="446">
      <c r="A446" s="94"/>
      <c r="B446" s="95"/>
      <c r="F446" s="92"/>
    </row>
    <row r="447">
      <c r="A447" s="94"/>
      <c r="B447" s="95"/>
      <c r="F447" s="92"/>
    </row>
    <row r="448">
      <c r="A448" s="94"/>
      <c r="B448" s="95"/>
      <c r="F448" s="92"/>
    </row>
    <row r="449">
      <c r="A449" s="94"/>
      <c r="B449" s="95"/>
      <c r="F449" s="92"/>
    </row>
    <row r="450">
      <c r="A450" s="94"/>
      <c r="B450" s="95"/>
      <c r="F450" s="92"/>
    </row>
    <row r="451">
      <c r="A451" s="94"/>
      <c r="B451" s="95"/>
      <c r="F451" s="92"/>
    </row>
    <row r="452">
      <c r="A452" s="94"/>
      <c r="B452" s="95"/>
      <c r="F452" s="92"/>
    </row>
    <row r="453">
      <c r="A453" s="94"/>
      <c r="B453" s="95"/>
      <c r="F453" s="92"/>
    </row>
    <row r="454">
      <c r="A454" s="94"/>
      <c r="B454" s="95"/>
      <c r="F454" s="92"/>
    </row>
    <row r="455">
      <c r="A455" s="94"/>
      <c r="B455" s="95"/>
      <c r="F455" s="92"/>
    </row>
    <row r="456">
      <c r="A456" s="94"/>
      <c r="B456" s="95"/>
      <c r="F456" s="92"/>
    </row>
    <row r="457">
      <c r="A457" s="94"/>
      <c r="B457" s="95"/>
      <c r="F457" s="92"/>
    </row>
    <row r="458">
      <c r="A458" s="94"/>
      <c r="B458" s="95"/>
      <c r="F458" s="92"/>
    </row>
    <row r="459">
      <c r="A459" s="94"/>
      <c r="B459" s="95"/>
      <c r="F459" s="92"/>
    </row>
    <row r="460">
      <c r="A460" s="94"/>
      <c r="B460" s="95"/>
      <c r="F460" s="92"/>
    </row>
    <row r="461">
      <c r="A461" s="94"/>
      <c r="B461" s="95"/>
      <c r="F461" s="92"/>
    </row>
    <row r="462">
      <c r="A462" s="94"/>
      <c r="B462" s="95"/>
      <c r="F462" s="92"/>
    </row>
    <row r="463">
      <c r="A463" s="94"/>
      <c r="B463" s="95"/>
      <c r="F463" s="92"/>
    </row>
    <row r="464">
      <c r="A464" s="94"/>
      <c r="B464" s="95"/>
      <c r="F464" s="92"/>
    </row>
    <row r="465">
      <c r="A465" s="94"/>
      <c r="B465" s="95"/>
      <c r="F465" s="92"/>
    </row>
    <row r="466">
      <c r="A466" s="94"/>
      <c r="B466" s="95"/>
      <c r="F466" s="92"/>
    </row>
    <row r="467">
      <c r="A467" s="94"/>
      <c r="B467" s="95"/>
      <c r="F467" s="92"/>
    </row>
    <row r="468">
      <c r="A468" s="94"/>
      <c r="B468" s="95"/>
      <c r="F468" s="92"/>
    </row>
    <row r="469">
      <c r="A469" s="94"/>
      <c r="B469" s="95"/>
      <c r="F469" s="92"/>
    </row>
    <row r="470">
      <c r="A470" s="94"/>
      <c r="B470" s="95"/>
      <c r="F470" s="92"/>
    </row>
    <row r="471">
      <c r="A471" s="94"/>
      <c r="B471" s="95"/>
      <c r="F471" s="92"/>
    </row>
    <row r="472">
      <c r="A472" s="94"/>
      <c r="B472" s="95"/>
      <c r="F472" s="92"/>
    </row>
    <row r="473">
      <c r="A473" s="94"/>
      <c r="B473" s="95"/>
      <c r="F473" s="92"/>
    </row>
    <row r="474">
      <c r="A474" s="94"/>
      <c r="B474" s="95"/>
      <c r="F474" s="92"/>
    </row>
    <row r="475">
      <c r="A475" s="94"/>
      <c r="B475" s="95"/>
      <c r="F475" s="92"/>
    </row>
    <row r="476">
      <c r="A476" s="94"/>
      <c r="B476" s="95"/>
      <c r="F476" s="92"/>
    </row>
    <row r="477">
      <c r="A477" s="94"/>
      <c r="B477" s="95"/>
      <c r="F477" s="92"/>
    </row>
    <row r="478">
      <c r="A478" s="94"/>
      <c r="B478" s="95"/>
      <c r="F478" s="92"/>
    </row>
    <row r="479">
      <c r="A479" s="94"/>
      <c r="B479" s="95"/>
      <c r="F479" s="92"/>
    </row>
    <row r="480">
      <c r="A480" s="94"/>
      <c r="B480" s="95"/>
      <c r="F480" s="92"/>
    </row>
    <row r="481">
      <c r="A481" s="94"/>
      <c r="B481" s="95"/>
      <c r="F481" s="92"/>
    </row>
    <row r="482">
      <c r="A482" s="94"/>
      <c r="B482" s="95"/>
      <c r="F482" s="92"/>
    </row>
    <row r="483">
      <c r="A483" s="94"/>
      <c r="B483" s="95"/>
      <c r="F483" s="92"/>
    </row>
    <row r="484">
      <c r="A484" s="94"/>
      <c r="B484" s="95"/>
      <c r="F484" s="92"/>
    </row>
    <row r="485">
      <c r="A485" s="94"/>
      <c r="B485" s="95"/>
      <c r="F485" s="92"/>
    </row>
    <row r="486">
      <c r="A486" s="94"/>
      <c r="B486" s="95"/>
      <c r="F486" s="92"/>
    </row>
    <row r="487">
      <c r="A487" s="94"/>
      <c r="B487" s="95"/>
      <c r="F487" s="92"/>
    </row>
    <row r="488">
      <c r="A488" s="94"/>
      <c r="B488" s="95"/>
      <c r="F488" s="92"/>
    </row>
    <row r="489">
      <c r="A489" s="94"/>
      <c r="B489" s="95"/>
      <c r="F489" s="92"/>
    </row>
    <row r="490">
      <c r="A490" s="94"/>
      <c r="B490" s="95"/>
      <c r="F490" s="92"/>
    </row>
    <row r="491">
      <c r="A491" s="94"/>
      <c r="B491" s="95"/>
      <c r="F491" s="92"/>
    </row>
    <row r="492">
      <c r="A492" s="94"/>
      <c r="B492" s="95"/>
      <c r="F492" s="92"/>
    </row>
    <row r="493">
      <c r="A493" s="94"/>
      <c r="B493" s="95"/>
      <c r="F493" s="92"/>
    </row>
    <row r="494">
      <c r="A494" s="94"/>
      <c r="B494" s="95"/>
      <c r="F494" s="92"/>
    </row>
    <row r="495">
      <c r="A495" s="94"/>
      <c r="B495" s="95"/>
      <c r="F495" s="92"/>
    </row>
    <row r="496">
      <c r="A496" s="94"/>
      <c r="B496" s="95"/>
      <c r="F496" s="92"/>
    </row>
    <row r="497">
      <c r="A497" s="94"/>
      <c r="B497" s="95"/>
      <c r="F497" s="92"/>
    </row>
    <row r="498">
      <c r="A498" s="94"/>
      <c r="B498" s="95"/>
      <c r="F498" s="92"/>
    </row>
    <row r="499">
      <c r="A499" s="94"/>
      <c r="B499" s="95"/>
      <c r="F499" s="92"/>
    </row>
    <row r="500">
      <c r="A500" s="94"/>
      <c r="B500" s="95"/>
      <c r="F500" s="92"/>
    </row>
    <row r="501">
      <c r="A501" s="94"/>
      <c r="B501" s="95"/>
      <c r="F501" s="92"/>
    </row>
    <row r="502">
      <c r="A502" s="94"/>
      <c r="B502" s="95"/>
      <c r="F502" s="92"/>
    </row>
    <row r="503">
      <c r="A503" s="94"/>
      <c r="B503" s="95"/>
      <c r="F503" s="92"/>
    </row>
    <row r="504">
      <c r="A504" s="94"/>
      <c r="B504" s="95"/>
      <c r="F504" s="92"/>
    </row>
    <row r="505">
      <c r="A505" s="94"/>
      <c r="B505" s="95"/>
      <c r="F505" s="92"/>
    </row>
    <row r="506">
      <c r="A506" s="94"/>
      <c r="B506" s="95"/>
      <c r="F506" s="92"/>
    </row>
    <row r="507">
      <c r="A507" s="94"/>
      <c r="B507" s="95"/>
      <c r="F507" s="92"/>
    </row>
    <row r="508">
      <c r="A508" s="94"/>
      <c r="B508" s="95"/>
      <c r="F508" s="92"/>
    </row>
    <row r="509">
      <c r="A509" s="94"/>
      <c r="B509" s="95"/>
      <c r="F509" s="92"/>
    </row>
    <row r="510">
      <c r="A510" s="94"/>
      <c r="B510" s="95"/>
      <c r="F510" s="92"/>
    </row>
    <row r="511">
      <c r="A511" s="94"/>
      <c r="B511" s="95"/>
      <c r="F511" s="92"/>
    </row>
    <row r="512">
      <c r="A512" s="94"/>
      <c r="B512" s="95"/>
      <c r="F512" s="92"/>
    </row>
    <row r="513">
      <c r="A513" s="94"/>
      <c r="B513" s="95"/>
      <c r="F513" s="92"/>
    </row>
    <row r="514">
      <c r="A514" s="94"/>
      <c r="B514" s="95"/>
      <c r="F514" s="92"/>
    </row>
    <row r="515">
      <c r="A515" s="94"/>
      <c r="B515" s="95"/>
      <c r="F515" s="92"/>
    </row>
    <row r="516">
      <c r="A516" s="94"/>
      <c r="B516" s="95"/>
      <c r="F516" s="92"/>
    </row>
    <row r="517">
      <c r="A517" s="94"/>
      <c r="B517" s="95"/>
      <c r="F517" s="92"/>
    </row>
    <row r="518">
      <c r="A518" s="94"/>
      <c r="B518" s="95"/>
      <c r="F518" s="92"/>
    </row>
    <row r="519">
      <c r="A519" s="94"/>
      <c r="B519" s="95"/>
      <c r="F519" s="92"/>
    </row>
    <row r="520">
      <c r="A520" s="94"/>
      <c r="B520" s="95"/>
      <c r="F520" s="92"/>
    </row>
    <row r="521">
      <c r="A521" s="94"/>
      <c r="B521" s="95"/>
      <c r="F521" s="92"/>
    </row>
    <row r="522">
      <c r="A522" s="94"/>
      <c r="B522" s="95"/>
      <c r="F522" s="92"/>
    </row>
    <row r="523">
      <c r="A523" s="94"/>
      <c r="B523" s="95"/>
      <c r="F523" s="92"/>
    </row>
    <row r="524">
      <c r="A524" s="94"/>
      <c r="B524" s="95"/>
      <c r="F524" s="92"/>
    </row>
    <row r="525">
      <c r="A525" s="94"/>
      <c r="B525" s="95"/>
      <c r="F525" s="92"/>
    </row>
    <row r="526">
      <c r="A526" s="94"/>
      <c r="B526" s="95"/>
      <c r="F526" s="92"/>
    </row>
    <row r="527">
      <c r="A527" s="94"/>
      <c r="B527" s="95"/>
      <c r="F527" s="92"/>
    </row>
    <row r="528">
      <c r="A528" s="94"/>
      <c r="B528" s="95"/>
      <c r="F528" s="92"/>
    </row>
    <row r="529">
      <c r="A529" s="94"/>
      <c r="B529" s="95"/>
      <c r="F529" s="92"/>
    </row>
    <row r="530">
      <c r="A530" s="94"/>
      <c r="B530" s="95"/>
      <c r="F530" s="92"/>
    </row>
    <row r="531">
      <c r="A531" s="94"/>
      <c r="B531" s="95"/>
      <c r="F531" s="92"/>
    </row>
    <row r="532">
      <c r="A532" s="94"/>
      <c r="B532" s="95"/>
      <c r="F532" s="92"/>
    </row>
    <row r="533">
      <c r="A533" s="94"/>
      <c r="B533" s="95"/>
      <c r="F533" s="92"/>
    </row>
    <row r="534">
      <c r="A534" s="94"/>
      <c r="B534" s="95"/>
      <c r="F534" s="92"/>
    </row>
    <row r="535">
      <c r="A535" s="94"/>
      <c r="B535" s="95"/>
      <c r="F535" s="92"/>
    </row>
    <row r="536">
      <c r="A536" s="94"/>
      <c r="B536" s="95"/>
      <c r="F536" s="92"/>
    </row>
    <row r="537">
      <c r="A537" s="94"/>
      <c r="B537" s="95"/>
      <c r="F537" s="92"/>
    </row>
    <row r="538">
      <c r="A538" s="94"/>
      <c r="B538" s="95"/>
      <c r="F538" s="92"/>
    </row>
    <row r="539">
      <c r="A539" s="94"/>
      <c r="B539" s="95"/>
      <c r="F539" s="92"/>
    </row>
    <row r="540">
      <c r="A540" s="94"/>
      <c r="B540" s="95"/>
      <c r="F540" s="92"/>
    </row>
    <row r="541">
      <c r="A541" s="94"/>
      <c r="B541" s="95"/>
      <c r="F541" s="92"/>
    </row>
    <row r="542">
      <c r="A542" s="94"/>
      <c r="B542" s="95"/>
      <c r="F542" s="92"/>
    </row>
    <row r="543">
      <c r="A543" s="94"/>
      <c r="B543" s="95"/>
      <c r="F543" s="92"/>
    </row>
    <row r="544">
      <c r="A544" s="94"/>
      <c r="B544" s="95"/>
      <c r="F544" s="92"/>
    </row>
    <row r="545">
      <c r="A545" s="94"/>
      <c r="B545" s="95"/>
      <c r="F545" s="92"/>
    </row>
    <row r="546">
      <c r="A546" s="94"/>
      <c r="B546" s="95"/>
      <c r="F546" s="92"/>
    </row>
    <row r="547">
      <c r="A547" s="94"/>
      <c r="B547" s="95"/>
      <c r="F547" s="92"/>
    </row>
    <row r="548">
      <c r="A548" s="94"/>
      <c r="B548" s="95"/>
      <c r="F548" s="92"/>
    </row>
    <row r="549">
      <c r="A549" s="94"/>
      <c r="B549" s="95"/>
      <c r="F549" s="92"/>
    </row>
    <row r="550">
      <c r="A550" s="94"/>
      <c r="B550" s="95"/>
      <c r="F550" s="92"/>
    </row>
    <row r="551">
      <c r="A551" s="94"/>
      <c r="B551" s="95"/>
      <c r="F551" s="92"/>
    </row>
    <row r="552">
      <c r="A552" s="94"/>
      <c r="B552" s="95"/>
      <c r="F552" s="92"/>
    </row>
    <row r="553">
      <c r="A553" s="94"/>
      <c r="B553" s="95"/>
      <c r="F553" s="92"/>
    </row>
    <row r="554">
      <c r="A554" s="94"/>
      <c r="B554" s="95"/>
      <c r="F554" s="92"/>
    </row>
    <row r="555">
      <c r="A555" s="94"/>
      <c r="B555" s="95"/>
      <c r="F555" s="92"/>
    </row>
    <row r="556">
      <c r="A556" s="94"/>
      <c r="B556" s="95"/>
      <c r="F556" s="92"/>
    </row>
    <row r="557">
      <c r="A557" s="94"/>
      <c r="B557" s="95"/>
      <c r="F557" s="92"/>
    </row>
    <row r="558">
      <c r="A558" s="94"/>
      <c r="B558" s="95"/>
      <c r="F558" s="92"/>
    </row>
    <row r="559">
      <c r="A559" s="94"/>
      <c r="B559" s="95"/>
      <c r="F559" s="92"/>
    </row>
    <row r="560">
      <c r="A560" s="94"/>
      <c r="B560" s="95"/>
      <c r="F560" s="92"/>
    </row>
    <row r="561">
      <c r="A561" s="94"/>
      <c r="B561" s="95"/>
      <c r="F561" s="92"/>
    </row>
    <row r="562">
      <c r="A562" s="94"/>
      <c r="B562" s="95"/>
      <c r="F562" s="92"/>
    </row>
    <row r="563">
      <c r="A563" s="94"/>
      <c r="B563" s="95"/>
      <c r="F563" s="92"/>
    </row>
    <row r="564">
      <c r="A564" s="94"/>
      <c r="B564" s="95"/>
      <c r="F564" s="92"/>
    </row>
    <row r="565">
      <c r="A565" s="94"/>
      <c r="B565" s="95"/>
      <c r="F565" s="92"/>
    </row>
    <row r="566">
      <c r="A566" s="94"/>
      <c r="B566" s="95"/>
      <c r="F566" s="92"/>
    </row>
    <row r="567">
      <c r="A567" s="94"/>
      <c r="B567" s="95"/>
      <c r="F567" s="92"/>
    </row>
    <row r="568">
      <c r="A568" s="94"/>
      <c r="B568" s="95"/>
      <c r="F568" s="92"/>
    </row>
    <row r="569">
      <c r="A569" s="94"/>
      <c r="B569" s="95"/>
      <c r="F569" s="92"/>
    </row>
    <row r="570">
      <c r="A570" s="94"/>
      <c r="B570" s="95"/>
      <c r="F570" s="92"/>
    </row>
    <row r="571">
      <c r="A571" s="94"/>
      <c r="B571" s="95"/>
      <c r="F571" s="92"/>
    </row>
    <row r="572">
      <c r="A572" s="94"/>
      <c r="B572" s="95"/>
      <c r="F572" s="92"/>
    </row>
    <row r="573">
      <c r="A573" s="94"/>
      <c r="B573" s="95"/>
      <c r="F573" s="92"/>
    </row>
    <row r="574">
      <c r="A574" s="94"/>
      <c r="B574" s="95"/>
      <c r="F574" s="92"/>
    </row>
    <row r="575">
      <c r="A575" s="94"/>
      <c r="B575" s="95"/>
      <c r="F575" s="92"/>
    </row>
    <row r="576">
      <c r="A576" s="94"/>
      <c r="B576" s="95"/>
      <c r="F576" s="92"/>
    </row>
    <row r="577">
      <c r="A577" s="94"/>
      <c r="B577" s="95"/>
      <c r="F577" s="92"/>
    </row>
    <row r="578">
      <c r="A578" s="94"/>
      <c r="B578" s="95"/>
      <c r="F578" s="92"/>
    </row>
    <row r="579">
      <c r="A579" s="94"/>
      <c r="B579" s="95"/>
      <c r="F579" s="92"/>
    </row>
    <row r="580">
      <c r="A580" s="94"/>
      <c r="B580" s="95"/>
      <c r="F580" s="92"/>
    </row>
    <row r="581">
      <c r="A581" s="94"/>
      <c r="B581" s="95"/>
      <c r="F581" s="92"/>
    </row>
    <row r="582">
      <c r="A582" s="94"/>
      <c r="B582" s="95"/>
      <c r="F582" s="92"/>
    </row>
    <row r="583">
      <c r="A583" s="94"/>
      <c r="B583" s="95"/>
      <c r="F583" s="92"/>
    </row>
    <row r="584">
      <c r="A584" s="94"/>
      <c r="B584" s="95"/>
      <c r="F584" s="92"/>
    </row>
    <row r="585">
      <c r="A585" s="94"/>
      <c r="B585" s="95"/>
      <c r="F585" s="92"/>
    </row>
    <row r="586">
      <c r="A586" s="94"/>
      <c r="B586" s="95"/>
      <c r="F586" s="92"/>
    </row>
    <row r="587">
      <c r="A587" s="94"/>
      <c r="B587" s="95"/>
      <c r="F587" s="92"/>
    </row>
    <row r="588">
      <c r="A588" s="94"/>
      <c r="B588" s="95"/>
      <c r="F588" s="92"/>
    </row>
    <row r="589">
      <c r="A589" s="94"/>
      <c r="B589" s="95"/>
      <c r="F589" s="92"/>
    </row>
    <row r="590">
      <c r="A590" s="94"/>
      <c r="B590" s="95"/>
      <c r="F590" s="92"/>
    </row>
    <row r="591">
      <c r="A591" s="94"/>
      <c r="B591" s="95"/>
      <c r="F591" s="92"/>
    </row>
    <row r="592">
      <c r="A592" s="94"/>
      <c r="B592" s="95"/>
      <c r="F592" s="92"/>
    </row>
    <row r="593">
      <c r="A593" s="94"/>
      <c r="B593" s="95"/>
      <c r="F593" s="92"/>
    </row>
    <row r="594">
      <c r="A594" s="94"/>
      <c r="B594" s="95"/>
      <c r="F594" s="92"/>
    </row>
    <row r="595">
      <c r="A595" s="94"/>
      <c r="B595" s="95"/>
      <c r="F595" s="92"/>
    </row>
    <row r="596">
      <c r="A596" s="94"/>
      <c r="B596" s="95"/>
      <c r="F596" s="92"/>
    </row>
    <row r="597">
      <c r="A597" s="94"/>
      <c r="B597" s="95"/>
      <c r="F597" s="92"/>
    </row>
    <row r="598">
      <c r="A598" s="94"/>
      <c r="B598" s="95"/>
      <c r="F598" s="92"/>
    </row>
    <row r="599">
      <c r="A599" s="94"/>
      <c r="B599" s="95"/>
      <c r="F599" s="92"/>
    </row>
    <row r="600">
      <c r="A600" s="94"/>
      <c r="B600" s="95"/>
      <c r="F600" s="92"/>
    </row>
    <row r="601">
      <c r="A601" s="94"/>
      <c r="B601" s="95"/>
      <c r="F601" s="92"/>
    </row>
    <row r="602">
      <c r="A602" s="94"/>
      <c r="B602" s="95"/>
      <c r="F602" s="92"/>
    </row>
    <row r="603">
      <c r="A603" s="94"/>
      <c r="B603" s="95"/>
      <c r="F603" s="92"/>
    </row>
    <row r="604">
      <c r="A604" s="94"/>
      <c r="B604" s="95"/>
      <c r="F604" s="92"/>
    </row>
    <row r="605">
      <c r="A605" s="94"/>
      <c r="B605" s="95"/>
      <c r="F605" s="92"/>
    </row>
    <row r="606">
      <c r="A606" s="94"/>
      <c r="B606" s="95"/>
      <c r="F606" s="92"/>
    </row>
    <row r="607">
      <c r="A607" s="94"/>
      <c r="B607" s="95"/>
      <c r="F607" s="92"/>
    </row>
    <row r="608">
      <c r="A608" s="94"/>
      <c r="B608" s="95"/>
      <c r="F608" s="92"/>
    </row>
    <row r="609">
      <c r="A609" s="94"/>
      <c r="B609" s="95"/>
      <c r="F609" s="92"/>
    </row>
    <row r="610">
      <c r="A610" s="94"/>
      <c r="B610" s="95"/>
      <c r="F610" s="92"/>
    </row>
    <row r="611">
      <c r="A611" s="94"/>
      <c r="B611" s="95"/>
      <c r="F611" s="92"/>
    </row>
    <row r="612">
      <c r="A612" s="94"/>
      <c r="B612" s="95"/>
      <c r="F612" s="92"/>
    </row>
    <row r="613">
      <c r="A613" s="94"/>
      <c r="B613" s="95"/>
      <c r="F613" s="92"/>
    </row>
    <row r="614">
      <c r="A614" s="94"/>
      <c r="B614" s="95"/>
      <c r="F614" s="92"/>
    </row>
    <row r="615">
      <c r="A615" s="94"/>
      <c r="B615" s="95"/>
      <c r="F615" s="92"/>
    </row>
    <row r="616">
      <c r="A616" s="94"/>
      <c r="B616" s="95"/>
      <c r="F616" s="92"/>
    </row>
    <row r="617">
      <c r="A617" s="94"/>
      <c r="B617" s="95"/>
      <c r="F617" s="92"/>
    </row>
    <row r="618">
      <c r="A618" s="94"/>
      <c r="B618" s="95"/>
      <c r="F618" s="92"/>
    </row>
    <row r="619">
      <c r="A619" s="94"/>
      <c r="B619" s="95"/>
      <c r="F619" s="92"/>
    </row>
    <row r="620">
      <c r="A620" s="94"/>
      <c r="B620" s="95"/>
      <c r="F620" s="92"/>
    </row>
    <row r="621">
      <c r="A621" s="94"/>
      <c r="B621" s="95"/>
      <c r="F621" s="92"/>
    </row>
    <row r="622">
      <c r="A622" s="94"/>
      <c r="B622" s="95"/>
      <c r="F622" s="92"/>
    </row>
    <row r="623">
      <c r="A623" s="94"/>
      <c r="B623" s="95"/>
      <c r="F623" s="92"/>
    </row>
    <row r="624">
      <c r="A624" s="94"/>
      <c r="B624" s="95"/>
      <c r="F624" s="92"/>
    </row>
    <row r="625">
      <c r="A625" s="94"/>
      <c r="B625" s="95"/>
      <c r="F625" s="92"/>
    </row>
    <row r="626">
      <c r="A626" s="94"/>
      <c r="B626" s="95"/>
      <c r="F626" s="92"/>
    </row>
    <row r="627">
      <c r="A627" s="94"/>
      <c r="B627" s="95"/>
      <c r="F627" s="92"/>
    </row>
    <row r="628">
      <c r="A628" s="94"/>
      <c r="B628" s="95"/>
      <c r="F628" s="92"/>
    </row>
    <row r="629">
      <c r="A629" s="94"/>
      <c r="B629" s="95"/>
      <c r="F629" s="92"/>
    </row>
    <row r="630">
      <c r="A630" s="94"/>
      <c r="B630" s="95"/>
      <c r="F630" s="92"/>
    </row>
    <row r="631">
      <c r="A631" s="94"/>
      <c r="B631" s="95"/>
      <c r="F631" s="92"/>
    </row>
    <row r="632">
      <c r="A632" s="94"/>
      <c r="B632" s="95"/>
      <c r="F632" s="92"/>
    </row>
    <row r="633">
      <c r="A633" s="94"/>
      <c r="B633" s="95"/>
      <c r="F633" s="92"/>
    </row>
    <row r="634">
      <c r="A634" s="94"/>
      <c r="B634" s="95"/>
      <c r="F634" s="92"/>
    </row>
    <row r="635">
      <c r="A635" s="94"/>
      <c r="B635" s="95"/>
      <c r="F635" s="92"/>
    </row>
    <row r="636">
      <c r="A636" s="94"/>
      <c r="B636" s="95"/>
      <c r="F636" s="92"/>
    </row>
    <row r="637">
      <c r="A637" s="94"/>
      <c r="B637" s="95"/>
      <c r="F637" s="92"/>
    </row>
    <row r="638">
      <c r="A638" s="94"/>
      <c r="B638" s="95"/>
      <c r="F638" s="92"/>
    </row>
    <row r="639">
      <c r="A639" s="94"/>
      <c r="B639" s="95"/>
      <c r="F639" s="92"/>
    </row>
    <row r="640">
      <c r="A640" s="94"/>
      <c r="B640" s="95"/>
      <c r="F640" s="92"/>
    </row>
    <row r="641">
      <c r="A641" s="94"/>
      <c r="B641" s="95"/>
      <c r="F641" s="92"/>
    </row>
    <row r="642">
      <c r="A642" s="94"/>
      <c r="B642" s="95"/>
      <c r="F642" s="92"/>
    </row>
    <row r="643">
      <c r="A643" s="94"/>
      <c r="B643" s="95"/>
      <c r="F643" s="92"/>
    </row>
    <row r="644">
      <c r="A644" s="94"/>
      <c r="B644" s="95"/>
      <c r="F644" s="92"/>
    </row>
    <row r="645">
      <c r="A645" s="94"/>
      <c r="B645" s="95"/>
      <c r="F645" s="92"/>
    </row>
    <row r="646">
      <c r="A646" s="94"/>
      <c r="B646" s="95"/>
      <c r="F646" s="92"/>
    </row>
    <row r="647">
      <c r="A647" s="94"/>
      <c r="B647" s="95"/>
      <c r="F647" s="92"/>
    </row>
    <row r="648">
      <c r="A648" s="94"/>
      <c r="B648" s="95"/>
      <c r="F648" s="92"/>
    </row>
    <row r="649">
      <c r="A649" s="94"/>
      <c r="B649" s="95"/>
      <c r="F649" s="92"/>
    </row>
    <row r="650">
      <c r="A650" s="94"/>
      <c r="B650" s="95"/>
      <c r="F650" s="92"/>
    </row>
    <row r="651">
      <c r="A651" s="94"/>
      <c r="B651" s="95"/>
      <c r="F651" s="92"/>
    </row>
    <row r="652">
      <c r="A652" s="94"/>
      <c r="B652" s="95"/>
      <c r="F652" s="92"/>
    </row>
    <row r="653">
      <c r="A653" s="94"/>
      <c r="B653" s="95"/>
      <c r="F653" s="92"/>
    </row>
    <row r="654">
      <c r="A654" s="94"/>
      <c r="B654" s="95"/>
      <c r="F654" s="92"/>
    </row>
    <row r="655">
      <c r="A655" s="94"/>
      <c r="B655" s="95"/>
      <c r="F655" s="92"/>
    </row>
    <row r="656">
      <c r="A656" s="94"/>
      <c r="B656" s="95"/>
      <c r="F656" s="92"/>
    </row>
    <row r="657">
      <c r="A657" s="94"/>
      <c r="B657" s="95"/>
      <c r="F657" s="92"/>
    </row>
    <row r="658">
      <c r="A658" s="94"/>
      <c r="B658" s="95"/>
      <c r="F658" s="92"/>
    </row>
    <row r="659">
      <c r="A659" s="94"/>
      <c r="B659" s="95"/>
      <c r="F659" s="92"/>
    </row>
    <row r="660">
      <c r="A660" s="94"/>
      <c r="B660" s="95"/>
      <c r="F660" s="92"/>
    </row>
    <row r="661">
      <c r="A661" s="94"/>
      <c r="B661" s="95"/>
      <c r="F661" s="92"/>
    </row>
    <row r="662">
      <c r="A662" s="94"/>
      <c r="B662" s="95"/>
      <c r="F662" s="92"/>
    </row>
    <row r="663">
      <c r="A663" s="94"/>
      <c r="B663" s="95"/>
      <c r="F663" s="92"/>
    </row>
    <row r="664">
      <c r="A664" s="94"/>
      <c r="B664" s="95"/>
      <c r="F664" s="92"/>
    </row>
    <row r="665">
      <c r="A665" s="94"/>
      <c r="B665" s="95"/>
      <c r="F665" s="92"/>
    </row>
    <row r="666">
      <c r="A666" s="94"/>
      <c r="B666" s="95"/>
      <c r="F666" s="92"/>
    </row>
    <row r="667">
      <c r="A667" s="94"/>
      <c r="B667" s="95"/>
      <c r="F667" s="92"/>
    </row>
    <row r="668">
      <c r="A668" s="94"/>
      <c r="B668" s="95"/>
      <c r="F668" s="92"/>
    </row>
    <row r="669">
      <c r="A669" s="94"/>
      <c r="B669" s="95"/>
      <c r="F669" s="92"/>
    </row>
    <row r="670">
      <c r="A670" s="94"/>
      <c r="B670" s="95"/>
      <c r="F670" s="92"/>
    </row>
    <row r="671">
      <c r="A671" s="94"/>
      <c r="B671" s="95"/>
      <c r="F671" s="92"/>
    </row>
    <row r="672">
      <c r="A672" s="94"/>
      <c r="B672" s="95"/>
      <c r="F672" s="92"/>
    </row>
    <row r="673">
      <c r="A673" s="94"/>
      <c r="B673" s="95"/>
      <c r="F673" s="92"/>
    </row>
    <row r="674">
      <c r="A674" s="94"/>
      <c r="B674" s="95"/>
      <c r="F674" s="92"/>
    </row>
    <row r="675">
      <c r="A675" s="94"/>
      <c r="B675" s="95"/>
      <c r="F675" s="92"/>
    </row>
    <row r="676">
      <c r="A676" s="94"/>
      <c r="B676" s="95"/>
      <c r="F676" s="92"/>
    </row>
    <row r="677">
      <c r="A677" s="94"/>
      <c r="B677" s="95"/>
      <c r="F677" s="92"/>
    </row>
    <row r="678">
      <c r="A678" s="94"/>
      <c r="B678" s="95"/>
      <c r="F678" s="92"/>
    </row>
    <row r="679">
      <c r="A679" s="94"/>
      <c r="B679" s="95"/>
      <c r="F679" s="92"/>
    </row>
    <row r="680">
      <c r="A680" s="94"/>
      <c r="B680" s="95"/>
      <c r="F680" s="92"/>
    </row>
    <row r="681">
      <c r="A681" s="94"/>
      <c r="B681" s="95"/>
      <c r="F681" s="92"/>
    </row>
    <row r="682">
      <c r="A682" s="94"/>
      <c r="B682" s="95"/>
      <c r="F682" s="92"/>
    </row>
    <row r="683">
      <c r="A683" s="94"/>
      <c r="B683" s="95"/>
      <c r="F683" s="92"/>
    </row>
    <row r="684">
      <c r="A684" s="94"/>
      <c r="B684" s="95"/>
      <c r="F684" s="92"/>
    </row>
    <row r="685">
      <c r="A685" s="94"/>
      <c r="B685" s="95"/>
      <c r="F685" s="92"/>
    </row>
    <row r="686">
      <c r="A686" s="94"/>
      <c r="B686" s="95"/>
      <c r="F686" s="92"/>
    </row>
    <row r="687">
      <c r="A687" s="94"/>
      <c r="B687" s="95"/>
      <c r="F687" s="92"/>
    </row>
    <row r="688">
      <c r="A688" s="94"/>
      <c r="B688" s="95"/>
      <c r="F688" s="92"/>
    </row>
    <row r="689">
      <c r="A689" s="94"/>
      <c r="B689" s="95"/>
      <c r="F689" s="92"/>
    </row>
    <row r="690">
      <c r="A690" s="94"/>
      <c r="B690" s="95"/>
      <c r="F690" s="92"/>
    </row>
    <row r="691">
      <c r="A691" s="94"/>
      <c r="B691" s="95"/>
      <c r="F691" s="92"/>
    </row>
    <row r="692">
      <c r="A692" s="94"/>
      <c r="B692" s="95"/>
      <c r="F692" s="92"/>
    </row>
    <row r="693">
      <c r="A693" s="94"/>
      <c r="B693" s="95"/>
      <c r="F693" s="92"/>
    </row>
    <row r="694">
      <c r="A694" s="94"/>
      <c r="B694" s="95"/>
      <c r="F694" s="92"/>
    </row>
    <row r="695">
      <c r="A695" s="94"/>
      <c r="B695" s="95"/>
      <c r="F695" s="92"/>
    </row>
    <row r="696">
      <c r="A696" s="94"/>
      <c r="B696" s="95"/>
      <c r="F696" s="92"/>
    </row>
    <row r="697">
      <c r="A697" s="94"/>
      <c r="B697" s="95"/>
      <c r="F697" s="92"/>
    </row>
    <row r="698">
      <c r="A698" s="94"/>
      <c r="B698" s="95"/>
      <c r="F698" s="92"/>
    </row>
    <row r="699">
      <c r="A699" s="94"/>
      <c r="B699" s="95"/>
      <c r="F699" s="92"/>
    </row>
    <row r="700">
      <c r="A700" s="94"/>
      <c r="B700" s="95"/>
      <c r="F700" s="92"/>
    </row>
    <row r="701">
      <c r="A701" s="94"/>
      <c r="B701" s="95"/>
      <c r="F701" s="92"/>
    </row>
    <row r="702">
      <c r="A702" s="94"/>
      <c r="B702" s="95"/>
      <c r="F702" s="92"/>
    </row>
    <row r="703">
      <c r="A703" s="94"/>
      <c r="B703" s="95"/>
      <c r="F703" s="92"/>
    </row>
    <row r="704">
      <c r="A704" s="94"/>
      <c r="B704" s="95"/>
      <c r="F704" s="92"/>
    </row>
    <row r="705">
      <c r="A705" s="94"/>
      <c r="B705" s="95"/>
      <c r="F705" s="92"/>
    </row>
    <row r="706">
      <c r="A706" s="94"/>
      <c r="B706" s="95"/>
      <c r="F706" s="92"/>
    </row>
    <row r="707">
      <c r="A707" s="94"/>
      <c r="B707" s="95"/>
      <c r="F707" s="92"/>
    </row>
    <row r="708">
      <c r="A708" s="94"/>
      <c r="B708" s="95"/>
      <c r="F708" s="92"/>
    </row>
    <row r="709">
      <c r="A709" s="94"/>
      <c r="B709" s="95"/>
      <c r="F709" s="92"/>
    </row>
    <row r="710">
      <c r="A710" s="94"/>
      <c r="B710" s="95"/>
      <c r="F710" s="92"/>
    </row>
    <row r="711">
      <c r="A711" s="94"/>
      <c r="B711" s="95"/>
      <c r="F711" s="92"/>
    </row>
    <row r="712">
      <c r="A712" s="94"/>
      <c r="B712" s="95"/>
      <c r="F712" s="92"/>
    </row>
    <row r="713">
      <c r="A713" s="94"/>
      <c r="B713" s="95"/>
      <c r="F713" s="92"/>
    </row>
    <row r="714">
      <c r="A714" s="94"/>
      <c r="B714" s="95"/>
      <c r="F714" s="92"/>
    </row>
    <row r="715">
      <c r="A715" s="94"/>
      <c r="B715" s="95"/>
      <c r="F715" s="92"/>
    </row>
    <row r="716">
      <c r="A716" s="94"/>
      <c r="B716" s="95"/>
      <c r="F716" s="92"/>
    </row>
    <row r="717">
      <c r="A717" s="94"/>
      <c r="B717" s="95"/>
      <c r="F717" s="92"/>
    </row>
    <row r="718">
      <c r="A718" s="94"/>
      <c r="B718" s="95"/>
      <c r="F718" s="92"/>
    </row>
    <row r="719">
      <c r="A719" s="94"/>
      <c r="B719" s="95"/>
      <c r="F719" s="92"/>
    </row>
    <row r="720">
      <c r="A720" s="94"/>
      <c r="B720" s="95"/>
      <c r="F720" s="92"/>
    </row>
    <row r="721">
      <c r="A721" s="94"/>
      <c r="B721" s="95"/>
      <c r="F721" s="92"/>
    </row>
    <row r="722">
      <c r="A722" s="94"/>
      <c r="B722" s="95"/>
      <c r="F722" s="92"/>
    </row>
    <row r="723">
      <c r="A723" s="94"/>
      <c r="B723" s="95"/>
      <c r="F723" s="92"/>
    </row>
    <row r="724">
      <c r="A724" s="94"/>
      <c r="B724" s="95"/>
      <c r="F724" s="92"/>
    </row>
    <row r="725">
      <c r="A725" s="94"/>
      <c r="B725" s="95"/>
      <c r="F725" s="92"/>
    </row>
    <row r="726">
      <c r="A726" s="94"/>
      <c r="B726" s="95"/>
      <c r="F726" s="92"/>
    </row>
    <row r="727">
      <c r="A727" s="94"/>
      <c r="B727" s="95"/>
      <c r="F727" s="92"/>
    </row>
    <row r="728">
      <c r="A728" s="94"/>
      <c r="B728" s="95"/>
      <c r="F728" s="92"/>
    </row>
    <row r="729">
      <c r="A729" s="94"/>
      <c r="B729" s="95"/>
      <c r="F729" s="92"/>
    </row>
    <row r="730">
      <c r="A730" s="94"/>
      <c r="B730" s="95"/>
      <c r="F730" s="92"/>
    </row>
    <row r="731">
      <c r="A731" s="94"/>
      <c r="B731" s="95"/>
      <c r="F731" s="92"/>
    </row>
    <row r="732">
      <c r="A732" s="94"/>
      <c r="B732" s="95"/>
      <c r="F732" s="92"/>
    </row>
    <row r="733">
      <c r="A733" s="94"/>
      <c r="B733" s="95"/>
      <c r="F733" s="92"/>
    </row>
    <row r="734">
      <c r="A734" s="94"/>
      <c r="B734" s="95"/>
      <c r="F734" s="92"/>
    </row>
    <row r="735">
      <c r="A735" s="94"/>
      <c r="B735" s="95"/>
      <c r="F735" s="92"/>
    </row>
    <row r="736">
      <c r="A736" s="94"/>
      <c r="B736" s="95"/>
      <c r="F736" s="92"/>
    </row>
    <row r="737">
      <c r="A737" s="94"/>
      <c r="B737" s="95"/>
      <c r="F737" s="92"/>
    </row>
    <row r="738">
      <c r="A738" s="94"/>
      <c r="B738" s="95"/>
      <c r="F738" s="92"/>
    </row>
    <row r="739">
      <c r="A739" s="94"/>
      <c r="B739" s="95"/>
      <c r="F739" s="92"/>
    </row>
    <row r="740">
      <c r="A740" s="94"/>
      <c r="B740" s="95"/>
      <c r="F740" s="92"/>
    </row>
    <row r="741">
      <c r="A741" s="94"/>
      <c r="B741" s="95"/>
      <c r="F741" s="92"/>
    </row>
    <row r="742">
      <c r="A742" s="94"/>
      <c r="B742" s="95"/>
      <c r="F742" s="92"/>
    </row>
    <row r="743">
      <c r="A743" s="94"/>
      <c r="B743" s="95"/>
      <c r="F743" s="92"/>
    </row>
    <row r="744">
      <c r="A744" s="94"/>
      <c r="B744" s="95"/>
      <c r="F744" s="92"/>
    </row>
    <row r="745">
      <c r="A745" s="94"/>
      <c r="B745" s="95"/>
      <c r="F745" s="92"/>
    </row>
    <row r="746">
      <c r="A746" s="94"/>
      <c r="B746" s="95"/>
      <c r="F746" s="92"/>
    </row>
    <row r="747">
      <c r="A747" s="94"/>
      <c r="B747" s="95"/>
      <c r="F747" s="92"/>
    </row>
    <row r="748">
      <c r="A748" s="94"/>
      <c r="B748" s="95"/>
      <c r="F748" s="92"/>
    </row>
    <row r="749">
      <c r="A749" s="94"/>
      <c r="B749" s="95"/>
      <c r="F749" s="92"/>
    </row>
    <row r="750">
      <c r="A750" s="94"/>
      <c r="B750" s="95"/>
      <c r="F750" s="92"/>
    </row>
    <row r="751">
      <c r="A751" s="94"/>
      <c r="B751" s="95"/>
      <c r="F751" s="92"/>
    </row>
    <row r="752">
      <c r="A752" s="94"/>
      <c r="B752" s="95"/>
      <c r="F752" s="92"/>
    </row>
    <row r="753">
      <c r="A753" s="94"/>
      <c r="B753" s="95"/>
      <c r="F753" s="92"/>
    </row>
    <row r="754">
      <c r="A754" s="94"/>
      <c r="B754" s="95"/>
      <c r="F754" s="92"/>
    </row>
    <row r="755">
      <c r="A755" s="94"/>
      <c r="B755" s="95"/>
      <c r="F755" s="92"/>
    </row>
    <row r="756">
      <c r="A756" s="94"/>
      <c r="B756" s="95"/>
      <c r="F756" s="92"/>
    </row>
    <row r="757">
      <c r="A757" s="94"/>
      <c r="B757" s="95"/>
      <c r="F757" s="92"/>
    </row>
    <row r="758">
      <c r="A758" s="94"/>
      <c r="B758" s="95"/>
      <c r="F758" s="92"/>
    </row>
    <row r="759">
      <c r="A759" s="94"/>
      <c r="B759" s="95"/>
      <c r="F759" s="92"/>
    </row>
    <row r="760">
      <c r="A760" s="94"/>
      <c r="B760" s="95"/>
      <c r="F760" s="92"/>
    </row>
    <row r="761">
      <c r="A761" s="94"/>
      <c r="B761" s="95"/>
      <c r="F761" s="92"/>
    </row>
    <row r="762">
      <c r="A762" s="94"/>
      <c r="B762" s="95"/>
      <c r="F762" s="92"/>
    </row>
    <row r="763">
      <c r="A763" s="94"/>
      <c r="B763" s="95"/>
      <c r="F763" s="92"/>
    </row>
    <row r="764">
      <c r="A764" s="94"/>
      <c r="B764" s="95"/>
      <c r="F764" s="92"/>
    </row>
    <row r="765">
      <c r="A765" s="94"/>
      <c r="B765" s="95"/>
      <c r="F765" s="92"/>
    </row>
    <row r="766">
      <c r="A766" s="94"/>
      <c r="B766" s="95"/>
      <c r="F766" s="92"/>
    </row>
    <row r="767">
      <c r="A767" s="94"/>
      <c r="B767" s="95"/>
      <c r="F767" s="92"/>
    </row>
    <row r="768">
      <c r="A768" s="94"/>
      <c r="B768" s="95"/>
      <c r="F768" s="92"/>
    </row>
    <row r="769">
      <c r="A769" s="94"/>
      <c r="B769" s="95"/>
      <c r="F769" s="92"/>
    </row>
    <row r="770">
      <c r="A770" s="94"/>
      <c r="B770" s="95"/>
      <c r="F770" s="92"/>
    </row>
    <row r="771">
      <c r="A771" s="94"/>
      <c r="B771" s="95"/>
      <c r="F771" s="92"/>
    </row>
    <row r="772">
      <c r="A772" s="94"/>
      <c r="B772" s="95"/>
      <c r="F772" s="92"/>
    </row>
    <row r="773">
      <c r="A773" s="94"/>
      <c r="B773" s="95"/>
      <c r="F773" s="92"/>
    </row>
    <row r="774">
      <c r="A774" s="94"/>
      <c r="B774" s="95"/>
      <c r="F774" s="92"/>
    </row>
    <row r="775">
      <c r="A775" s="94"/>
      <c r="B775" s="95"/>
      <c r="F775" s="92"/>
    </row>
    <row r="776">
      <c r="A776" s="94"/>
      <c r="B776" s="95"/>
      <c r="F776" s="92"/>
    </row>
    <row r="777">
      <c r="A777" s="94"/>
      <c r="B777" s="95"/>
      <c r="F777" s="92"/>
    </row>
    <row r="778">
      <c r="A778" s="94"/>
      <c r="B778" s="95"/>
      <c r="F778" s="92"/>
    </row>
    <row r="779">
      <c r="A779" s="94"/>
      <c r="B779" s="95"/>
      <c r="F779" s="92"/>
    </row>
    <row r="780">
      <c r="A780" s="94"/>
      <c r="B780" s="95"/>
      <c r="F780" s="92"/>
    </row>
    <row r="781">
      <c r="A781" s="94"/>
      <c r="B781" s="95"/>
      <c r="F781" s="92"/>
    </row>
    <row r="782">
      <c r="A782" s="94"/>
      <c r="B782" s="95"/>
      <c r="F782" s="92"/>
    </row>
    <row r="783">
      <c r="A783" s="94"/>
      <c r="B783" s="95"/>
      <c r="F783" s="92"/>
    </row>
    <row r="784">
      <c r="A784" s="94"/>
      <c r="B784" s="95"/>
      <c r="F784" s="92"/>
    </row>
    <row r="785">
      <c r="A785" s="94"/>
      <c r="B785" s="95"/>
      <c r="F785" s="92"/>
    </row>
    <row r="786">
      <c r="A786" s="94"/>
      <c r="B786" s="95"/>
      <c r="F786" s="92"/>
    </row>
    <row r="787">
      <c r="A787" s="94"/>
      <c r="B787" s="95"/>
      <c r="F787" s="92"/>
    </row>
    <row r="788">
      <c r="A788" s="94"/>
      <c r="B788" s="95"/>
      <c r="F788" s="92"/>
    </row>
    <row r="789">
      <c r="A789" s="94"/>
      <c r="B789" s="95"/>
      <c r="F789" s="92"/>
    </row>
    <row r="790">
      <c r="A790" s="94"/>
      <c r="B790" s="95"/>
      <c r="F790" s="92"/>
    </row>
    <row r="791">
      <c r="A791" s="94"/>
      <c r="B791" s="95"/>
      <c r="F791" s="92"/>
    </row>
    <row r="792">
      <c r="A792" s="94"/>
      <c r="B792" s="95"/>
      <c r="F792" s="92"/>
    </row>
    <row r="793">
      <c r="A793" s="94"/>
      <c r="B793" s="95"/>
      <c r="F793" s="92"/>
    </row>
    <row r="794">
      <c r="A794" s="94"/>
      <c r="B794" s="95"/>
      <c r="F794" s="92"/>
    </row>
    <row r="795">
      <c r="A795" s="94"/>
      <c r="B795" s="95"/>
      <c r="F795" s="92"/>
    </row>
    <row r="796">
      <c r="A796" s="94"/>
      <c r="B796" s="95"/>
      <c r="F796" s="92"/>
    </row>
    <row r="797">
      <c r="A797" s="94"/>
      <c r="B797" s="95"/>
      <c r="F797" s="92"/>
    </row>
    <row r="798">
      <c r="A798" s="94"/>
      <c r="B798" s="95"/>
      <c r="F798" s="92"/>
    </row>
    <row r="799">
      <c r="A799" s="94"/>
      <c r="B799" s="95"/>
      <c r="F799" s="92"/>
    </row>
    <row r="800">
      <c r="A800" s="94"/>
      <c r="B800" s="95"/>
      <c r="F800" s="92"/>
    </row>
    <row r="801">
      <c r="A801" s="94"/>
      <c r="B801" s="95"/>
      <c r="F801" s="92"/>
    </row>
    <row r="802">
      <c r="A802" s="94"/>
      <c r="B802" s="95"/>
      <c r="F802" s="92"/>
    </row>
    <row r="803">
      <c r="A803" s="94"/>
      <c r="B803" s="95"/>
      <c r="F803" s="92"/>
    </row>
    <row r="804">
      <c r="A804" s="94"/>
      <c r="B804" s="95"/>
      <c r="F804" s="92"/>
    </row>
    <row r="805">
      <c r="A805" s="94"/>
      <c r="B805" s="95"/>
      <c r="F805" s="92"/>
    </row>
    <row r="806">
      <c r="A806" s="94"/>
      <c r="B806" s="95"/>
      <c r="F806" s="92"/>
    </row>
    <row r="807">
      <c r="A807" s="94"/>
      <c r="B807" s="95"/>
      <c r="F807" s="92"/>
    </row>
    <row r="808">
      <c r="A808" s="94"/>
      <c r="B808" s="95"/>
      <c r="F808" s="92"/>
    </row>
    <row r="809">
      <c r="A809" s="94"/>
      <c r="B809" s="95"/>
      <c r="F809" s="92"/>
    </row>
    <row r="810">
      <c r="A810" s="94"/>
      <c r="B810" s="95"/>
      <c r="F810" s="92"/>
    </row>
    <row r="811">
      <c r="A811" s="94"/>
      <c r="B811" s="95"/>
      <c r="F811" s="92"/>
    </row>
    <row r="812">
      <c r="A812" s="94"/>
      <c r="B812" s="95"/>
      <c r="F812" s="92"/>
    </row>
    <row r="813">
      <c r="A813" s="94"/>
      <c r="B813" s="95"/>
      <c r="F813" s="92"/>
    </row>
    <row r="814">
      <c r="A814" s="94"/>
      <c r="B814" s="95"/>
      <c r="F814" s="92"/>
    </row>
    <row r="815">
      <c r="A815" s="94"/>
      <c r="B815" s="95"/>
      <c r="F815" s="92"/>
    </row>
    <row r="816">
      <c r="A816" s="94"/>
      <c r="B816" s="95"/>
      <c r="F816" s="92"/>
    </row>
    <row r="817">
      <c r="A817" s="94"/>
      <c r="B817" s="95"/>
      <c r="F817" s="92"/>
    </row>
    <row r="818">
      <c r="A818" s="94"/>
      <c r="B818" s="95"/>
      <c r="F818" s="92"/>
    </row>
    <row r="819">
      <c r="A819" s="94"/>
      <c r="B819" s="95"/>
      <c r="F819" s="92"/>
    </row>
    <row r="820">
      <c r="A820" s="94"/>
      <c r="B820" s="95"/>
      <c r="F820" s="92"/>
    </row>
    <row r="821">
      <c r="A821" s="94"/>
      <c r="B821" s="95"/>
      <c r="F821" s="92"/>
    </row>
    <row r="822">
      <c r="A822" s="94"/>
      <c r="B822" s="95"/>
      <c r="F822" s="92"/>
    </row>
    <row r="823">
      <c r="A823" s="94"/>
      <c r="B823" s="95"/>
      <c r="F823" s="92"/>
    </row>
    <row r="824">
      <c r="A824" s="94"/>
      <c r="B824" s="95"/>
      <c r="F824" s="92"/>
    </row>
    <row r="825">
      <c r="A825" s="94"/>
      <c r="B825" s="95"/>
      <c r="F825" s="92"/>
    </row>
    <row r="826">
      <c r="A826" s="94"/>
      <c r="B826" s="95"/>
      <c r="F826" s="92"/>
    </row>
    <row r="827">
      <c r="A827" s="94"/>
      <c r="B827" s="95"/>
      <c r="F827" s="92"/>
    </row>
    <row r="828">
      <c r="A828" s="94"/>
      <c r="B828" s="95"/>
      <c r="F828" s="92"/>
    </row>
    <row r="829">
      <c r="A829" s="94"/>
      <c r="B829" s="95"/>
      <c r="F829" s="92"/>
    </row>
    <row r="830">
      <c r="A830" s="94"/>
      <c r="B830" s="95"/>
      <c r="F830" s="92"/>
    </row>
    <row r="831">
      <c r="A831" s="94"/>
      <c r="B831" s="95"/>
      <c r="F831" s="92"/>
    </row>
    <row r="832">
      <c r="A832" s="94"/>
      <c r="B832" s="95"/>
      <c r="F832" s="92"/>
    </row>
    <row r="833">
      <c r="A833" s="94"/>
      <c r="B833" s="95"/>
      <c r="F833" s="92"/>
    </row>
    <row r="834">
      <c r="A834" s="94"/>
      <c r="B834" s="95"/>
      <c r="F834" s="92"/>
    </row>
    <row r="835">
      <c r="A835" s="94"/>
      <c r="B835" s="95"/>
      <c r="F835" s="92"/>
    </row>
    <row r="836">
      <c r="A836" s="94"/>
      <c r="B836" s="95"/>
      <c r="F836" s="92"/>
    </row>
    <row r="837">
      <c r="A837" s="94"/>
      <c r="B837" s="95"/>
      <c r="F837" s="92"/>
    </row>
    <row r="838">
      <c r="A838" s="94"/>
      <c r="B838" s="95"/>
      <c r="F838" s="92"/>
    </row>
    <row r="839">
      <c r="A839" s="94"/>
      <c r="B839" s="95"/>
      <c r="F839" s="92"/>
    </row>
    <row r="840">
      <c r="A840" s="94"/>
      <c r="B840" s="95"/>
      <c r="F840" s="92"/>
    </row>
    <row r="841">
      <c r="A841" s="94"/>
      <c r="B841" s="95"/>
      <c r="F841" s="92"/>
    </row>
    <row r="842">
      <c r="A842" s="94"/>
      <c r="B842" s="95"/>
      <c r="F842" s="92"/>
    </row>
    <row r="843">
      <c r="A843" s="94"/>
      <c r="B843" s="95"/>
      <c r="F843" s="92"/>
    </row>
    <row r="844">
      <c r="A844" s="94"/>
      <c r="B844" s="95"/>
      <c r="F844" s="92"/>
    </row>
    <row r="845">
      <c r="A845" s="94"/>
      <c r="B845" s="95"/>
      <c r="F845" s="92"/>
    </row>
    <row r="846">
      <c r="A846" s="94"/>
      <c r="B846" s="95"/>
      <c r="F846" s="92"/>
    </row>
    <row r="847">
      <c r="A847" s="94"/>
      <c r="B847" s="95"/>
      <c r="F847" s="92"/>
    </row>
    <row r="848">
      <c r="A848" s="94"/>
      <c r="B848" s="95"/>
      <c r="F848" s="92"/>
    </row>
    <row r="849">
      <c r="A849" s="94"/>
      <c r="B849" s="95"/>
      <c r="F849" s="92"/>
    </row>
    <row r="850">
      <c r="A850" s="94"/>
      <c r="B850" s="95"/>
      <c r="F850" s="92"/>
    </row>
    <row r="851">
      <c r="A851" s="94"/>
      <c r="B851" s="95"/>
      <c r="F851" s="92"/>
    </row>
    <row r="852">
      <c r="A852" s="94"/>
      <c r="B852" s="95"/>
      <c r="F852" s="92"/>
    </row>
    <row r="853">
      <c r="A853" s="94"/>
      <c r="B853" s="95"/>
      <c r="F853" s="92"/>
    </row>
    <row r="854">
      <c r="A854" s="94"/>
      <c r="B854" s="95"/>
      <c r="F854" s="92"/>
    </row>
    <row r="855">
      <c r="A855" s="94"/>
      <c r="B855" s="95"/>
      <c r="F855" s="92"/>
    </row>
    <row r="856">
      <c r="A856" s="94"/>
      <c r="B856" s="95"/>
      <c r="F856" s="92"/>
    </row>
    <row r="857">
      <c r="A857" s="94"/>
      <c r="B857" s="95"/>
      <c r="F857" s="92"/>
    </row>
    <row r="858">
      <c r="A858" s="94"/>
      <c r="B858" s="95"/>
      <c r="F858" s="92"/>
    </row>
    <row r="859">
      <c r="A859" s="94"/>
      <c r="B859" s="95"/>
      <c r="F859" s="92"/>
    </row>
    <row r="860">
      <c r="A860" s="94"/>
      <c r="B860" s="95"/>
      <c r="F860" s="92"/>
    </row>
    <row r="861">
      <c r="A861" s="94"/>
      <c r="B861" s="95"/>
      <c r="F861" s="92"/>
    </row>
    <row r="862">
      <c r="A862" s="94"/>
      <c r="B862" s="95"/>
      <c r="F862" s="92"/>
    </row>
    <row r="863">
      <c r="A863" s="94"/>
      <c r="B863" s="95"/>
      <c r="F863" s="92"/>
    </row>
    <row r="864">
      <c r="A864" s="94"/>
      <c r="B864" s="95"/>
      <c r="F864" s="92"/>
    </row>
    <row r="865">
      <c r="A865" s="94"/>
      <c r="B865" s="95"/>
      <c r="F865" s="92"/>
    </row>
    <row r="866">
      <c r="A866" s="94"/>
      <c r="B866" s="95"/>
      <c r="F866" s="92"/>
    </row>
    <row r="867">
      <c r="A867" s="94"/>
      <c r="B867" s="95"/>
      <c r="F867" s="92"/>
    </row>
    <row r="868">
      <c r="A868" s="94"/>
      <c r="B868" s="95"/>
      <c r="F868" s="92"/>
    </row>
    <row r="869">
      <c r="A869" s="94"/>
      <c r="B869" s="95"/>
      <c r="F869" s="92"/>
    </row>
    <row r="870">
      <c r="A870" s="94"/>
      <c r="B870" s="95"/>
      <c r="F870" s="92"/>
    </row>
    <row r="871">
      <c r="A871" s="94"/>
      <c r="B871" s="95"/>
      <c r="F871" s="92"/>
    </row>
    <row r="872">
      <c r="A872" s="94"/>
      <c r="B872" s="95"/>
      <c r="F872" s="92"/>
    </row>
    <row r="873">
      <c r="A873" s="94"/>
      <c r="B873" s="95"/>
      <c r="F873" s="92"/>
    </row>
    <row r="874">
      <c r="A874" s="94"/>
      <c r="B874" s="95"/>
      <c r="F874" s="92"/>
    </row>
    <row r="875">
      <c r="A875" s="94"/>
      <c r="B875" s="95"/>
      <c r="F875" s="92"/>
    </row>
    <row r="876">
      <c r="A876" s="94"/>
      <c r="B876" s="95"/>
      <c r="F876" s="92"/>
    </row>
    <row r="877">
      <c r="A877" s="94"/>
      <c r="B877" s="95"/>
      <c r="F877" s="92"/>
    </row>
    <row r="878">
      <c r="A878" s="94"/>
      <c r="B878" s="95"/>
      <c r="F878" s="92"/>
    </row>
    <row r="879">
      <c r="A879" s="94"/>
      <c r="B879" s="95"/>
      <c r="F879" s="92"/>
    </row>
    <row r="880">
      <c r="A880" s="94"/>
      <c r="B880" s="95"/>
      <c r="F880" s="92"/>
    </row>
    <row r="881">
      <c r="A881" s="94"/>
      <c r="B881" s="95"/>
      <c r="F881" s="92"/>
    </row>
    <row r="882">
      <c r="A882" s="94"/>
      <c r="B882" s="95"/>
      <c r="F882" s="92"/>
    </row>
    <row r="883">
      <c r="A883" s="94"/>
      <c r="B883" s="95"/>
      <c r="F883" s="92"/>
    </row>
    <row r="884">
      <c r="A884" s="94"/>
      <c r="B884" s="95"/>
      <c r="F884" s="92"/>
    </row>
    <row r="885">
      <c r="A885" s="94"/>
      <c r="B885" s="95"/>
      <c r="F885" s="92"/>
    </row>
    <row r="886">
      <c r="A886" s="94"/>
      <c r="B886" s="95"/>
      <c r="F886" s="92"/>
    </row>
    <row r="887">
      <c r="A887" s="94"/>
      <c r="B887" s="95"/>
      <c r="F887" s="92"/>
    </row>
    <row r="888">
      <c r="A888" s="94"/>
      <c r="B888" s="95"/>
      <c r="F888" s="92"/>
    </row>
    <row r="889">
      <c r="A889" s="94"/>
      <c r="B889" s="95"/>
      <c r="F889" s="92"/>
    </row>
    <row r="890">
      <c r="A890" s="94"/>
      <c r="B890" s="95"/>
      <c r="F890" s="92"/>
    </row>
    <row r="891">
      <c r="A891" s="94"/>
      <c r="B891" s="95"/>
      <c r="F891" s="92"/>
    </row>
    <row r="892">
      <c r="A892" s="94"/>
      <c r="B892" s="95"/>
      <c r="F892" s="92"/>
    </row>
    <row r="893">
      <c r="A893" s="94"/>
      <c r="B893" s="95"/>
      <c r="F893" s="92"/>
    </row>
    <row r="894">
      <c r="A894" s="94"/>
      <c r="B894" s="95"/>
      <c r="F894" s="92"/>
    </row>
    <row r="895">
      <c r="A895" s="94"/>
      <c r="B895" s="95"/>
      <c r="F895" s="92"/>
    </row>
    <row r="896">
      <c r="A896" s="94"/>
      <c r="B896" s="95"/>
      <c r="F896" s="92"/>
    </row>
    <row r="897">
      <c r="A897" s="94"/>
      <c r="B897" s="95"/>
      <c r="F897" s="92"/>
    </row>
    <row r="898">
      <c r="A898" s="94"/>
      <c r="B898" s="95"/>
      <c r="F898" s="92"/>
    </row>
    <row r="899">
      <c r="A899" s="94"/>
      <c r="B899" s="95"/>
      <c r="F899" s="92"/>
    </row>
    <row r="900">
      <c r="A900" s="94"/>
      <c r="B900" s="95"/>
      <c r="F900" s="92"/>
    </row>
    <row r="901">
      <c r="A901" s="94"/>
      <c r="B901" s="95"/>
      <c r="F901" s="92"/>
    </row>
    <row r="902">
      <c r="A902" s="94"/>
      <c r="B902" s="95"/>
      <c r="F902" s="92"/>
    </row>
    <row r="903">
      <c r="A903" s="94"/>
      <c r="B903" s="95"/>
      <c r="F903" s="92"/>
    </row>
    <row r="904">
      <c r="A904" s="94"/>
      <c r="B904" s="95"/>
      <c r="F904" s="92"/>
    </row>
    <row r="905">
      <c r="A905" s="94"/>
      <c r="B905" s="95"/>
      <c r="F905" s="92"/>
    </row>
    <row r="906">
      <c r="A906" s="94"/>
      <c r="B906" s="95"/>
      <c r="F906" s="92"/>
    </row>
    <row r="907">
      <c r="A907" s="94"/>
      <c r="B907" s="95"/>
      <c r="F907" s="92"/>
    </row>
    <row r="908">
      <c r="A908" s="94"/>
      <c r="B908" s="95"/>
      <c r="F908" s="92"/>
    </row>
    <row r="909">
      <c r="A909" s="94"/>
      <c r="B909" s="95"/>
      <c r="F909" s="92"/>
    </row>
    <row r="910">
      <c r="A910" s="94"/>
      <c r="B910" s="95"/>
      <c r="F910" s="92"/>
    </row>
    <row r="911">
      <c r="A911" s="94"/>
      <c r="B911" s="95"/>
      <c r="F911" s="92"/>
    </row>
    <row r="912">
      <c r="A912" s="94"/>
      <c r="B912" s="95"/>
      <c r="F912" s="92"/>
    </row>
    <row r="913">
      <c r="A913" s="94"/>
      <c r="B913" s="95"/>
      <c r="F913" s="92"/>
    </row>
    <row r="914">
      <c r="A914" s="94"/>
      <c r="B914" s="95"/>
      <c r="F914" s="92"/>
    </row>
    <row r="915">
      <c r="A915" s="94"/>
      <c r="B915" s="95"/>
      <c r="F915" s="92"/>
    </row>
    <row r="916">
      <c r="A916" s="94"/>
      <c r="B916" s="95"/>
      <c r="F916" s="92"/>
    </row>
    <row r="917">
      <c r="A917" s="94"/>
      <c r="B917" s="95"/>
      <c r="F917" s="92"/>
    </row>
    <row r="918">
      <c r="A918" s="94"/>
      <c r="B918" s="95"/>
      <c r="F918" s="92"/>
    </row>
    <row r="919">
      <c r="A919" s="94"/>
      <c r="B919" s="95"/>
      <c r="F919" s="92"/>
    </row>
    <row r="920">
      <c r="A920" s="94"/>
      <c r="B920" s="95"/>
      <c r="F920" s="92"/>
    </row>
    <row r="921">
      <c r="A921" s="94"/>
      <c r="B921" s="95"/>
      <c r="F921" s="92"/>
    </row>
    <row r="922">
      <c r="A922" s="94"/>
      <c r="B922" s="95"/>
      <c r="F922" s="92"/>
    </row>
    <row r="923">
      <c r="A923" s="94"/>
      <c r="B923" s="95"/>
      <c r="F923" s="92"/>
    </row>
    <row r="924">
      <c r="A924" s="94"/>
      <c r="B924" s="95"/>
      <c r="F924" s="92"/>
    </row>
    <row r="925">
      <c r="A925" s="94"/>
      <c r="B925" s="95"/>
      <c r="F925" s="92"/>
    </row>
    <row r="926">
      <c r="A926" s="94"/>
      <c r="B926" s="95"/>
      <c r="F926" s="92"/>
    </row>
    <row r="927">
      <c r="A927" s="94"/>
      <c r="B927" s="95"/>
      <c r="F927" s="92"/>
    </row>
    <row r="928">
      <c r="A928" s="94"/>
      <c r="B928" s="95"/>
      <c r="F928" s="92"/>
    </row>
    <row r="929">
      <c r="A929" s="94"/>
      <c r="B929" s="95"/>
      <c r="F929" s="92"/>
    </row>
    <row r="930">
      <c r="A930" s="94"/>
      <c r="B930" s="95"/>
      <c r="F930" s="92"/>
    </row>
    <row r="931">
      <c r="A931" s="94"/>
      <c r="B931" s="95"/>
      <c r="F931" s="92"/>
    </row>
    <row r="932">
      <c r="A932" s="94"/>
      <c r="B932" s="95"/>
      <c r="F932" s="92"/>
    </row>
    <row r="933">
      <c r="A933" s="94"/>
      <c r="B933" s="95"/>
      <c r="F933" s="92"/>
    </row>
    <row r="934">
      <c r="A934" s="94"/>
      <c r="B934" s="95"/>
      <c r="F934" s="92"/>
    </row>
    <row r="935">
      <c r="A935" s="94"/>
      <c r="B935" s="95"/>
      <c r="F935" s="92"/>
    </row>
    <row r="936">
      <c r="A936" s="94"/>
      <c r="B936" s="95"/>
      <c r="F936" s="92"/>
    </row>
    <row r="937">
      <c r="A937" s="94"/>
      <c r="B937" s="95"/>
      <c r="F937" s="92"/>
    </row>
    <row r="938">
      <c r="A938" s="94"/>
      <c r="B938" s="95"/>
      <c r="F938" s="92"/>
    </row>
    <row r="939">
      <c r="A939" s="94"/>
      <c r="B939" s="95"/>
      <c r="F939" s="92"/>
    </row>
    <row r="940">
      <c r="A940" s="94"/>
      <c r="B940" s="95"/>
      <c r="F940" s="92"/>
    </row>
    <row r="941">
      <c r="A941" s="94"/>
      <c r="B941" s="95"/>
      <c r="F941" s="92"/>
    </row>
    <row r="942">
      <c r="A942" s="94"/>
      <c r="B942" s="95"/>
      <c r="F942" s="92"/>
    </row>
    <row r="943">
      <c r="A943" s="94"/>
      <c r="B943" s="95"/>
      <c r="F943" s="92"/>
    </row>
    <row r="944">
      <c r="A944" s="94"/>
      <c r="B944" s="95"/>
      <c r="F944" s="92"/>
    </row>
    <row r="945">
      <c r="A945" s="94"/>
      <c r="B945" s="95"/>
      <c r="F945" s="92"/>
    </row>
    <row r="946">
      <c r="A946" s="94"/>
      <c r="B946" s="95"/>
      <c r="F946" s="92"/>
    </row>
    <row r="947">
      <c r="A947" s="94"/>
      <c r="B947" s="95"/>
      <c r="F947" s="92"/>
    </row>
    <row r="948">
      <c r="A948" s="94"/>
      <c r="B948" s="95"/>
      <c r="F948" s="92"/>
    </row>
    <row r="949">
      <c r="A949" s="94"/>
      <c r="B949" s="95"/>
      <c r="F949" s="92"/>
    </row>
    <row r="950">
      <c r="A950" s="94"/>
      <c r="B950" s="95"/>
      <c r="F950" s="92"/>
    </row>
    <row r="951">
      <c r="A951" s="94"/>
      <c r="B951" s="95"/>
      <c r="F951" s="92"/>
    </row>
    <row r="952">
      <c r="A952" s="94"/>
      <c r="B952" s="95"/>
      <c r="F952" s="92"/>
    </row>
    <row r="953">
      <c r="A953" s="94"/>
      <c r="B953" s="95"/>
      <c r="F953" s="92"/>
    </row>
    <row r="954">
      <c r="A954" s="94"/>
      <c r="B954" s="95"/>
      <c r="F954" s="92"/>
    </row>
    <row r="955">
      <c r="A955" s="94"/>
      <c r="B955" s="95"/>
      <c r="F955" s="92"/>
    </row>
    <row r="956">
      <c r="A956" s="94"/>
      <c r="B956" s="95"/>
      <c r="F956" s="92"/>
    </row>
    <row r="957">
      <c r="A957" s="94"/>
      <c r="B957" s="95"/>
      <c r="F957" s="92"/>
    </row>
    <row r="958">
      <c r="A958" s="94"/>
      <c r="B958" s="95"/>
      <c r="F958" s="92"/>
    </row>
    <row r="959">
      <c r="A959" s="94"/>
      <c r="B959" s="95"/>
      <c r="F959" s="92"/>
    </row>
    <row r="960">
      <c r="A960" s="94"/>
      <c r="B960" s="95"/>
      <c r="F960" s="92"/>
    </row>
    <row r="961">
      <c r="A961" s="94"/>
      <c r="B961" s="95"/>
      <c r="F961" s="92"/>
    </row>
    <row r="962">
      <c r="A962" s="94"/>
      <c r="B962" s="95"/>
      <c r="F962" s="92"/>
    </row>
    <row r="963">
      <c r="A963" s="94"/>
      <c r="B963" s="95"/>
      <c r="F963" s="92"/>
    </row>
    <row r="964">
      <c r="A964" s="94"/>
      <c r="B964" s="95"/>
      <c r="F964" s="92"/>
    </row>
    <row r="965">
      <c r="A965" s="94"/>
      <c r="B965" s="95"/>
      <c r="F965" s="92"/>
    </row>
    <row r="966">
      <c r="A966" s="94"/>
      <c r="B966" s="95"/>
      <c r="F966" s="92"/>
    </row>
    <row r="967">
      <c r="A967" s="94"/>
      <c r="B967" s="95"/>
      <c r="F967" s="92"/>
    </row>
    <row r="968">
      <c r="A968" s="94"/>
      <c r="B968" s="95"/>
      <c r="F968" s="92"/>
    </row>
    <row r="969">
      <c r="A969" s="94"/>
      <c r="B969" s="95"/>
      <c r="F969" s="92"/>
    </row>
    <row r="970">
      <c r="A970" s="94"/>
      <c r="B970" s="95"/>
      <c r="F970" s="92"/>
    </row>
    <row r="971">
      <c r="A971" s="94"/>
      <c r="B971" s="95"/>
      <c r="F971" s="92"/>
    </row>
    <row r="972">
      <c r="A972" s="94"/>
      <c r="B972" s="95"/>
      <c r="F972" s="92"/>
    </row>
    <row r="973">
      <c r="A973" s="94"/>
      <c r="B973" s="95"/>
      <c r="F973" s="92"/>
    </row>
    <row r="974">
      <c r="A974" s="94"/>
      <c r="B974" s="95"/>
      <c r="F974" s="92"/>
    </row>
    <row r="975">
      <c r="A975" s="94"/>
      <c r="B975" s="95"/>
      <c r="F975" s="92"/>
    </row>
    <row r="976">
      <c r="A976" s="94"/>
      <c r="B976" s="95"/>
      <c r="F976" s="92"/>
    </row>
    <row r="977">
      <c r="A977" s="94"/>
      <c r="B977" s="95"/>
      <c r="F977" s="92"/>
    </row>
    <row r="978">
      <c r="A978" s="94"/>
      <c r="B978" s="95"/>
      <c r="F978" s="92"/>
    </row>
    <row r="979">
      <c r="A979" s="94"/>
      <c r="B979" s="95"/>
      <c r="F979" s="92"/>
    </row>
    <row r="980">
      <c r="A980" s="94"/>
      <c r="B980" s="95"/>
      <c r="F980" s="92"/>
    </row>
    <row r="981">
      <c r="A981" s="94"/>
      <c r="B981" s="95"/>
      <c r="F981" s="92"/>
    </row>
    <row r="982">
      <c r="A982" s="94"/>
      <c r="B982" s="95"/>
      <c r="F982" s="92"/>
    </row>
    <row r="983">
      <c r="A983" s="94"/>
      <c r="B983" s="95"/>
      <c r="F983" s="92"/>
    </row>
    <row r="984">
      <c r="A984" s="94"/>
      <c r="B984" s="95"/>
      <c r="F984" s="92"/>
    </row>
    <row r="985">
      <c r="A985" s="94"/>
      <c r="B985" s="95"/>
      <c r="F985" s="92"/>
    </row>
    <row r="986">
      <c r="A986" s="94"/>
      <c r="B986" s="95"/>
      <c r="F986" s="92"/>
    </row>
    <row r="987">
      <c r="A987" s="94"/>
      <c r="B987" s="95"/>
      <c r="F987" s="92"/>
    </row>
    <row r="988">
      <c r="A988" s="94"/>
      <c r="B988" s="95"/>
      <c r="F988" s="92"/>
    </row>
    <row r="989">
      <c r="A989" s="94"/>
      <c r="B989" s="95"/>
      <c r="F989" s="92"/>
    </row>
    <row r="990">
      <c r="A990" s="94"/>
      <c r="B990" s="95"/>
      <c r="F990" s="92"/>
    </row>
    <row r="991">
      <c r="A991" s="94"/>
      <c r="B991" s="95"/>
      <c r="F991" s="92"/>
    </row>
    <row r="992">
      <c r="A992" s="94"/>
      <c r="B992" s="95"/>
      <c r="F992" s="92"/>
    </row>
    <row r="993">
      <c r="A993" s="94"/>
      <c r="B993" s="95"/>
      <c r="F993" s="92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43"/>
    <col customWidth="1" min="2" max="2" width="19.86"/>
    <col customWidth="1" min="3" max="3" width="22.57"/>
    <col customWidth="1" min="4" max="4" width="20.14"/>
    <col customWidth="1" min="5" max="7" width="21.14"/>
  </cols>
  <sheetData>
    <row r="1">
      <c r="A1" s="1">
        <v>9.5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>
      <c r="A2" s="4" t="s">
        <v>8</v>
      </c>
      <c r="B2" s="5">
        <f>SUM(C2:G2)</f>
        <v>1061</v>
      </c>
      <c r="C2" s="6">
        <f t="shared" ref="C2:G2" si="1">SUM(C4,C7)</f>
        <v>180</v>
      </c>
      <c r="D2" s="6">
        <f t="shared" si="1"/>
        <v>238</v>
      </c>
      <c r="E2" s="6">
        <f t="shared" si="1"/>
        <v>195</v>
      </c>
      <c r="F2" s="7">
        <f t="shared" si="1"/>
        <v>152</v>
      </c>
      <c r="G2" s="6">
        <f t="shared" si="1"/>
        <v>296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>
      <c r="A3" s="8" t="s">
        <v>9</v>
      </c>
      <c r="B3" s="9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>
      <c r="A4" s="12" t="s">
        <v>10</v>
      </c>
      <c r="B4" s="13">
        <f>SUM(C4:G4)</f>
        <v>480</v>
      </c>
      <c r="C4" s="14">
        <v>16.0</v>
      </c>
      <c r="D4" s="14">
        <v>41.0</v>
      </c>
      <c r="E4" s="14">
        <v>85.0</v>
      </c>
      <c r="F4" s="101">
        <v>67.0</v>
      </c>
      <c r="G4" s="14">
        <v>271.0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hidden="1">
      <c r="A5" s="12"/>
      <c r="B5" s="16">
        <f t="shared" ref="B5:G5" si="2">DIVIDE(B4,B2)</f>
        <v>0.452403393</v>
      </c>
      <c r="C5" s="16">
        <f t="shared" si="2"/>
        <v>0.08888888889</v>
      </c>
      <c r="D5" s="16">
        <f t="shared" si="2"/>
        <v>0.1722689076</v>
      </c>
      <c r="E5" s="16">
        <f t="shared" si="2"/>
        <v>0.4358974359</v>
      </c>
      <c r="F5" s="17">
        <f t="shared" si="2"/>
        <v>0.4407894737</v>
      </c>
      <c r="G5" s="16">
        <f t="shared" si="2"/>
        <v>0.9155405405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>
      <c r="A6" s="12"/>
      <c r="B6" s="18">
        <f>IFERROR(__xludf.DUMMYFUNCTION("TO_PERCENT(B5)"),0.4524033930254477)</f>
        <v>0.452403393</v>
      </c>
      <c r="C6" s="18">
        <f>IFERROR(__xludf.DUMMYFUNCTION("TO_PERCENT(C5)"),0.08888888888888889)</f>
        <v>0.08888888889</v>
      </c>
      <c r="D6" s="18">
        <f>IFERROR(__xludf.DUMMYFUNCTION("TO_PERCENT(D5)"),0.1722689075630252)</f>
        <v>0.1722689076</v>
      </c>
      <c r="E6" s="18">
        <f>IFERROR(__xludf.DUMMYFUNCTION("TO_PERCENT(E5)"),0.4358974358974359)</f>
        <v>0.4358974359</v>
      </c>
      <c r="F6" s="19">
        <f>IFERROR(__xludf.DUMMYFUNCTION("TO_PERCENT(F5)"),0.4407894736842105)</f>
        <v>0.4407894737</v>
      </c>
      <c r="G6" s="18">
        <f>IFERROR(__xludf.DUMMYFUNCTION("TO_PERCENT(G5)"),0.9155405405405406)</f>
        <v>0.9155405405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>
      <c r="A7" s="12" t="s">
        <v>11</v>
      </c>
      <c r="B7" s="13">
        <f>SUM(C7:G7)</f>
        <v>581</v>
      </c>
      <c r="C7" s="14">
        <v>164.0</v>
      </c>
      <c r="D7" s="20">
        <v>197.0</v>
      </c>
      <c r="E7" s="14">
        <v>110.0</v>
      </c>
      <c r="F7" s="101">
        <v>85.0</v>
      </c>
      <c r="G7" s="14">
        <v>25.0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hidden="1">
      <c r="A8" s="12"/>
      <c r="B8" s="16">
        <f t="shared" ref="B8:G8" si="3">DIVIDE(B7,B2)</f>
        <v>0.547596607</v>
      </c>
      <c r="C8" s="16">
        <f t="shared" si="3"/>
        <v>0.9111111111</v>
      </c>
      <c r="D8" s="16">
        <f t="shared" si="3"/>
        <v>0.8277310924</v>
      </c>
      <c r="E8" s="16">
        <f t="shared" si="3"/>
        <v>0.5641025641</v>
      </c>
      <c r="F8" s="17">
        <f t="shared" si="3"/>
        <v>0.5592105263</v>
      </c>
      <c r="G8" s="16">
        <f t="shared" si="3"/>
        <v>0.08445945946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>
      <c r="A9" s="12"/>
      <c r="B9" s="18">
        <f>IFERROR(__xludf.DUMMYFUNCTION("TO_PERCENT(B8)"),0.5475966069745523)</f>
        <v>0.547596607</v>
      </c>
      <c r="C9" s="18">
        <f>IFERROR(__xludf.DUMMYFUNCTION("TO_PERCENT(C8)"),0.9111111111111111)</f>
        <v>0.9111111111</v>
      </c>
      <c r="D9" s="18">
        <f>IFERROR(__xludf.DUMMYFUNCTION("TO_PERCENT(D8)"),0.8277310924369747)</f>
        <v>0.8277310924</v>
      </c>
      <c r="E9" s="18">
        <f>IFERROR(__xludf.DUMMYFUNCTION("TO_PERCENT(E8)"),0.5641025641025641)</f>
        <v>0.5641025641</v>
      </c>
      <c r="F9" s="19">
        <f>IFERROR(__xludf.DUMMYFUNCTION("TO_PERCENT(F8)"),0.5592105263157895)</f>
        <v>0.5592105263</v>
      </c>
      <c r="G9" s="18">
        <f>IFERROR(__xludf.DUMMYFUNCTION("TO_PERCENT(G8)"),0.08445945945945946)</f>
        <v>0.08445945946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>
      <c r="A10" s="21" t="s">
        <v>12</v>
      </c>
      <c r="B10" s="22"/>
      <c r="C10" s="23"/>
      <c r="D10" s="23"/>
      <c r="E10" s="23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>
      <c r="A11" s="21">
        <v>4.0</v>
      </c>
      <c r="B11" s="25">
        <f t="shared" ref="B11:B17" si="4">SUM(C11:G11)</f>
        <v>7</v>
      </c>
      <c r="C11" s="26"/>
      <c r="D11" s="26">
        <v>3.0</v>
      </c>
      <c r="E11" s="26"/>
      <c r="F11" s="30"/>
      <c r="G11" s="26">
        <v>4.0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>
      <c r="A12" s="21">
        <v>5.0</v>
      </c>
      <c r="B12" s="25">
        <f t="shared" si="4"/>
        <v>84</v>
      </c>
      <c r="C12" s="26">
        <v>8.0</v>
      </c>
      <c r="D12" s="26">
        <v>19.0</v>
      </c>
      <c r="E12" s="26">
        <v>4.0</v>
      </c>
      <c r="F12" s="102">
        <v>1.0</v>
      </c>
      <c r="G12" s="26">
        <v>52.0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>
      <c r="A13" s="21">
        <v>6.0</v>
      </c>
      <c r="B13" s="25">
        <f t="shared" si="4"/>
        <v>260</v>
      </c>
      <c r="C13" s="26">
        <v>68.0</v>
      </c>
      <c r="D13" s="26">
        <v>109.0</v>
      </c>
      <c r="E13" s="26">
        <v>11.0</v>
      </c>
      <c r="F13" s="102">
        <v>1.0</v>
      </c>
      <c r="G13" s="26">
        <v>71.0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>
      <c r="A14" s="21">
        <v>7.0</v>
      </c>
      <c r="B14" s="25">
        <f t="shared" si="4"/>
        <v>487</v>
      </c>
      <c r="C14" s="26">
        <v>78.0</v>
      </c>
      <c r="D14" s="26">
        <v>77.0</v>
      </c>
      <c r="E14" s="26">
        <v>135.0</v>
      </c>
      <c r="F14" s="102">
        <v>70.0</v>
      </c>
      <c r="G14" s="26">
        <v>127.0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>
      <c r="A15" s="21">
        <v>8.0</v>
      </c>
      <c r="B15" s="25">
        <f t="shared" si="4"/>
        <v>164</v>
      </c>
      <c r="C15" s="26">
        <v>18.0</v>
      </c>
      <c r="D15" s="26">
        <v>26.0</v>
      </c>
      <c r="E15" s="26">
        <v>44.0</v>
      </c>
      <c r="F15" s="102">
        <v>55.0</v>
      </c>
      <c r="G15" s="26">
        <v>21.0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>
      <c r="A16" s="21">
        <v>9.0</v>
      </c>
      <c r="B16" s="25">
        <f t="shared" si="4"/>
        <v>56</v>
      </c>
      <c r="C16" s="26">
        <v>8.0</v>
      </c>
      <c r="D16" s="26">
        <v>4.0</v>
      </c>
      <c r="E16" s="26">
        <v>1.0</v>
      </c>
      <c r="F16" s="102">
        <v>22.0</v>
      </c>
      <c r="G16" s="26">
        <v>21.0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>
      <c r="A17" s="21">
        <v>10.0</v>
      </c>
      <c r="B17" s="25">
        <f t="shared" si="4"/>
        <v>3</v>
      </c>
      <c r="C17" s="26"/>
      <c r="D17" s="26"/>
      <c r="E17" s="26"/>
      <c r="F17" s="102">
        <v>3.0</v>
      </c>
      <c r="G17" s="26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>
      <c r="A18" s="31" t="s">
        <v>13</v>
      </c>
      <c r="B18" s="32"/>
      <c r="C18" s="33"/>
      <c r="D18" s="33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>
      <c r="A19" s="35" t="s">
        <v>14</v>
      </c>
      <c r="B19" s="32">
        <f t="shared" ref="B19:B27" si="5">SUM(C19:I19)</f>
        <v>309</v>
      </c>
      <c r="C19" s="36">
        <v>66.0</v>
      </c>
      <c r="D19" s="36">
        <v>74.0</v>
      </c>
      <c r="E19" s="36">
        <v>65.0</v>
      </c>
      <c r="F19" s="103">
        <v>33.0</v>
      </c>
      <c r="G19" s="36">
        <v>71.0</v>
      </c>
      <c r="H19" s="36"/>
      <c r="I19" s="36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>
      <c r="A20" s="35" t="s">
        <v>15</v>
      </c>
      <c r="B20" s="32">
        <f t="shared" si="5"/>
        <v>308</v>
      </c>
      <c r="C20" s="36">
        <v>50.0</v>
      </c>
      <c r="D20" s="36">
        <v>81.0</v>
      </c>
      <c r="E20" s="36">
        <v>73.0</v>
      </c>
      <c r="F20" s="103">
        <v>28.0</v>
      </c>
      <c r="G20" s="36">
        <v>76.0</v>
      </c>
      <c r="H20" s="36"/>
      <c r="I20" s="36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>
      <c r="A21" s="35" t="s">
        <v>16</v>
      </c>
      <c r="B21" s="32">
        <f t="shared" si="5"/>
        <v>214</v>
      </c>
      <c r="C21" s="36">
        <v>42.0</v>
      </c>
      <c r="D21" s="36">
        <v>32.0</v>
      </c>
      <c r="E21" s="36">
        <v>30.0</v>
      </c>
      <c r="F21" s="103">
        <v>54.0</v>
      </c>
      <c r="G21" s="36">
        <v>56.0</v>
      </c>
      <c r="H21" s="36"/>
      <c r="I21" s="36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>
      <c r="A22" s="38" t="s">
        <v>17</v>
      </c>
      <c r="B22" s="32">
        <f t="shared" si="5"/>
        <v>124</v>
      </c>
      <c r="C22" s="36">
        <v>3.0</v>
      </c>
      <c r="D22" s="36">
        <v>44.0</v>
      </c>
      <c r="E22" s="36">
        <v>18.0</v>
      </c>
      <c r="F22" s="103">
        <v>10.0</v>
      </c>
      <c r="G22" s="36">
        <v>49.0</v>
      </c>
      <c r="H22" s="40"/>
      <c r="I22" s="40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>
      <c r="A23" s="41" t="s">
        <v>18</v>
      </c>
      <c r="B23" s="32">
        <f t="shared" si="5"/>
        <v>42</v>
      </c>
      <c r="C23" s="36">
        <v>19.0</v>
      </c>
      <c r="D23" s="36">
        <v>3.0</v>
      </c>
      <c r="E23" s="36">
        <v>5.0</v>
      </c>
      <c r="F23" s="103">
        <v>10.0</v>
      </c>
      <c r="G23" s="36">
        <v>5.0</v>
      </c>
      <c r="H23" s="36"/>
      <c r="I23" s="36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>
      <c r="A24" s="41" t="s">
        <v>19</v>
      </c>
      <c r="B24" s="32">
        <f t="shared" si="5"/>
        <v>26</v>
      </c>
      <c r="C24" s="36"/>
      <c r="D24" s="36"/>
      <c r="E24" s="36"/>
      <c r="F24" s="103">
        <v>7.0</v>
      </c>
      <c r="G24" s="36">
        <v>19.0</v>
      </c>
      <c r="H24" s="36"/>
      <c r="I24" s="36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>
      <c r="A25" s="38" t="s">
        <v>20</v>
      </c>
      <c r="B25" s="32">
        <f t="shared" si="5"/>
        <v>24</v>
      </c>
      <c r="C25" s="36"/>
      <c r="D25" s="36">
        <v>2.0</v>
      </c>
      <c r="E25" s="36">
        <v>2.0</v>
      </c>
      <c r="F25" s="103">
        <v>9.0</v>
      </c>
      <c r="G25" s="36">
        <v>11.0</v>
      </c>
      <c r="H25" s="36"/>
      <c r="I25" s="36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>
      <c r="A26" s="41" t="s">
        <v>21</v>
      </c>
      <c r="B26" s="32">
        <f t="shared" si="5"/>
        <v>13</v>
      </c>
      <c r="C26" s="36"/>
      <c r="D26" s="36">
        <v>2.0</v>
      </c>
      <c r="E26" s="36">
        <v>2.0</v>
      </c>
      <c r="F26" s="103">
        <v>1.0</v>
      </c>
      <c r="G26" s="36">
        <v>8.0</v>
      </c>
      <c r="H26" s="36"/>
      <c r="I26" s="36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>
      <c r="A27" s="41" t="s">
        <v>22</v>
      </c>
      <c r="B27" s="32">
        <f t="shared" si="5"/>
        <v>1</v>
      </c>
      <c r="C27" s="36"/>
      <c r="D27" s="36"/>
      <c r="E27" s="36"/>
      <c r="F27" s="42"/>
      <c r="G27" s="36">
        <v>1.0</v>
      </c>
      <c r="H27" s="36"/>
      <c r="I27" s="36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>
      <c r="A28" s="43" t="s">
        <v>23</v>
      </c>
      <c r="B28" s="44"/>
      <c r="C28" s="45"/>
      <c r="D28" s="45"/>
      <c r="E28" s="45"/>
      <c r="F28" s="10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</row>
    <row r="29">
      <c r="A29" s="48" t="s">
        <v>24</v>
      </c>
      <c r="B29" s="49">
        <f t="shared" ref="B29:B30" si="6">SUM(C29:G29)</f>
        <v>805</v>
      </c>
      <c r="C29" s="47">
        <v>165.0</v>
      </c>
      <c r="D29" s="47">
        <v>220.0</v>
      </c>
      <c r="E29" s="47">
        <v>130.0</v>
      </c>
      <c r="F29" s="105">
        <v>56.0</v>
      </c>
      <c r="G29" s="47">
        <v>234.0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</row>
    <row r="30">
      <c r="A30" s="48" t="s">
        <v>25</v>
      </c>
      <c r="B30" s="49">
        <f t="shared" si="6"/>
        <v>256</v>
      </c>
      <c r="C30" s="47">
        <v>15.0</v>
      </c>
      <c r="D30" s="47">
        <v>18.0</v>
      </c>
      <c r="E30" s="47">
        <v>65.0</v>
      </c>
      <c r="F30" s="105">
        <v>96.0</v>
      </c>
      <c r="G30" s="47">
        <v>62.0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</row>
    <row r="31">
      <c r="A31" s="51" t="s">
        <v>26</v>
      </c>
      <c r="B31" s="52"/>
      <c r="C31" s="53"/>
      <c r="D31" s="53"/>
      <c r="E31" s="53"/>
      <c r="F31" s="54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>
      <c r="A32" s="55" t="s">
        <v>27</v>
      </c>
      <c r="B32" s="56">
        <f t="shared" ref="B32:B34" si="7">SUM(C32:G32)</f>
        <v>50</v>
      </c>
      <c r="C32" s="57"/>
      <c r="D32" s="57">
        <v>2.0</v>
      </c>
      <c r="E32" s="57">
        <v>2.0</v>
      </c>
      <c r="F32" s="106">
        <v>16.0</v>
      </c>
      <c r="G32" s="57">
        <v>30.0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>
      <c r="A33" s="55" t="s">
        <v>28</v>
      </c>
      <c r="B33" s="56">
        <f t="shared" si="7"/>
        <v>647</v>
      </c>
      <c r="C33" s="57">
        <v>111.0</v>
      </c>
      <c r="D33" s="57">
        <v>150.0</v>
      </c>
      <c r="E33" s="57">
        <v>113.0</v>
      </c>
      <c r="F33" s="106">
        <v>97.0</v>
      </c>
      <c r="G33" s="57">
        <v>176.0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>
      <c r="A34" s="55" t="s">
        <v>29</v>
      </c>
      <c r="B34" s="56">
        <f t="shared" si="7"/>
        <v>364</v>
      </c>
      <c r="C34" s="57">
        <v>69.0</v>
      </c>
      <c r="D34" s="57">
        <v>86.0</v>
      </c>
      <c r="E34" s="57">
        <v>80.0</v>
      </c>
      <c r="F34" s="106">
        <v>39.0</v>
      </c>
      <c r="G34" s="57">
        <v>90.0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>
      <c r="A35" s="59" t="s">
        <v>30</v>
      </c>
      <c r="B35" s="60"/>
      <c r="C35" s="61"/>
      <c r="D35" s="61"/>
      <c r="E35" s="61"/>
      <c r="F35" s="62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  <row r="36">
      <c r="A36" s="63" t="s">
        <v>31</v>
      </c>
      <c r="B36" s="64">
        <f t="shared" ref="B36:B41" si="8">SUM(C36:G36)</f>
        <v>350</v>
      </c>
      <c r="C36" s="65">
        <v>10.0</v>
      </c>
      <c r="D36" s="65">
        <v>103.0</v>
      </c>
      <c r="E36" s="65">
        <v>65.0</v>
      </c>
      <c r="F36" s="67">
        <v>28.0</v>
      </c>
      <c r="G36" s="65">
        <v>144.0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>
      <c r="A37" s="63" t="s">
        <v>32</v>
      </c>
      <c r="B37" s="64">
        <f t="shared" si="8"/>
        <v>405</v>
      </c>
      <c r="C37" s="65">
        <v>14.0</v>
      </c>
      <c r="D37" s="65">
        <v>122.0</v>
      </c>
      <c r="E37" s="65">
        <v>66.0</v>
      </c>
      <c r="F37" s="67">
        <v>101.0</v>
      </c>
      <c r="G37" s="65">
        <v>102.0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</row>
    <row r="38">
      <c r="A38" s="68" t="s">
        <v>33</v>
      </c>
      <c r="B38" s="64">
        <f t="shared" si="8"/>
        <v>213</v>
      </c>
      <c r="C38" s="65">
        <v>108.0</v>
      </c>
      <c r="D38" s="65">
        <v>5.0</v>
      </c>
      <c r="E38" s="65">
        <v>63.0</v>
      </c>
      <c r="F38" s="67">
        <v>23.0</v>
      </c>
      <c r="G38" s="65">
        <v>14.0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>
      <c r="A39" s="68" t="s">
        <v>34</v>
      </c>
      <c r="B39" s="64">
        <f t="shared" si="8"/>
        <v>37</v>
      </c>
      <c r="C39" s="65"/>
      <c r="D39" s="65">
        <v>1.0</v>
      </c>
      <c r="E39" s="65">
        <v>1.0</v>
      </c>
      <c r="F39" s="69"/>
      <c r="G39" s="65">
        <v>35.0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  <row r="40">
      <c r="A40" s="63" t="s">
        <v>35</v>
      </c>
      <c r="B40" s="64">
        <f t="shared" si="8"/>
        <v>250</v>
      </c>
      <c r="C40" s="65">
        <f t="shared" ref="C40:G40" si="9">SUM(C38:C39)</f>
        <v>108</v>
      </c>
      <c r="D40" s="65">
        <f t="shared" si="9"/>
        <v>6</v>
      </c>
      <c r="E40" s="65">
        <f t="shared" si="9"/>
        <v>64</v>
      </c>
      <c r="F40" s="70">
        <f t="shared" si="9"/>
        <v>23</v>
      </c>
      <c r="G40" s="65">
        <f t="shared" si="9"/>
        <v>49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</row>
    <row r="41">
      <c r="A41" s="63" t="s">
        <v>36</v>
      </c>
      <c r="B41" s="64">
        <f t="shared" si="8"/>
        <v>56</v>
      </c>
      <c r="C41" s="65">
        <v>48.0</v>
      </c>
      <c r="D41" s="65">
        <v>7.0</v>
      </c>
      <c r="E41" s="65"/>
      <c r="F41" s="69"/>
      <c r="G41" s="65">
        <v>1.0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</row>
    <row r="42">
      <c r="A42" s="71" t="s">
        <v>37</v>
      </c>
      <c r="B42" s="72"/>
      <c r="C42" s="73"/>
      <c r="D42" s="73"/>
      <c r="E42" s="73"/>
      <c r="F42" s="74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</row>
    <row r="43">
      <c r="A43" s="75" t="s">
        <v>38</v>
      </c>
      <c r="B43" s="76">
        <f t="shared" ref="B43:B46" si="10">AVERAGE(C43:G43)</f>
        <v>161.7902149</v>
      </c>
      <c r="C43" s="77">
        <v>120.906111111111</v>
      </c>
      <c r="D43" s="77">
        <v>161.926050420168</v>
      </c>
      <c r="E43" s="77">
        <v>144.933333333333</v>
      </c>
      <c r="F43" s="78">
        <v>163.671052631578</v>
      </c>
      <c r="G43" s="77">
        <v>217.514527027027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</row>
    <row r="44">
      <c r="A44" s="75" t="s">
        <v>39</v>
      </c>
      <c r="B44" s="76">
        <f t="shared" si="10"/>
        <v>129.62</v>
      </c>
      <c r="C44" s="77">
        <v>129.0</v>
      </c>
      <c r="D44" s="77">
        <v>129.0</v>
      </c>
      <c r="E44" s="77">
        <v>129.0</v>
      </c>
      <c r="F44" s="78">
        <v>129.0</v>
      </c>
      <c r="G44" s="77">
        <v>132.1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</row>
    <row r="45">
      <c r="A45" s="75" t="s">
        <v>40</v>
      </c>
      <c r="B45" s="76">
        <f t="shared" si="10"/>
        <v>513.84</v>
      </c>
      <c r="C45" s="77">
        <v>366.6</v>
      </c>
      <c r="D45" s="77">
        <v>535.1</v>
      </c>
      <c r="E45" s="77">
        <v>535.3</v>
      </c>
      <c r="F45" s="78">
        <v>533.8</v>
      </c>
      <c r="G45" s="77">
        <v>598.4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</row>
    <row r="46">
      <c r="A46" s="75" t="s">
        <v>41</v>
      </c>
      <c r="B46" s="76">
        <f t="shared" si="10"/>
        <v>3.8</v>
      </c>
      <c r="C46" s="77">
        <v>2.3</v>
      </c>
      <c r="D46" s="77">
        <v>10.0</v>
      </c>
      <c r="E46" s="77">
        <v>0.0</v>
      </c>
      <c r="F46" s="78">
        <v>4.4</v>
      </c>
      <c r="G46" s="77">
        <v>2.3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</row>
    <row r="47">
      <c r="A47" s="79" t="s">
        <v>42</v>
      </c>
      <c r="B47" s="80"/>
      <c r="C47" s="81"/>
      <c r="D47" s="81"/>
      <c r="E47" s="81"/>
      <c r="F47" s="84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>
      <c r="A48" s="98"/>
      <c r="B48" s="99"/>
      <c r="C48" s="91" t="s">
        <v>235</v>
      </c>
      <c r="D48" s="87" t="s">
        <v>236</v>
      </c>
      <c r="E48" s="87" t="s">
        <v>237</v>
      </c>
      <c r="F48" s="87" t="s">
        <v>238</v>
      </c>
      <c r="G48" s="87" t="s">
        <v>240</v>
      </c>
    </row>
    <row r="49">
      <c r="A49" s="98"/>
      <c r="B49" s="99"/>
      <c r="C49" s="91"/>
      <c r="D49" s="87" t="s">
        <v>241</v>
      </c>
      <c r="E49" s="87"/>
      <c r="F49" s="88"/>
      <c r="G49" s="87" t="s">
        <v>276</v>
      </c>
    </row>
    <row r="50">
      <c r="A50" s="98"/>
      <c r="B50" s="99"/>
      <c r="C50" s="91"/>
      <c r="D50" s="91" t="s">
        <v>243</v>
      </c>
      <c r="E50" s="87"/>
      <c r="F50" s="88"/>
      <c r="G50" s="87" t="s">
        <v>242</v>
      </c>
    </row>
    <row r="51">
      <c r="A51" s="98"/>
      <c r="B51" s="99"/>
      <c r="C51" s="91"/>
      <c r="D51" s="87" t="s">
        <v>245</v>
      </c>
      <c r="E51" s="87"/>
      <c r="F51" s="88"/>
      <c r="G51" s="87" t="s">
        <v>244</v>
      </c>
    </row>
    <row r="52">
      <c r="A52" s="98"/>
      <c r="B52" s="99"/>
      <c r="C52" s="91"/>
      <c r="D52" s="91" t="s">
        <v>119</v>
      </c>
      <c r="E52" s="87"/>
      <c r="F52" s="88"/>
      <c r="G52" s="87" t="s">
        <v>78</v>
      </c>
    </row>
    <row r="53">
      <c r="A53" s="98"/>
      <c r="B53" s="99"/>
      <c r="C53" s="91"/>
      <c r="D53" s="87" t="s">
        <v>136</v>
      </c>
      <c r="E53" s="91"/>
      <c r="F53" s="88"/>
      <c r="G53" s="91" t="s">
        <v>246</v>
      </c>
    </row>
    <row r="54">
      <c r="A54" s="98"/>
      <c r="B54" s="99"/>
      <c r="C54" s="91"/>
      <c r="D54" s="87" t="s">
        <v>248</v>
      </c>
      <c r="E54" s="87"/>
      <c r="F54" s="88"/>
      <c r="G54" s="87" t="s">
        <v>247</v>
      </c>
    </row>
    <row r="55">
      <c r="A55" s="89"/>
      <c r="B55" s="90"/>
      <c r="C55" s="91"/>
      <c r="D55" s="87" t="s">
        <v>125</v>
      </c>
      <c r="E55" s="91"/>
      <c r="F55" s="88"/>
      <c r="G55" s="91" t="s">
        <v>70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>
      <c r="A56" s="92"/>
      <c r="B56" s="90"/>
      <c r="C56" s="91"/>
      <c r="D56" s="87" t="s">
        <v>252</v>
      </c>
      <c r="E56" s="87"/>
      <c r="F56" s="88"/>
      <c r="G56" s="87" t="s">
        <v>251</v>
      </c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</row>
    <row r="57">
      <c r="A57" s="92"/>
      <c r="B57" s="90"/>
      <c r="C57" s="91"/>
      <c r="D57" s="87" t="s">
        <v>250</v>
      </c>
      <c r="E57" s="87"/>
      <c r="F57" s="88"/>
      <c r="G57" s="87" t="s">
        <v>253</v>
      </c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  <row r="58">
      <c r="A58" s="92"/>
      <c r="B58" s="90"/>
      <c r="C58" s="87"/>
      <c r="D58" s="91" t="s">
        <v>254</v>
      </c>
      <c r="E58" s="87"/>
      <c r="F58" s="88"/>
      <c r="G58" s="87" t="s">
        <v>249</v>
      </c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</row>
    <row r="59">
      <c r="A59" s="92"/>
      <c r="B59" s="90"/>
      <c r="D59" s="86" t="s">
        <v>260</v>
      </c>
      <c r="F59" s="92"/>
      <c r="G59" s="86" t="s">
        <v>255</v>
      </c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</row>
    <row r="60">
      <c r="A60" s="92"/>
      <c r="B60" s="90"/>
      <c r="D60" s="86" t="s">
        <v>256</v>
      </c>
      <c r="F60" s="92"/>
      <c r="G60" s="86" t="s">
        <v>259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</row>
    <row r="61">
      <c r="A61" s="92"/>
      <c r="B61" s="90"/>
      <c r="D61" s="86" t="s">
        <v>264</v>
      </c>
      <c r="F61" s="92"/>
      <c r="G61" s="86" t="s">
        <v>257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</row>
    <row r="62">
      <c r="A62" s="92"/>
      <c r="B62" s="90"/>
      <c r="D62" s="86" t="s">
        <v>262</v>
      </c>
      <c r="F62" s="92"/>
      <c r="G62" s="86" t="s">
        <v>263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</row>
    <row r="63">
      <c r="A63" s="92"/>
      <c r="B63" s="90"/>
      <c r="C63" s="91"/>
      <c r="D63" s="91" t="s">
        <v>258</v>
      </c>
      <c r="E63" s="91"/>
      <c r="F63" s="88"/>
      <c r="G63" s="91" t="s">
        <v>261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</row>
    <row r="64">
      <c r="A64" s="92"/>
      <c r="B64" s="90"/>
      <c r="C64" s="91"/>
      <c r="D64" s="91" t="s">
        <v>270</v>
      </c>
      <c r="E64" s="91"/>
      <c r="F64" s="88"/>
      <c r="G64" s="91" t="s">
        <v>271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</row>
    <row r="65">
      <c r="A65" s="92"/>
      <c r="B65" s="90"/>
      <c r="C65" s="91"/>
      <c r="D65" s="87" t="s">
        <v>268</v>
      </c>
      <c r="E65" s="87"/>
      <c r="F65" s="88"/>
      <c r="G65" s="87" t="s">
        <v>273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</row>
    <row r="66">
      <c r="A66" s="92"/>
      <c r="B66" s="90"/>
      <c r="C66" s="91"/>
      <c r="D66" s="87" t="s">
        <v>266</v>
      </c>
      <c r="E66" s="87"/>
      <c r="F66" s="88"/>
      <c r="G66" s="87" t="s">
        <v>275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</row>
    <row r="67">
      <c r="A67" s="92"/>
      <c r="B67" s="90"/>
      <c r="C67" s="91"/>
      <c r="D67" s="91" t="s">
        <v>272</v>
      </c>
      <c r="E67" s="87"/>
      <c r="F67" s="88"/>
      <c r="G67" s="87" t="s">
        <v>265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</row>
    <row r="68">
      <c r="A68" s="92"/>
      <c r="B68" s="90"/>
      <c r="C68" s="91"/>
      <c r="D68" s="87" t="s">
        <v>274</v>
      </c>
      <c r="E68" s="87"/>
      <c r="F68" s="88"/>
      <c r="G68" s="87" t="s">
        <v>267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</row>
    <row r="69">
      <c r="A69" s="92"/>
      <c r="B69" s="90"/>
      <c r="C69" s="91"/>
      <c r="D69" s="91"/>
      <c r="E69" s="87"/>
      <c r="F69" s="88"/>
      <c r="G69" s="87" t="s">
        <v>269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</row>
    <row r="70">
      <c r="A70" s="92"/>
      <c r="B70" s="90"/>
      <c r="C70" s="91"/>
      <c r="D70" s="87"/>
      <c r="E70" s="91"/>
      <c r="F70" s="88"/>
      <c r="G70" s="91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</row>
    <row r="71">
      <c r="A71" s="92"/>
      <c r="B71" s="90"/>
      <c r="C71" s="91"/>
      <c r="D71" s="87"/>
      <c r="E71" s="87"/>
      <c r="F71" s="88"/>
      <c r="G71" s="87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</row>
    <row r="72">
      <c r="A72" s="92"/>
      <c r="B72" s="90"/>
      <c r="C72" s="91"/>
      <c r="D72" s="87"/>
      <c r="E72" s="91"/>
      <c r="F72" s="88"/>
      <c r="G72" s="91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</row>
    <row r="73">
      <c r="A73" s="92"/>
      <c r="B73" s="90"/>
      <c r="C73" s="91"/>
      <c r="D73" s="92"/>
      <c r="E73" s="87"/>
      <c r="F73" s="88"/>
      <c r="G73" s="87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</row>
    <row r="74">
      <c r="A74" s="92"/>
      <c r="B74" s="90"/>
      <c r="C74" s="91"/>
      <c r="D74" s="92"/>
      <c r="E74" s="87"/>
      <c r="F74" s="88"/>
      <c r="G74" s="87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</row>
    <row r="75">
      <c r="A75" s="92"/>
      <c r="B75" s="90"/>
      <c r="C75" s="87"/>
      <c r="D75" s="93"/>
      <c r="E75" s="87"/>
      <c r="F75" s="88"/>
      <c r="G75" s="87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</row>
    <row r="76">
      <c r="A76" s="94"/>
      <c r="B76" s="95"/>
      <c r="F76" s="92"/>
    </row>
    <row r="77">
      <c r="A77" s="94"/>
      <c r="B77" s="95"/>
      <c r="F77" s="92"/>
    </row>
    <row r="78">
      <c r="A78" s="94"/>
      <c r="B78" s="95"/>
      <c r="F78" s="92"/>
    </row>
    <row r="79">
      <c r="A79" s="94"/>
      <c r="B79" s="95"/>
      <c r="F79" s="92"/>
    </row>
    <row r="80">
      <c r="A80" s="94"/>
      <c r="B80" s="95"/>
      <c r="F80" s="92"/>
    </row>
    <row r="81">
      <c r="A81" s="94"/>
      <c r="B81" s="95"/>
      <c r="F81" s="92"/>
    </row>
    <row r="82">
      <c r="A82" s="94"/>
      <c r="B82" s="95"/>
      <c r="F82" s="92"/>
    </row>
    <row r="83">
      <c r="A83" s="94"/>
      <c r="B83" s="95"/>
      <c r="F83" s="92"/>
    </row>
    <row r="84">
      <c r="A84" s="94"/>
      <c r="B84" s="95"/>
      <c r="F84" s="92"/>
    </row>
    <row r="85">
      <c r="A85" s="94"/>
      <c r="B85" s="95"/>
      <c r="F85" s="92"/>
    </row>
    <row r="86">
      <c r="A86" s="94"/>
      <c r="B86" s="95"/>
      <c r="F86" s="92"/>
    </row>
    <row r="87">
      <c r="A87" s="94"/>
      <c r="B87" s="95"/>
      <c r="F87" s="92"/>
    </row>
    <row r="88">
      <c r="A88" s="94"/>
      <c r="B88" s="95"/>
      <c r="F88" s="92"/>
    </row>
    <row r="89">
      <c r="A89" s="94"/>
      <c r="B89" s="95"/>
      <c r="F89" s="92"/>
    </row>
    <row r="90">
      <c r="A90" s="94"/>
      <c r="B90" s="95"/>
      <c r="F90" s="92"/>
    </row>
    <row r="91">
      <c r="A91" s="94"/>
      <c r="B91" s="95"/>
      <c r="F91" s="92"/>
    </row>
    <row r="92">
      <c r="A92" s="94"/>
      <c r="B92" s="95"/>
      <c r="F92" s="92"/>
    </row>
    <row r="93">
      <c r="A93" s="94"/>
      <c r="B93" s="95"/>
      <c r="F93" s="92"/>
    </row>
    <row r="94">
      <c r="A94" s="94"/>
      <c r="B94" s="95"/>
      <c r="F94" s="92"/>
    </row>
    <row r="95">
      <c r="A95" s="94"/>
      <c r="B95" s="95"/>
      <c r="F95" s="92"/>
    </row>
    <row r="96">
      <c r="A96" s="94"/>
      <c r="B96" s="95"/>
      <c r="F96" s="92"/>
    </row>
    <row r="97">
      <c r="A97" s="94"/>
      <c r="B97" s="95"/>
      <c r="F97" s="92"/>
    </row>
    <row r="98">
      <c r="A98" s="94"/>
      <c r="B98" s="95"/>
      <c r="F98" s="92"/>
    </row>
    <row r="99">
      <c r="A99" s="94"/>
      <c r="B99" s="95"/>
      <c r="F99" s="92"/>
    </row>
    <row r="100">
      <c r="A100" s="94"/>
      <c r="B100" s="95"/>
      <c r="F100" s="92"/>
    </row>
    <row r="101">
      <c r="A101" s="94"/>
      <c r="B101" s="95"/>
      <c r="F101" s="92"/>
    </row>
    <row r="102">
      <c r="A102" s="94"/>
      <c r="B102" s="95"/>
      <c r="F102" s="92"/>
    </row>
    <row r="103">
      <c r="A103" s="94"/>
      <c r="B103" s="95"/>
      <c r="F103" s="92"/>
    </row>
    <row r="104">
      <c r="A104" s="94"/>
      <c r="B104" s="95"/>
      <c r="F104" s="92"/>
    </row>
    <row r="105">
      <c r="A105" s="94"/>
      <c r="B105" s="95"/>
      <c r="F105" s="92"/>
    </row>
    <row r="106">
      <c r="A106" s="94"/>
      <c r="B106" s="95"/>
      <c r="F106" s="92"/>
    </row>
    <row r="107">
      <c r="A107" s="94"/>
      <c r="B107" s="95"/>
      <c r="F107" s="92"/>
    </row>
    <row r="108">
      <c r="A108" s="94"/>
      <c r="B108" s="95"/>
      <c r="F108" s="92"/>
    </row>
    <row r="109">
      <c r="A109" s="94"/>
      <c r="B109" s="95"/>
      <c r="F109" s="92"/>
    </row>
    <row r="110">
      <c r="A110" s="94"/>
      <c r="B110" s="95"/>
      <c r="F110" s="92"/>
    </row>
    <row r="111">
      <c r="A111" s="94"/>
      <c r="B111" s="95"/>
      <c r="F111" s="92"/>
    </row>
    <row r="112">
      <c r="A112" s="94"/>
      <c r="B112" s="95"/>
      <c r="F112" s="92"/>
    </row>
    <row r="113">
      <c r="A113" s="94"/>
      <c r="B113" s="95"/>
      <c r="F113" s="92"/>
    </row>
    <row r="114">
      <c r="A114" s="94"/>
      <c r="B114" s="95"/>
      <c r="F114" s="92"/>
    </row>
    <row r="115">
      <c r="A115" s="94"/>
      <c r="B115" s="95"/>
      <c r="F115" s="92"/>
    </row>
    <row r="116">
      <c r="A116" s="94"/>
      <c r="B116" s="95"/>
      <c r="F116" s="92"/>
    </row>
    <row r="117">
      <c r="A117" s="94"/>
      <c r="B117" s="95"/>
      <c r="F117" s="92"/>
    </row>
    <row r="118">
      <c r="A118" s="94"/>
      <c r="B118" s="95"/>
      <c r="F118" s="92"/>
    </row>
    <row r="119">
      <c r="A119" s="94"/>
      <c r="B119" s="95"/>
      <c r="F119" s="92"/>
    </row>
    <row r="120">
      <c r="A120" s="94"/>
      <c r="B120" s="95"/>
      <c r="F120" s="92"/>
    </row>
    <row r="121">
      <c r="A121" s="94"/>
      <c r="B121" s="95"/>
      <c r="F121" s="92"/>
    </row>
    <row r="122">
      <c r="A122" s="94"/>
      <c r="B122" s="95"/>
      <c r="F122" s="92"/>
    </row>
    <row r="123">
      <c r="A123" s="94"/>
      <c r="B123" s="95"/>
      <c r="F123" s="92"/>
    </row>
    <row r="124">
      <c r="A124" s="94"/>
      <c r="B124" s="95"/>
      <c r="F124" s="92"/>
    </row>
    <row r="125">
      <c r="A125" s="94"/>
      <c r="B125" s="95"/>
      <c r="F125" s="92"/>
    </row>
    <row r="126">
      <c r="A126" s="94"/>
      <c r="B126" s="95"/>
      <c r="F126" s="92"/>
    </row>
    <row r="127">
      <c r="A127" s="94"/>
      <c r="B127" s="95"/>
      <c r="F127" s="92"/>
    </row>
    <row r="128">
      <c r="A128" s="94"/>
      <c r="B128" s="95"/>
      <c r="F128" s="92"/>
    </row>
    <row r="129">
      <c r="A129" s="94"/>
      <c r="B129" s="95"/>
      <c r="F129" s="92"/>
    </row>
    <row r="130">
      <c r="A130" s="94"/>
      <c r="B130" s="95"/>
      <c r="F130" s="92"/>
    </row>
    <row r="131">
      <c r="A131" s="94"/>
      <c r="B131" s="95"/>
      <c r="F131" s="92"/>
    </row>
    <row r="132">
      <c r="A132" s="94"/>
      <c r="B132" s="95"/>
      <c r="F132" s="92"/>
    </row>
    <row r="133">
      <c r="A133" s="94"/>
      <c r="B133" s="95"/>
      <c r="F133" s="92"/>
    </row>
    <row r="134">
      <c r="A134" s="94"/>
      <c r="B134" s="95"/>
      <c r="F134" s="92"/>
    </row>
    <row r="135">
      <c r="A135" s="94"/>
      <c r="B135" s="95"/>
      <c r="F135" s="92"/>
    </row>
    <row r="136">
      <c r="A136" s="94"/>
      <c r="B136" s="95"/>
      <c r="F136" s="92"/>
    </row>
    <row r="137">
      <c r="A137" s="94"/>
      <c r="B137" s="95"/>
      <c r="F137" s="92"/>
    </row>
    <row r="138">
      <c r="A138" s="94"/>
      <c r="B138" s="95"/>
      <c r="F138" s="92"/>
    </row>
    <row r="139">
      <c r="A139" s="94"/>
      <c r="B139" s="95"/>
      <c r="F139" s="92"/>
    </row>
    <row r="140">
      <c r="A140" s="94"/>
      <c r="B140" s="95"/>
      <c r="F140" s="92"/>
    </row>
    <row r="141">
      <c r="A141" s="94"/>
      <c r="B141" s="95"/>
      <c r="F141" s="92"/>
    </row>
    <row r="142">
      <c r="A142" s="94"/>
      <c r="B142" s="95"/>
      <c r="F142" s="92"/>
    </row>
    <row r="143">
      <c r="A143" s="94"/>
      <c r="B143" s="95"/>
      <c r="F143" s="92"/>
    </row>
    <row r="144">
      <c r="A144" s="94"/>
      <c r="B144" s="95"/>
      <c r="F144" s="92"/>
    </row>
    <row r="145">
      <c r="A145" s="94"/>
      <c r="B145" s="95"/>
      <c r="F145" s="92"/>
    </row>
    <row r="146">
      <c r="A146" s="94"/>
      <c r="B146" s="95"/>
      <c r="F146" s="92"/>
    </row>
    <row r="147">
      <c r="A147" s="94"/>
      <c r="B147" s="95"/>
      <c r="F147" s="92"/>
    </row>
    <row r="148">
      <c r="A148" s="94"/>
      <c r="B148" s="95"/>
      <c r="F148" s="92"/>
    </row>
    <row r="149">
      <c r="A149" s="94"/>
      <c r="B149" s="95"/>
      <c r="F149" s="92"/>
    </row>
    <row r="150">
      <c r="A150" s="94"/>
      <c r="B150" s="95"/>
      <c r="F150" s="92"/>
    </row>
    <row r="151">
      <c r="A151" s="94"/>
      <c r="B151" s="95"/>
      <c r="F151" s="92"/>
    </row>
    <row r="152">
      <c r="A152" s="94"/>
      <c r="B152" s="95"/>
      <c r="F152" s="92"/>
    </row>
    <row r="153">
      <c r="A153" s="94"/>
      <c r="B153" s="95"/>
      <c r="F153" s="92"/>
    </row>
    <row r="154">
      <c r="A154" s="94"/>
      <c r="B154" s="95"/>
      <c r="F154" s="92"/>
    </row>
    <row r="155">
      <c r="A155" s="94"/>
      <c r="B155" s="95"/>
      <c r="F155" s="92"/>
    </row>
    <row r="156">
      <c r="A156" s="94"/>
      <c r="B156" s="95"/>
      <c r="F156" s="92"/>
    </row>
    <row r="157">
      <c r="A157" s="94"/>
      <c r="B157" s="95"/>
      <c r="F157" s="92"/>
    </row>
    <row r="158">
      <c r="A158" s="94"/>
      <c r="B158" s="95"/>
      <c r="F158" s="92"/>
    </row>
    <row r="159">
      <c r="A159" s="94"/>
      <c r="B159" s="95"/>
      <c r="F159" s="92"/>
    </row>
    <row r="160">
      <c r="A160" s="94"/>
      <c r="B160" s="95"/>
      <c r="F160" s="92"/>
    </row>
    <row r="161">
      <c r="A161" s="94"/>
      <c r="B161" s="95"/>
      <c r="F161" s="92"/>
    </row>
    <row r="162">
      <c r="A162" s="94"/>
      <c r="B162" s="95"/>
      <c r="F162" s="92"/>
    </row>
    <row r="163">
      <c r="A163" s="94"/>
      <c r="B163" s="95"/>
      <c r="F163" s="92"/>
    </row>
    <row r="164">
      <c r="A164" s="94"/>
      <c r="B164" s="95"/>
      <c r="F164" s="92"/>
    </row>
    <row r="165">
      <c r="A165" s="94"/>
      <c r="B165" s="95"/>
      <c r="F165" s="92"/>
    </row>
    <row r="166">
      <c r="A166" s="94"/>
      <c r="B166" s="95"/>
      <c r="F166" s="92"/>
    </row>
    <row r="167">
      <c r="A167" s="94"/>
      <c r="B167" s="95"/>
      <c r="F167" s="92"/>
    </row>
    <row r="168">
      <c r="A168" s="94"/>
      <c r="B168" s="95"/>
      <c r="F168" s="92"/>
    </row>
    <row r="169">
      <c r="A169" s="94"/>
      <c r="B169" s="95"/>
      <c r="F169" s="92"/>
    </row>
    <row r="170">
      <c r="A170" s="94"/>
      <c r="B170" s="95"/>
      <c r="F170" s="92"/>
    </row>
    <row r="171">
      <c r="A171" s="94"/>
      <c r="B171" s="95"/>
      <c r="F171" s="92"/>
    </row>
    <row r="172">
      <c r="A172" s="94"/>
      <c r="B172" s="95"/>
      <c r="F172" s="92"/>
    </row>
    <row r="173">
      <c r="A173" s="94"/>
      <c r="B173" s="95"/>
      <c r="F173" s="92"/>
    </row>
    <row r="174">
      <c r="A174" s="94"/>
      <c r="B174" s="95"/>
      <c r="F174" s="92"/>
    </row>
    <row r="175">
      <c r="A175" s="94"/>
      <c r="B175" s="95"/>
      <c r="F175" s="92"/>
    </row>
    <row r="176">
      <c r="A176" s="94"/>
      <c r="B176" s="95"/>
      <c r="F176" s="92"/>
    </row>
    <row r="177">
      <c r="A177" s="94"/>
      <c r="B177" s="95"/>
      <c r="F177" s="92"/>
    </row>
    <row r="178">
      <c r="A178" s="94"/>
      <c r="B178" s="95"/>
      <c r="F178" s="92"/>
    </row>
    <row r="179">
      <c r="A179" s="94"/>
      <c r="B179" s="95"/>
      <c r="F179" s="92"/>
    </row>
    <row r="180">
      <c r="A180" s="94"/>
      <c r="B180" s="95"/>
      <c r="F180" s="92"/>
    </row>
    <row r="181">
      <c r="A181" s="94"/>
      <c r="B181" s="95"/>
      <c r="F181" s="92"/>
    </row>
    <row r="182">
      <c r="A182" s="94"/>
      <c r="B182" s="95"/>
      <c r="F182" s="92"/>
    </row>
    <row r="183">
      <c r="A183" s="94"/>
      <c r="B183" s="95"/>
      <c r="F183" s="92"/>
    </row>
    <row r="184">
      <c r="A184" s="94"/>
      <c r="B184" s="95"/>
      <c r="F184" s="92"/>
    </row>
    <row r="185">
      <c r="A185" s="94"/>
      <c r="B185" s="95"/>
      <c r="F185" s="92"/>
    </row>
    <row r="186">
      <c r="A186" s="94"/>
      <c r="B186" s="95"/>
      <c r="F186" s="92"/>
    </row>
    <row r="187">
      <c r="A187" s="94"/>
      <c r="B187" s="95"/>
      <c r="F187" s="92"/>
    </row>
    <row r="188">
      <c r="A188" s="94"/>
      <c r="B188" s="95"/>
      <c r="F188" s="92"/>
    </row>
    <row r="189">
      <c r="A189" s="94"/>
      <c r="B189" s="95"/>
      <c r="F189" s="92"/>
    </row>
    <row r="190">
      <c r="A190" s="94"/>
      <c r="B190" s="95"/>
      <c r="F190" s="92"/>
    </row>
    <row r="191">
      <c r="A191" s="94"/>
      <c r="B191" s="95"/>
      <c r="F191" s="92"/>
    </row>
    <row r="192">
      <c r="A192" s="94"/>
      <c r="B192" s="95"/>
      <c r="F192" s="92"/>
    </row>
    <row r="193">
      <c r="A193" s="94"/>
      <c r="B193" s="95"/>
      <c r="F193" s="92"/>
    </row>
    <row r="194">
      <c r="A194" s="94"/>
      <c r="B194" s="95"/>
      <c r="F194" s="92"/>
    </row>
    <row r="195">
      <c r="A195" s="94"/>
      <c r="B195" s="95"/>
      <c r="F195" s="92"/>
    </row>
    <row r="196">
      <c r="A196" s="94"/>
      <c r="B196" s="95"/>
      <c r="F196" s="92"/>
    </row>
    <row r="197">
      <c r="A197" s="94"/>
      <c r="B197" s="95"/>
      <c r="F197" s="92"/>
    </row>
    <row r="198">
      <c r="A198" s="94"/>
      <c r="B198" s="95"/>
      <c r="F198" s="92"/>
    </row>
    <row r="199">
      <c r="A199" s="94"/>
      <c r="B199" s="95"/>
      <c r="F199" s="92"/>
    </row>
    <row r="200">
      <c r="A200" s="94"/>
      <c r="B200" s="95"/>
      <c r="F200" s="92"/>
    </row>
    <row r="201">
      <c r="A201" s="94"/>
      <c r="B201" s="95"/>
      <c r="F201" s="92"/>
    </row>
    <row r="202">
      <c r="A202" s="94"/>
      <c r="B202" s="95"/>
      <c r="F202" s="92"/>
    </row>
    <row r="203">
      <c r="A203" s="94"/>
      <c r="B203" s="95"/>
      <c r="F203" s="92"/>
    </row>
    <row r="204">
      <c r="A204" s="94"/>
      <c r="B204" s="95"/>
      <c r="F204" s="92"/>
    </row>
    <row r="205">
      <c r="A205" s="94"/>
      <c r="B205" s="95"/>
      <c r="F205" s="92"/>
    </row>
    <row r="206">
      <c r="A206" s="94"/>
      <c r="B206" s="95"/>
      <c r="F206" s="92"/>
    </row>
    <row r="207">
      <c r="A207" s="94"/>
      <c r="B207" s="95"/>
      <c r="F207" s="92"/>
    </row>
    <row r="208">
      <c r="A208" s="94"/>
      <c r="B208" s="95"/>
      <c r="F208" s="92"/>
    </row>
    <row r="209">
      <c r="A209" s="94"/>
      <c r="B209" s="95"/>
      <c r="F209" s="92"/>
    </row>
    <row r="210">
      <c r="A210" s="94"/>
      <c r="B210" s="95"/>
      <c r="F210" s="92"/>
    </row>
    <row r="211">
      <c r="A211" s="94"/>
      <c r="B211" s="95"/>
      <c r="F211" s="92"/>
    </row>
    <row r="212">
      <c r="A212" s="94"/>
      <c r="B212" s="95"/>
      <c r="F212" s="92"/>
    </row>
    <row r="213">
      <c r="A213" s="94"/>
      <c r="B213" s="95"/>
      <c r="F213" s="92"/>
    </row>
    <row r="214">
      <c r="A214" s="94"/>
      <c r="B214" s="95"/>
      <c r="F214" s="92"/>
    </row>
    <row r="215">
      <c r="A215" s="94"/>
      <c r="B215" s="95"/>
      <c r="F215" s="92"/>
    </row>
    <row r="216">
      <c r="A216" s="94"/>
      <c r="B216" s="95"/>
      <c r="F216" s="92"/>
    </row>
    <row r="217">
      <c r="A217" s="94"/>
      <c r="B217" s="95"/>
      <c r="F217" s="92"/>
    </row>
    <row r="218">
      <c r="A218" s="94"/>
      <c r="B218" s="95"/>
      <c r="F218" s="92"/>
    </row>
    <row r="219">
      <c r="A219" s="94"/>
      <c r="B219" s="95"/>
      <c r="F219" s="92"/>
    </row>
    <row r="220">
      <c r="A220" s="94"/>
      <c r="B220" s="95"/>
      <c r="F220" s="92"/>
    </row>
    <row r="221">
      <c r="A221" s="94"/>
      <c r="B221" s="95"/>
      <c r="F221" s="92"/>
    </row>
    <row r="222">
      <c r="A222" s="94"/>
      <c r="B222" s="95"/>
      <c r="F222" s="92"/>
    </row>
    <row r="223">
      <c r="A223" s="94"/>
      <c r="B223" s="95"/>
      <c r="F223" s="92"/>
    </row>
    <row r="224">
      <c r="A224" s="94"/>
      <c r="B224" s="95"/>
      <c r="F224" s="92"/>
    </row>
    <row r="225">
      <c r="A225" s="94"/>
      <c r="B225" s="95"/>
      <c r="F225" s="92"/>
    </row>
    <row r="226">
      <c r="A226" s="94"/>
      <c r="B226" s="95"/>
      <c r="F226" s="92"/>
    </row>
    <row r="227">
      <c r="A227" s="94"/>
      <c r="B227" s="95"/>
      <c r="F227" s="92"/>
    </row>
    <row r="228">
      <c r="A228" s="94"/>
      <c r="B228" s="95"/>
      <c r="F228" s="92"/>
    </row>
    <row r="229">
      <c r="A229" s="94"/>
      <c r="B229" s="95"/>
      <c r="F229" s="92"/>
    </row>
    <row r="230">
      <c r="A230" s="94"/>
      <c r="B230" s="95"/>
      <c r="F230" s="92"/>
    </row>
    <row r="231">
      <c r="A231" s="94"/>
      <c r="B231" s="95"/>
      <c r="F231" s="92"/>
    </row>
    <row r="232">
      <c r="A232" s="94"/>
      <c r="B232" s="95"/>
      <c r="F232" s="92"/>
    </row>
    <row r="233">
      <c r="A233" s="94"/>
      <c r="B233" s="95"/>
      <c r="F233" s="92"/>
    </row>
    <row r="234">
      <c r="A234" s="94"/>
      <c r="B234" s="95"/>
      <c r="F234" s="92"/>
    </row>
    <row r="235">
      <c r="A235" s="94"/>
      <c r="B235" s="95"/>
      <c r="F235" s="92"/>
    </row>
    <row r="236">
      <c r="A236" s="94"/>
      <c r="B236" s="95"/>
      <c r="F236" s="92"/>
    </row>
    <row r="237">
      <c r="A237" s="94"/>
      <c r="B237" s="95"/>
      <c r="F237" s="92"/>
    </row>
    <row r="238">
      <c r="A238" s="94"/>
      <c r="B238" s="95"/>
      <c r="F238" s="92"/>
    </row>
    <row r="239">
      <c r="A239" s="94"/>
      <c r="B239" s="95"/>
      <c r="F239" s="92"/>
    </row>
    <row r="240">
      <c r="A240" s="94"/>
      <c r="B240" s="95"/>
      <c r="F240" s="92"/>
    </row>
    <row r="241">
      <c r="A241" s="94"/>
      <c r="B241" s="95"/>
      <c r="F241" s="92"/>
    </row>
    <row r="242">
      <c r="A242" s="94"/>
      <c r="B242" s="95"/>
      <c r="F242" s="92"/>
    </row>
    <row r="243">
      <c r="A243" s="94"/>
      <c r="B243" s="95"/>
      <c r="F243" s="92"/>
    </row>
    <row r="244">
      <c r="A244" s="94"/>
      <c r="B244" s="95"/>
      <c r="F244" s="92"/>
    </row>
    <row r="245">
      <c r="A245" s="94"/>
      <c r="B245" s="95"/>
      <c r="F245" s="92"/>
    </row>
    <row r="246">
      <c r="A246" s="94"/>
      <c r="B246" s="95"/>
      <c r="F246" s="92"/>
    </row>
    <row r="247">
      <c r="A247" s="94"/>
      <c r="B247" s="95"/>
      <c r="F247" s="92"/>
    </row>
    <row r="248">
      <c r="A248" s="94"/>
      <c r="B248" s="95"/>
      <c r="F248" s="92"/>
    </row>
    <row r="249">
      <c r="A249" s="94"/>
      <c r="B249" s="95"/>
      <c r="F249" s="92"/>
    </row>
    <row r="250">
      <c r="A250" s="94"/>
      <c r="B250" s="95"/>
      <c r="F250" s="92"/>
    </row>
    <row r="251">
      <c r="A251" s="94"/>
      <c r="B251" s="95"/>
      <c r="F251" s="92"/>
    </row>
    <row r="252">
      <c r="A252" s="94"/>
      <c r="B252" s="95"/>
      <c r="F252" s="92"/>
    </row>
    <row r="253">
      <c r="A253" s="94"/>
      <c r="B253" s="95"/>
      <c r="F253" s="92"/>
    </row>
    <row r="254">
      <c r="A254" s="94"/>
      <c r="B254" s="95"/>
      <c r="F254" s="92"/>
    </row>
    <row r="255">
      <c r="A255" s="94"/>
      <c r="B255" s="95"/>
      <c r="F255" s="92"/>
    </row>
    <row r="256">
      <c r="A256" s="94"/>
      <c r="B256" s="95"/>
      <c r="F256" s="92"/>
    </row>
    <row r="257">
      <c r="A257" s="94"/>
      <c r="B257" s="95"/>
      <c r="F257" s="92"/>
    </row>
    <row r="258">
      <c r="A258" s="94"/>
      <c r="B258" s="95"/>
      <c r="F258" s="92"/>
    </row>
    <row r="259">
      <c r="A259" s="94"/>
      <c r="B259" s="95"/>
      <c r="F259" s="92"/>
    </row>
    <row r="260">
      <c r="A260" s="94"/>
      <c r="B260" s="95"/>
      <c r="F260" s="92"/>
    </row>
    <row r="261">
      <c r="A261" s="94"/>
      <c r="B261" s="95"/>
      <c r="F261" s="92"/>
    </row>
    <row r="262">
      <c r="A262" s="94"/>
      <c r="B262" s="95"/>
      <c r="F262" s="92"/>
    </row>
    <row r="263">
      <c r="A263" s="94"/>
      <c r="B263" s="95"/>
      <c r="F263" s="92"/>
    </row>
    <row r="264">
      <c r="A264" s="94"/>
      <c r="B264" s="95"/>
      <c r="F264" s="92"/>
    </row>
    <row r="265">
      <c r="A265" s="94"/>
      <c r="B265" s="95"/>
      <c r="F265" s="92"/>
    </row>
    <row r="266">
      <c r="A266" s="94"/>
      <c r="B266" s="95"/>
      <c r="F266" s="92"/>
    </row>
    <row r="267">
      <c r="A267" s="94"/>
      <c r="B267" s="95"/>
      <c r="F267" s="92"/>
    </row>
    <row r="268">
      <c r="A268" s="94"/>
      <c r="B268" s="95"/>
      <c r="F268" s="92"/>
    </row>
    <row r="269">
      <c r="A269" s="94"/>
      <c r="B269" s="95"/>
      <c r="F269" s="92"/>
    </row>
    <row r="270">
      <c r="A270" s="94"/>
      <c r="B270" s="95"/>
      <c r="F270" s="92"/>
    </row>
    <row r="271">
      <c r="A271" s="94"/>
      <c r="B271" s="95"/>
      <c r="F271" s="92"/>
    </row>
    <row r="272">
      <c r="A272" s="94"/>
      <c r="B272" s="95"/>
      <c r="F272" s="92"/>
    </row>
    <row r="273">
      <c r="A273" s="94"/>
      <c r="B273" s="95"/>
      <c r="F273" s="92"/>
    </row>
    <row r="274">
      <c r="A274" s="94"/>
      <c r="B274" s="95"/>
      <c r="F274" s="92"/>
    </row>
    <row r="275">
      <c r="A275" s="94"/>
      <c r="B275" s="95"/>
      <c r="F275" s="92"/>
    </row>
    <row r="276">
      <c r="A276" s="94"/>
      <c r="B276" s="95"/>
      <c r="F276" s="92"/>
    </row>
    <row r="277">
      <c r="A277" s="94"/>
      <c r="B277" s="95"/>
      <c r="F277" s="92"/>
    </row>
    <row r="278">
      <c r="A278" s="94"/>
      <c r="B278" s="95"/>
      <c r="F278" s="92"/>
    </row>
    <row r="279">
      <c r="A279" s="94"/>
      <c r="B279" s="95"/>
      <c r="F279" s="92"/>
    </row>
    <row r="280">
      <c r="A280" s="94"/>
      <c r="B280" s="95"/>
      <c r="F280" s="92"/>
    </row>
    <row r="281">
      <c r="A281" s="94"/>
      <c r="B281" s="95"/>
      <c r="F281" s="92"/>
    </row>
    <row r="282">
      <c r="A282" s="94"/>
      <c r="B282" s="95"/>
      <c r="F282" s="92"/>
    </row>
    <row r="283">
      <c r="A283" s="94"/>
      <c r="B283" s="95"/>
      <c r="F283" s="92"/>
    </row>
    <row r="284">
      <c r="A284" s="94"/>
      <c r="B284" s="95"/>
      <c r="F284" s="92"/>
    </row>
    <row r="285">
      <c r="A285" s="94"/>
      <c r="B285" s="95"/>
      <c r="F285" s="92"/>
    </row>
    <row r="286">
      <c r="A286" s="94"/>
      <c r="B286" s="95"/>
      <c r="F286" s="92"/>
    </row>
    <row r="287">
      <c r="A287" s="94"/>
      <c r="B287" s="95"/>
      <c r="F287" s="92"/>
    </row>
    <row r="288">
      <c r="A288" s="94"/>
      <c r="B288" s="95"/>
      <c r="F288" s="92"/>
    </row>
    <row r="289">
      <c r="A289" s="94"/>
      <c r="B289" s="95"/>
      <c r="F289" s="92"/>
    </row>
    <row r="290">
      <c r="A290" s="94"/>
      <c r="B290" s="95"/>
      <c r="F290" s="92"/>
    </row>
    <row r="291">
      <c r="A291" s="94"/>
      <c r="B291" s="95"/>
      <c r="F291" s="92"/>
    </row>
    <row r="292">
      <c r="A292" s="94"/>
      <c r="B292" s="95"/>
      <c r="F292" s="92"/>
    </row>
    <row r="293">
      <c r="A293" s="94"/>
      <c r="B293" s="95"/>
      <c r="F293" s="92"/>
    </row>
    <row r="294">
      <c r="A294" s="94"/>
      <c r="B294" s="95"/>
      <c r="F294" s="92"/>
    </row>
    <row r="295">
      <c r="A295" s="94"/>
      <c r="B295" s="95"/>
      <c r="F295" s="92"/>
    </row>
    <row r="296">
      <c r="A296" s="94"/>
      <c r="B296" s="95"/>
      <c r="F296" s="92"/>
    </row>
    <row r="297">
      <c r="A297" s="94"/>
      <c r="B297" s="95"/>
      <c r="F297" s="92"/>
    </row>
    <row r="298">
      <c r="A298" s="94"/>
      <c r="B298" s="95"/>
      <c r="F298" s="92"/>
    </row>
    <row r="299">
      <c r="A299" s="94"/>
      <c r="B299" s="95"/>
      <c r="F299" s="92"/>
    </row>
    <row r="300">
      <c r="A300" s="94"/>
      <c r="B300" s="95"/>
      <c r="F300" s="92"/>
    </row>
    <row r="301">
      <c r="A301" s="94"/>
      <c r="B301" s="95"/>
      <c r="F301" s="92"/>
    </row>
    <row r="302">
      <c r="A302" s="94"/>
      <c r="B302" s="95"/>
      <c r="F302" s="92"/>
    </row>
    <row r="303">
      <c r="A303" s="94"/>
      <c r="B303" s="95"/>
      <c r="F303" s="92"/>
    </row>
    <row r="304">
      <c r="A304" s="94"/>
      <c r="B304" s="95"/>
      <c r="F304" s="92"/>
    </row>
    <row r="305">
      <c r="A305" s="94"/>
      <c r="B305" s="95"/>
      <c r="F305" s="92"/>
    </row>
    <row r="306">
      <c r="A306" s="94"/>
      <c r="B306" s="95"/>
      <c r="F306" s="92"/>
    </row>
    <row r="307">
      <c r="A307" s="94"/>
      <c r="B307" s="95"/>
      <c r="F307" s="92"/>
    </row>
    <row r="308">
      <c r="A308" s="94"/>
      <c r="B308" s="95"/>
      <c r="F308" s="92"/>
    </row>
    <row r="309">
      <c r="A309" s="94"/>
      <c r="B309" s="95"/>
      <c r="F309" s="92"/>
    </row>
    <row r="310">
      <c r="A310" s="94"/>
      <c r="B310" s="95"/>
      <c r="F310" s="92"/>
    </row>
    <row r="311">
      <c r="A311" s="94"/>
      <c r="B311" s="95"/>
      <c r="F311" s="92"/>
    </row>
    <row r="312">
      <c r="A312" s="94"/>
      <c r="B312" s="95"/>
      <c r="F312" s="92"/>
    </row>
    <row r="313">
      <c r="A313" s="94"/>
      <c r="B313" s="95"/>
      <c r="F313" s="92"/>
    </row>
    <row r="314">
      <c r="A314" s="94"/>
      <c r="B314" s="95"/>
      <c r="F314" s="92"/>
    </row>
    <row r="315">
      <c r="A315" s="94"/>
      <c r="B315" s="95"/>
      <c r="F315" s="92"/>
    </row>
    <row r="316">
      <c r="A316" s="94"/>
      <c r="B316" s="95"/>
      <c r="F316" s="92"/>
    </row>
    <row r="317">
      <c r="A317" s="94"/>
      <c r="B317" s="95"/>
      <c r="F317" s="92"/>
    </row>
    <row r="318">
      <c r="A318" s="94"/>
      <c r="B318" s="95"/>
      <c r="F318" s="92"/>
    </row>
    <row r="319">
      <c r="A319" s="94"/>
      <c r="B319" s="95"/>
      <c r="F319" s="92"/>
    </row>
    <row r="320">
      <c r="A320" s="94"/>
      <c r="B320" s="95"/>
      <c r="F320" s="92"/>
    </row>
    <row r="321">
      <c r="A321" s="94"/>
      <c r="B321" s="95"/>
      <c r="F321" s="92"/>
    </row>
    <row r="322">
      <c r="A322" s="94"/>
      <c r="B322" s="95"/>
      <c r="F322" s="92"/>
    </row>
    <row r="323">
      <c r="A323" s="94"/>
      <c r="B323" s="95"/>
      <c r="F323" s="92"/>
    </row>
    <row r="324">
      <c r="A324" s="94"/>
      <c r="B324" s="95"/>
      <c r="F324" s="92"/>
    </row>
    <row r="325">
      <c r="A325" s="94"/>
      <c r="B325" s="95"/>
      <c r="F325" s="92"/>
    </row>
    <row r="326">
      <c r="A326" s="94"/>
      <c r="B326" s="95"/>
      <c r="F326" s="92"/>
    </row>
    <row r="327">
      <c r="A327" s="94"/>
      <c r="B327" s="95"/>
      <c r="F327" s="92"/>
    </row>
    <row r="328">
      <c r="A328" s="94"/>
      <c r="B328" s="95"/>
      <c r="F328" s="92"/>
    </row>
    <row r="329">
      <c r="A329" s="94"/>
      <c r="B329" s="95"/>
      <c r="F329" s="92"/>
    </row>
    <row r="330">
      <c r="A330" s="94"/>
      <c r="B330" s="95"/>
      <c r="F330" s="92"/>
    </row>
    <row r="331">
      <c r="A331" s="94"/>
      <c r="B331" s="95"/>
      <c r="F331" s="92"/>
    </row>
    <row r="332">
      <c r="A332" s="94"/>
      <c r="B332" s="95"/>
      <c r="F332" s="92"/>
    </row>
    <row r="333">
      <c r="A333" s="94"/>
      <c r="B333" s="95"/>
      <c r="F333" s="92"/>
    </row>
    <row r="334">
      <c r="A334" s="94"/>
      <c r="B334" s="95"/>
      <c r="F334" s="92"/>
    </row>
    <row r="335">
      <c r="A335" s="94"/>
      <c r="B335" s="95"/>
      <c r="F335" s="92"/>
    </row>
    <row r="336">
      <c r="A336" s="94"/>
      <c r="B336" s="95"/>
      <c r="F336" s="92"/>
    </row>
    <row r="337">
      <c r="A337" s="94"/>
      <c r="B337" s="95"/>
      <c r="F337" s="92"/>
    </row>
    <row r="338">
      <c r="A338" s="94"/>
      <c r="B338" s="95"/>
      <c r="F338" s="92"/>
    </row>
    <row r="339">
      <c r="A339" s="94"/>
      <c r="B339" s="95"/>
      <c r="F339" s="92"/>
    </row>
    <row r="340">
      <c r="A340" s="94"/>
      <c r="B340" s="95"/>
      <c r="F340" s="92"/>
    </row>
    <row r="341">
      <c r="A341" s="94"/>
      <c r="B341" s="95"/>
      <c r="F341" s="92"/>
    </row>
    <row r="342">
      <c r="A342" s="94"/>
      <c r="B342" s="95"/>
      <c r="F342" s="92"/>
    </row>
    <row r="343">
      <c r="A343" s="94"/>
      <c r="B343" s="95"/>
      <c r="F343" s="92"/>
    </row>
    <row r="344">
      <c r="A344" s="94"/>
      <c r="B344" s="95"/>
      <c r="F344" s="92"/>
    </row>
    <row r="345">
      <c r="A345" s="94"/>
      <c r="B345" s="95"/>
      <c r="F345" s="92"/>
    </row>
    <row r="346">
      <c r="A346" s="94"/>
      <c r="B346" s="95"/>
      <c r="F346" s="92"/>
    </row>
    <row r="347">
      <c r="A347" s="94"/>
      <c r="B347" s="95"/>
      <c r="F347" s="92"/>
    </row>
    <row r="348">
      <c r="A348" s="94"/>
      <c r="B348" s="95"/>
      <c r="F348" s="92"/>
    </row>
    <row r="349">
      <c r="A349" s="94"/>
      <c r="B349" s="95"/>
      <c r="F349" s="92"/>
    </row>
    <row r="350">
      <c r="A350" s="94"/>
      <c r="B350" s="95"/>
      <c r="F350" s="92"/>
    </row>
    <row r="351">
      <c r="A351" s="94"/>
      <c r="B351" s="95"/>
      <c r="F351" s="92"/>
    </row>
    <row r="352">
      <c r="A352" s="94"/>
      <c r="B352" s="95"/>
      <c r="F352" s="92"/>
    </row>
    <row r="353">
      <c r="A353" s="94"/>
      <c r="B353" s="95"/>
      <c r="F353" s="92"/>
    </row>
    <row r="354">
      <c r="A354" s="94"/>
      <c r="B354" s="95"/>
      <c r="F354" s="92"/>
    </row>
    <row r="355">
      <c r="A355" s="94"/>
      <c r="B355" s="95"/>
      <c r="F355" s="92"/>
    </row>
    <row r="356">
      <c r="A356" s="94"/>
      <c r="B356" s="95"/>
      <c r="F356" s="92"/>
    </row>
    <row r="357">
      <c r="A357" s="94"/>
      <c r="B357" s="95"/>
      <c r="F357" s="92"/>
    </row>
    <row r="358">
      <c r="A358" s="94"/>
      <c r="B358" s="95"/>
      <c r="F358" s="92"/>
    </row>
    <row r="359">
      <c r="A359" s="94"/>
      <c r="B359" s="95"/>
      <c r="F359" s="92"/>
    </row>
    <row r="360">
      <c r="A360" s="94"/>
      <c r="B360" s="95"/>
      <c r="F360" s="92"/>
    </row>
    <row r="361">
      <c r="A361" s="94"/>
      <c r="B361" s="95"/>
      <c r="F361" s="92"/>
    </row>
    <row r="362">
      <c r="A362" s="94"/>
      <c r="B362" s="95"/>
      <c r="F362" s="92"/>
    </row>
    <row r="363">
      <c r="A363" s="94"/>
      <c r="B363" s="95"/>
      <c r="F363" s="92"/>
    </row>
    <row r="364">
      <c r="A364" s="94"/>
      <c r="B364" s="95"/>
      <c r="F364" s="92"/>
    </row>
    <row r="365">
      <c r="A365" s="94"/>
      <c r="B365" s="95"/>
      <c r="F365" s="92"/>
    </row>
    <row r="366">
      <c r="A366" s="94"/>
      <c r="B366" s="95"/>
      <c r="F366" s="92"/>
    </row>
    <row r="367">
      <c r="A367" s="94"/>
      <c r="B367" s="95"/>
      <c r="F367" s="92"/>
    </row>
    <row r="368">
      <c r="A368" s="94"/>
      <c r="B368" s="95"/>
      <c r="F368" s="92"/>
    </row>
    <row r="369">
      <c r="A369" s="94"/>
      <c r="B369" s="95"/>
      <c r="F369" s="92"/>
    </row>
    <row r="370">
      <c r="A370" s="94"/>
      <c r="B370" s="95"/>
      <c r="F370" s="92"/>
    </row>
    <row r="371">
      <c r="A371" s="94"/>
      <c r="B371" s="95"/>
      <c r="F371" s="92"/>
    </row>
    <row r="372">
      <c r="A372" s="94"/>
      <c r="B372" s="95"/>
      <c r="F372" s="92"/>
    </row>
    <row r="373">
      <c r="A373" s="94"/>
      <c r="B373" s="95"/>
      <c r="F373" s="92"/>
    </row>
    <row r="374">
      <c r="A374" s="94"/>
      <c r="B374" s="95"/>
      <c r="F374" s="92"/>
    </row>
    <row r="375">
      <c r="A375" s="94"/>
      <c r="B375" s="95"/>
      <c r="F375" s="92"/>
    </row>
    <row r="376">
      <c r="A376" s="94"/>
      <c r="B376" s="95"/>
      <c r="F376" s="92"/>
    </row>
    <row r="377">
      <c r="A377" s="94"/>
      <c r="B377" s="95"/>
      <c r="F377" s="92"/>
    </row>
    <row r="378">
      <c r="A378" s="94"/>
      <c r="B378" s="95"/>
      <c r="F378" s="92"/>
    </row>
    <row r="379">
      <c r="A379" s="94"/>
      <c r="B379" s="95"/>
      <c r="F379" s="92"/>
    </row>
    <row r="380">
      <c r="A380" s="94"/>
      <c r="B380" s="95"/>
      <c r="F380" s="92"/>
    </row>
    <row r="381">
      <c r="A381" s="94"/>
      <c r="B381" s="95"/>
      <c r="F381" s="92"/>
    </row>
    <row r="382">
      <c r="A382" s="94"/>
      <c r="B382" s="95"/>
      <c r="F382" s="92"/>
    </row>
    <row r="383">
      <c r="A383" s="94"/>
      <c r="B383" s="95"/>
      <c r="F383" s="92"/>
    </row>
    <row r="384">
      <c r="A384" s="94"/>
      <c r="B384" s="95"/>
      <c r="F384" s="92"/>
    </row>
    <row r="385">
      <c r="A385" s="94"/>
      <c r="B385" s="95"/>
      <c r="F385" s="92"/>
    </row>
    <row r="386">
      <c r="A386" s="94"/>
      <c r="B386" s="95"/>
      <c r="F386" s="92"/>
    </row>
    <row r="387">
      <c r="A387" s="94"/>
      <c r="B387" s="95"/>
      <c r="F387" s="92"/>
    </row>
    <row r="388">
      <c r="A388" s="94"/>
      <c r="B388" s="95"/>
      <c r="F388" s="92"/>
    </row>
    <row r="389">
      <c r="A389" s="94"/>
      <c r="B389" s="95"/>
      <c r="F389" s="92"/>
    </row>
    <row r="390">
      <c r="A390" s="94"/>
      <c r="B390" s="95"/>
      <c r="F390" s="92"/>
    </row>
    <row r="391">
      <c r="A391" s="94"/>
      <c r="B391" s="95"/>
      <c r="F391" s="92"/>
    </row>
    <row r="392">
      <c r="A392" s="94"/>
      <c r="B392" s="95"/>
      <c r="F392" s="92"/>
    </row>
    <row r="393">
      <c r="A393" s="94"/>
      <c r="B393" s="95"/>
      <c r="F393" s="92"/>
    </row>
    <row r="394">
      <c r="A394" s="94"/>
      <c r="B394" s="95"/>
      <c r="F394" s="92"/>
    </row>
    <row r="395">
      <c r="A395" s="94"/>
      <c r="B395" s="95"/>
      <c r="F395" s="92"/>
    </row>
    <row r="396">
      <c r="A396" s="94"/>
      <c r="B396" s="95"/>
      <c r="F396" s="92"/>
    </row>
    <row r="397">
      <c r="A397" s="94"/>
      <c r="B397" s="95"/>
      <c r="F397" s="92"/>
    </row>
    <row r="398">
      <c r="A398" s="94"/>
      <c r="B398" s="95"/>
      <c r="F398" s="92"/>
    </row>
    <row r="399">
      <c r="A399" s="94"/>
      <c r="B399" s="95"/>
      <c r="F399" s="92"/>
    </row>
    <row r="400">
      <c r="A400" s="94"/>
      <c r="B400" s="95"/>
      <c r="F400" s="92"/>
    </row>
    <row r="401">
      <c r="A401" s="94"/>
      <c r="B401" s="95"/>
      <c r="F401" s="92"/>
    </row>
    <row r="402">
      <c r="A402" s="94"/>
      <c r="B402" s="95"/>
      <c r="F402" s="92"/>
    </row>
    <row r="403">
      <c r="A403" s="94"/>
      <c r="B403" s="95"/>
      <c r="F403" s="92"/>
    </row>
    <row r="404">
      <c r="A404" s="94"/>
      <c r="B404" s="95"/>
      <c r="F404" s="92"/>
    </row>
    <row r="405">
      <c r="A405" s="94"/>
      <c r="B405" s="95"/>
      <c r="F405" s="92"/>
    </row>
    <row r="406">
      <c r="A406" s="94"/>
      <c r="B406" s="95"/>
      <c r="F406" s="92"/>
    </row>
    <row r="407">
      <c r="A407" s="94"/>
      <c r="B407" s="95"/>
      <c r="F407" s="92"/>
    </row>
    <row r="408">
      <c r="A408" s="94"/>
      <c r="B408" s="95"/>
      <c r="F408" s="92"/>
    </row>
    <row r="409">
      <c r="A409" s="94"/>
      <c r="B409" s="95"/>
      <c r="F409" s="92"/>
    </row>
    <row r="410">
      <c r="A410" s="94"/>
      <c r="B410" s="95"/>
      <c r="F410" s="92"/>
    </row>
    <row r="411">
      <c r="A411" s="94"/>
      <c r="B411" s="95"/>
      <c r="F411" s="92"/>
    </row>
    <row r="412">
      <c r="A412" s="94"/>
      <c r="B412" s="95"/>
      <c r="F412" s="92"/>
    </row>
    <row r="413">
      <c r="A413" s="94"/>
      <c r="B413" s="95"/>
      <c r="F413" s="92"/>
    </row>
    <row r="414">
      <c r="A414" s="94"/>
      <c r="B414" s="95"/>
      <c r="F414" s="92"/>
    </row>
    <row r="415">
      <c r="A415" s="94"/>
      <c r="B415" s="95"/>
      <c r="F415" s="92"/>
    </row>
    <row r="416">
      <c r="A416" s="94"/>
      <c r="B416" s="95"/>
      <c r="F416" s="92"/>
    </row>
    <row r="417">
      <c r="A417" s="94"/>
      <c r="B417" s="95"/>
      <c r="F417" s="92"/>
    </row>
    <row r="418">
      <c r="A418" s="94"/>
      <c r="B418" s="95"/>
      <c r="F418" s="92"/>
    </row>
    <row r="419">
      <c r="A419" s="94"/>
      <c r="B419" s="95"/>
      <c r="F419" s="92"/>
    </row>
    <row r="420">
      <c r="A420" s="94"/>
      <c r="B420" s="95"/>
      <c r="F420" s="92"/>
    </row>
    <row r="421">
      <c r="A421" s="94"/>
      <c r="B421" s="95"/>
      <c r="F421" s="92"/>
    </row>
    <row r="422">
      <c r="A422" s="94"/>
      <c r="B422" s="95"/>
      <c r="F422" s="92"/>
    </row>
    <row r="423">
      <c r="A423" s="94"/>
      <c r="B423" s="95"/>
      <c r="F423" s="92"/>
    </row>
    <row r="424">
      <c r="A424" s="94"/>
      <c r="B424" s="95"/>
      <c r="F424" s="92"/>
    </row>
    <row r="425">
      <c r="A425" s="94"/>
      <c r="B425" s="95"/>
      <c r="F425" s="92"/>
    </row>
    <row r="426">
      <c r="A426" s="94"/>
      <c r="B426" s="95"/>
      <c r="F426" s="92"/>
    </row>
    <row r="427">
      <c r="A427" s="94"/>
      <c r="B427" s="95"/>
      <c r="F427" s="92"/>
    </row>
    <row r="428">
      <c r="A428" s="94"/>
      <c r="B428" s="95"/>
      <c r="F428" s="92"/>
    </row>
    <row r="429">
      <c r="A429" s="94"/>
      <c r="B429" s="95"/>
      <c r="F429" s="92"/>
    </row>
    <row r="430">
      <c r="A430" s="94"/>
      <c r="B430" s="95"/>
      <c r="F430" s="92"/>
    </row>
    <row r="431">
      <c r="A431" s="94"/>
      <c r="B431" s="95"/>
      <c r="F431" s="92"/>
    </row>
    <row r="432">
      <c r="A432" s="94"/>
      <c r="B432" s="95"/>
      <c r="F432" s="92"/>
    </row>
    <row r="433">
      <c r="A433" s="94"/>
      <c r="B433" s="95"/>
      <c r="F433" s="92"/>
    </row>
    <row r="434">
      <c r="A434" s="94"/>
      <c r="B434" s="95"/>
      <c r="F434" s="92"/>
    </row>
    <row r="435">
      <c r="A435" s="94"/>
      <c r="B435" s="95"/>
      <c r="F435" s="92"/>
    </row>
    <row r="436">
      <c r="A436" s="94"/>
      <c r="B436" s="95"/>
      <c r="F436" s="92"/>
    </row>
    <row r="437">
      <c r="A437" s="94"/>
      <c r="B437" s="95"/>
      <c r="F437" s="92"/>
    </row>
    <row r="438">
      <c r="A438" s="94"/>
      <c r="B438" s="95"/>
      <c r="F438" s="92"/>
    </row>
    <row r="439">
      <c r="A439" s="94"/>
      <c r="B439" s="95"/>
      <c r="F439" s="92"/>
    </row>
    <row r="440">
      <c r="A440" s="94"/>
      <c r="B440" s="95"/>
      <c r="F440" s="92"/>
    </row>
    <row r="441">
      <c r="A441" s="94"/>
      <c r="B441" s="95"/>
      <c r="F441" s="92"/>
    </row>
    <row r="442">
      <c r="A442" s="94"/>
      <c r="B442" s="95"/>
      <c r="F442" s="92"/>
    </row>
    <row r="443">
      <c r="A443" s="94"/>
      <c r="B443" s="95"/>
      <c r="F443" s="92"/>
    </row>
    <row r="444">
      <c r="A444" s="94"/>
      <c r="B444" s="95"/>
      <c r="F444" s="92"/>
    </row>
    <row r="445">
      <c r="A445" s="94"/>
      <c r="B445" s="95"/>
      <c r="F445" s="92"/>
    </row>
    <row r="446">
      <c r="A446" s="94"/>
      <c r="B446" s="95"/>
      <c r="F446" s="92"/>
    </row>
    <row r="447">
      <c r="A447" s="94"/>
      <c r="B447" s="95"/>
      <c r="F447" s="92"/>
    </row>
    <row r="448">
      <c r="A448" s="94"/>
      <c r="B448" s="95"/>
      <c r="F448" s="92"/>
    </row>
    <row r="449">
      <c r="A449" s="94"/>
      <c r="B449" s="95"/>
      <c r="F449" s="92"/>
    </row>
    <row r="450">
      <c r="A450" s="94"/>
      <c r="B450" s="95"/>
      <c r="F450" s="92"/>
    </row>
    <row r="451">
      <c r="A451" s="94"/>
      <c r="B451" s="95"/>
      <c r="F451" s="92"/>
    </row>
    <row r="452">
      <c r="A452" s="94"/>
      <c r="B452" s="95"/>
      <c r="F452" s="92"/>
    </row>
    <row r="453">
      <c r="A453" s="94"/>
      <c r="B453" s="95"/>
      <c r="F453" s="92"/>
    </row>
    <row r="454">
      <c r="A454" s="94"/>
      <c r="B454" s="95"/>
      <c r="F454" s="92"/>
    </row>
    <row r="455">
      <c r="A455" s="94"/>
      <c r="B455" s="95"/>
      <c r="F455" s="92"/>
    </row>
    <row r="456">
      <c r="A456" s="94"/>
      <c r="B456" s="95"/>
      <c r="F456" s="92"/>
    </row>
    <row r="457">
      <c r="A457" s="94"/>
      <c r="B457" s="95"/>
      <c r="F457" s="92"/>
    </row>
    <row r="458">
      <c r="A458" s="94"/>
      <c r="B458" s="95"/>
      <c r="F458" s="92"/>
    </row>
    <row r="459">
      <c r="A459" s="94"/>
      <c r="B459" s="95"/>
      <c r="F459" s="92"/>
    </row>
    <row r="460">
      <c r="A460" s="94"/>
      <c r="B460" s="95"/>
      <c r="F460" s="92"/>
    </row>
    <row r="461">
      <c r="A461" s="94"/>
      <c r="B461" s="95"/>
      <c r="F461" s="92"/>
    </row>
    <row r="462">
      <c r="A462" s="94"/>
      <c r="B462" s="95"/>
      <c r="F462" s="92"/>
    </row>
    <row r="463">
      <c r="A463" s="94"/>
      <c r="B463" s="95"/>
      <c r="F463" s="92"/>
    </row>
    <row r="464">
      <c r="A464" s="94"/>
      <c r="B464" s="95"/>
      <c r="F464" s="92"/>
    </row>
    <row r="465">
      <c r="A465" s="94"/>
      <c r="B465" s="95"/>
      <c r="F465" s="92"/>
    </row>
    <row r="466">
      <c r="A466" s="94"/>
      <c r="B466" s="95"/>
      <c r="F466" s="92"/>
    </row>
    <row r="467">
      <c r="A467" s="94"/>
      <c r="B467" s="95"/>
      <c r="F467" s="92"/>
    </row>
    <row r="468">
      <c r="A468" s="94"/>
      <c r="B468" s="95"/>
      <c r="F468" s="92"/>
    </row>
    <row r="469">
      <c r="A469" s="94"/>
      <c r="B469" s="95"/>
      <c r="F469" s="92"/>
    </row>
    <row r="470">
      <c r="A470" s="94"/>
      <c r="B470" s="95"/>
      <c r="F470" s="92"/>
    </row>
    <row r="471">
      <c r="A471" s="94"/>
      <c r="B471" s="95"/>
      <c r="F471" s="92"/>
    </row>
    <row r="472">
      <c r="A472" s="94"/>
      <c r="B472" s="95"/>
      <c r="F472" s="92"/>
    </row>
    <row r="473">
      <c r="A473" s="94"/>
      <c r="B473" s="95"/>
      <c r="F473" s="92"/>
    </row>
    <row r="474">
      <c r="A474" s="94"/>
      <c r="B474" s="95"/>
      <c r="F474" s="92"/>
    </row>
    <row r="475">
      <c r="A475" s="94"/>
      <c r="B475" s="95"/>
      <c r="F475" s="92"/>
    </row>
    <row r="476">
      <c r="A476" s="94"/>
      <c r="B476" s="95"/>
      <c r="F476" s="92"/>
    </row>
    <row r="477">
      <c r="A477" s="94"/>
      <c r="B477" s="95"/>
      <c r="F477" s="92"/>
    </row>
    <row r="478">
      <c r="A478" s="94"/>
      <c r="B478" s="95"/>
      <c r="F478" s="92"/>
    </row>
    <row r="479">
      <c r="A479" s="94"/>
      <c r="B479" s="95"/>
      <c r="F479" s="92"/>
    </row>
    <row r="480">
      <c r="A480" s="94"/>
      <c r="B480" s="95"/>
      <c r="F480" s="92"/>
    </row>
    <row r="481">
      <c r="A481" s="94"/>
      <c r="B481" s="95"/>
      <c r="F481" s="92"/>
    </row>
    <row r="482">
      <c r="A482" s="94"/>
      <c r="B482" s="95"/>
      <c r="F482" s="92"/>
    </row>
    <row r="483">
      <c r="A483" s="94"/>
      <c r="B483" s="95"/>
      <c r="F483" s="92"/>
    </row>
    <row r="484">
      <c r="A484" s="94"/>
      <c r="B484" s="95"/>
      <c r="F484" s="92"/>
    </row>
    <row r="485">
      <c r="A485" s="94"/>
      <c r="B485" s="95"/>
      <c r="F485" s="92"/>
    </row>
    <row r="486">
      <c r="A486" s="94"/>
      <c r="B486" s="95"/>
      <c r="F486" s="92"/>
    </row>
    <row r="487">
      <c r="A487" s="94"/>
      <c r="B487" s="95"/>
      <c r="F487" s="92"/>
    </row>
    <row r="488">
      <c r="A488" s="94"/>
      <c r="B488" s="95"/>
      <c r="F488" s="92"/>
    </row>
    <row r="489">
      <c r="A489" s="94"/>
      <c r="B489" s="95"/>
      <c r="F489" s="92"/>
    </row>
    <row r="490">
      <c r="A490" s="94"/>
      <c r="B490" s="95"/>
      <c r="F490" s="92"/>
    </row>
    <row r="491">
      <c r="A491" s="94"/>
      <c r="B491" s="95"/>
      <c r="F491" s="92"/>
    </row>
    <row r="492">
      <c r="A492" s="94"/>
      <c r="B492" s="95"/>
      <c r="F492" s="92"/>
    </row>
    <row r="493">
      <c r="A493" s="94"/>
      <c r="B493" s="95"/>
      <c r="F493" s="92"/>
    </row>
    <row r="494">
      <c r="A494" s="94"/>
      <c r="B494" s="95"/>
      <c r="F494" s="92"/>
    </row>
    <row r="495">
      <c r="A495" s="94"/>
      <c r="B495" s="95"/>
      <c r="F495" s="92"/>
    </row>
    <row r="496">
      <c r="A496" s="94"/>
      <c r="B496" s="95"/>
      <c r="F496" s="92"/>
    </row>
    <row r="497">
      <c r="A497" s="94"/>
      <c r="B497" s="95"/>
      <c r="F497" s="92"/>
    </row>
    <row r="498">
      <c r="A498" s="94"/>
      <c r="B498" s="95"/>
      <c r="F498" s="92"/>
    </row>
    <row r="499">
      <c r="A499" s="94"/>
      <c r="B499" s="95"/>
      <c r="F499" s="92"/>
    </row>
    <row r="500">
      <c r="A500" s="94"/>
      <c r="B500" s="95"/>
      <c r="F500" s="92"/>
    </row>
    <row r="501">
      <c r="A501" s="94"/>
      <c r="B501" s="95"/>
      <c r="F501" s="92"/>
    </row>
    <row r="502">
      <c r="A502" s="94"/>
      <c r="B502" s="95"/>
      <c r="F502" s="92"/>
    </row>
    <row r="503">
      <c r="A503" s="94"/>
      <c r="B503" s="95"/>
      <c r="F503" s="92"/>
    </row>
    <row r="504">
      <c r="A504" s="94"/>
      <c r="B504" s="95"/>
      <c r="F504" s="92"/>
    </row>
    <row r="505">
      <c r="A505" s="94"/>
      <c r="B505" s="95"/>
      <c r="F505" s="92"/>
    </row>
    <row r="506">
      <c r="A506" s="94"/>
      <c r="B506" s="95"/>
      <c r="F506" s="92"/>
    </row>
    <row r="507">
      <c r="A507" s="94"/>
      <c r="B507" s="95"/>
      <c r="F507" s="92"/>
    </row>
    <row r="508">
      <c r="A508" s="94"/>
      <c r="B508" s="95"/>
      <c r="F508" s="92"/>
    </row>
    <row r="509">
      <c r="A509" s="94"/>
      <c r="B509" s="95"/>
      <c r="F509" s="92"/>
    </row>
    <row r="510">
      <c r="A510" s="94"/>
      <c r="B510" s="95"/>
      <c r="F510" s="92"/>
    </row>
    <row r="511">
      <c r="A511" s="94"/>
      <c r="B511" s="95"/>
      <c r="F511" s="92"/>
    </row>
    <row r="512">
      <c r="A512" s="94"/>
      <c r="B512" s="95"/>
      <c r="F512" s="92"/>
    </row>
    <row r="513">
      <c r="A513" s="94"/>
      <c r="B513" s="95"/>
      <c r="F513" s="92"/>
    </row>
    <row r="514">
      <c r="A514" s="94"/>
      <c r="B514" s="95"/>
      <c r="F514" s="92"/>
    </row>
    <row r="515">
      <c r="A515" s="94"/>
      <c r="B515" s="95"/>
      <c r="F515" s="92"/>
    </row>
    <row r="516">
      <c r="A516" s="94"/>
      <c r="B516" s="95"/>
      <c r="F516" s="92"/>
    </row>
    <row r="517">
      <c r="A517" s="94"/>
      <c r="B517" s="95"/>
      <c r="F517" s="92"/>
    </row>
    <row r="518">
      <c r="A518" s="94"/>
      <c r="B518" s="95"/>
      <c r="F518" s="92"/>
    </row>
    <row r="519">
      <c r="A519" s="94"/>
      <c r="B519" s="95"/>
      <c r="F519" s="92"/>
    </row>
    <row r="520">
      <c r="A520" s="94"/>
      <c r="B520" s="95"/>
      <c r="F520" s="92"/>
    </row>
    <row r="521">
      <c r="A521" s="94"/>
      <c r="B521" s="95"/>
      <c r="F521" s="92"/>
    </row>
    <row r="522">
      <c r="A522" s="94"/>
      <c r="B522" s="95"/>
      <c r="F522" s="92"/>
    </row>
    <row r="523">
      <c r="A523" s="94"/>
      <c r="B523" s="95"/>
      <c r="F523" s="92"/>
    </row>
    <row r="524">
      <c r="A524" s="94"/>
      <c r="B524" s="95"/>
      <c r="F524" s="92"/>
    </row>
    <row r="525">
      <c r="A525" s="94"/>
      <c r="B525" s="95"/>
      <c r="F525" s="92"/>
    </row>
    <row r="526">
      <c r="A526" s="94"/>
      <c r="B526" s="95"/>
      <c r="F526" s="92"/>
    </row>
    <row r="527">
      <c r="A527" s="94"/>
      <c r="B527" s="95"/>
      <c r="F527" s="92"/>
    </row>
    <row r="528">
      <c r="A528" s="94"/>
      <c r="B528" s="95"/>
      <c r="F528" s="92"/>
    </row>
    <row r="529">
      <c r="A529" s="94"/>
      <c r="B529" s="95"/>
      <c r="F529" s="92"/>
    </row>
    <row r="530">
      <c r="A530" s="94"/>
      <c r="B530" s="95"/>
      <c r="F530" s="92"/>
    </row>
    <row r="531">
      <c r="A531" s="94"/>
      <c r="B531" s="95"/>
      <c r="F531" s="92"/>
    </row>
    <row r="532">
      <c r="A532" s="94"/>
      <c r="B532" s="95"/>
      <c r="F532" s="92"/>
    </row>
    <row r="533">
      <c r="A533" s="94"/>
      <c r="B533" s="95"/>
      <c r="F533" s="92"/>
    </row>
    <row r="534">
      <c r="A534" s="94"/>
      <c r="B534" s="95"/>
      <c r="F534" s="92"/>
    </row>
    <row r="535">
      <c r="A535" s="94"/>
      <c r="B535" s="95"/>
      <c r="F535" s="92"/>
    </row>
    <row r="536">
      <c r="A536" s="94"/>
      <c r="B536" s="95"/>
      <c r="F536" s="92"/>
    </row>
    <row r="537">
      <c r="A537" s="94"/>
      <c r="B537" s="95"/>
      <c r="F537" s="92"/>
    </row>
    <row r="538">
      <c r="A538" s="94"/>
      <c r="B538" s="95"/>
      <c r="F538" s="92"/>
    </row>
    <row r="539">
      <c r="A539" s="94"/>
      <c r="B539" s="95"/>
      <c r="F539" s="92"/>
    </row>
    <row r="540">
      <c r="A540" s="94"/>
      <c r="B540" s="95"/>
      <c r="F540" s="92"/>
    </row>
    <row r="541">
      <c r="A541" s="94"/>
      <c r="B541" s="95"/>
      <c r="F541" s="92"/>
    </row>
    <row r="542">
      <c r="A542" s="94"/>
      <c r="B542" s="95"/>
      <c r="F542" s="92"/>
    </row>
    <row r="543">
      <c r="A543" s="94"/>
      <c r="B543" s="95"/>
      <c r="F543" s="92"/>
    </row>
    <row r="544">
      <c r="A544" s="94"/>
      <c r="B544" s="95"/>
      <c r="F544" s="92"/>
    </row>
    <row r="545">
      <c r="A545" s="94"/>
      <c r="B545" s="95"/>
      <c r="F545" s="92"/>
    </row>
    <row r="546">
      <c r="A546" s="94"/>
      <c r="B546" s="95"/>
      <c r="F546" s="92"/>
    </row>
    <row r="547">
      <c r="A547" s="94"/>
      <c r="B547" s="95"/>
      <c r="F547" s="92"/>
    </row>
    <row r="548">
      <c r="A548" s="94"/>
      <c r="B548" s="95"/>
      <c r="F548" s="92"/>
    </row>
    <row r="549">
      <c r="A549" s="94"/>
      <c r="B549" s="95"/>
      <c r="F549" s="92"/>
    </row>
    <row r="550">
      <c r="A550" s="94"/>
      <c r="B550" s="95"/>
      <c r="F550" s="92"/>
    </row>
    <row r="551">
      <c r="A551" s="94"/>
      <c r="B551" s="95"/>
      <c r="F551" s="92"/>
    </row>
    <row r="552">
      <c r="A552" s="94"/>
      <c r="B552" s="95"/>
      <c r="F552" s="92"/>
    </row>
    <row r="553">
      <c r="A553" s="94"/>
      <c r="B553" s="95"/>
      <c r="F553" s="92"/>
    </row>
    <row r="554">
      <c r="A554" s="94"/>
      <c r="B554" s="95"/>
      <c r="F554" s="92"/>
    </row>
    <row r="555">
      <c r="A555" s="94"/>
      <c r="B555" s="95"/>
      <c r="F555" s="92"/>
    </row>
    <row r="556">
      <c r="A556" s="94"/>
      <c r="B556" s="95"/>
      <c r="F556" s="92"/>
    </row>
    <row r="557">
      <c r="A557" s="94"/>
      <c r="B557" s="95"/>
      <c r="F557" s="92"/>
    </row>
    <row r="558">
      <c r="A558" s="94"/>
      <c r="B558" s="95"/>
      <c r="F558" s="92"/>
    </row>
    <row r="559">
      <c r="A559" s="94"/>
      <c r="B559" s="95"/>
      <c r="F559" s="92"/>
    </row>
    <row r="560">
      <c r="A560" s="94"/>
      <c r="B560" s="95"/>
      <c r="F560" s="92"/>
    </row>
    <row r="561">
      <c r="A561" s="94"/>
      <c r="B561" s="95"/>
      <c r="F561" s="92"/>
    </row>
    <row r="562">
      <c r="A562" s="94"/>
      <c r="B562" s="95"/>
      <c r="F562" s="92"/>
    </row>
    <row r="563">
      <c r="A563" s="94"/>
      <c r="B563" s="95"/>
      <c r="F563" s="92"/>
    </row>
    <row r="564">
      <c r="A564" s="94"/>
      <c r="B564" s="95"/>
      <c r="F564" s="92"/>
    </row>
    <row r="565">
      <c r="A565" s="94"/>
      <c r="B565" s="95"/>
      <c r="F565" s="92"/>
    </row>
    <row r="566">
      <c r="A566" s="94"/>
      <c r="B566" s="95"/>
      <c r="F566" s="92"/>
    </row>
    <row r="567">
      <c r="A567" s="94"/>
      <c r="B567" s="95"/>
      <c r="F567" s="92"/>
    </row>
    <row r="568">
      <c r="A568" s="94"/>
      <c r="B568" s="95"/>
      <c r="F568" s="92"/>
    </row>
    <row r="569">
      <c r="A569" s="94"/>
      <c r="B569" s="95"/>
      <c r="F569" s="92"/>
    </row>
    <row r="570">
      <c r="A570" s="94"/>
      <c r="B570" s="95"/>
      <c r="F570" s="92"/>
    </row>
    <row r="571">
      <c r="A571" s="94"/>
      <c r="B571" s="95"/>
      <c r="F571" s="92"/>
    </row>
    <row r="572">
      <c r="A572" s="94"/>
      <c r="B572" s="95"/>
      <c r="F572" s="92"/>
    </row>
    <row r="573">
      <c r="A573" s="94"/>
      <c r="B573" s="95"/>
      <c r="F573" s="92"/>
    </row>
    <row r="574">
      <c r="A574" s="94"/>
      <c r="B574" s="95"/>
      <c r="F574" s="92"/>
    </row>
    <row r="575">
      <c r="A575" s="94"/>
      <c r="B575" s="95"/>
      <c r="F575" s="92"/>
    </row>
    <row r="576">
      <c r="A576" s="94"/>
      <c r="B576" s="95"/>
      <c r="F576" s="92"/>
    </row>
    <row r="577">
      <c r="A577" s="94"/>
      <c r="B577" s="95"/>
      <c r="F577" s="92"/>
    </row>
    <row r="578">
      <c r="A578" s="94"/>
      <c r="B578" s="95"/>
      <c r="F578" s="92"/>
    </row>
    <row r="579">
      <c r="A579" s="94"/>
      <c r="B579" s="95"/>
      <c r="F579" s="92"/>
    </row>
    <row r="580">
      <c r="A580" s="94"/>
      <c r="B580" s="95"/>
      <c r="F580" s="92"/>
    </row>
    <row r="581">
      <c r="A581" s="94"/>
      <c r="B581" s="95"/>
      <c r="F581" s="92"/>
    </row>
    <row r="582">
      <c r="A582" s="94"/>
      <c r="B582" s="95"/>
      <c r="F582" s="92"/>
    </row>
    <row r="583">
      <c r="A583" s="94"/>
      <c r="B583" s="95"/>
      <c r="F583" s="92"/>
    </row>
    <row r="584">
      <c r="A584" s="94"/>
      <c r="B584" s="95"/>
      <c r="F584" s="92"/>
    </row>
    <row r="585">
      <c r="A585" s="94"/>
      <c r="B585" s="95"/>
      <c r="F585" s="92"/>
    </row>
    <row r="586">
      <c r="A586" s="94"/>
      <c r="B586" s="95"/>
      <c r="F586" s="92"/>
    </row>
    <row r="587">
      <c r="A587" s="94"/>
      <c r="B587" s="95"/>
      <c r="F587" s="92"/>
    </row>
    <row r="588">
      <c r="A588" s="94"/>
      <c r="B588" s="95"/>
      <c r="F588" s="92"/>
    </row>
    <row r="589">
      <c r="A589" s="94"/>
      <c r="B589" s="95"/>
      <c r="F589" s="92"/>
    </row>
    <row r="590">
      <c r="A590" s="94"/>
      <c r="B590" s="95"/>
      <c r="F590" s="92"/>
    </row>
    <row r="591">
      <c r="A591" s="94"/>
      <c r="B591" s="95"/>
      <c r="F591" s="92"/>
    </row>
    <row r="592">
      <c r="A592" s="94"/>
      <c r="B592" s="95"/>
      <c r="F592" s="92"/>
    </row>
    <row r="593">
      <c r="A593" s="94"/>
      <c r="B593" s="95"/>
      <c r="F593" s="92"/>
    </row>
    <row r="594">
      <c r="A594" s="94"/>
      <c r="B594" s="95"/>
      <c r="F594" s="92"/>
    </row>
    <row r="595">
      <c r="A595" s="94"/>
      <c r="B595" s="95"/>
      <c r="F595" s="92"/>
    </row>
    <row r="596">
      <c r="A596" s="94"/>
      <c r="B596" s="95"/>
      <c r="F596" s="92"/>
    </row>
    <row r="597">
      <c r="A597" s="94"/>
      <c r="B597" s="95"/>
      <c r="F597" s="92"/>
    </row>
    <row r="598">
      <c r="A598" s="94"/>
      <c r="B598" s="95"/>
      <c r="F598" s="92"/>
    </row>
    <row r="599">
      <c r="A599" s="94"/>
      <c r="B599" s="95"/>
      <c r="F599" s="92"/>
    </row>
    <row r="600">
      <c r="A600" s="94"/>
      <c r="B600" s="95"/>
      <c r="F600" s="92"/>
    </row>
    <row r="601">
      <c r="A601" s="94"/>
      <c r="B601" s="95"/>
      <c r="F601" s="92"/>
    </row>
    <row r="602">
      <c r="A602" s="94"/>
      <c r="B602" s="95"/>
      <c r="F602" s="92"/>
    </row>
    <row r="603">
      <c r="A603" s="94"/>
      <c r="B603" s="95"/>
      <c r="F603" s="92"/>
    </row>
    <row r="604">
      <c r="A604" s="94"/>
      <c r="B604" s="95"/>
      <c r="F604" s="92"/>
    </row>
    <row r="605">
      <c r="A605" s="94"/>
      <c r="B605" s="95"/>
      <c r="F605" s="92"/>
    </row>
    <row r="606">
      <c r="A606" s="94"/>
      <c r="B606" s="95"/>
      <c r="F606" s="92"/>
    </row>
    <row r="607">
      <c r="A607" s="94"/>
      <c r="B607" s="95"/>
      <c r="F607" s="92"/>
    </row>
    <row r="608">
      <c r="A608" s="94"/>
      <c r="B608" s="95"/>
      <c r="F608" s="92"/>
    </row>
    <row r="609">
      <c r="A609" s="94"/>
      <c r="B609" s="95"/>
      <c r="F609" s="92"/>
    </row>
    <row r="610">
      <c r="A610" s="94"/>
      <c r="B610" s="95"/>
      <c r="F610" s="92"/>
    </row>
    <row r="611">
      <c r="A611" s="94"/>
      <c r="B611" s="95"/>
      <c r="F611" s="92"/>
    </row>
    <row r="612">
      <c r="A612" s="94"/>
      <c r="B612" s="95"/>
      <c r="F612" s="92"/>
    </row>
    <row r="613">
      <c r="A613" s="94"/>
      <c r="B613" s="95"/>
      <c r="F613" s="92"/>
    </row>
    <row r="614">
      <c r="A614" s="94"/>
      <c r="B614" s="95"/>
      <c r="F614" s="92"/>
    </row>
    <row r="615">
      <c r="A615" s="94"/>
      <c r="B615" s="95"/>
      <c r="F615" s="92"/>
    </row>
    <row r="616">
      <c r="A616" s="94"/>
      <c r="B616" s="95"/>
      <c r="F616" s="92"/>
    </row>
    <row r="617">
      <c r="A617" s="94"/>
      <c r="B617" s="95"/>
      <c r="F617" s="92"/>
    </row>
    <row r="618">
      <c r="A618" s="94"/>
      <c r="B618" s="95"/>
      <c r="F618" s="92"/>
    </row>
    <row r="619">
      <c r="A619" s="94"/>
      <c r="B619" s="95"/>
      <c r="F619" s="92"/>
    </row>
    <row r="620">
      <c r="A620" s="94"/>
      <c r="B620" s="95"/>
      <c r="F620" s="92"/>
    </row>
    <row r="621">
      <c r="A621" s="94"/>
      <c r="B621" s="95"/>
      <c r="F621" s="92"/>
    </row>
    <row r="622">
      <c r="A622" s="94"/>
      <c r="B622" s="95"/>
      <c r="F622" s="92"/>
    </row>
    <row r="623">
      <c r="A623" s="94"/>
      <c r="B623" s="95"/>
      <c r="F623" s="92"/>
    </row>
    <row r="624">
      <c r="A624" s="94"/>
      <c r="B624" s="95"/>
      <c r="F624" s="92"/>
    </row>
    <row r="625">
      <c r="A625" s="94"/>
      <c r="B625" s="95"/>
      <c r="F625" s="92"/>
    </row>
    <row r="626">
      <c r="A626" s="94"/>
      <c r="B626" s="95"/>
      <c r="F626" s="92"/>
    </row>
    <row r="627">
      <c r="A627" s="94"/>
      <c r="B627" s="95"/>
      <c r="F627" s="92"/>
    </row>
    <row r="628">
      <c r="A628" s="94"/>
      <c r="B628" s="95"/>
      <c r="F628" s="92"/>
    </row>
    <row r="629">
      <c r="A629" s="94"/>
      <c r="B629" s="95"/>
      <c r="F629" s="92"/>
    </row>
    <row r="630">
      <c r="A630" s="94"/>
      <c r="B630" s="95"/>
      <c r="F630" s="92"/>
    </row>
    <row r="631">
      <c r="A631" s="94"/>
      <c r="B631" s="95"/>
      <c r="F631" s="92"/>
    </row>
    <row r="632">
      <c r="A632" s="94"/>
      <c r="B632" s="95"/>
      <c r="F632" s="92"/>
    </row>
    <row r="633">
      <c r="A633" s="94"/>
      <c r="B633" s="95"/>
      <c r="F633" s="92"/>
    </row>
    <row r="634">
      <c r="A634" s="94"/>
      <c r="B634" s="95"/>
      <c r="F634" s="92"/>
    </row>
    <row r="635">
      <c r="A635" s="94"/>
      <c r="B635" s="95"/>
      <c r="F635" s="92"/>
    </row>
    <row r="636">
      <c r="A636" s="94"/>
      <c r="B636" s="95"/>
      <c r="F636" s="92"/>
    </row>
    <row r="637">
      <c r="A637" s="94"/>
      <c r="B637" s="95"/>
      <c r="F637" s="92"/>
    </row>
    <row r="638">
      <c r="A638" s="94"/>
      <c r="B638" s="95"/>
      <c r="F638" s="92"/>
    </row>
    <row r="639">
      <c r="A639" s="94"/>
      <c r="B639" s="95"/>
      <c r="F639" s="92"/>
    </row>
    <row r="640">
      <c r="A640" s="94"/>
      <c r="B640" s="95"/>
      <c r="F640" s="92"/>
    </row>
    <row r="641">
      <c r="A641" s="94"/>
      <c r="B641" s="95"/>
      <c r="F641" s="92"/>
    </row>
    <row r="642">
      <c r="A642" s="94"/>
      <c r="B642" s="95"/>
      <c r="F642" s="92"/>
    </row>
    <row r="643">
      <c r="A643" s="94"/>
      <c r="B643" s="95"/>
      <c r="F643" s="92"/>
    </row>
    <row r="644">
      <c r="A644" s="94"/>
      <c r="B644" s="95"/>
      <c r="F644" s="92"/>
    </row>
    <row r="645">
      <c r="A645" s="94"/>
      <c r="B645" s="95"/>
      <c r="F645" s="92"/>
    </row>
    <row r="646">
      <c r="A646" s="94"/>
      <c r="B646" s="95"/>
      <c r="F646" s="92"/>
    </row>
    <row r="647">
      <c r="A647" s="94"/>
      <c r="B647" s="95"/>
      <c r="F647" s="92"/>
    </row>
    <row r="648">
      <c r="A648" s="94"/>
      <c r="B648" s="95"/>
      <c r="F648" s="92"/>
    </row>
    <row r="649">
      <c r="A649" s="94"/>
      <c r="B649" s="95"/>
      <c r="F649" s="92"/>
    </row>
    <row r="650">
      <c r="A650" s="94"/>
      <c r="B650" s="95"/>
      <c r="F650" s="92"/>
    </row>
    <row r="651">
      <c r="A651" s="94"/>
      <c r="B651" s="95"/>
      <c r="F651" s="92"/>
    </row>
    <row r="652">
      <c r="A652" s="94"/>
      <c r="B652" s="95"/>
      <c r="F652" s="92"/>
    </row>
    <row r="653">
      <c r="A653" s="94"/>
      <c r="B653" s="95"/>
      <c r="F653" s="92"/>
    </row>
    <row r="654">
      <c r="A654" s="94"/>
      <c r="B654" s="95"/>
      <c r="F654" s="92"/>
    </row>
    <row r="655">
      <c r="A655" s="94"/>
      <c r="B655" s="95"/>
      <c r="F655" s="92"/>
    </row>
    <row r="656">
      <c r="A656" s="94"/>
      <c r="B656" s="95"/>
      <c r="F656" s="92"/>
    </row>
    <row r="657">
      <c r="A657" s="94"/>
      <c r="B657" s="95"/>
      <c r="F657" s="92"/>
    </row>
    <row r="658">
      <c r="A658" s="94"/>
      <c r="B658" s="95"/>
      <c r="F658" s="92"/>
    </row>
    <row r="659">
      <c r="A659" s="94"/>
      <c r="B659" s="95"/>
      <c r="F659" s="92"/>
    </row>
    <row r="660">
      <c r="A660" s="94"/>
      <c r="B660" s="95"/>
      <c r="F660" s="92"/>
    </row>
    <row r="661">
      <c r="A661" s="94"/>
      <c r="B661" s="95"/>
      <c r="F661" s="92"/>
    </row>
    <row r="662">
      <c r="A662" s="94"/>
      <c r="B662" s="95"/>
      <c r="F662" s="92"/>
    </row>
    <row r="663">
      <c r="A663" s="94"/>
      <c r="B663" s="95"/>
      <c r="F663" s="92"/>
    </row>
    <row r="664">
      <c r="A664" s="94"/>
      <c r="B664" s="95"/>
      <c r="F664" s="92"/>
    </row>
    <row r="665">
      <c r="A665" s="94"/>
      <c r="B665" s="95"/>
      <c r="F665" s="92"/>
    </row>
    <row r="666">
      <c r="A666" s="94"/>
      <c r="B666" s="95"/>
      <c r="F666" s="92"/>
    </row>
    <row r="667">
      <c r="A667" s="94"/>
      <c r="B667" s="95"/>
      <c r="F667" s="92"/>
    </row>
    <row r="668">
      <c r="A668" s="94"/>
      <c r="B668" s="95"/>
      <c r="F668" s="92"/>
    </row>
    <row r="669">
      <c r="A669" s="94"/>
      <c r="B669" s="95"/>
      <c r="F669" s="92"/>
    </row>
    <row r="670">
      <c r="A670" s="94"/>
      <c r="B670" s="95"/>
      <c r="F670" s="92"/>
    </row>
    <row r="671">
      <c r="A671" s="94"/>
      <c r="B671" s="95"/>
      <c r="F671" s="92"/>
    </row>
    <row r="672">
      <c r="A672" s="94"/>
      <c r="B672" s="95"/>
      <c r="F672" s="92"/>
    </row>
    <row r="673">
      <c r="A673" s="94"/>
      <c r="B673" s="95"/>
      <c r="F673" s="92"/>
    </row>
    <row r="674">
      <c r="A674" s="94"/>
      <c r="B674" s="95"/>
      <c r="F674" s="92"/>
    </row>
    <row r="675">
      <c r="A675" s="94"/>
      <c r="B675" s="95"/>
      <c r="F675" s="92"/>
    </row>
    <row r="676">
      <c r="A676" s="94"/>
      <c r="B676" s="95"/>
      <c r="F676" s="92"/>
    </row>
    <row r="677">
      <c r="A677" s="94"/>
      <c r="B677" s="95"/>
      <c r="F677" s="92"/>
    </row>
    <row r="678">
      <c r="A678" s="94"/>
      <c r="B678" s="95"/>
      <c r="F678" s="92"/>
    </row>
    <row r="679">
      <c r="A679" s="94"/>
      <c r="B679" s="95"/>
      <c r="F679" s="92"/>
    </row>
    <row r="680">
      <c r="A680" s="94"/>
      <c r="B680" s="95"/>
      <c r="F680" s="92"/>
    </row>
    <row r="681">
      <c r="A681" s="94"/>
      <c r="B681" s="95"/>
      <c r="F681" s="92"/>
    </row>
    <row r="682">
      <c r="A682" s="94"/>
      <c r="B682" s="95"/>
      <c r="F682" s="92"/>
    </row>
    <row r="683">
      <c r="A683" s="94"/>
      <c r="B683" s="95"/>
      <c r="F683" s="92"/>
    </row>
    <row r="684">
      <c r="A684" s="94"/>
      <c r="B684" s="95"/>
      <c r="F684" s="92"/>
    </row>
    <row r="685">
      <c r="A685" s="94"/>
      <c r="B685" s="95"/>
      <c r="F685" s="92"/>
    </row>
    <row r="686">
      <c r="A686" s="94"/>
      <c r="B686" s="95"/>
      <c r="F686" s="92"/>
    </row>
    <row r="687">
      <c r="A687" s="94"/>
      <c r="B687" s="95"/>
      <c r="F687" s="92"/>
    </row>
    <row r="688">
      <c r="A688" s="94"/>
      <c r="B688" s="95"/>
      <c r="F688" s="92"/>
    </row>
    <row r="689">
      <c r="A689" s="94"/>
      <c r="B689" s="95"/>
      <c r="F689" s="92"/>
    </row>
    <row r="690">
      <c r="A690" s="94"/>
      <c r="B690" s="95"/>
      <c r="F690" s="92"/>
    </row>
    <row r="691">
      <c r="A691" s="94"/>
      <c r="B691" s="95"/>
      <c r="F691" s="92"/>
    </row>
    <row r="692">
      <c r="A692" s="94"/>
      <c r="B692" s="95"/>
      <c r="F692" s="92"/>
    </row>
    <row r="693">
      <c r="A693" s="94"/>
      <c r="B693" s="95"/>
      <c r="F693" s="92"/>
    </row>
    <row r="694">
      <c r="A694" s="94"/>
      <c r="B694" s="95"/>
      <c r="F694" s="92"/>
    </row>
    <row r="695">
      <c r="A695" s="94"/>
      <c r="B695" s="95"/>
      <c r="F695" s="92"/>
    </row>
    <row r="696">
      <c r="A696" s="94"/>
      <c r="B696" s="95"/>
      <c r="F696" s="92"/>
    </row>
    <row r="697">
      <c r="A697" s="94"/>
      <c r="B697" s="95"/>
      <c r="F697" s="92"/>
    </row>
    <row r="698">
      <c r="A698" s="94"/>
      <c r="B698" s="95"/>
      <c r="F698" s="92"/>
    </row>
    <row r="699">
      <c r="A699" s="94"/>
      <c r="B699" s="95"/>
      <c r="F699" s="92"/>
    </row>
    <row r="700">
      <c r="A700" s="94"/>
      <c r="B700" s="95"/>
      <c r="F700" s="92"/>
    </row>
    <row r="701">
      <c r="A701" s="94"/>
      <c r="B701" s="95"/>
      <c r="F701" s="92"/>
    </row>
    <row r="702">
      <c r="A702" s="94"/>
      <c r="B702" s="95"/>
      <c r="F702" s="92"/>
    </row>
    <row r="703">
      <c r="A703" s="94"/>
      <c r="B703" s="95"/>
      <c r="F703" s="92"/>
    </row>
    <row r="704">
      <c r="A704" s="94"/>
      <c r="B704" s="95"/>
      <c r="F704" s="92"/>
    </row>
    <row r="705">
      <c r="A705" s="94"/>
      <c r="B705" s="95"/>
      <c r="F705" s="92"/>
    </row>
    <row r="706">
      <c r="A706" s="94"/>
      <c r="B706" s="95"/>
      <c r="F706" s="92"/>
    </row>
    <row r="707">
      <c r="A707" s="94"/>
      <c r="B707" s="95"/>
      <c r="F707" s="92"/>
    </row>
    <row r="708">
      <c r="A708" s="94"/>
      <c r="B708" s="95"/>
      <c r="F708" s="92"/>
    </row>
    <row r="709">
      <c r="A709" s="94"/>
      <c r="B709" s="95"/>
      <c r="F709" s="92"/>
    </row>
    <row r="710">
      <c r="A710" s="94"/>
      <c r="B710" s="95"/>
      <c r="F710" s="92"/>
    </row>
    <row r="711">
      <c r="A711" s="94"/>
      <c r="B711" s="95"/>
      <c r="F711" s="92"/>
    </row>
    <row r="712">
      <c r="A712" s="94"/>
      <c r="B712" s="95"/>
      <c r="F712" s="92"/>
    </row>
    <row r="713">
      <c r="A713" s="94"/>
      <c r="B713" s="95"/>
      <c r="F713" s="92"/>
    </row>
    <row r="714">
      <c r="A714" s="94"/>
      <c r="B714" s="95"/>
      <c r="F714" s="92"/>
    </row>
    <row r="715">
      <c r="A715" s="94"/>
      <c r="B715" s="95"/>
      <c r="F715" s="92"/>
    </row>
    <row r="716">
      <c r="A716" s="94"/>
      <c r="B716" s="95"/>
      <c r="F716" s="92"/>
    </row>
    <row r="717">
      <c r="A717" s="94"/>
      <c r="B717" s="95"/>
      <c r="F717" s="92"/>
    </row>
    <row r="718">
      <c r="A718" s="94"/>
      <c r="B718" s="95"/>
      <c r="F718" s="92"/>
    </row>
    <row r="719">
      <c r="A719" s="94"/>
      <c r="B719" s="95"/>
      <c r="F719" s="92"/>
    </row>
    <row r="720">
      <c r="A720" s="94"/>
      <c r="B720" s="95"/>
      <c r="F720" s="92"/>
    </row>
    <row r="721">
      <c r="A721" s="94"/>
      <c r="B721" s="95"/>
      <c r="F721" s="92"/>
    </row>
    <row r="722">
      <c r="A722" s="94"/>
      <c r="B722" s="95"/>
      <c r="F722" s="92"/>
    </row>
    <row r="723">
      <c r="A723" s="94"/>
      <c r="B723" s="95"/>
      <c r="F723" s="92"/>
    </row>
    <row r="724">
      <c r="A724" s="94"/>
      <c r="B724" s="95"/>
      <c r="F724" s="92"/>
    </row>
    <row r="725">
      <c r="A725" s="94"/>
      <c r="B725" s="95"/>
      <c r="F725" s="92"/>
    </row>
    <row r="726">
      <c r="A726" s="94"/>
      <c r="B726" s="95"/>
      <c r="F726" s="92"/>
    </row>
    <row r="727">
      <c r="A727" s="94"/>
      <c r="B727" s="95"/>
      <c r="F727" s="92"/>
    </row>
    <row r="728">
      <c r="A728" s="94"/>
      <c r="B728" s="95"/>
      <c r="F728" s="92"/>
    </row>
    <row r="729">
      <c r="A729" s="94"/>
      <c r="B729" s="95"/>
      <c r="F729" s="92"/>
    </row>
    <row r="730">
      <c r="A730" s="94"/>
      <c r="B730" s="95"/>
      <c r="F730" s="92"/>
    </row>
    <row r="731">
      <c r="A731" s="94"/>
      <c r="B731" s="95"/>
      <c r="F731" s="92"/>
    </row>
    <row r="732">
      <c r="A732" s="94"/>
      <c r="B732" s="95"/>
      <c r="F732" s="92"/>
    </row>
    <row r="733">
      <c r="A733" s="94"/>
      <c r="B733" s="95"/>
      <c r="F733" s="92"/>
    </row>
    <row r="734">
      <c r="A734" s="94"/>
      <c r="B734" s="95"/>
      <c r="F734" s="92"/>
    </row>
    <row r="735">
      <c r="A735" s="94"/>
      <c r="B735" s="95"/>
      <c r="F735" s="92"/>
    </row>
    <row r="736">
      <c r="A736" s="94"/>
      <c r="B736" s="95"/>
      <c r="F736" s="92"/>
    </row>
    <row r="737">
      <c r="A737" s="94"/>
      <c r="B737" s="95"/>
      <c r="F737" s="92"/>
    </row>
    <row r="738">
      <c r="A738" s="94"/>
      <c r="B738" s="95"/>
      <c r="F738" s="92"/>
    </row>
    <row r="739">
      <c r="A739" s="94"/>
      <c r="B739" s="95"/>
      <c r="F739" s="92"/>
    </row>
    <row r="740">
      <c r="A740" s="94"/>
      <c r="B740" s="95"/>
      <c r="F740" s="92"/>
    </row>
    <row r="741">
      <c r="A741" s="94"/>
      <c r="B741" s="95"/>
      <c r="F741" s="92"/>
    </row>
    <row r="742">
      <c r="A742" s="94"/>
      <c r="B742" s="95"/>
      <c r="F742" s="92"/>
    </row>
    <row r="743">
      <c r="A743" s="94"/>
      <c r="B743" s="95"/>
      <c r="F743" s="92"/>
    </row>
    <row r="744">
      <c r="A744" s="94"/>
      <c r="B744" s="95"/>
      <c r="F744" s="92"/>
    </row>
    <row r="745">
      <c r="A745" s="94"/>
      <c r="B745" s="95"/>
      <c r="F745" s="92"/>
    </row>
    <row r="746">
      <c r="A746" s="94"/>
      <c r="B746" s="95"/>
      <c r="F746" s="92"/>
    </row>
    <row r="747">
      <c r="A747" s="94"/>
      <c r="B747" s="95"/>
      <c r="F747" s="92"/>
    </row>
    <row r="748">
      <c r="A748" s="94"/>
      <c r="B748" s="95"/>
      <c r="F748" s="92"/>
    </row>
    <row r="749">
      <c r="A749" s="94"/>
      <c r="B749" s="95"/>
      <c r="F749" s="92"/>
    </row>
    <row r="750">
      <c r="A750" s="94"/>
      <c r="B750" s="95"/>
      <c r="F750" s="92"/>
    </row>
    <row r="751">
      <c r="A751" s="94"/>
      <c r="B751" s="95"/>
      <c r="F751" s="92"/>
    </row>
    <row r="752">
      <c r="A752" s="94"/>
      <c r="B752" s="95"/>
      <c r="F752" s="92"/>
    </row>
    <row r="753">
      <c r="A753" s="94"/>
      <c r="B753" s="95"/>
      <c r="F753" s="92"/>
    </row>
    <row r="754">
      <c r="A754" s="94"/>
      <c r="B754" s="95"/>
      <c r="F754" s="92"/>
    </row>
    <row r="755">
      <c r="A755" s="94"/>
      <c r="B755" s="95"/>
      <c r="F755" s="92"/>
    </row>
    <row r="756">
      <c r="A756" s="94"/>
      <c r="B756" s="95"/>
      <c r="F756" s="92"/>
    </row>
    <row r="757">
      <c r="A757" s="94"/>
      <c r="B757" s="95"/>
      <c r="F757" s="92"/>
    </row>
    <row r="758">
      <c r="A758" s="94"/>
      <c r="B758" s="95"/>
      <c r="F758" s="92"/>
    </row>
    <row r="759">
      <c r="A759" s="94"/>
      <c r="B759" s="95"/>
      <c r="F759" s="92"/>
    </row>
    <row r="760">
      <c r="A760" s="94"/>
      <c r="B760" s="95"/>
      <c r="F760" s="92"/>
    </row>
    <row r="761">
      <c r="A761" s="94"/>
      <c r="B761" s="95"/>
      <c r="F761" s="92"/>
    </row>
    <row r="762">
      <c r="A762" s="94"/>
      <c r="B762" s="95"/>
      <c r="F762" s="92"/>
    </row>
    <row r="763">
      <c r="A763" s="94"/>
      <c r="B763" s="95"/>
      <c r="F763" s="92"/>
    </row>
    <row r="764">
      <c r="A764" s="94"/>
      <c r="B764" s="95"/>
      <c r="F764" s="92"/>
    </row>
    <row r="765">
      <c r="A765" s="94"/>
      <c r="B765" s="95"/>
      <c r="F765" s="92"/>
    </row>
    <row r="766">
      <c r="A766" s="94"/>
      <c r="B766" s="95"/>
      <c r="F766" s="92"/>
    </row>
    <row r="767">
      <c r="A767" s="94"/>
      <c r="B767" s="95"/>
      <c r="F767" s="92"/>
    </row>
    <row r="768">
      <c r="A768" s="94"/>
      <c r="B768" s="95"/>
      <c r="F768" s="92"/>
    </row>
    <row r="769">
      <c r="A769" s="94"/>
      <c r="B769" s="95"/>
      <c r="F769" s="92"/>
    </row>
    <row r="770">
      <c r="A770" s="94"/>
      <c r="B770" s="95"/>
      <c r="F770" s="92"/>
    </row>
    <row r="771">
      <c r="A771" s="94"/>
      <c r="B771" s="95"/>
      <c r="F771" s="92"/>
    </row>
    <row r="772">
      <c r="A772" s="94"/>
      <c r="B772" s="95"/>
      <c r="F772" s="92"/>
    </row>
    <row r="773">
      <c r="A773" s="94"/>
      <c r="B773" s="95"/>
      <c r="F773" s="92"/>
    </row>
    <row r="774">
      <c r="A774" s="94"/>
      <c r="B774" s="95"/>
      <c r="F774" s="92"/>
    </row>
    <row r="775">
      <c r="A775" s="94"/>
      <c r="B775" s="95"/>
      <c r="F775" s="92"/>
    </row>
    <row r="776">
      <c r="A776" s="94"/>
      <c r="B776" s="95"/>
      <c r="F776" s="92"/>
    </row>
    <row r="777">
      <c r="A777" s="94"/>
      <c r="B777" s="95"/>
      <c r="F777" s="92"/>
    </row>
    <row r="778">
      <c r="A778" s="94"/>
      <c r="B778" s="95"/>
      <c r="F778" s="92"/>
    </row>
    <row r="779">
      <c r="A779" s="94"/>
      <c r="B779" s="95"/>
      <c r="F779" s="92"/>
    </row>
    <row r="780">
      <c r="A780" s="94"/>
      <c r="B780" s="95"/>
      <c r="F780" s="92"/>
    </row>
    <row r="781">
      <c r="A781" s="94"/>
      <c r="B781" s="95"/>
      <c r="F781" s="92"/>
    </row>
    <row r="782">
      <c r="A782" s="94"/>
      <c r="B782" s="95"/>
      <c r="F782" s="92"/>
    </row>
    <row r="783">
      <c r="A783" s="94"/>
      <c r="B783" s="95"/>
      <c r="F783" s="92"/>
    </row>
    <row r="784">
      <c r="A784" s="94"/>
      <c r="B784" s="95"/>
      <c r="F784" s="92"/>
    </row>
    <row r="785">
      <c r="A785" s="94"/>
      <c r="B785" s="95"/>
      <c r="F785" s="92"/>
    </row>
    <row r="786">
      <c r="A786" s="94"/>
      <c r="B786" s="95"/>
      <c r="F786" s="92"/>
    </row>
    <row r="787">
      <c r="A787" s="94"/>
      <c r="B787" s="95"/>
      <c r="F787" s="92"/>
    </row>
    <row r="788">
      <c r="A788" s="94"/>
      <c r="B788" s="95"/>
      <c r="F788" s="92"/>
    </row>
    <row r="789">
      <c r="A789" s="94"/>
      <c r="B789" s="95"/>
      <c r="F789" s="92"/>
    </row>
    <row r="790">
      <c r="A790" s="94"/>
      <c r="B790" s="95"/>
      <c r="F790" s="92"/>
    </row>
    <row r="791">
      <c r="A791" s="94"/>
      <c r="B791" s="95"/>
      <c r="F791" s="92"/>
    </row>
    <row r="792">
      <c r="A792" s="94"/>
      <c r="B792" s="95"/>
      <c r="F792" s="92"/>
    </row>
    <row r="793">
      <c r="A793" s="94"/>
      <c r="B793" s="95"/>
      <c r="F793" s="92"/>
    </row>
    <row r="794">
      <c r="A794" s="94"/>
      <c r="B794" s="95"/>
      <c r="F794" s="92"/>
    </row>
    <row r="795">
      <c r="A795" s="94"/>
      <c r="B795" s="95"/>
      <c r="F795" s="92"/>
    </row>
    <row r="796">
      <c r="A796" s="94"/>
      <c r="B796" s="95"/>
      <c r="F796" s="92"/>
    </row>
    <row r="797">
      <c r="A797" s="94"/>
      <c r="B797" s="95"/>
      <c r="F797" s="92"/>
    </row>
    <row r="798">
      <c r="A798" s="94"/>
      <c r="B798" s="95"/>
      <c r="F798" s="92"/>
    </row>
    <row r="799">
      <c r="A799" s="94"/>
      <c r="B799" s="95"/>
      <c r="F799" s="92"/>
    </row>
    <row r="800">
      <c r="A800" s="94"/>
      <c r="B800" s="95"/>
      <c r="F800" s="92"/>
    </row>
    <row r="801">
      <c r="A801" s="94"/>
      <c r="B801" s="95"/>
      <c r="F801" s="92"/>
    </row>
    <row r="802">
      <c r="A802" s="94"/>
      <c r="B802" s="95"/>
      <c r="F802" s="92"/>
    </row>
    <row r="803">
      <c r="A803" s="94"/>
      <c r="B803" s="95"/>
      <c r="F803" s="92"/>
    </row>
    <row r="804">
      <c r="A804" s="94"/>
      <c r="B804" s="95"/>
      <c r="F804" s="92"/>
    </row>
    <row r="805">
      <c r="A805" s="94"/>
      <c r="B805" s="95"/>
      <c r="F805" s="92"/>
    </row>
    <row r="806">
      <c r="A806" s="94"/>
      <c r="B806" s="95"/>
      <c r="F806" s="92"/>
    </row>
    <row r="807">
      <c r="A807" s="94"/>
      <c r="B807" s="95"/>
      <c r="F807" s="92"/>
    </row>
    <row r="808">
      <c r="A808" s="94"/>
      <c r="B808" s="95"/>
      <c r="F808" s="92"/>
    </row>
    <row r="809">
      <c r="A809" s="94"/>
      <c r="B809" s="95"/>
      <c r="F809" s="92"/>
    </row>
    <row r="810">
      <c r="A810" s="94"/>
      <c r="B810" s="95"/>
      <c r="F810" s="92"/>
    </row>
    <row r="811">
      <c r="A811" s="94"/>
      <c r="B811" s="95"/>
      <c r="F811" s="92"/>
    </row>
    <row r="812">
      <c r="A812" s="94"/>
      <c r="B812" s="95"/>
      <c r="F812" s="92"/>
    </row>
    <row r="813">
      <c r="A813" s="94"/>
      <c r="B813" s="95"/>
      <c r="F813" s="92"/>
    </row>
    <row r="814">
      <c r="A814" s="94"/>
      <c r="B814" s="95"/>
      <c r="F814" s="92"/>
    </row>
    <row r="815">
      <c r="A815" s="94"/>
      <c r="B815" s="95"/>
      <c r="F815" s="92"/>
    </row>
    <row r="816">
      <c r="A816" s="94"/>
      <c r="B816" s="95"/>
      <c r="F816" s="92"/>
    </row>
    <row r="817">
      <c r="A817" s="94"/>
      <c r="B817" s="95"/>
      <c r="F817" s="92"/>
    </row>
    <row r="818">
      <c r="A818" s="94"/>
      <c r="B818" s="95"/>
      <c r="F818" s="92"/>
    </row>
    <row r="819">
      <c r="A819" s="94"/>
      <c r="B819" s="95"/>
      <c r="F819" s="92"/>
    </row>
    <row r="820">
      <c r="A820" s="94"/>
      <c r="B820" s="95"/>
      <c r="F820" s="92"/>
    </row>
    <row r="821">
      <c r="A821" s="94"/>
      <c r="B821" s="95"/>
      <c r="F821" s="92"/>
    </row>
    <row r="822">
      <c r="A822" s="94"/>
      <c r="B822" s="95"/>
      <c r="F822" s="92"/>
    </row>
    <row r="823">
      <c r="A823" s="94"/>
      <c r="B823" s="95"/>
      <c r="F823" s="92"/>
    </row>
    <row r="824">
      <c r="A824" s="94"/>
      <c r="B824" s="95"/>
      <c r="F824" s="92"/>
    </row>
    <row r="825">
      <c r="A825" s="94"/>
      <c r="B825" s="95"/>
      <c r="F825" s="92"/>
    </row>
    <row r="826">
      <c r="A826" s="94"/>
      <c r="B826" s="95"/>
      <c r="F826" s="92"/>
    </row>
    <row r="827">
      <c r="A827" s="94"/>
      <c r="B827" s="95"/>
      <c r="F827" s="92"/>
    </row>
    <row r="828">
      <c r="A828" s="94"/>
      <c r="B828" s="95"/>
      <c r="F828" s="92"/>
    </row>
    <row r="829">
      <c r="A829" s="94"/>
      <c r="B829" s="95"/>
      <c r="F829" s="92"/>
    </row>
    <row r="830">
      <c r="A830" s="94"/>
      <c r="B830" s="95"/>
      <c r="F830" s="92"/>
    </row>
    <row r="831">
      <c r="A831" s="94"/>
      <c r="B831" s="95"/>
      <c r="F831" s="92"/>
    </row>
    <row r="832">
      <c r="A832" s="94"/>
      <c r="B832" s="95"/>
      <c r="F832" s="92"/>
    </row>
    <row r="833">
      <c r="A833" s="94"/>
      <c r="B833" s="95"/>
      <c r="F833" s="92"/>
    </row>
    <row r="834">
      <c r="A834" s="94"/>
      <c r="B834" s="95"/>
      <c r="F834" s="92"/>
    </row>
    <row r="835">
      <c r="A835" s="94"/>
      <c r="B835" s="95"/>
      <c r="F835" s="92"/>
    </row>
    <row r="836">
      <c r="A836" s="94"/>
      <c r="B836" s="95"/>
      <c r="F836" s="92"/>
    </row>
    <row r="837">
      <c r="A837" s="94"/>
      <c r="B837" s="95"/>
      <c r="F837" s="92"/>
    </row>
    <row r="838">
      <c r="A838" s="94"/>
      <c r="B838" s="95"/>
      <c r="F838" s="92"/>
    </row>
    <row r="839">
      <c r="A839" s="94"/>
      <c r="B839" s="95"/>
      <c r="F839" s="92"/>
    </row>
    <row r="840">
      <c r="A840" s="94"/>
      <c r="B840" s="95"/>
      <c r="F840" s="92"/>
    </row>
    <row r="841">
      <c r="A841" s="94"/>
      <c r="B841" s="95"/>
      <c r="F841" s="92"/>
    </row>
    <row r="842">
      <c r="A842" s="94"/>
      <c r="B842" s="95"/>
      <c r="F842" s="92"/>
    </row>
    <row r="843">
      <c r="A843" s="94"/>
      <c r="B843" s="95"/>
      <c r="F843" s="92"/>
    </row>
    <row r="844">
      <c r="A844" s="94"/>
      <c r="B844" s="95"/>
      <c r="F844" s="92"/>
    </row>
    <row r="845">
      <c r="A845" s="94"/>
      <c r="B845" s="95"/>
      <c r="F845" s="92"/>
    </row>
    <row r="846">
      <c r="A846" s="94"/>
      <c r="B846" s="95"/>
      <c r="F846" s="92"/>
    </row>
    <row r="847">
      <c r="A847" s="94"/>
      <c r="B847" s="95"/>
      <c r="F847" s="92"/>
    </row>
    <row r="848">
      <c r="A848" s="94"/>
      <c r="B848" s="95"/>
      <c r="F848" s="92"/>
    </row>
    <row r="849">
      <c r="A849" s="94"/>
      <c r="B849" s="95"/>
      <c r="F849" s="92"/>
    </row>
    <row r="850">
      <c r="A850" s="94"/>
      <c r="B850" s="95"/>
      <c r="F850" s="92"/>
    </row>
    <row r="851">
      <c r="A851" s="94"/>
      <c r="B851" s="95"/>
      <c r="F851" s="92"/>
    </row>
    <row r="852">
      <c r="A852" s="94"/>
      <c r="B852" s="95"/>
      <c r="F852" s="92"/>
    </row>
    <row r="853">
      <c r="A853" s="94"/>
      <c r="B853" s="95"/>
      <c r="F853" s="92"/>
    </row>
    <row r="854">
      <c r="A854" s="94"/>
      <c r="B854" s="95"/>
      <c r="F854" s="92"/>
    </row>
    <row r="855">
      <c r="A855" s="94"/>
      <c r="B855" s="95"/>
      <c r="F855" s="92"/>
    </row>
    <row r="856">
      <c r="A856" s="94"/>
      <c r="B856" s="95"/>
      <c r="F856" s="92"/>
    </row>
    <row r="857">
      <c r="A857" s="94"/>
      <c r="B857" s="95"/>
      <c r="F857" s="92"/>
    </row>
    <row r="858">
      <c r="A858" s="94"/>
      <c r="B858" s="95"/>
      <c r="F858" s="92"/>
    </row>
    <row r="859">
      <c r="A859" s="94"/>
      <c r="B859" s="95"/>
      <c r="F859" s="92"/>
    </row>
    <row r="860">
      <c r="A860" s="94"/>
      <c r="B860" s="95"/>
      <c r="F860" s="92"/>
    </row>
    <row r="861">
      <c r="A861" s="94"/>
      <c r="B861" s="95"/>
      <c r="F861" s="92"/>
    </row>
    <row r="862">
      <c r="A862" s="94"/>
      <c r="B862" s="95"/>
      <c r="F862" s="92"/>
    </row>
    <row r="863">
      <c r="A863" s="94"/>
      <c r="B863" s="95"/>
      <c r="F863" s="92"/>
    </row>
    <row r="864">
      <c r="A864" s="94"/>
      <c r="B864" s="95"/>
      <c r="F864" s="92"/>
    </row>
    <row r="865">
      <c r="A865" s="94"/>
      <c r="B865" s="95"/>
      <c r="F865" s="92"/>
    </row>
    <row r="866">
      <c r="A866" s="94"/>
      <c r="B866" s="95"/>
      <c r="F866" s="92"/>
    </row>
    <row r="867">
      <c r="A867" s="94"/>
      <c r="B867" s="95"/>
      <c r="F867" s="92"/>
    </row>
    <row r="868">
      <c r="A868" s="94"/>
      <c r="B868" s="95"/>
      <c r="F868" s="92"/>
    </row>
    <row r="869">
      <c r="A869" s="94"/>
      <c r="B869" s="95"/>
      <c r="F869" s="92"/>
    </row>
    <row r="870">
      <c r="A870" s="94"/>
      <c r="B870" s="95"/>
      <c r="F870" s="92"/>
    </row>
    <row r="871">
      <c r="A871" s="94"/>
      <c r="B871" s="95"/>
      <c r="F871" s="92"/>
    </row>
    <row r="872">
      <c r="A872" s="94"/>
      <c r="B872" s="95"/>
      <c r="F872" s="92"/>
    </row>
    <row r="873">
      <c r="A873" s="94"/>
      <c r="B873" s="95"/>
      <c r="F873" s="92"/>
    </row>
    <row r="874">
      <c r="A874" s="94"/>
      <c r="B874" s="95"/>
      <c r="F874" s="92"/>
    </row>
    <row r="875">
      <c r="A875" s="94"/>
      <c r="B875" s="95"/>
      <c r="F875" s="92"/>
    </row>
    <row r="876">
      <c r="A876" s="94"/>
      <c r="B876" s="95"/>
      <c r="F876" s="92"/>
    </row>
    <row r="877">
      <c r="A877" s="94"/>
      <c r="B877" s="95"/>
      <c r="F877" s="92"/>
    </row>
    <row r="878">
      <c r="A878" s="94"/>
      <c r="B878" s="95"/>
      <c r="F878" s="92"/>
    </row>
    <row r="879">
      <c r="A879" s="94"/>
      <c r="B879" s="95"/>
      <c r="F879" s="92"/>
    </row>
    <row r="880">
      <c r="A880" s="94"/>
      <c r="B880" s="95"/>
      <c r="F880" s="92"/>
    </row>
    <row r="881">
      <c r="A881" s="94"/>
      <c r="B881" s="95"/>
      <c r="F881" s="92"/>
    </row>
    <row r="882">
      <c r="A882" s="94"/>
      <c r="B882" s="95"/>
      <c r="F882" s="92"/>
    </row>
    <row r="883">
      <c r="A883" s="94"/>
      <c r="B883" s="95"/>
      <c r="F883" s="92"/>
    </row>
    <row r="884">
      <c r="A884" s="94"/>
      <c r="B884" s="95"/>
      <c r="F884" s="92"/>
    </row>
    <row r="885">
      <c r="A885" s="94"/>
      <c r="B885" s="95"/>
      <c r="F885" s="92"/>
    </row>
    <row r="886">
      <c r="A886" s="94"/>
      <c r="B886" s="95"/>
      <c r="F886" s="92"/>
    </row>
    <row r="887">
      <c r="A887" s="94"/>
      <c r="B887" s="95"/>
      <c r="F887" s="92"/>
    </row>
    <row r="888">
      <c r="A888" s="94"/>
      <c r="B888" s="95"/>
      <c r="F888" s="92"/>
    </row>
    <row r="889">
      <c r="A889" s="94"/>
      <c r="B889" s="95"/>
      <c r="F889" s="92"/>
    </row>
    <row r="890">
      <c r="A890" s="94"/>
      <c r="B890" s="95"/>
      <c r="F890" s="92"/>
    </row>
    <row r="891">
      <c r="A891" s="94"/>
      <c r="B891" s="95"/>
      <c r="F891" s="92"/>
    </row>
    <row r="892">
      <c r="A892" s="94"/>
      <c r="B892" s="95"/>
      <c r="F892" s="92"/>
    </row>
    <row r="893">
      <c r="A893" s="94"/>
      <c r="B893" s="95"/>
      <c r="F893" s="92"/>
    </row>
    <row r="894">
      <c r="A894" s="94"/>
      <c r="B894" s="95"/>
      <c r="F894" s="92"/>
    </row>
    <row r="895">
      <c r="A895" s="94"/>
      <c r="B895" s="95"/>
      <c r="F895" s="92"/>
    </row>
    <row r="896">
      <c r="A896" s="94"/>
      <c r="B896" s="95"/>
      <c r="F896" s="92"/>
    </row>
    <row r="897">
      <c r="A897" s="94"/>
      <c r="B897" s="95"/>
      <c r="F897" s="92"/>
    </row>
    <row r="898">
      <c r="A898" s="94"/>
      <c r="B898" s="95"/>
      <c r="F898" s="92"/>
    </row>
    <row r="899">
      <c r="A899" s="94"/>
      <c r="B899" s="95"/>
      <c r="F899" s="92"/>
    </row>
    <row r="900">
      <c r="A900" s="94"/>
      <c r="B900" s="95"/>
      <c r="F900" s="92"/>
    </row>
    <row r="901">
      <c r="A901" s="94"/>
      <c r="B901" s="95"/>
      <c r="F901" s="92"/>
    </row>
    <row r="902">
      <c r="A902" s="94"/>
      <c r="B902" s="95"/>
      <c r="F902" s="92"/>
    </row>
    <row r="903">
      <c r="A903" s="94"/>
      <c r="B903" s="95"/>
      <c r="F903" s="92"/>
    </row>
    <row r="904">
      <c r="A904" s="94"/>
      <c r="B904" s="95"/>
      <c r="F904" s="92"/>
    </row>
    <row r="905">
      <c r="A905" s="94"/>
      <c r="B905" s="95"/>
      <c r="F905" s="92"/>
    </row>
    <row r="906">
      <c r="A906" s="94"/>
      <c r="B906" s="95"/>
      <c r="F906" s="92"/>
    </row>
    <row r="907">
      <c r="A907" s="94"/>
      <c r="B907" s="95"/>
      <c r="F907" s="92"/>
    </row>
    <row r="908">
      <c r="A908" s="94"/>
      <c r="B908" s="95"/>
      <c r="F908" s="92"/>
    </row>
    <row r="909">
      <c r="A909" s="94"/>
      <c r="B909" s="95"/>
      <c r="F909" s="92"/>
    </row>
    <row r="910">
      <c r="A910" s="94"/>
      <c r="B910" s="95"/>
      <c r="F910" s="92"/>
    </row>
    <row r="911">
      <c r="A911" s="94"/>
      <c r="B911" s="95"/>
      <c r="F911" s="92"/>
    </row>
    <row r="912">
      <c r="A912" s="94"/>
      <c r="B912" s="95"/>
      <c r="F912" s="92"/>
    </row>
    <row r="913">
      <c r="A913" s="94"/>
      <c r="B913" s="95"/>
      <c r="F913" s="92"/>
    </row>
    <row r="914">
      <c r="A914" s="94"/>
      <c r="B914" s="95"/>
      <c r="F914" s="92"/>
    </row>
    <row r="915">
      <c r="A915" s="94"/>
      <c r="B915" s="95"/>
      <c r="F915" s="92"/>
    </row>
    <row r="916">
      <c r="A916" s="94"/>
      <c r="B916" s="95"/>
      <c r="F916" s="92"/>
    </row>
    <row r="917">
      <c r="A917" s="94"/>
      <c r="B917" s="95"/>
      <c r="F917" s="92"/>
    </row>
    <row r="918">
      <c r="A918" s="94"/>
      <c r="B918" s="95"/>
      <c r="F918" s="92"/>
    </row>
    <row r="919">
      <c r="A919" s="94"/>
      <c r="B919" s="95"/>
      <c r="F919" s="92"/>
    </row>
    <row r="920">
      <c r="A920" s="94"/>
      <c r="B920" s="95"/>
      <c r="F920" s="92"/>
    </row>
    <row r="921">
      <c r="A921" s="94"/>
      <c r="B921" s="95"/>
      <c r="F921" s="92"/>
    </row>
    <row r="922">
      <c r="A922" s="94"/>
      <c r="B922" s="95"/>
      <c r="F922" s="92"/>
    </row>
    <row r="923">
      <c r="A923" s="94"/>
      <c r="B923" s="95"/>
      <c r="F923" s="92"/>
    </row>
    <row r="924">
      <c r="A924" s="94"/>
      <c r="B924" s="95"/>
      <c r="F924" s="92"/>
    </row>
    <row r="925">
      <c r="A925" s="94"/>
      <c r="B925" s="95"/>
      <c r="F925" s="92"/>
    </row>
    <row r="926">
      <c r="A926" s="94"/>
      <c r="B926" s="95"/>
      <c r="F926" s="92"/>
    </row>
    <row r="927">
      <c r="A927" s="94"/>
      <c r="B927" s="95"/>
      <c r="F927" s="92"/>
    </row>
    <row r="928">
      <c r="A928" s="94"/>
      <c r="B928" s="95"/>
      <c r="F928" s="92"/>
    </row>
    <row r="929">
      <c r="A929" s="94"/>
      <c r="B929" s="95"/>
      <c r="F929" s="92"/>
    </row>
    <row r="930">
      <c r="A930" s="94"/>
      <c r="B930" s="95"/>
      <c r="F930" s="92"/>
    </row>
    <row r="931">
      <c r="A931" s="94"/>
      <c r="B931" s="95"/>
      <c r="F931" s="92"/>
    </row>
    <row r="932">
      <c r="A932" s="94"/>
      <c r="B932" s="95"/>
      <c r="F932" s="92"/>
    </row>
    <row r="933">
      <c r="A933" s="94"/>
      <c r="B933" s="95"/>
      <c r="F933" s="92"/>
    </row>
    <row r="934">
      <c r="A934" s="94"/>
      <c r="B934" s="95"/>
      <c r="F934" s="92"/>
    </row>
    <row r="935">
      <c r="A935" s="94"/>
      <c r="B935" s="95"/>
      <c r="F935" s="92"/>
    </row>
    <row r="936">
      <c r="A936" s="94"/>
      <c r="B936" s="95"/>
      <c r="F936" s="92"/>
    </row>
    <row r="937">
      <c r="A937" s="94"/>
      <c r="B937" s="95"/>
      <c r="F937" s="92"/>
    </row>
    <row r="938">
      <c r="A938" s="94"/>
      <c r="B938" s="95"/>
      <c r="F938" s="92"/>
    </row>
    <row r="939">
      <c r="A939" s="94"/>
      <c r="B939" s="95"/>
      <c r="F939" s="92"/>
    </row>
    <row r="940">
      <c r="A940" s="94"/>
      <c r="B940" s="95"/>
      <c r="F940" s="92"/>
    </row>
    <row r="941">
      <c r="A941" s="94"/>
      <c r="B941" s="95"/>
      <c r="F941" s="92"/>
    </row>
    <row r="942">
      <c r="A942" s="94"/>
      <c r="B942" s="95"/>
      <c r="F942" s="92"/>
    </row>
    <row r="943">
      <c r="A943" s="94"/>
      <c r="B943" s="95"/>
      <c r="F943" s="92"/>
    </row>
    <row r="944">
      <c r="A944" s="94"/>
      <c r="B944" s="95"/>
      <c r="F944" s="92"/>
    </row>
    <row r="945">
      <c r="A945" s="94"/>
      <c r="B945" s="95"/>
      <c r="F945" s="92"/>
    </row>
    <row r="946">
      <c r="A946" s="94"/>
      <c r="B946" s="95"/>
      <c r="F946" s="92"/>
    </row>
    <row r="947">
      <c r="A947" s="94"/>
      <c r="B947" s="95"/>
      <c r="F947" s="92"/>
    </row>
    <row r="948">
      <c r="A948" s="94"/>
      <c r="B948" s="95"/>
      <c r="F948" s="92"/>
    </row>
    <row r="949">
      <c r="A949" s="94"/>
      <c r="B949" s="95"/>
      <c r="F949" s="92"/>
    </row>
    <row r="950">
      <c r="A950" s="94"/>
      <c r="B950" s="95"/>
      <c r="F950" s="92"/>
    </row>
    <row r="951">
      <c r="A951" s="94"/>
      <c r="B951" s="95"/>
      <c r="F951" s="92"/>
    </row>
    <row r="952">
      <c r="A952" s="94"/>
      <c r="B952" s="95"/>
      <c r="F952" s="92"/>
    </row>
    <row r="953">
      <c r="A953" s="94"/>
      <c r="B953" s="95"/>
      <c r="F953" s="92"/>
    </row>
    <row r="954">
      <c r="A954" s="94"/>
      <c r="B954" s="95"/>
      <c r="F954" s="92"/>
    </row>
    <row r="955">
      <c r="A955" s="94"/>
      <c r="B955" s="95"/>
      <c r="F955" s="92"/>
    </row>
    <row r="956">
      <c r="A956" s="94"/>
      <c r="B956" s="95"/>
      <c r="F956" s="92"/>
    </row>
    <row r="957">
      <c r="A957" s="94"/>
      <c r="B957" s="95"/>
      <c r="F957" s="92"/>
    </row>
    <row r="958">
      <c r="A958" s="94"/>
      <c r="B958" s="95"/>
      <c r="F958" s="92"/>
    </row>
    <row r="959">
      <c r="A959" s="94"/>
      <c r="B959" s="95"/>
      <c r="F959" s="92"/>
    </row>
    <row r="960">
      <c r="A960" s="94"/>
      <c r="B960" s="95"/>
      <c r="F960" s="92"/>
    </row>
    <row r="961">
      <c r="A961" s="94"/>
      <c r="B961" s="95"/>
      <c r="F961" s="92"/>
    </row>
    <row r="962">
      <c r="A962" s="94"/>
      <c r="B962" s="95"/>
      <c r="F962" s="92"/>
    </row>
    <row r="963">
      <c r="A963" s="94"/>
      <c r="B963" s="95"/>
      <c r="F963" s="92"/>
    </row>
    <row r="964">
      <c r="A964" s="94"/>
      <c r="B964" s="95"/>
      <c r="F964" s="92"/>
    </row>
    <row r="965">
      <c r="A965" s="94"/>
      <c r="B965" s="95"/>
      <c r="F965" s="92"/>
    </row>
    <row r="966">
      <c r="A966" s="94"/>
      <c r="B966" s="95"/>
      <c r="F966" s="92"/>
    </row>
    <row r="967">
      <c r="A967" s="94"/>
      <c r="B967" s="95"/>
      <c r="F967" s="92"/>
    </row>
    <row r="968">
      <c r="A968" s="94"/>
      <c r="B968" s="95"/>
      <c r="F968" s="92"/>
    </row>
    <row r="969">
      <c r="A969" s="94"/>
      <c r="B969" s="95"/>
      <c r="F969" s="92"/>
    </row>
    <row r="970">
      <c r="A970" s="94"/>
      <c r="B970" s="95"/>
      <c r="F970" s="92"/>
    </row>
    <row r="971">
      <c r="A971" s="94"/>
      <c r="B971" s="95"/>
      <c r="F971" s="92"/>
    </row>
    <row r="972">
      <c r="A972" s="94"/>
      <c r="B972" s="95"/>
      <c r="F972" s="92"/>
    </row>
    <row r="973">
      <c r="A973" s="94"/>
      <c r="B973" s="95"/>
      <c r="F973" s="92"/>
    </row>
    <row r="974">
      <c r="A974" s="94"/>
      <c r="B974" s="95"/>
      <c r="F974" s="92"/>
    </row>
    <row r="975">
      <c r="A975" s="94"/>
      <c r="B975" s="95"/>
      <c r="F975" s="92"/>
    </row>
    <row r="976">
      <c r="A976" s="94"/>
      <c r="B976" s="95"/>
      <c r="F976" s="92"/>
    </row>
    <row r="977">
      <c r="A977" s="94"/>
      <c r="B977" s="95"/>
      <c r="F977" s="92"/>
    </row>
    <row r="978">
      <c r="A978" s="94"/>
      <c r="B978" s="95"/>
      <c r="F978" s="92"/>
    </row>
    <row r="979">
      <c r="A979" s="94"/>
      <c r="B979" s="95"/>
      <c r="F979" s="92"/>
    </row>
    <row r="980">
      <c r="A980" s="94"/>
      <c r="B980" s="95"/>
      <c r="F980" s="92"/>
    </row>
    <row r="981">
      <c r="A981" s="94"/>
      <c r="B981" s="95"/>
      <c r="F981" s="92"/>
    </row>
    <row r="982">
      <c r="A982" s="94"/>
      <c r="B982" s="95"/>
      <c r="F982" s="92"/>
    </row>
    <row r="983">
      <c r="A983" s="94"/>
      <c r="B983" s="95"/>
      <c r="F983" s="92"/>
    </row>
    <row r="984">
      <c r="A984" s="94"/>
      <c r="B984" s="95"/>
      <c r="F984" s="92"/>
    </row>
    <row r="985">
      <c r="A985" s="94"/>
      <c r="B985" s="95"/>
      <c r="F985" s="92"/>
    </row>
    <row r="986">
      <c r="A986" s="94"/>
      <c r="B986" s="95"/>
      <c r="F986" s="92"/>
    </row>
    <row r="987">
      <c r="A987" s="94"/>
      <c r="B987" s="95"/>
      <c r="F987" s="92"/>
    </row>
    <row r="988">
      <c r="A988" s="94"/>
      <c r="B988" s="95"/>
      <c r="F988" s="92"/>
    </row>
    <row r="989">
      <c r="A989" s="94"/>
      <c r="B989" s="95"/>
      <c r="F989" s="92"/>
    </row>
    <row r="990">
      <c r="A990" s="94"/>
      <c r="B990" s="95"/>
      <c r="F990" s="92"/>
    </row>
    <row r="991">
      <c r="A991" s="94"/>
      <c r="B991" s="95"/>
      <c r="F991" s="92"/>
    </row>
    <row r="992">
      <c r="A992" s="94"/>
      <c r="B992" s="95"/>
      <c r="F992" s="92"/>
    </row>
    <row r="993">
      <c r="A993" s="94"/>
      <c r="B993" s="95"/>
      <c r="F993" s="92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43"/>
    <col customWidth="1" min="2" max="2" width="19.86"/>
    <col customWidth="1" min="3" max="3" width="22.57"/>
    <col customWidth="1" min="4" max="4" width="20.14"/>
    <col customWidth="1" min="5" max="6" width="21.14"/>
  </cols>
  <sheetData>
    <row r="1">
      <c r="A1" s="1"/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>
      <c r="A2" s="4" t="s">
        <v>8</v>
      </c>
      <c r="B2" s="5">
        <f>SUM(C2:F2)</f>
        <v>1061</v>
      </c>
      <c r="C2" s="6">
        <f t="shared" ref="C2:F2" si="1">SUM(C4,C7)</f>
        <v>418</v>
      </c>
      <c r="D2" s="6">
        <f t="shared" si="1"/>
        <v>195</v>
      </c>
      <c r="E2" s="6">
        <f t="shared" si="1"/>
        <v>152</v>
      </c>
      <c r="F2" s="7">
        <f t="shared" si="1"/>
        <v>296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>
      <c r="A3" s="8" t="s">
        <v>9</v>
      </c>
      <c r="B3" s="9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>
      <c r="A4" s="12" t="s">
        <v>10</v>
      </c>
      <c r="B4" s="13">
        <f>SUM(C4:F4)</f>
        <v>480</v>
      </c>
      <c r="C4" s="14">
        <v>57.0</v>
      </c>
      <c r="D4" s="14">
        <v>85.0</v>
      </c>
      <c r="E4" s="14">
        <v>67.0</v>
      </c>
      <c r="F4" s="101">
        <v>271.0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hidden="1">
      <c r="A5" s="12"/>
      <c r="B5" s="16">
        <f t="shared" ref="B5:F5" si="2">DIVIDE(B4,B2)</f>
        <v>0.452403393</v>
      </c>
      <c r="C5" s="16">
        <f t="shared" si="2"/>
        <v>0.1363636364</v>
      </c>
      <c r="D5" s="16">
        <f t="shared" si="2"/>
        <v>0.4358974359</v>
      </c>
      <c r="E5" s="16">
        <f t="shared" si="2"/>
        <v>0.4407894737</v>
      </c>
      <c r="F5" s="17">
        <f t="shared" si="2"/>
        <v>0.9155405405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>
      <c r="A6" s="12"/>
      <c r="B6" s="18">
        <f>IFERROR(__xludf.DUMMYFUNCTION("TO_PERCENT(B5)"),0.4524033930254477)</f>
        <v>0.452403393</v>
      </c>
      <c r="C6" s="18">
        <f>IFERROR(__xludf.DUMMYFUNCTION("TO_PERCENT(C5)"),0.13636363636363635)</f>
        <v>0.1363636364</v>
      </c>
      <c r="D6" s="18">
        <f>IFERROR(__xludf.DUMMYFUNCTION("TO_PERCENT(D5)"),0.4358974358974359)</f>
        <v>0.4358974359</v>
      </c>
      <c r="E6" s="18">
        <f>IFERROR(__xludf.DUMMYFUNCTION("TO_PERCENT(E5)"),0.4407894736842105)</f>
        <v>0.4407894737</v>
      </c>
      <c r="F6" s="19">
        <f>IFERROR(__xludf.DUMMYFUNCTION("TO_PERCENT(F5)"),0.9155405405405406)</f>
        <v>0.9155405405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>
      <c r="A7" s="12" t="s">
        <v>11</v>
      </c>
      <c r="B7" s="13">
        <f>SUM(C7:F7)</f>
        <v>581</v>
      </c>
      <c r="C7" s="14">
        <v>361.0</v>
      </c>
      <c r="D7" s="20">
        <v>110.0</v>
      </c>
      <c r="E7" s="14">
        <v>85.0</v>
      </c>
      <c r="F7" s="101">
        <v>25.0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idden="1">
      <c r="A8" s="12"/>
      <c r="B8" s="16">
        <f t="shared" ref="B8:F8" si="3">DIVIDE(B7,B2)</f>
        <v>0.547596607</v>
      </c>
      <c r="C8" s="16">
        <f t="shared" si="3"/>
        <v>0.8636363636</v>
      </c>
      <c r="D8" s="16">
        <f t="shared" si="3"/>
        <v>0.5641025641</v>
      </c>
      <c r="E8" s="16">
        <f t="shared" si="3"/>
        <v>0.5592105263</v>
      </c>
      <c r="F8" s="17">
        <f t="shared" si="3"/>
        <v>0.08445945946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>
      <c r="A9" s="12"/>
      <c r="B9" s="18">
        <f>IFERROR(__xludf.DUMMYFUNCTION("TO_PERCENT(B8)"),0.5475966069745523)</f>
        <v>0.547596607</v>
      </c>
      <c r="C9" s="18">
        <f>IFERROR(__xludf.DUMMYFUNCTION("TO_PERCENT(C8)"),0.8636363636363636)</f>
        <v>0.8636363636</v>
      </c>
      <c r="D9" s="18">
        <f>IFERROR(__xludf.DUMMYFUNCTION("TO_PERCENT(D8)"),0.5641025641025641)</f>
        <v>0.5641025641</v>
      </c>
      <c r="E9" s="18">
        <f>IFERROR(__xludf.DUMMYFUNCTION("TO_PERCENT(E8)"),0.5592105263157895)</f>
        <v>0.5592105263</v>
      </c>
      <c r="F9" s="19">
        <f>IFERROR(__xludf.DUMMYFUNCTION("TO_PERCENT(F8)"),0.08445945945945946)</f>
        <v>0.08445945946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>
      <c r="A10" s="21" t="s">
        <v>12</v>
      </c>
      <c r="B10" s="22"/>
      <c r="C10" s="23"/>
      <c r="D10" s="23"/>
      <c r="E10" s="23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>
      <c r="A11" s="21">
        <v>4.0</v>
      </c>
      <c r="B11" s="25">
        <f t="shared" ref="B11:B17" si="4">SUM(C11:F11)</f>
        <v>7</v>
      </c>
      <c r="C11" s="26">
        <v>3.0</v>
      </c>
      <c r="D11" s="26"/>
      <c r="E11" s="26"/>
      <c r="F11" s="102">
        <v>4.0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>
      <c r="A12" s="21">
        <v>5.0</v>
      </c>
      <c r="B12" s="25">
        <f t="shared" si="4"/>
        <v>84</v>
      </c>
      <c r="C12" s="26">
        <v>27.0</v>
      </c>
      <c r="D12" s="26">
        <v>4.0</v>
      </c>
      <c r="E12" s="26">
        <v>1.0</v>
      </c>
      <c r="F12" s="102">
        <v>52.0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>
      <c r="A13" s="21">
        <v>6.0</v>
      </c>
      <c r="B13" s="25">
        <f t="shared" si="4"/>
        <v>260</v>
      </c>
      <c r="C13" s="26">
        <v>177.0</v>
      </c>
      <c r="D13" s="26">
        <v>11.0</v>
      </c>
      <c r="E13" s="26">
        <v>1.0</v>
      </c>
      <c r="F13" s="102">
        <v>71.0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>
      <c r="A14" s="21">
        <v>7.0</v>
      </c>
      <c r="B14" s="25">
        <f t="shared" si="4"/>
        <v>487</v>
      </c>
      <c r="C14" s="26">
        <v>155.0</v>
      </c>
      <c r="D14" s="26">
        <v>135.0</v>
      </c>
      <c r="E14" s="26">
        <v>70.0</v>
      </c>
      <c r="F14" s="102">
        <v>127.0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>
      <c r="A15" s="21">
        <v>8.0</v>
      </c>
      <c r="B15" s="25">
        <f t="shared" si="4"/>
        <v>164</v>
      </c>
      <c r="C15" s="26">
        <v>44.0</v>
      </c>
      <c r="D15" s="26">
        <v>44.0</v>
      </c>
      <c r="E15" s="26">
        <v>55.0</v>
      </c>
      <c r="F15" s="102">
        <v>21.0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>
      <c r="A16" s="21">
        <v>9.0</v>
      </c>
      <c r="B16" s="25">
        <f t="shared" si="4"/>
        <v>56</v>
      </c>
      <c r="C16" s="26">
        <v>12.0</v>
      </c>
      <c r="D16" s="26">
        <v>1.0</v>
      </c>
      <c r="E16" s="26">
        <v>22.0</v>
      </c>
      <c r="F16" s="102">
        <v>21.0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>
      <c r="A17" s="21">
        <v>10.0</v>
      </c>
      <c r="B17" s="25">
        <f t="shared" si="4"/>
        <v>3</v>
      </c>
      <c r="C17" s="26"/>
      <c r="D17" s="26"/>
      <c r="E17" s="26">
        <v>3.0</v>
      </c>
      <c r="F17" s="10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>
      <c r="A18" s="31" t="s">
        <v>13</v>
      </c>
      <c r="B18" s="32"/>
      <c r="C18" s="33"/>
      <c r="D18" s="33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>
      <c r="A19" s="35" t="s">
        <v>14</v>
      </c>
      <c r="B19" s="32">
        <f t="shared" ref="B19:B27" si="5">SUM(C19:H19)</f>
        <v>309</v>
      </c>
      <c r="C19" s="36">
        <v>140.0</v>
      </c>
      <c r="D19" s="36">
        <v>65.0</v>
      </c>
      <c r="E19" s="36">
        <v>33.0</v>
      </c>
      <c r="F19" s="103">
        <v>71.0</v>
      </c>
      <c r="G19" s="36"/>
      <c r="H19" s="36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>
      <c r="A20" s="35" t="s">
        <v>15</v>
      </c>
      <c r="B20" s="32">
        <f t="shared" si="5"/>
        <v>308</v>
      </c>
      <c r="C20" s="36">
        <v>131.0</v>
      </c>
      <c r="D20" s="36">
        <v>73.0</v>
      </c>
      <c r="E20" s="36">
        <v>28.0</v>
      </c>
      <c r="F20" s="103">
        <v>76.0</v>
      </c>
      <c r="G20" s="36"/>
      <c r="H20" s="36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>
      <c r="A21" s="35" t="s">
        <v>16</v>
      </c>
      <c r="B21" s="32">
        <f t="shared" si="5"/>
        <v>214</v>
      </c>
      <c r="C21" s="36">
        <v>74.0</v>
      </c>
      <c r="D21" s="36">
        <v>30.0</v>
      </c>
      <c r="E21" s="36">
        <v>54.0</v>
      </c>
      <c r="F21" s="103">
        <v>56.0</v>
      </c>
      <c r="G21" s="36"/>
      <c r="H21" s="36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>
      <c r="A22" s="38" t="s">
        <v>17</v>
      </c>
      <c r="B22" s="32">
        <f t="shared" si="5"/>
        <v>124</v>
      </c>
      <c r="C22" s="36">
        <v>47.0</v>
      </c>
      <c r="D22" s="36">
        <v>18.0</v>
      </c>
      <c r="E22" s="36">
        <v>10.0</v>
      </c>
      <c r="F22" s="103">
        <v>49.0</v>
      </c>
      <c r="G22" s="40"/>
      <c r="H22" s="40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>
      <c r="A23" s="41" t="s">
        <v>18</v>
      </c>
      <c r="B23" s="32">
        <f t="shared" si="5"/>
        <v>42</v>
      </c>
      <c r="C23" s="36">
        <v>22.0</v>
      </c>
      <c r="D23" s="36">
        <v>5.0</v>
      </c>
      <c r="E23" s="36">
        <v>10.0</v>
      </c>
      <c r="F23" s="103">
        <v>5.0</v>
      </c>
      <c r="G23" s="36"/>
      <c r="H23" s="36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>
      <c r="A24" s="41" t="s">
        <v>19</v>
      </c>
      <c r="B24" s="32">
        <f t="shared" si="5"/>
        <v>26</v>
      </c>
      <c r="C24" s="36"/>
      <c r="D24" s="36"/>
      <c r="E24" s="36">
        <v>7.0</v>
      </c>
      <c r="F24" s="103">
        <v>19.0</v>
      </c>
      <c r="G24" s="36"/>
      <c r="H24" s="36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>
      <c r="A25" s="38" t="s">
        <v>20</v>
      </c>
      <c r="B25" s="32">
        <f t="shared" si="5"/>
        <v>24</v>
      </c>
      <c r="C25" s="36">
        <v>2.0</v>
      </c>
      <c r="D25" s="36">
        <v>2.0</v>
      </c>
      <c r="E25" s="36">
        <v>9.0</v>
      </c>
      <c r="F25" s="103">
        <v>11.0</v>
      </c>
      <c r="G25" s="36"/>
      <c r="H25" s="36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>
      <c r="A26" s="41" t="s">
        <v>21</v>
      </c>
      <c r="B26" s="32">
        <f t="shared" si="5"/>
        <v>13</v>
      </c>
      <c r="C26" s="36">
        <v>2.0</v>
      </c>
      <c r="D26" s="36">
        <v>2.0</v>
      </c>
      <c r="E26" s="36">
        <v>1.0</v>
      </c>
      <c r="F26" s="103">
        <v>8.0</v>
      </c>
      <c r="G26" s="36"/>
      <c r="H26" s="36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>
      <c r="A27" s="41" t="s">
        <v>22</v>
      </c>
      <c r="B27" s="32">
        <f t="shared" si="5"/>
        <v>1</v>
      </c>
      <c r="C27" s="36"/>
      <c r="D27" s="36"/>
      <c r="E27" s="36"/>
      <c r="F27" s="103">
        <v>1.0</v>
      </c>
      <c r="G27" s="36"/>
      <c r="H27" s="36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>
      <c r="A28" s="43" t="s">
        <v>23</v>
      </c>
      <c r="B28" s="44"/>
      <c r="C28" s="45"/>
      <c r="D28" s="45"/>
      <c r="E28" s="45"/>
      <c r="F28" s="10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>
      <c r="A29" s="48" t="s">
        <v>24</v>
      </c>
      <c r="B29" s="49">
        <f t="shared" ref="B29:B30" si="6">SUM(C29:F29)</f>
        <v>725</v>
      </c>
      <c r="C29" s="47">
        <v>305.0</v>
      </c>
      <c r="D29" s="47">
        <v>130.0</v>
      </c>
      <c r="E29" s="47">
        <v>56.0</v>
      </c>
      <c r="F29" s="105">
        <v>234.0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>
      <c r="A30" s="48" t="s">
        <v>25</v>
      </c>
      <c r="B30" s="49">
        <f t="shared" si="6"/>
        <v>256</v>
      </c>
      <c r="C30" s="47">
        <v>33.0</v>
      </c>
      <c r="D30" s="47">
        <v>65.0</v>
      </c>
      <c r="E30" s="47">
        <v>96.0</v>
      </c>
      <c r="F30" s="105">
        <v>62.0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>
      <c r="A31" s="51" t="s">
        <v>26</v>
      </c>
      <c r="B31" s="52"/>
      <c r="C31" s="53">
        <f t="shared" ref="C31:F31" si="7">SUM(C32:C34)</f>
        <v>418</v>
      </c>
      <c r="D31" s="53">
        <f t="shared" si="7"/>
        <v>195</v>
      </c>
      <c r="E31" s="53">
        <f t="shared" si="7"/>
        <v>152</v>
      </c>
      <c r="F31" s="53">
        <f t="shared" si="7"/>
        <v>296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>
      <c r="A32" s="55" t="s">
        <v>27</v>
      </c>
      <c r="B32" s="56">
        <f t="shared" ref="B32:B34" si="8">SUM(C32:F32)</f>
        <v>50</v>
      </c>
      <c r="C32" s="57">
        <v>2.0</v>
      </c>
      <c r="D32" s="57">
        <v>2.0</v>
      </c>
      <c r="E32" s="57">
        <v>16.0</v>
      </c>
      <c r="F32" s="106">
        <v>30.0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>
      <c r="A33" s="55" t="s">
        <v>28</v>
      </c>
      <c r="B33" s="56">
        <f t="shared" si="8"/>
        <v>647</v>
      </c>
      <c r="C33" s="57">
        <v>261.0</v>
      </c>
      <c r="D33" s="57">
        <v>113.0</v>
      </c>
      <c r="E33" s="57">
        <v>97.0</v>
      </c>
      <c r="F33" s="106">
        <v>176.0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>
      <c r="A34" s="55" t="s">
        <v>29</v>
      </c>
      <c r="B34" s="56">
        <f t="shared" si="8"/>
        <v>364</v>
      </c>
      <c r="C34" s="57">
        <v>155.0</v>
      </c>
      <c r="D34" s="57">
        <v>80.0</v>
      </c>
      <c r="E34" s="57">
        <v>39.0</v>
      </c>
      <c r="F34" s="106">
        <v>90.0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>
      <c r="A35" s="59" t="s">
        <v>30</v>
      </c>
      <c r="B35" s="60"/>
      <c r="C35" s="61"/>
      <c r="D35" s="61"/>
      <c r="E35" s="61"/>
      <c r="F35" s="62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</row>
    <row r="36">
      <c r="A36" s="63" t="s">
        <v>31</v>
      </c>
      <c r="B36" s="64">
        <f t="shared" ref="B36:B41" si="9">SUM(C36:F36)</f>
        <v>350</v>
      </c>
      <c r="C36" s="65">
        <v>113.0</v>
      </c>
      <c r="D36" s="65">
        <v>65.0</v>
      </c>
      <c r="E36" s="65">
        <v>28.0</v>
      </c>
      <c r="F36" s="67">
        <v>144.0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</row>
    <row r="37">
      <c r="A37" s="63" t="s">
        <v>32</v>
      </c>
      <c r="B37" s="64">
        <f t="shared" si="9"/>
        <v>405</v>
      </c>
      <c r="C37" s="65">
        <v>136.0</v>
      </c>
      <c r="D37" s="65">
        <v>66.0</v>
      </c>
      <c r="E37" s="65">
        <v>101.0</v>
      </c>
      <c r="F37" s="67">
        <v>102.0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</row>
    <row r="38" hidden="1">
      <c r="A38" s="68" t="s">
        <v>33</v>
      </c>
      <c r="B38" s="64">
        <f t="shared" si="9"/>
        <v>213</v>
      </c>
      <c r="C38" s="65">
        <v>113.0</v>
      </c>
      <c r="D38" s="65">
        <v>63.0</v>
      </c>
      <c r="E38" s="65">
        <v>23.0</v>
      </c>
      <c r="F38" s="67">
        <v>14.0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</row>
    <row r="39" hidden="1">
      <c r="A39" s="68" t="s">
        <v>34</v>
      </c>
      <c r="B39" s="64">
        <f t="shared" si="9"/>
        <v>37</v>
      </c>
      <c r="C39" s="65">
        <v>1.0</v>
      </c>
      <c r="D39" s="65">
        <v>1.0</v>
      </c>
      <c r="E39" s="65"/>
      <c r="F39" s="67">
        <v>35.0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</row>
    <row r="40">
      <c r="A40" s="63" t="s">
        <v>35</v>
      </c>
      <c r="B40" s="64">
        <f t="shared" si="9"/>
        <v>250</v>
      </c>
      <c r="C40" s="65">
        <f t="shared" ref="C40:F40" si="10">SUM(C38:C39)</f>
        <v>114</v>
      </c>
      <c r="D40" s="65">
        <f t="shared" si="10"/>
        <v>64</v>
      </c>
      <c r="E40" s="65">
        <f t="shared" si="10"/>
        <v>23</v>
      </c>
      <c r="F40" s="70">
        <f t="shared" si="10"/>
        <v>49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</row>
    <row r="41">
      <c r="A41" s="63" t="s">
        <v>36</v>
      </c>
      <c r="B41" s="64">
        <f t="shared" si="9"/>
        <v>56</v>
      </c>
      <c r="C41" s="65">
        <v>55.0</v>
      </c>
      <c r="D41" s="65"/>
      <c r="E41" s="65"/>
      <c r="F41" s="67">
        <v>1.0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</row>
    <row r="42">
      <c r="A42" s="71" t="s">
        <v>37</v>
      </c>
      <c r="B42" s="72"/>
      <c r="C42" s="73"/>
      <c r="D42" s="73"/>
      <c r="E42" s="73"/>
      <c r="F42" s="74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</row>
    <row r="43">
      <c r="A43" s="75" t="s">
        <v>38</v>
      </c>
      <c r="B43" s="76">
        <f t="shared" ref="B43:B46" si="11">AVERAGE(C43:F43)</f>
        <v>167.5952187</v>
      </c>
      <c r="C43" s="77">
        <v>144.261961722488</v>
      </c>
      <c r="D43" s="77">
        <v>144.933333333333</v>
      </c>
      <c r="E43" s="77">
        <v>163.671052631578</v>
      </c>
      <c r="F43" s="78">
        <v>217.514527027027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</row>
    <row r="44">
      <c r="A44" s="75" t="s">
        <v>39</v>
      </c>
      <c r="B44" s="76">
        <f t="shared" si="11"/>
        <v>129.775</v>
      </c>
      <c r="C44" s="77">
        <v>129.0</v>
      </c>
      <c r="D44" s="77">
        <v>129.0</v>
      </c>
      <c r="E44" s="77">
        <v>129.0</v>
      </c>
      <c r="F44" s="78">
        <v>132.1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</row>
    <row r="45">
      <c r="A45" s="75" t="s">
        <v>40</v>
      </c>
      <c r="B45" s="76">
        <f t="shared" si="11"/>
        <v>551.15</v>
      </c>
      <c r="C45" s="77">
        <v>535.1</v>
      </c>
      <c r="D45" s="77">
        <v>535.3</v>
      </c>
      <c r="E45" s="77">
        <v>535.8</v>
      </c>
      <c r="F45" s="78">
        <v>598.4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</row>
    <row r="46">
      <c r="A46" s="75" t="s">
        <v>41</v>
      </c>
      <c r="B46" s="76">
        <f t="shared" si="11"/>
        <v>2.25</v>
      </c>
      <c r="C46" s="77">
        <v>2.3</v>
      </c>
      <c r="D46" s="77">
        <v>0.0</v>
      </c>
      <c r="E46" s="77">
        <v>4.4</v>
      </c>
      <c r="F46" s="78">
        <v>2.3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</row>
    <row r="47">
      <c r="A47" s="79" t="s">
        <v>42</v>
      </c>
      <c r="B47" s="80"/>
      <c r="C47" s="81"/>
      <c r="D47" s="81"/>
      <c r="E47" s="81"/>
      <c r="F47" s="84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>
      <c r="A48" s="98"/>
      <c r="B48" s="99"/>
      <c r="C48" s="91" t="s">
        <v>277</v>
      </c>
      <c r="D48" s="87" t="s">
        <v>237</v>
      </c>
      <c r="E48" s="87" t="s">
        <v>238</v>
      </c>
      <c r="F48" s="87" t="s">
        <v>240</v>
      </c>
    </row>
    <row r="49">
      <c r="A49" s="98"/>
      <c r="B49" s="99"/>
      <c r="C49" s="91" t="s">
        <v>278</v>
      </c>
      <c r="D49" s="87"/>
      <c r="E49" s="87"/>
      <c r="F49" s="87" t="s">
        <v>276</v>
      </c>
    </row>
    <row r="50">
      <c r="A50" s="98"/>
      <c r="B50" s="99"/>
      <c r="C50" s="91" t="s">
        <v>279</v>
      </c>
      <c r="D50" s="91"/>
      <c r="E50" s="87"/>
      <c r="F50" s="87" t="s">
        <v>242</v>
      </c>
    </row>
    <row r="51">
      <c r="A51" s="98"/>
      <c r="B51" s="99"/>
      <c r="C51" s="91" t="s">
        <v>280</v>
      </c>
      <c r="D51" s="87"/>
      <c r="E51" s="87"/>
      <c r="F51" s="87" t="s">
        <v>244</v>
      </c>
    </row>
    <row r="52">
      <c r="A52" s="98"/>
      <c r="B52" s="99"/>
      <c r="C52" s="91" t="s">
        <v>281</v>
      </c>
      <c r="D52" s="91"/>
      <c r="E52" s="87"/>
      <c r="F52" s="87" t="s">
        <v>78</v>
      </c>
    </row>
    <row r="53">
      <c r="A53" s="98"/>
      <c r="B53" s="99"/>
      <c r="C53" s="91" t="s">
        <v>282</v>
      </c>
      <c r="D53" s="87"/>
      <c r="E53" s="91"/>
      <c r="F53" s="87" t="s">
        <v>246</v>
      </c>
    </row>
    <row r="54">
      <c r="A54" s="98"/>
      <c r="B54" s="99"/>
      <c r="C54" s="91" t="s">
        <v>283</v>
      </c>
      <c r="D54" s="87"/>
      <c r="E54" s="87"/>
      <c r="F54" s="87" t="s">
        <v>247</v>
      </c>
    </row>
    <row r="55">
      <c r="A55" s="89"/>
      <c r="B55" s="90"/>
      <c r="C55" s="91" t="s">
        <v>284</v>
      </c>
      <c r="D55" s="87"/>
      <c r="E55" s="91"/>
      <c r="F55" s="87" t="s">
        <v>70</v>
      </c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</row>
    <row r="56">
      <c r="A56" s="92"/>
      <c r="B56" s="90"/>
      <c r="C56" s="91" t="s">
        <v>285</v>
      </c>
      <c r="D56" s="87"/>
      <c r="E56" s="87"/>
      <c r="F56" s="87" t="s">
        <v>249</v>
      </c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</row>
    <row r="57">
      <c r="A57" s="92"/>
      <c r="B57" s="90"/>
      <c r="C57" s="91" t="s">
        <v>286</v>
      </c>
      <c r="D57" s="87"/>
      <c r="E57" s="87"/>
      <c r="F57" s="87" t="s">
        <v>251</v>
      </c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</row>
    <row r="58">
      <c r="A58" s="92"/>
      <c r="B58" s="90"/>
      <c r="C58" s="87" t="s">
        <v>287</v>
      </c>
      <c r="D58" s="91"/>
      <c r="E58" s="87"/>
      <c r="F58" s="87" t="s">
        <v>253</v>
      </c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</row>
    <row r="59">
      <c r="A59" s="92"/>
      <c r="B59" s="90"/>
      <c r="C59" s="86" t="s">
        <v>288</v>
      </c>
      <c r="F59" s="87" t="s">
        <v>255</v>
      </c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</row>
    <row r="60">
      <c r="A60" s="92"/>
      <c r="B60" s="90"/>
      <c r="C60" s="86" t="s">
        <v>289</v>
      </c>
      <c r="F60" s="87" t="s">
        <v>259</v>
      </c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</row>
    <row r="61">
      <c r="A61" s="92"/>
      <c r="B61" s="90"/>
      <c r="C61" s="86" t="s">
        <v>290</v>
      </c>
      <c r="F61" s="87" t="s">
        <v>257</v>
      </c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</row>
    <row r="62">
      <c r="A62" s="92"/>
      <c r="B62" s="90"/>
      <c r="C62" s="86" t="s">
        <v>291</v>
      </c>
      <c r="F62" s="87" t="s">
        <v>261</v>
      </c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</row>
    <row r="63">
      <c r="A63" s="92"/>
      <c r="B63" s="90"/>
      <c r="C63" s="91" t="s">
        <v>292</v>
      </c>
      <c r="D63" s="91"/>
      <c r="E63" s="91"/>
      <c r="F63" s="87" t="s">
        <v>263</v>
      </c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</row>
    <row r="64">
      <c r="A64" s="92"/>
      <c r="B64" s="90"/>
      <c r="C64" s="91" t="s">
        <v>293</v>
      </c>
      <c r="D64" s="91"/>
      <c r="E64" s="91"/>
      <c r="F64" s="87" t="s">
        <v>267</v>
      </c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</row>
    <row r="65">
      <c r="A65" s="92"/>
      <c r="B65" s="90"/>
      <c r="C65" s="91" t="s">
        <v>294</v>
      </c>
      <c r="D65" s="87"/>
      <c r="E65" s="87"/>
      <c r="F65" s="87" t="s">
        <v>265</v>
      </c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</row>
    <row r="66">
      <c r="A66" s="92"/>
      <c r="B66" s="90"/>
      <c r="C66" s="91" t="s">
        <v>295</v>
      </c>
      <c r="D66" s="87"/>
      <c r="E66" s="87"/>
      <c r="F66" s="87" t="s">
        <v>269</v>
      </c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</row>
    <row r="67">
      <c r="A67" s="92"/>
      <c r="B67" s="90"/>
      <c r="C67" s="91" t="s">
        <v>296</v>
      </c>
      <c r="D67" s="91"/>
      <c r="E67" s="87"/>
      <c r="F67" s="87" t="s">
        <v>271</v>
      </c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</row>
    <row r="68">
      <c r="A68" s="92"/>
      <c r="B68" s="90"/>
      <c r="C68" s="91" t="s">
        <v>297</v>
      </c>
      <c r="D68" s="87"/>
      <c r="E68" s="87"/>
      <c r="F68" s="87" t="s">
        <v>275</v>
      </c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</row>
    <row r="69">
      <c r="A69" s="92"/>
      <c r="B69" s="90"/>
      <c r="C69" s="91" t="s">
        <v>298</v>
      </c>
      <c r="D69" s="91"/>
      <c r="E69" s="87"/>
      <c r="F69" s="87" t="s">
        <v>273</v>
      </c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</row>
    <row r="70">
      <c r="A70" s="92"/>
      <c r="B70" s="90"/>
      <c r="C70" s="91"/>
      <c r="D70" s="87"/>
      <c r="E70" s="91"/>
      <c r="F70" s="88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</row>
    <row r="71">
      <c r="A71" s="92"/>
      <c r="B71" s="90"/>
      <c r="C71" s="91"/>
      <c r="D71" s="87"/>
      <c r="E71" s="87"/>
      <c r="F71" s="88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</row>
    <row r="72">
      <c r="A72" s="92"/>
      <c r="B72" s="90"/>
      <c r="C72" s="91"/>
      <c r="D72" s="87"/>
      <c r="E72" s="91"/>
      <c r="F72" s="88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</row>
    <row r="73">
      <c r="A73" s="92"/>
      <c r="B73" s="90"/>
      <c r="C73" s="91"/>
      <c r="D73" s="92"/>
      <c r="E73" s="87"/>
      <c r="F73" s="88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</row>
    <row r="74">
      <c r="A74" s="92"/>
      <c r="B74" s="90"/>
      <c r="C74" s="91"/>
      <c r="D74" s="92"/>
      <c r="E74" s="87"/>
      <c r="F74" s="88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</row>
    <row r="75">
      <c r="A75" s="92"/>
      <c r="B75" s="90"/>
      <c r="C75" s="87"/>
      <c r="D75" s="93"/>
      <c r="E75" s="87"/>
      <c r="F75" s="88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</row>
    <row r="76">
      <c r="A76" s="94"/>
      <c r="B76" s="95"/>
      <c r="F76" s="92"/>
    </row>
    <row r="77">
      <c r="A77" s="94"/>
      <c r="B77" s="95"/>
      <c r="F77" s="92"/>
    </row>
    <row r="78">
      <c r="A78" s="94"/>
      <c r="B78" s="95"/>
      <c r="F78" s="92"/>
    </row>
    <row r="79">
      <c r="A79" s="94"/>
      <c r="B79" s="95"/>
      <c r="F79" s="92"/>
    </row>
    <row r="80">
      <c r="A80" s="94"/>
      <c r="B80" s="95"/>
      <c r="F80" s="92"/>
    </row>
    <row r="81">
      <c r="A81" s="94"/>
      <c r="B81" s="95"/>
      <c r="F81" s="92"/>
    </row>
    <row r="82">
      <c r="A82" s="94"/>
      <c r="B82" s="95"/>
      <c r="F82" s="92"/>
    </row>
    <row r="83">
      <c r="A83" s="94"/>
      <c r="B83" s="95"/>
      <c r="F83" s="92"/>
    </row>
    <row r="84">
      <c r="A84" s="94"/>
      <c r="B84" s="95"/>
      <c r="F84" s="92"/>
    </row>
    <row r="85">
      <c r="A85" s="94"/>
      <c r="B85" s="95"/>
      <c r="F85" s="92"/>
    </row>
    <row r="86">
      <c r="A86" s="94"/>
      <c r="B86" s="95"/>
      <c r="F86" s="92"/>
    </row>
    <row r="87">
      <c r="A87" s="94"/>
      <c r="B87" s="95"/>
      <c r="F87" s="92"/>
    </row>
    <row r="88">
      <c r="A88" s="94"/>
      <c r="B88" s="95"/>
      <c r="F88" s="92"/>
    </row>
    <row r="89">
      <c r="A89" s="94"/>
      <c r="B89" s="95"/>
      <c r="F89" s="92"/>
    </row>
    <row r="90">
      <c r="A90" s="94"/>
      <c r="B90" s="95"/>
      <c r="F90" s="92"/>
    </row>
    <row r="91">
      <c r="A91" s="94"/>
      <c r="B91" s="95"/>
      <c r="F91" s="92"/>
    </row>
    <row r="92">
      <c r="A92" s="94"/>
      <c r="B92" s="95"/>
      <c r="F92" s="92"/>
    </row>
    <row r="93">
      <c r="A93" s="94"/>
      <c r="B93" s="95"/>
      <c r="F93" s="92"/>
    </row>
    <row r="94">
      <c r="A94" s="94"/>
      <c r="B94" s="95"/>
      <c r="F94" s="92"/>
    </row>
    <row r="95">
      <c r="A95" s="94"/>
      <c r="B95" s="95"/>
      <c r="F95" s="92"/>
    </row>
    <row r="96">
      <c r="A96" s="94"/>
      <c r="B96" s="95"/>
      <c r="F96" s="92"/>
    </row>
    <row r="97">
      <c r="A97" s="94"/>
      <c r="B97" s="95"/>
      <c r="F97" s="92"/>
    </row>
    <row r="98">
      <c r="A98" s="94"/>
      <c r="B98" s="95"/>
      <c r="F98" s="92"/>
    </row>
    <row r="99">
      <c r="A99" s="94"/>
      <c r="B99" s="95"/>
      <c r="F99" s="92"/>
    </row>
    <row r="100">
      <c r="A100" s="94"/>
      <c r="B100" s="95"/>
      <c r="F100" s="92"/>
    </row>
    <row r="101">
      <c r="A101" s="94"/>
      <c r="B101" s="95"/>
      <c r="F101" s="92"/>
    </row>
    <row r="102">
      <c r="A102" s="94"/>
      <c r="B102" s="95"/>
      <c r="F102" s="92"/>
    </row>
    <row r="103">
      <c r="A103" s="94"/>
      <c r="B103" s="95"/>
      <c r="F103" s="92"/>
    </row>
    <row r="104">
      <c r="A104" s="94"/>
      <c r="B104" s="95"/>
      <c r="F104" s="92"/>
    </row>
    <row r="105">
      <c r="A105" s="94"/>
      <c r="B105" s="95"/>
      <c r="F105" s="92"/>
    </row>
    <row r="106">
      <c r="A106" s="94"/>
      <c r="B106" s="95"/>
      <c r="F106" s="92"/>
    </row>
    <row r="107">
      <c r="A107" s="94"/>
      <c r="B107" s="95"/>
      <c r="F107" s="92"/>
    </row>
    <row r="108">
      <c r="A108" s="94"/>
      <c r="B108" s="95"/>
      <c r="F108" s="92"/>
    </row>
    <row r="109">
      <c r="A109" s="94"/>
      <c r="B109" s="95"/>
      <c r="F109" s="92"/>
    </row>
    <row r="110">
      <c r="A110" s="94"/>
      <c r="B110" s="95"/>
      <c r="F110" s="92"/>
    </row>
    <row r="111">
      <c r="A111" s="94"/>
      <c r="B111" s="95"/>
      <c r="F111" s="92"/>
    </row>
    <row r="112">
      <c r="A112" s="94"/>
      <c r="B112" s="95"/>
      <c r="F112" s="92"/>
    </row>
    <row r="113">
      <c r="A113" s="94"/>
      <c r="B113" s="95"/>
      <c r="F113" s="92"/>
    </row>
    <row r="114">
      <c r="A114" s="94"/>
      <c r="B114" s="95"/>
      <c r="F114" s="92"/>
    </row>
    <row r="115">
      <c r="A115" s="94"/>
      <c r="B115" s="95"/>
      <c r="F115" s="92"/>
    </row>
    <row r="116">
      <c r="A116" s="94"/>
      <c r="B116" s="95"/>
      <c r="F116" s="92"/>
    </row>
    <row r="117">
      <c r="A117" s="94"/>
      <c r="B117" s="95"/>
      <c r="F117" s="92"/>
    </row>
    <row r="118">
      <c r="A118" s="94"/>
      <c r="B118" s="95"/>
      <c r="F118" s="92"/>
    </row>
    <row r="119">
      <c r="A119" s="94"/>
      <c r="B119" s="95"/>
      <c r="F119" s="92"/>
    </row>
    <row r="120">
      <c r="A120" s="94"/>
      <c r="B120" s="95"/>
      <c r="F120" s="92"/>
    </row>
    <row r="121">
      <c r="A121" s="94"/>
      <c r="B121" s="95"/>
      <c r="F121" s="92"/>
    </row>
    <row r="122">
      <c r="A122" s="94"/>
      <c r="B122" s="95"/>
      <c r="F122" s="92"/>
    </row>
    <row r="123">
      <c r="A123" s="94"/>
      <c r="B123" s="95"/>
      <c r="F123" s="92"/>
    </row>
    <row r="124">
      <c r="A124" s="94"/>
      <c r="B124" s="95"/>
      <c r="F124" s="92"/>
    </row>
    <row r="125">
      <c r="A125" s="94"/>
      <c r="B125" s="95"/>
      <c r="F125" s="92"/>
    </row>
    <row r="126">
      <c r="A126" s="94"/>
      <c r="B126" s="95"/>
      <c r="F126" s="92"/>
    </row>
    <row r="127">
      <c r="A127" s="94"/>
      <c r="B127" s="95"/>
      <c r="F127" s="92"/>
    </row>
    <row r="128">
      <c r="A128" s="94"/>
      <c r="B128" s="95"/>
      <c r="F128" s="92"/>
    </row>
    <row r="129">
      <c r="A129" s="94"/>
      <c r="B129" s="95"/>
      <c r="F129" s="92"/>
    </row>
    <row r="130">
      <c r="A130" s="94"/>
      <c r="B130" s="95"/>
      <c r="F130" s="92"/>
    </row>
    <row r="131">
      <c r="A131" s="94"/>
      <c r="B131" s="95"/>
      <c r="F131" s="92"/>
    </row>
    <row r="132">
      <c r="A132" s="94"/>
      <c r="B132" s="95"/>
      <c r="F132" s="92"/>
    </row>
    <row r="133">
      <c r="A133" s="94"/>
      <c r="B133" s="95"/>
      <c r="F133" s="92"/>
    </row>
    <row r="134">
      <c r="A134" s="94"/>
      <c r="B134" s="95"/>
      <c r="F134" s="92"/>
    </row>
    <row r="135">
      <c r="A135" s="94"/>
      <c r="B135" s="95"/>
      <c r="F135" s="92"/>
    </row>
    <row r="136">
      <c r="A136" s="94"/>
      <c r="B136" s="95"/>
      <c r="F136" s="92"/>
    </row>
    <row r="137">
      <c r="A137" s="94"/>
      <c r="B137" s="95"/>
      <c r="F137" s="92"/>
    </row>
    <row r="138">
      <c r="A138" s="94"/>
      <c r="B138" s="95"/>
      <c r="F138" s="92"/>
    </row>
    <row r="139">
      <c r="A139" s="94"/>
      <c r="B139" s="95"/>
      <c r="F139" s="92"/>
    </row>
    <row r="140">
      <c r="A140" s="94"/>
      <c r="B140" s="95"/>
      <c r="F140" s="92"/>
    </row>
    <row r="141">
      <c r="A141" s="94"/>
      <c r="B141" s="95"/>
      <c r="F141" s="92"/>
    </row>
    <row r="142">
      <c r="A142" s="94"/>
      <c r="B142" s="95"/>
      <c r="F142" s="92"/>
    </row>
    <row r="143">
      <c r="A143" s="94"/>
      <c r="B143" s="95"/>
      <c r="F143" s="92"/>
    </row>
    <row r="144">
      <c r="A144" s="94"/>
      <c r="B144" s="95"/>
      <c r="F144" s="92"/>
    </row>
    <row r="145">
      <c r="A145" s="94"/>
      <c r="B145" s="95"/>
      <c r="F145" s="92"/>
    </row>
    <row r="146">
      <c r="A146" s="94"/>
      <c r="B146" s="95"/>
      <c r="F146" s="92"/>
    </row>
    <row r="147">
      <c r="A147" s="94"/>
      <c r="B147" s="95"/>
      <c r="F147" s="92"/>
    </row>
    <row r="148">
      <c r="A148" s="94"/>
      <c r="B148" s="95"/>
      <c r="F148" s="92"/>
    </row>
    <row r="149">
      <c r="A149" s="94"/>
      <c r="B149" s="95"/>
      <c r="F149" s="92"/>
    </row>
    <row r="150">
      <c r="A150" s="94"/>
      <c r="B150" s="95"/>
      <c r="F150" s="92"/>
    </row>
    <row r="151">
      <c r="A151" s="94"/>
      <c r="B151" s="95"/>
      <c r="F151" s="92"/>
    </row>
    <row r="152">
      <c r="A152" s="94"/>
      <c r="B152" s="95"/>
      <c r="F152" s="92"/>
    </row>
    <row r="153">
      <c r="A153" s="94"/>
      <c r="B153" s="95"/>
      <c r="F153" s="92"/>
    </row>
    <row r="154">
      <c r="A154" s="94"/>
      <c r="B154" s="95"/>
      <c r="F154" s="92"/>
    </row>
    <row r="155">
      <c r="A155" s="94"/>
      <c r="B155" s="95"/>
      <c r="F155" s="92"/>
    </row>
    <row r="156">
      <c r="A156" s="94"/>
      <c r="B156" s="95"/>
      <c r="F156" s="92"/>
    </row>
    <row r="157">
      <c r="A157" s="94"/>
      <c r="B157" s="95"/>
      <c r="F157" s="92"/>
    </row>
    <row r="158">
      <c r="A158" s="94"/>
      <c r="B158" s="95"/>
      <c r="F158" s="92"/>
    </row>
    <row r="159">
      <c r="A159" s="94"/>
      <c r="B159" s="95"/>
      <c r="F159" s="92"/>
    </row>
    <row r="160">
      <c r="A160" s="94"/>
      <c r="B160" s="95"/>
      <c r="F160" s="92"/>
    </row>
    <row r="161">
      <c r="A161" s="94"/>
      <c r="B161" s="95"/>
      <c r="F161" s="92"/>
    </row>
    <row r="162">
      <c r="A162" s="94"/>
      <c r="B162" s="95"/>
      <c r="F162" s="92"/>
    </row>
    <row r="163">
      <c r="A163" s="94"/>
      <c r="B163" s="95"/>
      <c r="F163" s="92"/>
    </row>
    <row r="164">
      <c r="A164" s="94"/>
      <c r="B164" s="95"/>
      <c r="F164" s="92"/>
    </row>
    <row r="165">
      <c r="A165" s="94"/>
      <c r="B165" s="95"/>
      <c r="F165" s="92"/>
    </row>
    <row r="166">
      <c r="A166" s="94"/>
      <c r="B166" s="95"/>
      <c r="F166" s="92"/>
    </row>
    <row r="167">
      <c r="A167" s="94"/>
      <c r="B167" s="95"/>
      <c r="F167" s="92"/>
    </row>
    <row r="168">
      <c r="A168" s="94"/>
      <c r="B168" s="95"/>
      <c r="F168" s="92"/>
    </row>
    <row r="169">
      <c r="A169" s="94"/>
      <c r="B169" s="95"/>
      <c r="F169" s="92"/>
    </row>
    <row r="170">
      <c r="A170" s="94"/>
      <c r="B170" s="95"/>
      <c r="F170" s="92"/>
    </row>
    <row r="171">
      <c r="A171" s="94"/>
      <c r="B171" s="95"/>
      <c r="F171" s="92"/>
    </row>
    <row r="172">
      <c r="A172" s="94"/>
      <c r="B172" s="95"/>
      <c r="F172" s="92"/>
    </row>
    <row r="173">
      <c r="A173" s="94"/>
      <c r="B173" s="95"/>
      <c r="F173" s="92"/>
    </row>
    <row r="174">
      <c r="A174" s="94"/>
      <c r="B174" s="95"/>
      <c r="F174" s="92"/>
    </row>
    <row r="175">
      <c r="A175" s="94"/>
      <c r="B175" s="95"/>
      <c r="F175" s="92"/>
    </row>
    <row r="176">
      <c r="A176" s="94"/>
      <c r="B176" s="95"/>
      <c r="F176" s="92"/>
    </row>
    <row r="177">
      <c r="A177" s="94"/>
      <c r="B177" s="95"/>
      <c r="F177" s="92"/>
    </row>
    <row r="178">
      <c r="A178" s="94"/>
      <c r="B178" s="95"/>
      <c r="F178" s="92"/>
    </row>
    <row r="179">
      <c r="A179" s="94"/>
      <c r="B179" s="95"/>
      <c r="F179" s="92"/>
    </row>
    <row r="180">
      <c r="A180" s="94"/>
      <c r="B180" s="95"/>
      <c r="F180" s="92"/>
    </row>
    <row r="181">
      <c r="A181" s="94"/>
      <c r="B181" s="95"/>
      <c r="F181" s="92"/>
    </row>
    <row r="182">
      <c r="A182" s="94"/>
      <c r="B182" s="95"/>
      <c r="F182" s="92"/>
    </row>
    <row r="183">
      <c r="A183" s="94"/>
      <c r="B183" s="95"/>
      <c r="F183" s="92"/>
    </row>
    <row r="184">
      <c r="A184" s="94"/>
      <c r="B184" s="95"/>
      <c r="F184" s="92"/>
    </row>
    <row r="185">
      <c r="A185" s="94"/>
      <c r="B185" s="95"/>
      <c r="F185" s="92"/>
    </row>
    <row r="186">
      <c r="A186" s="94"/>
      <c r="B186" s="95"/>
      <c r="F186" s="92"/>
    </row>
    <row r="187">
      <c r="A187" s="94"/>
      <c r="B187" s="95"/>
      <c r="F187" s="92"/>
    </row>
    <row r="188">
      <c r="A188" s="94"/>
      <c r="B188" s="95"/>
      <c r="F188" s="92"/>
    </row>
    <row r="189">
      <c r="A189" s="94"/>
      <c r="B189" s="95"/>
      <c r="F189" s="92"/>
    </row>
    <row r="190">
      <c r="A190" s="94"/>
      <c r="B190" s="95"/>
      <c r="F190" s="92"/>
    </row>
    <row r="191">
      <c r="A191" s="94"/>
      <c r="B191" s="95"/>
      <c r="F191" s="92"/>
    </row>
    <row r="192">
      <c r="A192" s="94"/>
      <c r="B192" s="95"/>
      <c r="F192" s="92"/>
    </row>
    <row r="193">
      <c r="A193" s="94"/>
      <c r="B193" s="95"/>
      <c r="F193" s="92"/>
    </row>
    <row r="194">
      <c r="A194" s="94"/>
      <c r="B194" s="95"/>
      <c r="F194" s="92"/>
    </row>
    <row r="195">
      <c r="A195" s="94"/>
      <c r="B195" s="95"/>
      <c r="F195" s="92"/>
    </row>
    <row r="196">
      <c r="A196" s="94"/>
      <c r="B196" s="95"/>
      <c r="F196" s="92"/>
    </row>
    <row r="197">
      <c r="A197" s="94"/>
      <c r="B197" s="95"/>
      <c r="F197" s="92"/>
    </row>
    <row r="198">
      <c r="A198" s="94"/>
      <c r="B198" s="95"/>
      <c r="F198" s="92"/>
    </row>
    <row r="199">
      <c r="A199" s="94"/>
      <c r="B199" s="95"/>
      <c r="F199" s="92"/>
    </row>
    <row r="200">
      <c r="A200" s="94"/>
      <c r="B200" s="95"/>
      <c r="F200" s="92"/>
    </row>
    <row r="201">
      <c r="A201" s="94"/>
      <c r="B201" s="95"/>
      <c r="F201" s="92"/>
    </row>
    <row r="202">
      <c r="A202" s="94"/>
      <c r="B202" s="95"/>
      <c r="F202" s="92"/>
    </row>
    <row r="203">
      <c r="A203" s="94"/>
      <c r="B203" s="95"/>
      <c r="F203" s="92"/>
    </row>
    <row r="204">
      <c r="A204" s="94"/>
      <c r="B204" s="95"/>
      <c r="F204" s="92"/>
    </row>
    <row r="205">
      <c r="A205" s="94"/>
      <c r="B205" s="95"/>
      <c r="F205" s="92"/>
    </row>
    <row r="206">
      <c r="A206" s="94"/>
      <c r="B206" s="95"/>
      <c r="F206" s="92"/>
    </row>
    <row r="207">
      <c r="A207" s="94"/>
      <c r="B207" s="95"/>
      <c r="F207" s="92"/>
    </row>
    <row r="208">
      <c r="A208" s="94"/>
      <c r="B208" s="95"/>
      <c r="F208" s="92"/>
    </row>
    <row r="209">
      <c r="A209" s="94"/>
      <c r="B209" s="95"/>
      <c r="F209" s="92"/>
    </row>
    <row r="210">
      <c r="A210" s="94"/>
      <c r="B210" s="95"/>
      <c r="F210" s="92"/>
    </row>
    <row r="211">
      <c r="A211" s="94"/>
      <c r="B211" s="95"/>
      <c r="F211" s="92"/>
    </row>
    <row r="212">
      <c r="A212" s="94"/>
      <c r="B212" s="95"/>
      <c r="F212" s="92"/>
    </row>
    <row r="213">
      <c r="A213" s="94"/>
      <c r="B213" s="95"/>
      <c r="F213" s="92"/>
    </row>
    <row r="214">
      <c r="A214" s="94"/>
      <c r="B214" s="95"/>
      <c r="F214" s="92"/>
    </row>
    <row r="215">
      <c r="A215" s="94"/>
      <c r="B215" s="95"/>
      <c r="F215" s="92"/>
    </row>
    <row r="216">
      <c r="A216" s="94"/>
      <c r="B216" s="95"/>
      <c r="F216" s="92"/>
    </row>
    <row r="217">
      <c r="A217" s="94"/>
      <c r="B217" s="95"/>
      <c r="F217" s="92"/>
    </row>
    <row r="218">
      <c r="A218" s="94"/>
      <c r="B218" s="95"/>
      <c r="F218" s="92"/>
    </row>
    <row r="219">
      <c r="A219" s="94"/>
      <c r="B219" s="95"/>
      <c r="F219" s="92"/>
    </row>
    <row r="220">
      <c r="A220" s="94"/>
      <c r="B220" s="95"/>
      <c r="F220" s="92"/>
    </row>
    <row r="221">
      <c r="A221" s="94"/>
      <c r="B221" s="95"/>
      <c r="F221" s="92"/>
    </row>
    <row r="222">
      <c r="A222" s="94"/>
      <c r="B222" s="95"/>
      <c r="F222" s="92"/>
    </row>
    <row r="223">
      <c r="A223" s="94"/>
      <c r="B223" s="95"/>
      <c r="F223" s="92"/>
    </row>
    <row r="224">
      <c r="A224" s="94"/>
      <c r="B224" s="95"/>
      <c r="F224" s="92"/>
    </row>
    <row r="225">
      <c r="A225" s="94"/>
      <c r="B225" s="95"/>
      <c r="F225" s="92"/>
    </row>
    <row r="226">
      <c r="A226" s="94"/>
      <c r="B226" s="95"/>
      <c r="F226" s="92"/>
    </row>
    <row r="227">
      <c r="A227" s="94"/>
      <c r="B227" s="95"/>
      <c r="F227" s="92"/>
    </row>
    <row r="228">
      <c r="A228" s="94"/>
      <c r="B228" s="95"/>
      <c r="F228" s="92"/>
    </row>
    <row r="229">
      <c r="A229" s="94"/>
      <c r="B229" s="95"/>
      <c r="F229" s="92"/>
    </row>
    <row r="230">
      <c r="A230" s="94"/>
      <c r="B230" s="95"/>
      <c r="F230" s="92"/>
    </row>
    <row r="231">
      <c r="A231" s="94"/>
      <c r="B231" s="95"/>
      <c r="F231" s="92"/>
    </row>
    <row r="232">
      <c r="A232" s="94"/>
      <c r="B232" s="95"/>
      <c r="F232" s="92"/>
    </row>
    <row r="233">
      <c r="A233" s="94"/>
      <c r="B233" s="95"/>
      <c r="F233" s="92"/>
    </row>
    <row r="234">
      <c r="A234" s="94"/>
      <c r="B234" s="95"/>
      <c r="F234" s="92"/>
    </row>
    <row r="235">
      <c r="A235" s="94"/>
      <c r="B235" s="95"/>
      <c r="F235" s="92"/>
    </row>
    <row r="236">
      <c r="A236" s="94"/>
      <c r="B236" s="95"/>
      <c r="F236" s="92"/>
    </row>
    <row r="237">
      <c r="A237" s="94"/>
      <c r="B237" s="95"/>
      <c r="F237" s="92"/>
    </row>
    <row r="238">
      <c r="A238" s="94"/>
      <c r="B238" s="95"/>
      <c r="F238" s="92"/>
    </row>
    <row r="239">
      <c r="A239" s="94"/>
      <c r="B239" s="95"/>
      <c r="F239" s="92"/>
    </row>
    <row r="240">
      <c r="A240" s="94"/>
      <c r="B240" s="95"/>
      <c r="F240" s="92"/>
    </row>
    <row r="241">
      <c r="A241" s="94"/>
      <c r="B241" s="95"/>
      <c r="F241" s="92"/>
    </row>
    <row r="242">
      <c r="A242" s="94"/>
      <c r="B242" s="95"/>
      <c r="F242" s="92"/>
    </row>
    <row r="243">
      <c r="A243" s="94"/>
      <c r="B243" s="95"/>
      <c r="F243" s="92"/>
    </row>
    <row r="244">
      <c r="A244" s="94"/>
      <c r="B244" s="95"/>
      <c r="F244" s="92"/>
    </row>
    <row r="245">
      <c r="A245" s="94"/>
      <c r="B245" s="95"/>
      <c r="F245" s="92"/>
    </row>
    <row r="246">
      <c r="A246" s="94"/>
      <c r="B246" s="95"/>
      <c r="F246" s="92"/>
    </row>
    <row r="247">
      <c r="A247" s="94"/>
      <c r="B247" s="95"/>
      <c r="F247" s="92"/>
    </row>
    <row r="248">
      <c r="A248" s="94"/>
      <c r="B248" s="95"/>
      <c r="F248" s="92"/>
    </row>
    <row r="249">
      <c r="A249" s="94"/>
      <c r="B249" s="95"/>
      <c r="F249" s="92"/>
    </row>
    <row r="250">
      <c r="A250" s="94"/>
      <c r="B250" s="95"/>
      <c r="F250" s="92"/>
    </row>
    <row r="251">
      <c r="A251" s="94"/>
      <c r="B251" s="95"/>
      <c r="F251" s="92"/>
    </row>
    <row r="252">
      <c r="A252" s="94"/>
      <c r="B252" s="95"/>
      <c r="F252" s="92"/>
    </row>
    <row r="253">
      <c r="A253" s="94"/>
      <c r="B253" s="95"/>
      <c r="F253" s="92"/>
    </row>
    <row r="254">
      <c r="A254" s="94"/>
      <c r="B254" s="95"/>
      <c r="F254" s="92"/>
    </row>
    <row r="255">
      <c r="A255" s="94"/>
      <c r="B255" s="95"/>
      <c r="F255" s="92"/>
    </row>
    <row r="256">
      <c r="A256" s="94"/>
      <c r="B256" s="95"/>
      <c r="F256" s="92"/>
    </row>
    <row r="257">
      <c r="A257" s="94"/>
      <c r="B257" s="95"/>
      <c r="F257" s="92"/>
    </row>
    <row r="258">
      <c r="A258" s="94"/>
      <c r="B258" s="95"/>
      <c r="F258" s="92"/>
    </row>
    <row r="259">
      <c r="A259" s="94"/>
      <c r="B259" s="95"/>
      <c r="F259" s="92"/>
    </row>
    <row r="260">
      <c r="A260" s="94"/>
      <c r="B260" s="95"/>
      <c r="F260" s="92"/>
    </row>
    <row r="261">
      <c r="A261" s="94"/>
      <c r="B261" s="95"/>
      <c r="F261" s="92"/>
    </row>
    <row r="262">
      <c r="A262" s="94"/>
      <c r="B262" s="95"/>
      <c r="F262" s="92"/>
    </row>
    <row r="263">
      <c r="A263" s="94"/>
      <c r="B263" s="95"/>
      <c r="F263" s="92"/>
    </row>
    <row r="264">
      <c r="A264" s="94"/>
      <c r="B264" s="95"/>
      <c r="F264" s="92"/>
    </row>
    <row r="265">
      <c r="A265" s="94"/>
      <c r="B265" s="95"/>
      <c r="F265" s="92"/>
    </row>
    <row r="266">
      <c r="A266" s="94"/>
      <c r="B266" s="95"/>
      <c r="F266" s="92"/>
    </row>
    <row r="267">
      <c r="A267" s="94"/>
      <c r="B267" s="95"/>
      <c r="F267" s="92"/>
    </row>
    <row r="268">
      <c r="A268" s="94"/>
      <c r="B268" s="95"/>
      <c r="F268" s="92"/>
    </row>
    <row r="269">
      <c r="A269" s="94"/>
      <c r="B269" s="95"/>
      <c r="F269" s="92"/>
    </row>
    <row r="270">
      <c r="A270" s="94"/>
      <c r="B270" s="95"/>
      <c r="F270" s="92"/>
    </row>
    <row r="271">
      <c r="A271" s="94"/>
      <c r="B271" s="95"/>
      <c r="F271" s="92"/>
    </row>
    <row r="272">
      <c r="A272" s="94"/>
      <c r="B272" s="95"/>
      <c r="F272" s="92"/>
    </row>
    <row r="273">
      <c r="A273" s="94"/>
      <c r="B273" s="95"/>
      <c r="F273" s="92"/>
    </row>
    <row r="274">
      <c r="A274" s="94"/>
      <c r="B274" s="95"/>
      <c r="F274" s="92"/>
    </row>
    <row r="275">
      <c r="A275" s="94"/>
      <c r="B275" s="95"/>
      <c r="F275" s="92"/>
    </row>
    <row r="276">
      <c r="A276" s="94"/>
      <c r="B276" s="95"/>
      <c r="F276" s="92"/>
    </row>
    <row r="277">
      <c r="A277" s="94"/>
      <c r="B277" s="95"/>
      <c r="F277" s="92"/>
    </row>
    <row r="278">
      <c r="A278" s="94"/>
      <c r="B278" s="95"/>
      <c r="F278" s="92"/>
    </row>
    <row r="279">
      <c r="A279" s="94"/>
      <c r="B279" s="95"/>
      <c r="F279" s="92"/>
    </row>
    <row r="280">
      <c r="A280" s="94"/>
      <c r="B280" s="95"/>
      <c r="F280" s="92"/>
    </row>
    <row r="281">
      <c r="A281" s="94"/>
      <c r="B281" s="95"/>
      <c r="F281" s="92"/>
    </row>
    <row r="282">
      <c r="A282" s="94"/>
      <c r="B282" s="95"/>
      <c r="F282" s="92"/>
    </row>
    <row r="283">
      <c r="A283" s="94"/>
      <c r="B283" s="95"/>
      <c r="F283" s="92"/>
    </row>
    <row r="284">
      <c r="A284" s="94"/>
      <c r="B284" s="95"/>
      <c r="F284" s="92"/>
    </row>
    <row r="285">
      <c r="A285" s="94"/>
      <c r="B285" s="95"/>
      <c r="F285" s="92"/>
    </row>
    <row r="286">
      <c r="A286" s="94"/>
      <c r="B286" s="95"/>
      <c r="F286" s="92"/>
    </row>
    <row r="287">
      <c r="A287" s="94"/>
      <c r="B287" s="95"/>
      <c r="F287" s="92"/>
    </row>
    <row r="288">
      <c r="A288" s="94"/>
      <c r="B288" s="95"/>
      <c r="F288" s="92"/>
    </row>
    <row r="289">
      <c r="A289" s="94"/>
      <c r="B289" s="95"/>
      <c r="F289" s="92"/>
    </row>
    <row r="290">
      <c r="A290" s="94"/>
      <c r="B290" s="95"/>
      <c r="F290" s="92"/>
    </row>
    <row r="291">
      <c r="A291" s="94"/>
      <c r="B291" s="95"/>
      <c r="F291" s="92"/>
    </row>
    <row r="292">
      <c r="A292" s="94"/>
      <c r="B292" s="95"/>
      <c r="F292" s="92"/>
    </row>
    <row r="293">
      <c r="A293" s="94"/>
      <c r="B293" s="95"/>
      <c r="F293" s="92"/>
    </row>
    <row r="294">
      <c r="A294" s="94"/>
      <c r="B294" s="95"/>
      <c r="F294" s="92"/>
    </row>
    <row r="295">
      <c r="A295" s="94"/>
      <c r="B295" s="95"/>
      <c r="F295" s="92"/>
    </row>
    <row r="296">
      <c r="A296" s="94"/>
      <c r="B296" s="95"/>
      <c r="F296" s="92"/>
    </row>
    <row r="297">
      <c r="A297" s="94"/>
      <c r="B297" s="95"/>
      <c r="F297" s="92"/>
    </row>
    <row r="298">
      <c r="A298" s="94"/>
      <c r="B298" s="95"/>
      <c r="F298" s="92"/>
    </row>
    <row r="299">
      <c r="A299" s="94"/>
      <c r="B299" s="95"/>
      <c r="F299" s="92"/>
    </row>
    <row r="300">
      <c r="A300" s="94"/>
      <c r="B300" s="95"/>
      <c r="F300" s="92"/>
    </row>
    <row r="301">
      <c r="A301" s="94"/>
      <c r="B301" s="95"/>
      <c r="F301" s="92"/>
    </row>
    <row r="302">
      <c r="A302" s="94"/>
      <c r="B302" s="95"/>
      <c r="F302" s="92"/>
    </row>
    <row r="303">
      <c r="A303" s="94"/>
      <c r="B303" s="95"/>
      <c r="F303" s="92"/>
    </row>
    <row r="304">
      <c r="A304" s="94"/>
      <c r="B304" s="95"/>
      <c r="F304" s="92"/>
    </row>
    <row r="305">
      <c r="A305" s="94"/>
      <c r="B305" s="95"/>
      <c r="F305" s="92"/>
    </row>
    <row r="306">
      <c r="A306" s="94"/>
      <c r="B306" s="95"/>
      <c r="F306" s="92"/>
    </row>
    <row r="307">
      <c r="A307" s="94"/>
      <c r="B307" s="95"/>
      <c r="F307" s="92"/>
    </row>
    <row r="308">
      <c r="A308" s="94"/>
      <c r="B308" s="95"/>
      <c r="F308" s="92"/>
    </row>
    <row r="309">
      <c r="A309" s="94"/>
      <c r="B309" s="95"/>
      <c r="F309" s="92"/>
    </row>
    <row r="310">
      <c r="A310" s="94"/>
      <c r="B310" s="95"/>
      <c r="F310" s="92"/>
    </row>
    <row r="311">
      <c r="A311" s="94"/>
      <c r="B311" s="95"/>
      <c r="F311" s="92"/>
    </row>
    <row r="312">
      <c r="A312" s="94"/>
      <c r="B312" s="95"/>
      <c r="F312" s="92"/>
    </row>
    <row r="313">
      <c r="A313" s="94"/>
      <c r="B313" s="95"/>
      <c r="F313" s="92"/>
    </row>
    <row r="314">
      <c r="A314" s="94"/>
      <c r="B314" s="95"/>
      <c r="F314" s="92"/>
    </row>
    <row r="315">
      <c r="A315" s="94"/>
      <c r="B315" s="95"/>
      <c r="F315" s="92"/>
    </row>
    <row r="316">
      <c r="A316" s="94"/>
      <c r="B316" s="95"/>
      <c r="F316" s="92"/>
    </row>
    <row r="317">
      <c r="A317" s="94"/>
      <c r="B317" s="95"/>
      <c r="F317" s="92"/>
    </row>
    <row r="318">
      <c r="A318" s="94"/>
      <c r="B318" s="95"/>
      <c r="F318" s="92"/>
    </row>
    <row r="319">
      <c r="A319" s="94"/>
      <c r="B319" s="95"/>
      <c r="F319" s="92"/>
    </row>
    <row r="320">
      <c r="A320" s="94"/>
      <c r="B320" s="95"/>
      <c r="F320" s="92"/>
    </row>
    <row r="321">
      <c r="A321" s="94"/>
      <c r="B321" s="95"/>
      <c r="F321" s="92"/>
    </row>
    <row r="322">
      <c r="A322" s="94"/>
      <c r="B322" s="95"/>
      <c r="F322" s="92"/>
    </row>
    <row r="323">
      <c r="A323" s="94"/>
      <c r="B323" s="95"/>
      <c r="F323" s="92"/>
    </row>
    <row r="324">
      <c r="A324" s="94"/>
      <c r="B324" s="95"/>
      <c r="F324" s="92"/>
    </row>
    <row r="325">
      <c r="A325" s="94"/>
      <c r="B325" s="95"/>
      <c r="F325" s="92"/>
    </row>
    <row r="326">
      <c r="A326" s="94"/>
      <c r="B326" s="95"/>
      <c r="F326" s="92"/>
    </row>
    <row r="327">
      <c r="A327" s="94"/>
      <c r="B327" s="95"/>
      <c r="F327" s="92"/>
    </row>
    <row r="328">
      <c r="A328" s="94"/>
      <c r="B328" s="95"/>
      <c r="F328" s="92"/>
    </row>
    <row r="329">
      <c r="A329" s="94"/>
      <c r="B329" s="95"/>
      <c r="F329" s="92"/>
    </row>
    <row r="330">
      <c r="A330" s="94"/>
      <c r="B330" s="95"/>
      <c r="F330" s="92"/>
    </row>
    <row r="331">
      <c r="A331" s="94"/>
      <c r="B331" s="95"/>
      <c r="F331" s="92"/>
    </row>
    <row r="332">
      <c r="A332" s="94"/>
      <c r="B332" s="95"/>
      <c r="F332" s="92"/>
    </row>
    <row r="333">
      <c r="A333" s="94"/>
      <c r="B333" s="95"/>
      <c r="F333" s="92"/>
    </row>
    <row r="334">
      <c r="A334" s="94"/>
      <c r="B334" s="95"/>
      <c r="F334" s="92"/>
    </row>
    <row r="335">
      <c r="A335" s="94"/>
      <c r="B335" s="95"/>
      <c r="F335" s="92"/>
    </row>
    <row r="336">
      <c r="A336" s="94"/>
      <c r="B336" s="95"/>
      <c r="F336" s="92"/>
    </row>
    <row r="337">
      <c r="A337" s="94"/>
      <c r="B337" s="95"/>
      <c r="F337" s="92"/>
    </row>
    <row r="338">
      <c r="A338" s="94"/>
      <c r="B338" s="95"/>
      <c r="F338" s="92"/>
    </row>
    <row r="339">
      <c r="A339" s="94"/>
      <c r="B339" s="95"/>
      <c r="F339" s="92"/>
    </row>
    <row r="340">
      <c r="A340" s="94"/>
      <c r="B340" s="95"/>
      <c r="F340" s="92"/>
    </row>
    <row r="341">
      <c r="A341" s="94"/>
      <c r="B341" s="95"/>
      <c r="F341" s="92"/>
    </row>
    <row r="342">
      <c r="A342" s="94"/>
      <c r="B342" s="95"/>
      <c r="F342" s="92"/>
    </row>
    <row r="343">
      <c r="A343" s="94"/>
      <c r="B343" s="95"/>
      <c r="F343" s="92"/>
    </row>
    <row r="344">
      <c r="A344" s="94"/>
      <c r="B344" s="95"/>
      <c r="F344" s="92"/>
    </row>
    <row r="345">
      <c r="A345" s="94"/>
      <c r="B345" s="95"/>
      <c r="F345" s="92"/>
    </row>
    <row r="346">
      <c r="A346" s="94"/>
      <c r="B346" s="95"/>
      <c r="F346" s="92"/>
    </row>
    <row r="347">
      <c r="A347" s="94"/>
      <c r="B347" s="95"/>
      <c r="F347" s="92"/>
    </row>
    <row r="348">
      <c r="A348" s="94"/>
      <c r="B348" s="95"/>
      <c r="F348" s="92"/>
    </row>
    <row r="349">
      <c r="A349" s="94"/>
      <c r="B349" s="95"/>
      <c r="F349" s="92"/>
    </row>
    <row r="350">
      <c r="A350" s="94"/>
      <c r="B350" s="95"/>
      <c r="F350" s="92"/>
    </row>
    <row r="351">
      <c r="A351" s="94"/>
      <c r="B351" s="95"/>
      <c r="F351" s="92"/>
    </row>
    <row r="352">
      <c r="A352" s="94"/>
      <c r="B352" s="95"/>
      <c r="F352" s="92"/>
    </row>
    <row r="353">
      <c r="A353" s="94"/>
      <c r="B353" s="95"/>
      <c r="F353" s="92"/>
    </row>
    <row r="354">
      <c r="A354" s="94"/>
      <c r="B354" s="95"/>
      <c r="F354" s="92"/>
    </row>
    <row r="355">
      <c r="A355" s="94"/>
      <c r="B355" s="95"/>
      <c r="F355" s="92"/>
    </row>
    <row r="356">
      <c r="A356" s="94"/>
      <c r="B356" s="95"/>
      <c r="F356" s="92"/>
    </row>
    <row r="357">
      <c r="A357" s="94"/>
      <c r="B357" s="95"/>
      <c r="F357" s="92"/>
    </row>
    <row r="358">
      <c r="A358" s="94"/>
      <c r="B358" s="95"/>
      <c r="F358" s="92"/>
    </row>
    <row r="359">
      <c r="A359" s="94"/>
      <c r="B359" s="95"/>
      <c r="F359" s="92"/>
    </row>
    <row r="360">
      <c r="A360" s="94"/>
      <c r="B360" s="95"/>
      <c r="F360" s="92"/>
    </row>
    <row r="361">
      <c r="A361" s="94"/>
      <c r="B361" s="95"/>
      <c r="F361" s="92"/>
    </row>
    <row r="362">
      <c r="A362" s="94"/>
      <c r="B362" s="95"/>
      <c r="F362" s="92"/>
    </row>
    <row r="363">
      <c r="A363" s="94"/>
      <c r="B363" s="95"/>
      <c r="F363" s="92"/>
    </row>
    <row r="364">
      <c r="A364" s="94"/>
      <c r="B364" s="95"/>
      <c r="F364" s="92"/>
    </row>
    <row r="365">
      <c r="A365" s="94"/>
      <c r="B365" s="95"/>
      <c r="F365" s="92"/>
    </row>
    <row r="366">
      <c r="A366" s="94"/>
      <c r="B366" s="95"/>
      <c r="F366" s="92"/>
    </row>
    <row r="367">
      <c r="A367" s="94"/>
      <c r="B367" s="95"/>
      <c r="F367" s="92"/>
    </row>
    <row r="368">
      <c r="A368" s="94"/>
      <c r="B368" s="95"/>
      <c r="F368" s="92"/>
    </row>
    <row r="369">
      <c r="A369" s="94"/>
      <c r="B369" s="95"/>
      <c r="F369" s="92"/>
    </row>
    <row r="370">
      <c r="A370" s="94"/>
      <c r="B370" s="95"/>
      <c r="F370" s="92"/>
    </row>
    <row r="371">
      <c r="A371" s="94"/>
      <c r="B371" s="95"/>
      <c r="F371" s="92"/>
    </row>
    <row r="372">
      <c r="A372" s="94"/>
      <c r="B372" s="95"/>
      <c r="F372" s="92"/>
    </row>
    <row r="373">
      <c r="A373" s="94"/>
      <c r="B373" s="95"/>
      <c r="F373" s="92"/>
    </row>
    <row r="374">
      <c r="A374" s="94"/>
      <c r="B374" s="95"/>
      <c r="F374" s="92"/>
    </row>
    <row r="375">
      <c r="A375" s="94"/>
      <c r="B375" s="95"/>
      <c r="F375" s="92"/>
    </row>
    <row r="376">
      <c r="A376" s="94"/>
      <c r="B376" s="95"/>
      <c r="F376" s="92"/>
    </row>
    <row r="377">
      <c r="A377" s="94"/>
      <c r="B377" s="95"/>
      <c r="F377" s="92"/>
    </row>
    <row r="378">
      <c r="A378" s="94"/>
      <c r="B378" s="95"/>
      <c r="F378" s="92"/>
    </row>
    <row r="379">
      <c r="A379" s="94"/>
      <c r="B379" s="95"/>
      <c r="F379" s="92"/>
    </row>
    <row r="380">
      <c r="A380" s="94"/>
      <c r="B380" s="95"/>
      <c r="F380" s="92"/>
    </row>
    <row r="381">
      <c r="A381" s="94"/>
      <c r="B381" s="95"/>
      <c r="F381" s="92"/>
    </row>
    <row r="382">
      <c r="A382" s="94"/>
      <c r="B382" s="95"/>
      <c r="F382" s="92"/>
    </row>
    <row r="383">
      <c r="A383" s="94"/>
      <c r="B383" s="95"/>
      <c r="F383" s="92"/>
    </row>
    <row r="384">
      <c r="A384" s="94"/>
      <c r="B384" s="95"/>
      <c r="F384" s="92"/>
    </row>
    <row r="385">
      <c r="A385" s="94"/>
      <c r="B385" s="95"/>
      <c r="F385" s="92"/>
    </row>
    <row r="386">
      <c r="A386" s="94"/>
      <c r="B386" s="95"/>
      <c r="F386" s="92"/>
    </row>
    <row r="387">
      <c r="A387" s="94"/>
      <c r="B387" s="95"/>
      <c r="F387" s="92"/>
    </row>
    <row r="388">
      <c r="A388" s="94"/>
      <c r="B388" s="95"/>
      <c r="F388" s="92"/>
    </row>
    <row r="389">
      <c r="A389" s="94"/>
      <c r="B389" s="95"/>
      <c r="F389" s="92"/>
    </row>
    <row r="390">
      <c r="A390" s="94"/>
      <c r="B390" s="95"/>
      <c r="F390" s="92"/>
    </row>
    <row r="391">
      <c r="A391" s="94"/>
      <c r="B391" s="95"/>
      <c r="F391" s="92"/>
    </row>
    <row r="392">
      <c r="A392" s="94"/>
      <c r="B392" s="95"/>
      <c r="F392" s="92"/>
    </row>
    <row r="393">
      <c r="A393" s="94"/>
      <c r="B393" s="95"/>
      <c r="F393" s="92"/>
    </row>
    <row r="394">
      <c r="A394" s="94"/>
      <c r="B394" s="95"/>
      <c r="F394" s="92"/>
    </row>
    <row r="395">
      <c r="A395" s="94"/>
      <c r="B395" s="95"/>
      <c r="F395" s="92"/>
    </row>
    <row r="396">
      <c r="A396" s="94"/>
      <c r="B396" s="95"/>
      <c r="F396" s="92"/>
    </row>
    <row r="397">
      <c r="A397" s="94"/>
      <c r="B397" s="95"/>
      <c r="F397" s="92"/>
    </row>
    <row r="398">
      <c r="A398" s="94"/>
      <c r="B398" s="95"/>
      <c r="F398" s="92"/>
    </row>
    <row r="399">
      <c r="A399" s="94"/>
      <c r="B399" s="95"/>
      <c r="F399" s="92"/>
    </row>
    <row r="400">
      <c r="A400" s="94"/>
      <c r="B400" s="95"/>
      <c r="F400" s="92"/>
    </row>
    <row r="401">
      <c r="A401" s="94"/>
      <c r="B401" s="95"/>
      <c r="F401" s="92"/>
    </row>
    <row r="402">
      <c r="A402" s="94"/>
      <c r="B402" s="95"/>
      <c r="F402" s="92"/>
    </row>
    <row r="403">
      <c r="A403" s="94"/>
      <c r="B403" s="95"/>
      <c r="F403" s="92"/>
    </row>
    <row r="404">
      <c r="A404" s="94"/>
      <c r="B404" s="95"/>
      <c r="F404" s="92"/>
    </row>
    <row r="405">
      <c r="A405" s="94"/>
      <c r="B405" s="95"/>
      <c r="F405" s="92"/>
    </row>
    <row r="406">
      <c r="A406" s="94"/>
      <c r="B406" s="95"/>
      <c r="F406" s="92"/>
    </row>
    <row r="407">
      <c r="A407" s="94"/>
      <c r="B407" s="95"/>
      <c r="F407" s="92"/>
    </row>
    <row r="408">
      <c r="A408" s="94"/>
      <c r="B408" s="95"/>
      <c r="F408" s="92"/>
    </row>
    <row r="409">
      <c r="A409" s="94"/>
      <c r="B409" s="95"/>
      <c r="F409" s="92"/>
    </row>
    <row r="410">
      <c r="A410" s="94"/>
      <c r="B410" s="95"/>
      <c r="F410" s="92"/>
    </row>
    <row r="411">
      <c r="A411" s="94"/>
      <c r="B411" s="95"/>
      <c r="F411" s="92"/>
    </row>
    <row r="412">
      <c r="A412" s="94"/>
      <c r="B412" s="95"/>
      <c r="F412" s="92"/>
    </row>
    <row r="413">
      <c r="A413" s="94"/>
      <c r="B413" s="95"/>
      <c r="F413" s="92"/>
    </row>
    <row r="414">
      <c r="A414" s="94"/>
      <c r="B414" s="95"/>
      <c r="F414" s="92"/>
    </row>
    <row r="415">
      <c r="A415" s="94"/>
      <c r="B415" s="95"/>
      <c r="F415" s="92"/>
    </row>
    <row r="416">
      <c r="A416" s="94"/>
      <c r="B416" s="95"/>
      <c r="F416" s="92"/>
    </row>
    <row r="417">
      <c r="A417" s="94"/>
      <c r="B417" s="95"/>
      <c r="F417" s="92"/>
    </row>
    <row r="418">
      <c r="A418" s="94"/>
      <c r="B418" s="95"/>
      <c r="F418" s="92"/>
    </row>
    <row r="419">
      <c r="A419" s="94"/>
      <c r="B419" s="95"/>
      <c r="F419" s="92"/>
    </row>
    <row r="420">
      <c r="A420" s="94"/>
      <c r="B420" s="95"/>
      <c r="F420" s="92"/>
    </row>
    <row r="421">
      <c r="A421" s="94"/>
      <c r="B421" s="95"/>
      <c r="F421" s="92"/>
    </row>
    <row r="422">
      <c r="A422" s="94"/>
      <c r="B422" s="95"/>
      <c r="F422" s="92"/>
    </row>
    <row r="423">
      <c r="A423" s="94"/>
      <c r="B423" s="95"/>
      <c r="F423" s="92"/>
    </row>
    <row r="424">
      <c r="A424" s="94"/>
      <c r="B424" s="95"/>
      <c r="F424" s="92"/>
    </row>
    <row r="425">
      <c r="A425" s="94"/>
      <c r="B425" s="95"/>
      <c r="F425" s="92"/>
    </row>
    <row r="426">
      <c r="A426" s="94"/>
      <c r="B426" s="95"/>
      <c r="F426" s="92"/>
    </row>
    <row r="427">
      <c r="A427" s="94"/>
      <c r="B427" s="95"/>
      <c r="F427" s="92"/>
    </row>
    <row r="428">
      <c r="A428" s="94"/>
      <c r="B428" s="95"/>
      <c r="F428" s="92"/>
    </row>
    <row r="429">
      <c r="A429" s="94"/>
      <c r="B429" s="95"/>
      <c r="F429" s="92"/>
    </row>
    <row r="430">
      <c r="A430" s="94"/>
      <c r="B430" s="95"/>
      <c r="F430" s="92"/>
    </row>
    <row r="431">
      <c r="A431" s="94"/>
      <c r="B431" s="95"/>
      <c r="F431" s="92"/>
    </row>
    <row r="432">
      <c r="A432" s="94"/>
      <c r="B432" s="95"/>
      <c r="F432" s="92"/>
    </row>
    <row r="433">
      <c r="A433" s="94"/>
      <c r="B433" s="95"/>
      <c r="F433" s="92"/>
    </row>
    <row r="434">
      <c r="A434" s="94"/>
      <c r="B434" s="95"/>
      <c r="F434" s="92"/>
    </row>
    <row r="435">
      <c r="A435" s="94"/>
      <c r="B435" s="95"/>
      <c r="F435" s="92"/>
    </row>
    <row r="436">
      <c r="A436" s="94"/>
      <c r="B436" s="95"/>
      <c r="F436" s="92"/>
    </row>
    <row r="437">
      <c r="A437" s="94"/>
      <c r="B437" s="95"/>
      <c r="F437" s="92"/>
    </row>
    <row r="438">
      <c r="A438" s="94"/>
      <c r="B438" s="95"/>
      <c r="F438" s="92"/>
    </row>
    <row r="439">
      <c r="A439" s="94"/>
      <c r="B439" s="95"/>
      <c r="F439" s="92"/>
    </row>
    <row r="440">
      <c r="A440" s="94"/>
      <c r="B440" s="95"/>
      <c r="F440" s="92"/>
    </row>
    <row r="441">
      <c r="A441" s="94"/>
      <c r="B441" s="95"/>
      <c r="F441" s="92"/>
    </row>
    <row r="442">
      <c r="A442" s="94"/>
      <c r="B442" s="95"/>
      <c r="F442" s="92"/>
    </row>
    <row r="443">
      <c r="A443" s="94"/>
      <c r="B443" s="95"/>
      <c r="F443" s="92"/>
    </row>
    <row r="444">
      <c r="A444" s="94"/>
      <c r="B444" s="95"/>
      <c r="F444" s="92"/>
    </row>
    <row r="445">
      <c r="A445" s="94"/>
      <c r="B445" s="95"/>
      <c r="F445" s="92"/>
    </row>
    <row r="446">
      <c r="A446" s="94"/>
      <c r="B446" s="95"/>
      <c r="F446" s="92"/>
    </row>
    <row r="447">
      <c r="A447" s="94"/>
      <c r="B447" s="95"/>
      <c r="F447" s="92"/>
    </row>
    <row r="448">
      <c r="A448" s="94"/>
      <c r="B448" s="95"/>
      <c r="F448" s="92"/>
    </row>
    <row r="449">
      <c r="A449" s="94"/>
      <c r="B449" s="95"/>
      <c r="F449" s="92"/>
    </row>
    <row r="450">
      <c r="A450" s="94"/>
      <c r="B450" s="95"/>
      <c r="F450" s="92"/>
    </row>
    <row r="451">
      <c r="A451" s="94"/>
      <c r="B451" s="95"/>
      <c r="F451" s="92"/>
    </row>
    <row r="452">
      <c r="A452" s="94"/>
      <c r="B452" s="95"/>
      <c r="F452" s="92"/>
    </row>
    <row r="453">
      <c r="A453" s="94"/>
      <c r="B453" s="95"/>
      <c r="F453" s="92"/>
    </row>
    <row r="454">
      <c r="A454" s="94"/>
      <c r="B454" s="95"/>
      <c r="F454" s="92"/>
    </row>
    <row r="455">
      <c r="A455" s="94"/>
      <c r="B455" s="95"/>
      <c r="F455" s="92"/>
    </row>
    <row r="456">
      <c r="A456" s="94"/>
      <c r="B456" s="95"/>
      <c r="F456" s="92"/>
    </row>
    <row r="457">
      <c r="A457" s="94"/>
      <c r="B457" s="95"/>
      <c r="F457" s="92"/>
    </row>
    <row r="458">
      <c r="A458" s="94"/>
      <c r="B458" s="95"/>
      <c r="F458" s="92"/>
    </row>
    <row r="459">
      <c r="A459" s="94"/>
      <c r="B459" s="95"/>
      <c r="F459" s="92"/>
    </row>
    <row r="460">
      <c r="A460" s="94"/>
      <c r="B460" s="95"/>
      <c r="F460" s="92"/>
    </row>
    <row r="461">
      <c r="A461" s="94"/>
      <c r="B461" s="95"/>
      <c r="F461" s="92"/>
    </row>
    <row r="462">
      <c r="A462" s="94"/>
      <c r="B462" s="95"/>
      <c r="F462" s="92"/>
    </row>
    <row r="463">
      <c r="A463" s="94"/>
      <c r="B463" s="95"/>
      <c r="F463" s="92"/>
    </row>
    <row r="464">
      <c r="A464" s="94"/>
      <c r="B464" s="95"/>
      <c r="F464" s="92"/>
    </row>
    <row r="465">
      <c r="A465" s="94"/>
      <c r="B465" s="95"/>
      <c r="F465" s="92"/>
    </row>
    <row r="466">
      <c r="A466" s="94"/>
      <c r="B466" s="95"/>
      <c r="F466" s="92"/>
    </row>
    <row r="467">
      <c r="A467" s="94"/>
      <c r="B467" s="95"/>
      <c r="F467" s="92"/>
    </row>
    <row r="468">
      <c r="A468" s="94"/>
      <c r="B468" s="95"/>
      <c r="F468" s="92"/>
    </row>
    <row r="469">
      <c r="A469" s="94"/>
      <c r="B469" s="95"/>
      <c r="F469" s="92"/>
    </row>
    <row r="470">
      <c r="A470" s="94"/>
      <c r="B470" s="95"/>
      <c r="F470" s="92"/>
    </row>
    <row r="471">
      <c r="A471" s="94"/>
      <c r="B471" s="95"/>
      <c r="F471" s="92"/>
    </row>
    <row r="472">
      <c r="A472" s="94"/>
      <c r="B472" s="95"/>
      <c r="F472" s="92"/>
    </row>
    <row r="473">
      <c r="A473" s="94"/>
      <c r="B473" s="95"/>
      <c r="F473" s="92"/>
    </row>
    <row r="474">
      <c r="A474" s="94"/>
      <c r="B474" s="95"/>
      <c r="F474" s="92"/>
    </row>
    <row r="475">
      <c r="A475" s="94"/>
      <c r="B475" s="95"/>
      <c r="F475" s="92"/>
    </row>
    <row r="476">
      <c r="A476" s="94"/>
      <c r="B476" s="95"/>
      <c r="F476" s="92"/>
    </row>
    <row r="477">
      <c r="A477" s="94"/>
      <c r="B477" s="95"/>
      <c r="F477" s="92"/>
    </row>
    <row r="478">
      <c r="A478" s="94"/>
      <c r="B478" s="95"/>
      <c r="F478" s="92"/>
    </row>
    <row r="479">
      <c r="A479" s="94"/>
      <c r="B479" s="95"/>
      <c r="F479" s="92"/>
    </row>
    <row r="480">
      <c r="A480" s="94"/>
      <c r="B480" s="95"/>
      <c r="F480" s="92"/>
    </row>
    <row r="481">
      <c r="A481" s="94"/>
      <c r="B481" s="95"/>
      <c r="F481" s="92"/>
    </row>
    <row r="482">
      <c r="A482" s="94"/>
      <c r="B482" s="95"/>
      <c r="F482" s="92"/>
    </row>
    <row r="483">
      <c r="A483" s="94"/>
      <c r="B483" s="95"/>
      <c r="F483" s="92"/>
    </row>
    <row r="484">
      <c r="A484" s="94"/>
      <c r="B484" s="95"/>
      <c r="F484" s="92"/>
    </row>
    <row r="485">
      <c r="A485" s="94"/>
      <c r="B485" s="95"/>
      <c r="F485" s="92"/>
    </row>
    <row r="486">
      <c r="A486" s="94"/>
      <c r="B486" s="95"/>
      <c r="F486" s="92"/>
    </row>
    <row r="487">
      <c r="A487" s="94"/>
      <c r="B487" s="95"/>
      <c r="F487" s="92"/>
    </row>
    <row r="488">
      <c r="A488" s="94"/>
      <c r="B488" s="95"/>
      <c r="F488" s="92"/>
    </row>
    <row r="489">
      <c r="A489" s="94"/>
      <c r="B489" s="95"/>
      <c r="F489" s="92"/>
    </row>
    <row r="490">
      <c r="A490" s="94"/>
      <c r="B490" s="95"/>
      <c r="F490" s="92"/>
    </row>
    <row r="491">
      <c r="A491" s="94"/>
      <c r="B491" s="95"/>
      <c r="F491" s="92"/>
    </row>
    <row r="492">
      <c r="A492" s="94"/>
      <c r="B492" s="95"/>
      <c r="F492" s="92"/>
    </row>
    <row r="493">
      <c r="A493" s="94"/>
      <c r="B493" s="95"/>
      <c r="F493" s="92"/>
    </row>
    <row r="494">
      <c r="A494" s="94"/>
      <c r="B494" s="95"/>
      <c r="F494" s="92"/>
    </row>
    <row r="495">
      <c r="A495" s="94"/>
      <c r="B495" s="95"/>
      <c r="F495" s="92"/>
    </row>
    <row r="496">
      <c r="A496" s="94"/>
      <c r="B496" s="95"/>
      <c r="F496" s="92"/>
    </row>
    <row r="497">
      <c r="A497" s="94"/>
      <c r="B497" s="95"/>
      <c r="F497" s="92"/>
    </row>
    <row r="498">
      <c r="A498" s="94"/>
      <c r="B498" s="95"/>
      <c r="F498" s="92"/>
    </row>
    <row r="499">
      <c r="A499" s="94"/>
      <c r="B499" s="95"/>
      <c r="F499" s="92"/>
    </row>
    <row r="500">
      <c r="A500" s="94"/>
      <c r="B500" s="95"/>
      <c r="F500" s="92"/>
    </row>
    <row r="501">
      <c r="A501" s="94"/>
      <c r="B501" s="95"/>
      <c r="F501" s="92"/>
    </row>
    <row r="502">
      <c r="A502" s="94"/>
      <c r="B502" s="95"/>
      <c r="F502" s="92"/>
    </row>
    <row r="503">
      <c r="A503" s="94"/>
      <c r="B503" s="95"/>
      <c r="F503" s="92"/>
    </row>
    <row r="504">
      <c r="A504" s="94"/>
      <c r="B504" s="95"/>
      <c r="F504" s="92"/>
    </row>
    <row r="505">
      <c r="A505" s="94"/>
      <c r="B505" s="95"/>
      <c r="F505" s="92"/>
    </row>
    <row r="506">
      <c r="A506" s="94"/>
      <c r="B506" s="95"/>
      <c r="F506" s="92"/>
    </row>
    <row r="507">
      <c r="A507" s="94"/>
      <c r="B507" s="95"/>
      <c r="F507" s="92"/>
    </row>
    <row r="508">
      <c r="A508" s="94"/>
      <c r="B508" s="95"/>
      <c r="F508" s="92"/>
    </row>
    <row r="509">
      <c r="A509" s="94"/>
      <c r="B509" s="95"/>
      <c r="F509" s="92"/>
    </row>
    <row r="510">
      <c r="A510" s="94"/>
      <c r="B510" s="95"/>
      <c r="F510" s="92"/>
    </row>
    <row r="511">
      <c r="A511" s="94"/>
      <c r="B511" s="95"/>
      <c r="F511" s="92"/>
    </row>
    <row r="512">
      <c r="A512" s="94"/>
      <c r="B512" s="95"/>
      <c r="F512" s="92"/>
    </row>
    <row r="513">
      <c r="A513" s="94"/>
      <c r="B513" s="95"/>
      <c r="F513" s="92"/>
    </row>
    <row r="514">
      <c r="A514" s="94"/>
      <c r="B514" s="95"/>
      <c r="F514" s="92"/>
    </row>
    <row r="515">
      <c r="A515" s="94"/>
      <c r="B515" s="95"/>
      <c r="F515" s="92"/>
    </row>
    <row r="516">
      <c r="A516" s="94"/>
      <c r="B516" s="95"/>
      <c r="F516" s="92"/>
    </row>
    <row r="517">
      <c r="A517" s="94"/>
      <c r="B517" s="95"/>
      <c r="F517" s="92"/>
    </row>
    <row r="518">
      <c r="A518" s="94"/>
      <c r="B518" s="95"/>
      <c r="F518" s="92"/>
    </row>
    <row r="519">
      <c r="A519" s="94"/>
      <c r="B519" s="95"/>
      <c r="F519" s="92"/>
    </row>
    <row r="520">
      <c r="A520" s="94"/>
      <c r="B520" s="95"/>
      <c r="F520" s="92"/>
    </row>
    <row r="521">
      <c r="A521" s="94"/>
      <c r="B521" s="95"/>
      <c r="F521" s="92"/>
    </row>
    <row r="522">
      <c r="A522" s="94"/>
      <c r="B522" s="95"/>
      <c r="F522" s="92"/>
    </row>
    <row r="523">
      <c r="A523" s="94"/>
      <c r="B523" s="95"/>
      <c r="F523" s="92"/>
    </row>
    <row r="524">
      <c r="A524" s="94"/>
      <c r="B524" s="95"/>
      <c r="F524" s="92"/>
    </row>
    <row r="525">
      <c r="A525" s="94"/>
      <c r="B525" s="95"/>
      <c r="F525" s="92"/>
    </row>
    <row r="526">
      <c r="A526" s="94"/>
      <c r="B526" s="95"/>
      <c r="F526" s="92"/>
    </row>
    <row r="527">
      <c r="A527" s="94"/>
      <c r="B527" s="95"/>
      <c r="F527" s="92"/>
    </row>
    <row r="528">
      <c r="A528" s="94"/>
      <c r="B528" s="95"/>
      <c r="F528" s="92"/>
    </row>
    <row r="529">
      <c r="A529" s="94"/>
      <c r="B529" s="95"/>
      <c r="F529" s="92"/>
    </row>
    <row r="530">
      <c r="A530" s="94"/>
      <c r="B530" s="95"/>
      <c r="F530" s="92"/>
    </row>
    <row r="531">
      <c r="A531" s="94"/>
      <c r="B531" s="95"/>
      <c r="F531" s="92"/>
    </row>
    <row r="532">
      <c r="A532" s="94"/>
      <c r="B532" s="95"/>
      <c r="F532" s="92"/>
    </row>
    <row r="533">
      <c r="A533" s="94"/>
      <c r="B533" s="95"/>
      <c r="F533" s="92"/>
    </row>
    <row r="534">
      <c r="A534" s="94"/>
      <c r="B534" s="95"/>
      <c r="F534" s="92"/>
    </row>
    <row r="535">
      <c r="A535" s="94"/>
      <c r="B535" s="95"/>
      <c r="F535" s="92"/>
    </row>
    <row r="536">
      <c r="A536" s="94"/>
      <c r="B536" s="95"/>
      <c r="F536" s="92"/>
    </row>
    <row r="537">
      <c r="A537" s="94"/>
      <c r="B537" s="95"/>
      <c r="F537" s="92"/>
    </row>
    <row r="538">
      <c r="A538" s="94"/>
      <c r="B538" s="95"/>
      <c r="F538" s="92"/>
    </row>
    <row r="539">
      <c r="A539" s="94"/>
      <c r="B539" s="95"/>
      <c r="F539" s="92"/>
    </row>
    <row r="540">
      <c r="A540" s="94"/>
      <c r="B540" s="95"/>
      <c r="F540" s="92"/>
    </row>
    <row r="541">
      <c r="A541" s="94"/>
      <c r="B541" s="95"/>
      <c r="F541" s="92"/>
    </row>
    <row r="542">
      <c r="A542" s="94"/>
      <c r="B542" s="95"/>
      <c r="F542" s="92"/>
    </row>
    <row r="543">
      <c r="A543" s="94"/>
      <c r="B543" s="95"/>
      <c r="F543" s="92"/>
    </row>
    <row r="544">
      <c r="A544" s="94"/>
      <c r="B544" s="95"/>
      <c r="F544" s="92"/>
    </row>
    <row r="545">
      <c r="A545" s="94"/>
      <c r="B545" s="95"/>
      <c r="F545" s="92"/>
    </row>
    <row r="546">
      <c r="A546" s="94"/>
      <c r="B546" s="95"/>
      <c r="F546" s="92"/>
    </row>
    <row r="547">
      <c r="A547" s="94"/>
      <c r="B547" s="95"/>
      <c r="F547" s="92"/>
    </row>
    <row r="548">
      <c r="A548" s="94"/>
      <c r="B548" s="95"/>
      <c r="F548" s="92"/>
    </row>
    <row r="549">
      <c r="A549" s="94"/>
      <c r="B549" s="95"/>
      <c r="F549" s="92"/>
    </row>
    <row r="550">
      <c r="A550" s="94"/>
      <c r="B550" s="95"/>
      <c r="F550" s="92"/>
    </row>
    <row r="551">
      <c r="A551" s="94"/>
      <c r="B551" s="95"/>
      <c r="F551" s="92"/>
    </row>
    <row r="552">
      <c r="A552" s="94"/>
      <c r="B552" s="95"/>
      <c r="F552" s="92"/>
    </row>
    <row r="553">
      <c r="A553" s="94"/>
      <c r="B553" s="95"/>
      <c r="F553" s="92"/>
    </row>
    <row r="554">
      <c r="A554" s="94"/>
      <c r="B554" s="95"/>
      <c r="F554" s="92"/>
    </row>
    <row r="555">
      <c r="A555" s="94"/>
      <c r="B555" s="95"/>
      <c r="F555" s="92"/>
    </row>
    <row r="556">
      <c r="A556" s="94"/>
      <c r="B556" s="95"/>
      <c r="F556" s="92"/>
    </row>
    <row r="557">
      <c r="A557" s="94"/>
      <c r="B557" s="95"/>
      <c r="F557" s="92"/>
    </row>
    <row r="558">
      <c r="A558" s="94"/>
      <c r="B558" s="95"/>
      <c r="F558" s="92"/>
    </row>
    <row r="559">
      <c r="A559" s="94"/>
      <c r="B559" s="95"/>
      <c r="F559" s="92"/>
    </row>
    <row r="560">
      <c r="A560" s="94"/>
      <c r="B560" s="95"/>
      <c r="F560" s="92"/>
    </row>
    <row r="561">
      <c r="A561" s="94"/>
      <c r="B561" s="95"/>
      <c r="F561" s="92"/>
    </row>
    <row r="562">
      <c r="A562" s="94"/>
      <c r="B562" s="95"/>
      <c r="F562" s="92"/>
    </row>
    <row r="563">
      <c r="A563" s="94"/>
      <c r="B563" s="95"/>
      <c r="F563" s="92"/>
    </row>
    <row r="564">
      <c r="A564" s="94"/>
      <c r="B564" s="95"/>
      <c r="F564" s="92"/>
    </row>
    <row r="565">
      <c r="A565" s="94"/>
      <c r="B565" s="95"/>
      <c r="F565" s="92"/>
    </row>
    <row r="566">
      <c r="A566" s="94"/>
      <c r="B566" s="95"/>
      <c r="F566" s="92"/>
    </row>
    <row r="567">
      <c r="A567" s="94"/>
      <c r="B567" s="95"/>
      <c r="F567" s="92"/>
    </row>
    <row r="568">
      <c r="A568" s="94"/>
      <c r="B568" s="95"/>
      <c r="F568" s="92"/>
    </row>
    <row r="569">
      <c r="A569" s="94"/>
      <c r="B569" s="95"/>
      <c r="F569" s="92"/>
    </row>
    <row r="570">
      <c r="A570" s="94"/>
      <c r="B570" s="95"/>
      <c r="F570" s="92"/>
    </row>
    <row r="571">
      <c r="A571" s="94"/>
      <c r="B571" s="95"/>
      <c r="F571" s="92"/>
    </row>
    <row r="572">
      <c r="A572" s="94"/>
      <c r="B572" s="95"/>
      <c r="F572" s="92"/>
    </row>
    <row r="573">
      <c r="A573" s="94"/>
      <c r="B573" s="95"/>
      <c r="F573" s="92"/>
    </row>
    <row r="574">
      <c r="A574" s="94"/>
      <c r="B574" s="95"/>
      <c r="F574" s="92"/>
    </row>
    <row r="575">
      <c r="A575" s="94"/>
      <c r="B575" s="95"/>
      <c r="F575" s="92"/>
    </row>
    <row r="576">
      <c r="A576" s="94"/>
      <c r="B576" s="95"/>
      <c r="F576" s="92"/>
    </row>
    <row r="577">
      <c r="A577" s="94"/>
      <c r="B577" s="95"/>
      <c r="F577" s="92"/>
    </row>
    <row r="578">
      <c r="A578" s="94"/>
      <c r="B578" s="95"/>
      <c r="F578" s="92"/>
    </row>
    <row r="579">
      <c r="A579" s="94"/>
      <c r="B579" s="95"/>
      <c r="F579" s="92"/>
    </row>
    <row r="580">
      <c r="A580" s="94"/>
      <c r="B580" s="95"/>
      <c r="F580" s="92"/>
    </row>
    <row r="581">
      <c r="A581" s="94"/>
      <c r="B581" s="95"/>
      <c r="F581" s="92"/>
    </row>
    <row r="582">
      <c r="A582" s="94"/>
      <c r="B582" s="95"/>
      <c r="F582" s="92"/>
    </row>
    <row r="583">
      <c r="A583" s="94"/>
      <c r="B583" s="95"/>
      <c r="F583" s="92"/>
    </row>
    <row r="584">
      <c r="A584" s="94"/>
      <c r="B584" s="95"/>
      <c r="F584" s="92"/>
    </row>
    <row r="585">
      <c r="A585" s="94"/>
      <c r="B585" s="95"/>
      <c r="F585" s="92"/>
    </row>
    <row r="586">
      <c r="A586" s="94"/>
      <c r="B586" s="95"/>
      <c r="F586" s="92"/>
    </row>
    <row r="587">
      <c r="A587" s="94"/>
      <c r="B587" s="95"/>
      <c r="F587" s="92"/>
    </row>
    <row r="588">
      <c r="A588" s="94"/>
      <c r="B588" s="95"/>
      <c r="F588" s="92"/>
    </row>
    <row r="589">
      <c r="A589" s="94"/>
      <c r="B589" s="95"/>
      <c r="F589" s="92"/>
    </row>
    <row r="590">
      <c r="A590" s="94"/>
      <c r="B590" s="95"/>
      <c r="F590" s="92"/>
    </row>
    <row r="591">
      <c r="A591" s="94"/>
      <c r="B591" s="95"/>
      <c r="F591" s="92"/>
    </row>
    <row r="592">
      <c r="A592" s="94"/>
      <c r="B592" s="95"/>
      <c r="F592" s="92"/>
    </row>
    <row r="593">
      <c r="A593" s="94"/>
      <c r="B593" s="95"/>
      <c r="F593" s="92"/>
    </row>
    <row r="594">
      <c r="A594" s="94"/>
      <c r="B594" s="95"/>
      <c r="F594" s="92"/>
    </row>
    <row r="595">
      <c r="A595" s="94"/>
      <c r="B595" s="95"/>
      <c r="F595" s="92"/>
    </row>
    <row r="596">
      <c r="A596" s="94"/>
      <c r="B596" s="95"/>
      <c r="F596" s="92"/>
    </row>
    <row r="597">
      <c r="A597" s="94"/>
      <c r="B597" s="95"/>
      <c r="F597" s="92"/>
    </row>
    <row r="598">
      <c r="A598" s="94"/>
      <c r="B598" s="95"/>
      <c r="F598" s="92"/>
    </row>
    <row r="599">
      <c r="A599" s="94"/>
      <c r="B599" s="95"/>
      <c r="F599" s="92"/>
    </row>
    <row r="600">
      <c r="A600" s="94"/>
      <c r="B600" s="95"/>
      <c r="F600" s="92"/>
    </row>
    <row r="601">
      <c r="A601" s="94"/>
      <c r="B601" s="95"/>
      <c r="F601" s="92"/>
    </row>
    <row r="602">
      <c r="A602" s="94"/>
      <c r="B602" s="95"/>
      <c r="F602" s="92"/>
    </row>
    <row r="603">
      <c r="A603" s="94"/>
      <c r="B603" s="95"/>
      <c r="F603" s="92"/>
    </row>
    <row r="604">
      <c r="A604" s="94"/>
      <c r="B604" s="95"/>
      <c r="F604" s="92"/>
    </row>
    <row r="605">
      <c r="A605" s="94"/>
      <c r="B605" s="95"/>
      <c r="F605" s="92"/>
    </row>
    <row r="606">
      <c r="A606" s="94"/>
      <c r="B606" s="95"/>
      <c r="F606" s="92"/>
    </row>
    <row r="607">
      <c r="A607" s="94"/>
      <c r="B607" s="95"/>
      <c r="F607" s="92"/>
    </row>
    <row r="608">
      <c r="A608" s="94"/>
      <c r="B608" s="95"/>
      <c r="F608" s="92"/>
    </row>
    <row r="609">
      <c r="A609" s="94"/>
      <c r="B609" s="95"/>
      <c r="F609" s="92"/>
    </row>
    <row r="610">
      <c r="A610" s="94"/>
      <c r="B610" s="95"/>
      <c r="F610" s="92"/>
    </row>
    <row r="611">
      <c r="A611" s="94"/>
      <c r="B611" s="95"/>
      <c r="F611" s="92"/>
    </row>
    <row r="612">
      <c r="A612" s="94"/>
      <c r="B612" s="95"/>
      <c r="F612" s="92"/>
    </row>
    <row r="613">
      <c r="A613" s="94"/>
      <c r="B613" s="95"/>
      <c r="F613" s="92"/>
    </row>
    <row r="614">
      <c r="A614" s="94"/>
      <c r="B614" s="95"/>
      <c r="F614" s="92"/>
    </row>
    <row r="615">
      <c r="A615" s="94"/>
      <c r="B615" s="95"/>
      <c r="F615" s="92"/>
    </row>
    <row r="616">
      <c r="A616" s="94"/>
      <c r="B616" s="95"/>
      <c r="F616" s="92"/>
    </row>
    <row r="617">
      <c r="A617" s="94"/>
      <c r="B617" s="95"/>
      <c r="F617" s="92"/>
    </row>
    <row r="618">
      <c r="A618" s="94"/>
      <c r="B618" s="95"/>
      <c r="F618" s="92"/>
    </row>
    <row r="619">
      <c r="A619" s="94"/>
      <c r="B619" s="95"/>
      <c r="F619" s="92"/>
    </row>
    <row r="620">
      <c r="A620" s="94"/>
      <c r="B620" s="95"/>
      <c r="F620" s="92"/>
    </row>
    <row r="621">
      <c r="A621" s="94"/>
      <c r="B621" s="95"/>
      <c r="F621" s="92"/>
    </row>
    <row r="622">
      <c r="A622" s="94"/>
      <c r="B622" s="95"/>
      <c r="F622" s="92"/>
    </row>
    <row r="623">
      <c r="A623" s="94"/>
      <c r="B623" s="95"/>
      <c r="F623" s="92"/>
    </row>
    <row r="624">
      <c r="A624" s="94"/>
      <c r="B624" s="95"/>
      <c r="F624" s="92"/>
    </row>
    <row r="625">
      <c r="A625" s="94"/>
      <c r="B625" s="95"/>
      <c r="F625" s="92"/>
    </row>
    <row r="626">
      <c r="A626" s="94"/>
      <c r="B626" s="95"/>
      <c r="F626" s="92"/>
    </row>
    <row r="627">
      <c r="A627" s="94"/>
      <c r="B627" s="95"/>
      <c r="F627" s="92"/>
    </row>
    <row r="628">
      <c r="A628" s="94"/>
      <c r="B628" s="95"/>
      <c r="F628" s="92"/>
    </row>
    <row r="629">
      <c r="A629" s="94"/>
      <c r="B629" s="95"/>
      <c r="F629" s="92"/>
    </row>
    <row r="630">
      <c r="A630" s="94"/>
      <c r="B630" s="95"/>
      <c r="F630" s="92"/>
    </row>
    <row r="631">
      <c r="A631" s="94"/>
      <c r="B631" s="95"/>
      <c r="F631" s="92"/>
    </row>
    <row r="632">
      <c r="A632" s="94"/>
      <c r="B632" s="95"/>
      <c r="F632" s="92"/>
    </row>
    <row r="633">
      <c r="A633" s="94"/>
      <c r="B633" s="95"/>
      <c r="F633" s="92"/>
    </row>
    <row r="634">
      <c r="A634" s="94"/>
      <c r="B634" s="95"/>
      <c r="F634" s="92"/>
    </row>
    <row r="635">
      <c r="A635" s="94"/>
      <c r="B635" s="95"/>
      <c r="F635" s="92"/>
    </row>
    <row r="636">
      <c r="A636" s="94"/>
      <c r="B636" s="95"/>
      <c r="F636" s="92"/>
    </row>
    <row r="637">
      <c r="A637" s="94"/>
      <c r="B637" s="95"/>
      <c r="F637" s="92"/>
    </row>
    <row r="638">
      <c r="A638" s="94"/>
      <c r="B638" s="95"/>
      <c r="F638" s="92"/>
    </row>
    <row r="639">
      <c r="A639" s="94"/>
      <c r="B639" s="95"/>
      <c r="F639" s="92"/>
    </row>
    <row r="640">
      <c r="A640" s="94"/>
      <c r="B640" s="95"/>
      <c r="F640" s="92"/>
    </row>
    <row r="641">
      <c r="A641" s="94"/>
      <c r="B641" s="95"/>
      <c r="F641" s="92"/>
    </row>
    <row r="642">
      <c r="A642" s="94"/>
      <c r="B642" s="95"/>
      <c r="F642" s="92"/>
    </row>
    <row r="643">
      <c r="A643" s="94"/>
      <c r="B643" s="95"/>
      <c r="F643" s="92"/>
    </row>
    <row r="644">
      <c r="A644" s="94"/>
      <c r="B644" s="95"/>
      <c r="F644" s="92"/>
    </row>
    <row r="645">
      <c r="A645" s="94"/>
      <c r="B645" s="95"/>
      <c r="F645" s="92"/>
    </row>
    <row r="646">
      <c r="A646" s="94"/>
      <c r="B646" s="95"/>
      <c r="F646" s="92"/>
    </row>
    <row r="647">
      <c r="A647" s="94"/>
      <c r="B647" s="95"/>
      <c r="F647" s="92"/>
    </row>
    <row r="648">
      <c r="A648" s="94"/>
      <c r="B648" s="95"/>
      <c r="F648" s="92"/>
    </row>
    <row r="649">
      <c r="A649" s="94"/>
      <c r="B649" s="95"/>
      <c r="F649" s="92"/>
    </row>
    <row r="650">
      <c r="A650" s="94"/>
      <c r="B650" s="95"/>
      <c r="F650" s="92"/>
    </row>
    <row r="651">
      <c r="A651" s="94"/>
      <c r="B651" s="95"/>
      <c r="F651" s="92"/>
    </row>
    <row r="652">
      <c r="A652" s="94"/>
      <c r="B652" s="95"/>
      <c r="F652" s="92"/>
    </row>
    <row r="653">
      <c r="A653" s="94"/>
      <c r="B653" s="95"/>
      <c r="F653" s="92"/>
    </row>
    <row r="654">
      <c r="A654" s="94"/>
      <c r="B654" s="95"/>
      <c r="F654" s="92"/>
    </row>
    <row r="655">
      <c r="A655" s="94"/>
      <c r="B655" s="95"/>
      <c r="F655" s="92"/>
    </row>
    <row r="656">
      <c r="A656" s="94"/>
      <c r="B656" s="95"/>
      <c r="F656" s="92"/>
    </row>
    <row r="657">
      <c r="A657" s="94"/>
      <c r="B657" s="95"/>
      <c r="F657" s="92"/>
    </row>
    <row r="658">
      <c r="A658" s="94"/>
      <c r="B658" s="95"/>
      <c r="F658" s="92"/>
    </row>
    <row r="659">
      <c r="A659" s="94"/>
      <c r="B659" s="95"/>
      <c r="F659" s="92"/>
    </row>
    <row r="660">
      <c r="A660" s="94"/>
      <c r="B660" s="95"/>
      <c r="F660" s="92"/>
    </row>
    <row r="661">
      <c r="A661" s="94"/>
      <c r="B661" s="95"/>
      <c r="F661" s="92"/>
    </row>
    <row r="662">
      <c r="A662" s="94"/>
      <c r="B662" s="95"/>
      <c r="F662" s="92"/>
    </row>
    <row r="663">
      <c r="A663" s="94"/>
      <c r="B663" s="95"/>
      <c r="F663" s="92"/>
    </row>
    <row r="664">
      <c r="A664" s="94"/>
      <c r="B664" s="95"/>
      <c r="F664" s="92"/>
    </row>
    <row r="665">
      <c r="A665" s="94"/>
      <c r="B665" s="95"/>
      <c r="F665" s="92"/>
    </row>
    <row r="666">
      <c r="A666" s="94"/>
      <c r="B666" s="95"/>
      <c r="F666" s="92"/>
    </row>
    <row r="667">
      <c r="A667" s="94"/>
      <c r="B667" s="95"/>
      <c r="F667" s="92"/>
    </row>
    <row r="668">
      <c r="A668" s="94"/>
      <c r="B668" s="95"/>
      <c r="F668" s="92"/>
    </row>
    <row r="669">
      <c r="A669" s="94"/>
      <c r="B669" s="95"/>
      <c r="F669" s="92"/>
    </row>
    <row r="670">
      <c r="A670" s="94"/>
      <c r="B670" s="95"/>
      <c r="F670" s="92"/>
    </row>
    <row r="671">
      <c r="A671" s="94"/>
      <c r="B671" s="95"/>
      <c r="F671" s="92"/>
    </row>
    <row r="672">
      <c r="A672" s="94"/>
      <c r="B672" s="95"/>
      <c r="F672" s="92"/>
    </row>
    <row r="673">
      <c r="A673" s="94"/>
      <c r="B673" s="95"/>
      <c r="F673" s="92"/>
    </row>
    <row r="674">
      <c r="A674" s="94"/>
      <c r="B674" s="95"/>
      <c r="F674" s="92"/>
    </row>
    <row r="675">
      <c r="A675" s="94"/>
      <c r="B675" s="95"/>
      <c r="F675" s="92"/>
    </row>
    <row r="676">
      <c r="A676" s="94"/>
      <c r="B676" s="95"/>
      <c r="F676" s="92"/>
    </row>
    <row r="677">
      <c r="A677" s="94"/>
      <c r="B677" s="95"/>
      <c r="F677" s="92"/>
    </row>
    <row r="678">
      <c r="A678" s="94"/>
      <c r="B678" s="95"/>
      <c r="F678" s="92"/>
    </row>
    <row r="679">
      <c r="A679" s="94"/>
      <c r="B679" s="95"/>
      <c r="F679" s="92"/>
    </row>
    <row r="680">
      <c r="A680" s="94"/>
      <c r="B680" s="95"/>
      <c r="F680" s="92"/>
    </row>
    <row r="681">
      <c r="A681" s="94"/>
      <c r="B681" s="95"/>
      <c r="F681" s="92"/>
    </row>
    <row r="682">
      <c r="A682" s="94"/>
      <c r="B682" s="95"/>
      <c r="F682" s="92"/>
    </row>
    <row r="683">
      <c r="A683" s="94"/>
      <c r="B683" s="95"/>
      <c r="F683" s="92"/>
    </row>
    <row r="684">
      <c r="A684" s="94"/>
      <c r="B684" s="95"/>
      <c r="F684" s="92"/>
    </row>
    <row r="685">
      <c r="A685" s="94"/>
      <c r="B685" s="95"/>
      <c r="F685" s="92"/>
    </row>
    <row r="686">
      <c r="A686" s="94"/>
      <c r="B686" s="95"/>
      <c r="F686" s="92"/>
    </row>
    <row r="687">
      <c r="A687" s="94"/>
      <c r="B687" s="95"/>
      <c r="F687" s="92"/>
    </row>
    <row r="688">
      <c r="A688" s="94"/>
      <c r="B688" s="95"/>
      <c r="F688" s="92"/>
    </row>
    <row r="689">
      <c r="A689" s="94"/>
      <c r="B689" s="95"/>
      <c r="F689" s="92"/>
    </row>
    <row r="690">
      <c r="A690" s="94"/>
      <c r="B690" s="95"/>
      <c r="F690" s="92"/>
    </row>
    <row r="691">
      <c r="A691" s="94"/>
      <c r="B691" s="95"/>
      <c r="F691" s="92"/>
    </row>
    <row r="692">
      <c r="A692" s="94"/>
      <c r="B692" s="95"/>
      <c r="F692" s="92"/>
    </row>
    <row r="693">
      <c r="A693" s="94"/>
      <c r="B693" s="95"/>
      <c r="F693" s="92"/>
    </row>
    <row r="694">
      <c r="A694" s="94"/>
      <c r="B694" s="95"/>
      <c r="F694" s="92"/>
    </row>
    <row r="695">
      <c r="A695" s="94"/>
      <c r="B695" s="95"/>
      <c r="F695" s="92"/>
    </row>
    <row r="696">
      <c r="A696" s="94"/>
      <c r="B696" s="95"/>
      <c r="F696" s="92"/>
    </row>
    <row r="697">
      <c r="A697" s="94"/>
      <c r="B697" s="95"/>
      <c r="F697" s="92"/>
    </row>
    <row r="698">
      <c r="A698" s="94"/>
      <c r="B698" s="95"/>
      <c r="F698" s="92"/>
    </row>
    <row r="699">
      <c r="A699" s="94"/>
      <c r="B699" s="95"/>
      <c r="F699" s="92"/>
    </row>
    <row r="700">
      <c r="A700" s="94"/>
      <c r="B700" s="95"/>
      <c r="F700" s="92"/>
    </row>
    <row r="701">
      <c r="A701" s="94"/>
      <c r="B701" s="95"/>
      <c r="F701" s="92"/>
    </row>
    <row r="702">
      <c r="A702" s="94"/>
      <c r="B702" s="95"/>
      <c r="F702" s="92"/>
    </row>
    <row r="703">
      <c r="A703" s="94"/>
      <c r="B703" s="95"/>
      <c r="F703" s="92"/>
    </row>
    <row r="704">
      <c r="A704" s="94"/>
      <c r="B704" s="95"/>
      <c r="F704" s="92"/>
    </row>
    <row r="705">
      <c r="A705" s="94"/>
      <c r="B705" s="95"/>
      <c r="F705" s="92"/>
    </row>
    <row r="706">
      <c r="A706" s="94"/>
      <c r="B706" s="95"/>
      <c r="F706" s="92"/>
    </row>
    <row r="707">
      <c r="A707" s="94"/>
      <c r="B707" s="95"/>
      <c r="F707" s="92"/>
    </row>
    <row r="708">
      <c r="A708" s="94"/>
      <c r="B708" s="95"/>
      <c r="F708" s="92"/>
    </row>
    <row r="709">
      <c r="A709" s="94"/>
      <c r="B709" s="95"/>
      <c r="F709" s="92"/>
    </row>
    <row r="710">
      <c r="A710" s="94"/>
      <c r="B710" s="95"/>
      <c r="F710" s="92"/>
    </row>
    <row r="711">
      <c r="A711" s="94"/>
      <c r="B711" s="95"/>
      <c r="F711" s="92"/>
    </row>
    <row r="712">
      <c r="A712" s="94"/>
      <c r="B712" s="95"/>
      <c r="F712" s="92"/>
    </row>
    <row r="713">
      <c r="A713" s="94"/>
      <c r="B713" s="95"/>
      <c r="F713" s="92"/>
    </row>
    <row r="714">
      <c r="A714" s="94"/>
      <c r="B714" s="95"/>
      <c r="F714" s="92"/>
    </row>
    <row r="715">
      <c r="A715" s="94"/>
      <c r="B715" s="95"/>
      <c r="F715" s="92"/>
    </row>
    <row r="716">
      <c r="A716" s="94"/>
      <c r="B716" s="95"/>
      <c r="F716" s="92"/>
    </row>
    <row r="717">
      <c r="A717" s="94"/>
      <c r="B717" s="95"/>
      <c r="F717" s="92"/>
    </row>
    <row r="718">
      <c r="A718" s="94"/>
      <c r="B718" s="95"/>
      <c r="F718" s="92"/>
    </row>
    <row r="719">
      <c r="A719" s="94"/>
      <c r="B719" s="95"/>
      <c r="F719" s="92"/>
    </row>
    <row r="720">
      <c r="A720" s="94"/>
      <c r="B720" s="95"/>
      <c r="F720" s="92"/>
    </row>
    <row r="721">
      <c r="A721" s="94"/>
      <c r="B721" s="95"/>
      <c r="F721" s="92"/>
    </row>
    <row r="722">
      <c r="A722" s="94"/>
      <c r="B722" s="95"/>
      <c r="F722" s="92"/>
    </row>
    <row r="723">
      <c r="A723" s="94"/>
      <c r="B723" s="95"/>
      <c r="F723" s="92"/>
    </row>
    <row r="724">
      <c r="A724" s="94"/>
      <c r="B724" s="95"/>
      <c r="F724" s="92"/>
    </row>
    <row r="725">
      <c r="A725" s="94"/>
      <c r="B725" s="95"/>
      <c r="F725" s="92"/>
    </row>
    <row r="726">
      <c r="A726" s="94"/>
      <c r="B726" s="95"/>
      <c r="F726" s="92"/>
    </row>
    <row r="727">
      <c r="A727" s="94"/>
      <c r="B727" s="95"/>
      <c r="F727" s="92"/>
    </row>
    <row r="728">
      <c r="A728" s="94"/>
      <c r="B728" s="95"/>
      <c r="F728" s="92"/>
    </row>
    <row r="729">
      <c r="A729" s="94"/>
      <c r="B729" s="95"/>
      <c r="F729" s="92"/>
    </row>
    <row r="730">
      <c r="A730" s="94"/>
      <c r="B730" s="95"/>
      <c r="F730" s="92"/>
    </row>
    <row r="731">
      <c r="A731" s="94"/>
      <c r="B731" s="95"/>
      <c r="F731" s="92"/>
    </row>
    <row r="732">
      <c r="A732" s="94"/>
      <c r="B732" s="95"/>
      <c r="F732" s="92"/>
    </row>
    <row r="733">
      <c r="A733" s="94"/>
      <c r="B733" s="95"/>
      <c r="F733" s="92"/>
    </row>
    <row r="734">
      <c r="A734" s="94"/>
      <c r="B734" s="95"/>
      <c r="F734" s="92"/>
    </row>
    <row r="735">
      <c r="A735" s="94"/>
      <c r="B735" s="95"/>
      <c r="F735" s="92"/>
    </row>
    <row r="736">
      <c r="A736" s="94"/>
      <c r="B736" s="95"/>
      <c r="F736" s="92"/>
    </row>
    <row r="737">
      <c r="A737" s="94"/>
      <c r="B737" s="95"/>
      <c r="F737" s="92"/>
    </row>
    <row r="738">
      <c r="A738" s="94"/>
      <c r="B738" s="95"/>
      <c r="F738" s="92"/>
    </row>
    <row r="739">
      <c r="A739" s="94"/>
      <c r="B739" s="95"/>
      <c r="F739" s="92"/>
    </row>
    <row r="740">
      <c r="A740" s="94"/>
      <c r="B740" s="95"/>
      <c r="F740" s="92"/>
    </row>
    <row r="741">
      <c r="A741" s="94"/>
      <c r="B741" s="95"/>
      <c r="F741" s="92"/>
    </row>
    <row r="742">
      <c r="A742" s="94"/>
      <c r="B742" s="95"/>
      <c r="F742" s="92"/>
    </row>
    <row r="743">
      <c r="A743" s="94"/>
      <c r="B743" s="95"/>
      <c r="F743" s="92"/>
    </row>
    <row r="744">
      <c r="A744" s="94"/>
      <c r="B744" s="95"/>
      <c r="F744" s="92"/>
    </row>
    <row r="745">
      <c r="A745" s="94"/>
      <c r="B745" s="95"/>
      <c r="F745" s="92"/>
    </row>
    <row r="746">
      <c r="A746" s="94"/>
      <c r="B746" s="95"/>
      <c r="F746" s="92"/>
    </row>
    <row r="747">
      <c r="A747" s="94"/>
      <c r="B747" s="95"/>
      <c r="F747" s="92"/>
    </row>
    <row r="748">
      <c r="A748" s="94"/>
      <c r="B748" s="95"/>
      <c r="F748" s="92"/>
    </row>
    <row r="749">
      <c r="A749" s="94"/>
      <c r="B749" s="95"/>
      <c r="F749" s="92"/>
    </row>
    <row r="750">
      <c r="A750" s="94"/>
      <c r="B750" s="95"/>
      <c r="F750" s="92"/>
    </row>
    <row r="751">
      <c r="A751" s="94"/>
      <c r="B751" s="95"/>
      <c r="F751" s="92"/>
    </row>
    <row r="752">
      <c r="A752" s="94"/>
      <c r="B752" s="95"/>
      <c r="F752" s="92"/>
    </row>
    <row r="753">
      <c r="A753" s="94"/>
      <c r="B753" s="95"/>
      <c r="F753" s="92"/>
    </row>
    <row r="754">
      <c r="A754" s="94"/>
      <c r="B754" s="95"/>
      <c r="F754" s="92"/>
    </row>
    <row r="755">
      <c r="A755" s="94"/>
      <c r="B755" s="95"/>
      <c r="F755" s="92"/>
    </row>
    <row r="756">
      <c r="A756" s="94"/>
      <c r="B756" s="95"/>
      <c r="F756" s="92"/>
    </row>
    <row r="757">
      <c r="A757" s="94"/>
      <c r="B757" s="95"/>
      <c r="F757" s="92"/>
    </row>
    <row r="758">
      <c r="A758" s="94"/>
      <c r="B758" s="95"/>
      <c r="F758" s="92"/>
    </row>
    <row r="759">
      <c r="A759" s="94"/>
      <c r="B759" s="95"/>
      <c r="F759" s="92"/>
    </row>
    <row r="760">
      <c r="A760" s="94"/>
      <c r="B760" s="95"/>
      <c r="F760" s="92"/>
    </row>
    <row r="761">
      <c r="A761" s="94"/>
      <c r="B761" s="95"/>
      <c r="F761" s="92"/>
    </row>
    <row r="762">
      <c r="A762" s="94"/>
      <c r="B762" s="95"/>
      <c r="F762" s="92"/>
    </row>
    <row r="763">
      <c r="A763" s="94"/>
      <c r="B763" s="95"/>
      <c r="F763" s="92"/>
    </row>
    <row r="764">
      <c r="A764" s="94"/>
      <c r="B764" s="95"/>
      <c r="F764" s="92"/>
    </row>
    <row r="765">
      <c r="A765" s="94"/>
      <c r="B765" s="95"/>
      <c r="F765" s="92"/>
    </row>
    <row r="766">
      <c r="A766" s="94"/>
      <c r="B766" s="95"/>
      <c r="F766" s="92"/>
    </row>
    <row r="767">
      <c r="A767" s="94"/>
      <c r="B767" s="95"/>
      <c r="F767" s="92"/>
    </row>
    <row r="768">
      <c r="A768" s="94"/>
      <c r="B768" s="95"/>
      <c r="F768" s="92"/>
    </row>
    <row r="769">
      <c r="A769" s="94"/>
      <c r="B769" s="95"/>
      <c r="F769" s="92"/>
    </row>
    <row r="770">
      <c r="A770" s="94"/>
      <c r="B770" s="95"/>
      <c r="F770" s="92"/>
    </row>
    <row r="771">
      <c r="A771" s="94"/>
      <c r="B771" s="95"/>
      <c r="F771" s="92"/>
    </row>
    <row r="772">
      <c r="A772" s="94"/>
      <c r="B772" s="95"/>
      <c r="F772" s="92"/>
    </row>
    <row r="773">
      <c r="A773" s="94"/>
      <c r="B773" s="95"/>
      <c r="F773" s="92"/>
    </row>
    <row r="774">
      <c r="A774" s="94"/>
      <c r="B774" s="95"/>
      <c r="F774" s="92"/>
    </row>
    <row r="775">
      <c r="A775" s="94"/>
      <c r="B775" s="95"/>
      <c r="F775" s="92"/>
    </row>
    <row r="776">
      <c r="A776" s="94"/>
      <c r="B776" s="95"/>
      <c r="F776" s="92"/>
    </row>
    <row r="777">
      <c r="A777" s="94"/>
      <c r="B777" s="95"/>
      <c r="F777" s="92"/>
    </row>
    <row r="778">
      <c r="A778" s="94"/>
      <c r="B778" s="95"/>
      <c r="F778" s="92"/>
    </row>
    <row r="779">
      <c r="A779" s="94"/>
      <c r="B779" s="95"/>
      <c r="F779" s="92"/>
    </row>
    <row r="780">
      <c r="A780" s="94"/>
      <c r="B780" s="95"/>
      <c r="F780" s="92"/>
    </row>
    <row r="781">
      <c r="A781" s="94"/>
      <c r="B781" s="95"/>
      <c r="F781" s="92"/>
    </row>
    <row r="782">
      <c r="A782" s="94"/>
      <c r="B782" s="95"/>
      <c r="F782" s="92"/>
    </row>
    <row r="783">
      <c r="A783" s="94"/>
      <c r="B783" s="95"/>
      <c r="F783" s="92"/>
    </row>
    <row r="784">
      <c r="A784" s="94"/>
      <c r="B784" s="95"/>
      <c r="F784" s="92"/>
    </row>
    <row r="785">
      <c r="A785" s="94"/>
      <c r="B785" s="95"/>
      <c r="F785" s="92"/>
    </row>
    <row r="786">
      <c r="A786" s="94"/>
      <c r="B786" s="95"/>
      <c r="F786" s="92"/>
    </row>
    <row r="787">
      <c r="A787" s="94"/>
      <c r="B787" s="95"/>
      <c r="F787" s="92"/>
    </row>
    <row r="788">
      <c r="A788" s="94"/>
      <c r="B788" s="95"/>
      <c r="F788" s="92"/>
    </row>
    <row r="789">
      <c r="A789" s="94"/>
      <c r="B789" s="95"/>
      <c r="F789" s="92"/>
    </row>
    <row r="790">
      <c r="A790" s="94"/>
      <c r="B790" s="95"/>
      <c r="F790" s="92"/>
    </row>
    <row r="791">
      <c r="A791" s="94"/>
      <c r="B791" s="95"/>
      <c r="F791" s="92"/>
    </row>
    <row r="792">
      <c r="A792" s="94"/>
      <c r="B792" s="95"/>
      <c r="F792" s="92"/>
    </row>
    <row r="793">
      <c r="A793" s="94"/>
      <c r="B793" s="95"/>
      <c r="F793" s="92"/>
    </row>
    <row r="794">
      <c r="A794" s="94"/>
      <c r="B794" s="95"/>
      <c r="F794" s="92"/>
    </row>
    <row r="795">
      <c r="A795" s="94"/>
      <c r="B795" s="95"/>
      <c r="F795" s="92"/>
    </row>
    <row r="796">
      <c r="A796" s="94"/>
      <c r="B796" s="95"/>
      <c r="F796" s="92"/>
    </row>
    <row r="797">
      <c r="A797" s="94"/>
      <c r="B797" s="95"/>
      <c r="F797" s="92"/>
    </row>
    <row r="798">
      <c r="A798" s="94"/>
      <c r="B798" s="95"/>
      <c r="F798" s="92"/>
    </row>
    <row r="799">
      <c r="A799" s="94"/>
      <c r="B799" s="95"/>
      <c r="F799" s="92"/>
    </row>
    <row r="800">
      <c r="A800" s="94"/>
      <c r="B800" s="95"/>
      <c r="F800" s="92"/>
    </row>
    <row r="801">
      <c r="A801" s="94"/>
      <c r="B801" s="95"/>
      <c r="F801" s="92"/>
    </row>
    <row r="802">
      <c r="A802" s="94"/>
      <c r="B802" s="95"/>
      <c r="F802" s="92"/>
    </row>
    <row r="803">
      <c r="A803" s="94"/>
      <c r="B803" s="95"/>
      <c r="F803" s="92"/>
    </row>
    <row r="804">
      <c r="A804" s="94"/>
      <c r="B804" s="95"/>
      <c r="F804" s="92"/>
    </row>
    <row r="805">
      <c r="A805" s="94"/>
      <c r="B805" s="95"/>
      <c r="F805" s="92"/>
    </row>
    <row r="806">
      <c r="A806" s="94"/>
      <c r="B806" s="95"/>
      <c r="F806" s="92"/>
    </row>
    <row r="807">
      <c r="A807" s="94"/>
      <c r="B807" s="95"/>
      <c r="F807" s="92"/>
    </row>
    <row r="808">
      <c r="A808" s="94"/>
      <c r="B808" s="95"/>
      <c r="F808" s="92"/>
    </row>
    <row r="809">
      <c r="A809" s="94"/>
      <c r="B809" s="95"/>
      <c r="F809" s="92"/>
    </row>
    <row r="810">
      <c r="A810" s="94"/>
      <c r="B810" s="95"/>
      <c r="F810" s="92"/>
    </row>
    <row r="811">
      <c r="A811" s="94"/>
      <c r="B811" s="95"/>
      <c r="F811" s="92"/>
    </row>
    <row r="812">
      <c r="A812" s="94"/>
      <c r="B812" s="95"/>
      <c r="F812" s="92"/>
    </row>
    <row r="813">
      <c r="A813" s="94"/>
      <c r="B813" s="95"/>
      <c r="F813" s="92"/>
    </row>
    <row r="814">
      <c r="A814" s="94"/>
      <c r="B814" s="95"/>
      <c r="F814" s="92"/>
    </row>
    <row r="815">
      <c r="A815" s="94"/>
      <c r="B815" s="95"/>
      <c r="F815" s="92"/>
    </row>
    <row r="816">
      <c r="A816" s="94"/>
      <c r="B816" s="95"/>
      <c r="F816" s="92"/>
    </row>
    <row r="817">
      <c r="A817" s="94"/>
      <c r="B817" s="95"/>
      <c r="F817" s="92"/>
    </row>
    <row r="818">
      <c r="A818" s="94"/>
      <c r="B818" s="95"/>
      <c r="F818" s="92"/>
    </row>
    <row r="819">
      <c r="A819" s="94"/>
      <c r="B819" s="95"/>
      <c r="F819" s="92"/>
    </row>
    <row r="820">
      <c r="A820" s="94"/>
      <c r="B820" s="95"/>
      <c r="F820" s="92"/>
    </row>
    <row r="821">
      <c r="A821" s="94"/>
      <c r="B821" s="95"/>
      <c r="F821" s="92"/>
    </row>
    <row r="822">
      <c r="A822" s="94"/>
      <c r="B822" s="95"/>
      <c r="F822" s="92"/>
    </row>
    <row r="823">
      <c r="A823" s="94"/>
      <c r="B823" s="95"/>
      <c r="F823" s="92"/>
    </row>
    <row r="824">
      <c r="A824" s="94"/>
      <c r="B824" s="95"/>
      <c r="F824" s="92"/>
    </row>
    <row r="825">
      <c r="A825" s="94"/>
      <c r="B825" s="95"/>
      <c r="F825" s="92"/>
    </row>
    <row r="826">
      <c r="A826" s="94"/>
      <c r="B826" s="95"/>
      <c r="F826" s="92"/>
    </row>
    <row r="827">
      <c r="A827" s="94"/>
      <c r="B827" s="95"/>
      <c r="F827" s="92"/>
    </row>
    <row r="828">
      <c r="A828" s="94"/>
      <c r="B828" s="95"/>
      <c r="F828" s="92"/>
    </row>
    <row r="829">
      <c r="A829" s="94"/>
      <c r="B829" s="95"/>
      <c r="F829" s="92"/>
    </row>
    <row r="830">
      <c r="A830" s="94"/>
      <c r="B830" s="95"/>
      <c r="F830" s="92"/>
    </row>
    <row r="831">
      <c r="A831" s="94"/>
      <c r="B831" s="95"/>
      <c r="F831" s="92"/>
    </row>
    <row r="832">
      <c r="A832" s="94"/>
      <c r="B832" s="95"/>
      <c r="F832" s="92"/>
    </row>
    <row r="833">
      <c r="A833" s="94"/>
      <c r="B833" s="95"/>
      <c r="F833" s="92"/>
    </row>
    <row r="834">
      <c r="A834" s="94"/>
      <c r="B834" s="95"/>
      <c r="F834" s="92"/>
    </row>
    <row r="835">
      <c r="A835" s="94"/>
      <c r="B835" s="95"/>
      <c r="F835" s="92"/>
    </row>
    <row r="836">
      <c r="A836" s="94"/>
      <c r="B836" s="95"/>
      <c r="F836" s="92"/>
    </row>
    <row r="837">
      <c r="A837" s="94"/>
      <c r="B837" s="95"/>
      <c r="F837" s="92"/>
    </row>
    <row r="838">
      <c r="A838" s="94"/>
      <c r="B838" s="95"/>
      <c r="F838" s="92"/>
    </row>
    <row r="839">
      <c r="A839" s="94"/>
      <c r="B839" s="95"/>
      <c r="F839" s="92"/>
    </row>
    <row r="840">
      <c r="A840" s="94"/>
      <c r="B840" s="95"/>
      <c r="F840" s="92"/>
    </row>
    <row r="841">
      <c r="A841" s="94"/>
      <c r="B841" s="95"/>
      <c r="F841" s="92"/>
    </row>
    <row r="842">
      <c r="A842" s="94"/>
      <c r="B842" s="95"/>
      <c r="F842" s="92"/>
    </row>
    <row r="843">
      <c r="A843" s="94"/>
      <c r="B843" s="95"/>
      <c r="F843" s="92"/>
    </row>
    <row r="844">
      <c r="A844" s="94"/>
      <c r="B844" s="95"/>
      <c r="F844" s="92"/>
    </row>
    <row r="845">
      <c r="A845" s="94"/>
      <c r="B845" s="95"/>
      <c r="F845" s="92"/>
    </row>
    <row r="846">
      <c r="A846" s="94"/>
      <c r="B846" s="95"/>
      <c r="F846" s="92"/>
    </row>
    <row r="847">
      <c r="A847" s="94"/>
      <c r="B847" s="95"/>
      <c r="F847" s="92"/>
    </row>
    <row r="848">
      <c r="A848" s="94"/>
      <c r="B848" s="95"/>
      <c r="F848" s="92"/>
    </row>
    <row r="849">
      <c r="A849" s="94"/>
      <c r="B849" s="95"/>
      <c r="F849" s="92"/>
    </row>
    <row r="850">
      <c r="A850" s="94"/>
      <c r="B850" s="95"/>
      <c r="F850" s="92"/>
    </row>
    <row r="851">
      <c r="A851" s="94"/>
      <c r="B851" s="95"/>
      <c r="F851" s="92"/>
    </row>
    <row r="852">
      <c r="A852" s="94"/>
      <c r="B852" s="95"/>
      <c r="F852" s="92"/>
    </row>
    <row r="853">
      <c r="A853" s="94"/>
      <c r="B853" s="95"/>
      <c r="F853" s="92"/>
    </row>
    <row r="854">
      <c r="A854" s="94"/>
      <c r="B854" s="95"/>
      <c r="F854" s="92"/>
    </row>
    <row r="855">
      <c r="A855" s="94"/>
      <c r="B855" s="95"/>
      <c r="F855" s="92"/>
    </row>
    <row r="856">
      <c r="A856" s="94"/>
      <c r="B856" s="95"/>
      <c r="F856" s="92"/>
    </row>
    <row r="857">
      <c r="A857" s="94"/>
      <c r="B857" s="95"/>
      <c r="F857" s="92"/>
    </row>
    <row r="858">
      <c r="A858" s="94"/>
      <c r="B858" s="95"/>
      <c r="F858" s="92"/>
    </row>
    <row r="859">
      <c r="A859" s="94"/>
      <c r="B859" s="95"/>
      <c r="F859" s="92"/>
    </row>
    <row r="860">
      <c r="A860" s="94"/>
      <c r="B860" s="95"/>
      <c r="F860" s="92"/>
    </row>
    <row r="861">
      <c r="A861" s="94"/>
      <c r="B861" s="95"/>
      <c r="F861" s="92"/>
    </row>
    <row r="862">
      <c r="A862" s="94"/>
      <c r="B862" s="95"/>
      <c r="F862" s="92"/>
    </row>
    <row r="863">
      <c r="A863" s="94"/>
      <c r="B863" s="95"/>
      <c r="F863" s="92"/>
    </row>
    <row r="864">
      <c r="A864" s="94"/>
      <c r="B864" s="95"/>
      <c r="F864" s="92"/>
    </row>
    <row r="865">
      <c r="A865" s="94"/>
      <c r="B865" s="95"/>
      <c r="F865" s="92"/>
    </row>
    <row r="866">
      <c r="A866" s="94"/>
      <c r="B866" s="95"/>
      <c r="F866" s="92"/>
    </row>
    <row r="867">
      <c r="A867" s="94"/>
      <c r="B867" s="95"/>
      <c r="F867" s="92"/>
    </row>
    <row r="868">
      <c r="A868" s="94"/>
      <c r="B868" s="95"/>
      <c r="F868" s="92"/>
    </row>
    <row r="869">
      <c r="A869" s="94"/>
      <c r="B869" s="95"/>
      <c r="F869" s="92"/>
    </row>
    <row r="870">
      <c r="A870" s="94"/>
      <c r="B870" s="95"/>
      <c r="F870" s="92"/>
    </row>
    <row r="871">
      <c r="A871" s="94"/>
      <c r="B871" s="95"/>
      <c r="F871" s="92"/>
    </row>
    <row r="872">
      <c r="A872" s="94"/>
      <c r="B872" s="95"/>
      <c r="F872" s="92"/>
    </row>
    <row r="873">
      <c r="A873" s="94"/>
      <c r="B873" s="95"/>
      <c r="F873" s="92"/>
    </row>
    <row r="874">
      <c r="A874" s="94"/>
      <c r="B874" s="95"/>
      <c r="F874" s="92"/>
    </row>
    <row r="875">
      <c r="A875" s="94"/>
      <c r="B875" s="95"/>
      <c r="F875" s="92"/>
    </row>
    <row r="876">
      <c r="A876" s="94"/>
      <c r="B876" s="95"/>
      <c r="F876" s="92"/>
    </row>
    <row r="877">
      <c r="A877" s="94"/>
      <c r="B877" s="95"/>
      <c r="F877" s="92"/>
    </row>
    <row r="878">
      <c r="A878" s="94"/>
      <c r="B878" s="95"/>
      <c r="F878" s="92"/>
    </row>
    <row r="879">
      <c r="A879" s="94"/>
      <c r="B879" s="95"/>
      <c r="F879" s="92"/>
    </row>
    <row r="880">
      <c r="A880" s="94"/>
      <c r="B880" s="95"/>
      <c r="F880" s="92"/>
    </row>
    <row r="881">
      <c r="A881" s="94"/>
      <c r="B881" s="95"/>
      <c r="F881" s="92"/>
    </row>
    <row r="882">
      <c r="A882" s="94"/>
      <c r="B882" s="95"/>
      <c r="F882" s="92"/>
    </row>
    <row r="883">
      <c r="A883" s="94"/>
      <c r="B883" s="95"/>
      <c r="F883" s="92"/>
    </row>
    <row r="884">
      <c r="A884" s="94"/>
      <c r="B884" s="95"/>
      <c r="F884" s="92"/>
    </row>
    <row r="885">
      <c r="A885" s="94"/>
      <c r="B885" s="95"/>
      <c r="F885" s="92"/>
    </row>
    <row r="886">
      <c r="A886" s="94"/>
      <c r="B886" s="95"/>
      <c r="F886" s="92"/>
    </row>
    <row r="887">
      <c r="A887" s="94"/>
      <c r="B887" s="95"/>
      <c r="F887" s="92"/>
    </row>
    <row r="888">
      <c r="A888" s="94"/>
      <c r="B888" s="95"/>
      <c r="F888" s="92"/>
    </row>
    <row r="889">
      <c r="A889" s="94"/>
      <c r="B889" s="95"/>
      <c r="F889" s="92"/>
    </row>
    <row r="890">
      <c r="A890" s="94"/>
      <c r="B890" s="95"/>
      <c r="F890" s="92"/>
    </row>
    <row r="891">
      <c r="A891" s="94"/>
      <c r="B891" s="95"/>
      <c r="F891" s="92"/>
    </row>
    <row r="892">
      <c r="A892" s="94"/>
      <c r="B892" s="95"/>
      <c r="F892" s="92"/>
    </row>
    <row r="893">
      <c r="A893" s="94"/>
      <c r="B893" s="95"/>
      <c r="F893" s="92"/>
    </row>
    <row r="894">
      <c r="A894" s="94"/>
      <c r="B894" s="95"/>
      <c r="F894" s="92"/>
    </row>
    <row r="895">
      <c r="A895" s="94"/>
      <c r="B895" s="95"/>
      <c r="F895" s="92"/>
    </row>
    <row r="896">
      <c r="A896" s="94"/>
      <c r="B896" s="95"/>
      <c r="F896" s="92"/>
    </row>
    <row r="897">
      <c r="A897" s="94"/>
      <c r="B897" s="95"/>
      <c r="F897" s="92"/>
    </row>
    <row r="898">
      <c r="A898" s="94"/>
      <c r="B898" s="95"/>
      <c r="F898" s="92"/>
    </row>
    <row r="899">
      <c r="A899" s="94"/>
      <c r="B899" s="95"/>
      <c r="F899" s="92"/>
    </row>
    <row r="900">
      <c r="A900" s="94"/>
      <c r="B900" s="95"/>
      <c r="F900" s="92"/>
    </row>
    <row r="901">
      <c r="A901" s="94"/>
      <c r="B901" s="95"/>
      <c r="F901" s="92"/>
    </row>
    <row r="902">
      <c r="A902" s="94"/>
      <c r="B902" s="95"/>
      <c r="F902" s="92"/>
    </row>
    <row r="903">
      <c r="A903" s="94"/>
      <c r="B903" s="95"/>
      <c r="F903" s="92"/>
    </row>
    <row r="904">
      <c r="A904" s="94"/>
      <c r="B904" s="95"/>
      <c r="F904" s="92"/>
    </row>
    <row r="905">
      <c r="A905" s="94"/>
      <c r="B905" s="95"/>
      <c r="F905" s="92"/>
    </row>
    <row r="906">
      <c r="A906" s="94"/>
      <c r="B906" s="95"/>
      <c r="F906" s="92"/>
    </row>
    <row r="907">
      <c r="A907" s="94"/>
      <c r="B907" s="95"/>
      <c r="F907" s="92"/>
    </row>
    <row r="908">
      <c r="A908" s="94"/>
      <c r="B908" s="95"/>
      <c r="F908" s="92"/>
    </row>
    <row r="909">
      <c r="A909" s="94"/>
      <c r="B909" s="95"/>
      <c r="F909" s="92"/>
    </row>
    <row r="910">
      <c r="A910" s="94"/>
      <c r="B910" s="95"/>
      <c r="F910" s="92"/>
    </row>
    <row r="911">
      <c r="A911" s="94"/>
      <c r="B911" s="95"/>
      <c r="F911" s="92"/>
    </row>
    <row r="912">
      <c r="A912" s="94"/>
      <c r="B912" s="95"/>
      <c r="F912" s="92"/>
    </row>
    <row r="913">
      <c r="A913" s="94"/>
      <c r="B913" s="95"/>
      <c r="F913" s="92"/>
    </row>
    <row r="914">
      <c r="A914" s="94"/>
      <c r="B914" s="95"/>
      <c r="F914" s="92"/>
    </row>
    <row r="915">
      <c r="A915" s="94"/>
      <c r="B915" s="95"/>
      <c r="F915" s="92"/>
    </row>
    <row r="916">
      <c r="A916" s="94"/>
      <c r="B916" s="95"/>
      <c r="F916" s="92"/>
    </row>
    <row r="917">
      <c r="A917" s="94"/>
      <c r="B917" s="95"/>
      <c r="F917" s="92"/>
    </row>
    <row r="918">
      <c r="A918" s="94"/>
      <c r="B918" s="95"/>
      <c r="F918" s="92"/>
    </row>
    <row r="919">
      <c r="A919" s="94"/>
      <c r="B919" s="95"/>
      <c r="F919" s="92"/>
    </row>
    <row r="920">
      <c r="A920" s="94"/>
      <c r="B920" s="95"/>
      <c r="F920" s="92"/>
    </row>
    <row r="921">
      <c r="A921" s="94"/>
      <c r="B921" s="95"/>
      <c r="F921" s="92"/>
    </row>
    <row r="922">
      <c r="A922" s="94"/>
      <c r="B922" s="95"/>
      <c r="F922" s="92"/>
    </row>
    <row r="923">
      <c r="A923" s="94"/>
      <c r="B923" s="95"/>
      <c r="F923" s="92"/>
    </row>
    <row r="924">
      <c r="A924" s="94"/>
      <c r="B924" s="95"/>
      <c r="F924" s="92"/>
    </row>
    <row r="925">
      <c r="A925" s="94"/>
      <c r="B925" s="95"/>
      <c r="F925" s="92"/>
    </row>
    <row r="926">
      <c r="A926" s="94"/>
      <c r="B926" s="95"/>
      <c r="F926" s="92"/>
    </row>
    <row r="927">
      <c r="A927" s="94"/>
      <c r="B927" s="95"/>
      <c r="F927" s="92"/>
    </row>
    <row r="928">
      <c r="A928" s="94"/>
      <c r="B928" s="95"/>
      <c r="F928" s="92"/>
    </row>
    <row r="929">
      <c r="A929" s="94"/>
      <c r="B929" s="95"/>
      <c r="F929" s="92"/>
    </row>
    <row r="930">
      <c r="A930" s="94"/>
      <c r="B930" s="95"/>
      <c r="F930" s="92"/>
    </row>
    <row r="931">
      <c r="A931" s="94"/>
      <c r="B931" s="95"/>
      <c r="F931" s="92"/>
    </row>
    <row r="932">
      <c r="A932" s="94"/>
      <c r="B932" s="95"/>
      <c r="F932" s="92"/>
    </row>
    <row r="933">
      <c r="A933" s="94"/>
      <c r="B933" s="95"/>
      <c r="F933" s="92"/>
    </row>
    <row r="934">
      <c r="A934" s="94"/>
      <c r="B934" s="95"/>
      <c r="F934" s="92"/>
    </row>
    <row r="935">
      <c r="A935" s="94"/>
      <c r="B935" s="95"/>
      <c r="F935" s="92"/>
    </row>
    <row r="936">
      <c r="A936" s="94"/>
      <c r="B936" s="95"/>
      <c r="F936" s="92"/>
    </row>
    <row r="937">
      <c r="A937" s="94"/>
      <c r="B937" s="95"/>
      <c r="F937" s="92"/>
    </row>
    <row r="938">
      <c r="A938" s="94"/>
      <c r="B938" s="95"/>
      <c r="F938" s="92"/>
    </row>
    <row r="939">
      <c r="A939" s="94"/>
      <c r="B939" s="95"/>
      <c r="F939" s="92"/>
    </row>
    <row r="940">
      <c r="A940" s="94"/>
      <c r="B940" s="95"/>
      <c r="F940" s="92"/>
    </row>
    <row r="941">
      <c r="A941" s="94"/>
      <c r="B941" s="95"/>
      <c r="F941" s="92"/>
    </row>
    <row r="942">
      <c r="A942" s="94"/>
      <c r="B942" s="95"/>
      <c r="F942" s="92"/>
    </row>
    <row r="943">
      <c r="A943" s="94"/>
      <c r="B943" s="95"/>
      <c r="F943" s="92"/>
    </row>
    <row r="944">
      <c r="A944" s="94"/>
      <c r="B944" s="95"/>
      <c r="F944" s="92"/>
    </row>
    <row r="945">
      <c r="A945" s="94"/>
      <c r="B945" s="95"/>
      <c r="F945" s="92"/>
    </row>
    <row r="946">
      <c r="A946" s="94"/>
      <c r="B946" s="95"/>
      <c r="F946" s="92"/>
    </row>
    <row r="947">
      <c r="A947" s="94"/>
      <c r="B947" s="95"/>
      <c r="F947" s="92"/>
    </row>
    <row r="948">
      <c r="A948" s="94"/>
      <c r="B948" s="95"/>
      <c r="F948" s="92"/>
    </row>
    <row r="949">
      <c r="A949" s="94"/>
      <c r="B949" s="95"/>
      <c r="F949" s="92"/>
    </row>
    <row r="950">
      <c r="A950" s="94"/>
      <c r="B950" s="95"/>
      <c r="F950" s="92"/>
    </row>
    <row r="951">
      <c r="A951" s="94"/>
      <c r="B951" s="95"/>
      <c r="F951" s="92"/>
    </row>
    <row r="952">
      <c r="A952" s="94"/>
      <c r="B952" s="95"/>
      <c r="F952" s="92"/>
    </row>
    <row r="953">
      <c r="A953" s="94"/>
      <c r="B953" s="95"/>
      <c r="F953" s="92"/>
    </row>
    <row r="954">
      <c r="A954" s="94"/>
      <c r="B954" s="95"/>
      <c r="F954" s="92"/>
    </row>
    <row r="955">
      <c r="A955" s="94"/>
      <c r="B955" s="95"/>
      <c r="F955" s="92"/>
    </row>
    <row r="956">
      <c r="A956" s="94"/>
      <c r="B956" s="95"/>
      <c r="F956" s="92"/>
    </row>
    <row r="957">
      <c r="A957" s="94"/>
      <c r="B957" s="95"/>
      <c r="F957" s="92"/>
    </row>
    <row r="958">
      <c r="A958" s="94"/>
      <c r="B958" s="95"/>
      <c r="F958" s="92"/>
    </row>
    <row r="959">
      <c r="A959" s="94"/>
      <c r="B959" s="95"/>
      <c r="F959" s="92"/>
    </row>
    <row r="960">
      <c r="A960" s="94"/>
      <c r="B960" s="95"/>
      <c r="F960" s="92"/>
    </row>
    <row r="961">
      <c r="A961" s="94"/>
      <c r="B961" s="95"/>
      <c r="F961" s="92"/>
    </row>
    <row r="962">
      <c r="A962" s="94"/>
      <c r="B962" s="95"/>
      <c r="F962" s="92"/>
    </row>
    <row r="963">
      <c r="A963" s="94"/>
      <c r="B963" s="95"/>
      <c r="F963" s="92"/>
    </row>
    <row r="964">
      <c r="A964" s="94"/>
      <c r="B964" s="95"/>
      <c r="F964" s="92"/>
    </row>
    <row r="965">
      <c r="A965" s="94"/>
      <c r="B965" s="95"/>
      <c r="F965" s="92"/>
    </row>
    <row r="966">
      <c r="A966" s="94"/>
      <c r="B966" s="95"/>
      <c r="F966" s="92"/>
    </row>
    <row r="967">
      <c r="A967" s="94"/>
      <c r="B967" s="95"/>
      <c r="F967" s="92"/>
    </row>
    <row r="968">
      <c r="A968" s="94"/>
      <c r="B968" s="95"/>
      <c r="F968" s="92"/>
    </row>
    <row r="969">
      <c r="A969" s="94"/>
      <c r="B969" s="95"/>
      <c r="F969" s="92"/>
    </row>
    <row r="970">
      <c r="A970" s="94"/>
      <c r="B970" s="95"/>
      <c r="F970" s="92"/>
    </row>
    <row r="971">
      <c r="A971" s="94"/>
      <c r="B971" s="95"/>
      <c r="F971" s="92"/>
    </row>
    <row r="972">
      <c r="A972" s="94"/>
      <c r="B972" s="95"/>
      <c r="F972" s="92"/>
    </row>
    <row r="973">
      <c r="A973" s="94"/>
      <c r="B973" s="95"/>
      <c r="F973" s="92"/>
    </row>
    <row r="974">
      <c r="A974" s="94"/>
      <c r="B974" s="95"/>
      <c r="F974" s="92"/>
    </row>
    <row r="975">
      <c r="A975" s="94"/>
      <c r="B975" s="95"/>
      <c r="F975" s="92"/>
    </row>
    <row r="976">
      <c r="A976" s="94"/>
      <c r="B976" s="95"/>
      <c r="F976" s="92"/>
    </row>
    <row r="977">
      <c r="A977" s="94"/>
      <c r="B977" s="95"/>
      <c r="F977" s="92"/>
    </row>
    <row r="978">
      <c r="A978" s="94"/>
      <c r="B978" s="95"/>
      <c r="F978" s="92"/>
    </row>
    <row r="979">
      <c r="A979" s="94"/>
      <c r="B979" s="95"/>
      <c r="F979" s="92"/>
    </row>
    <row r="980">
      <c r="A980" s="94"/>
      <c r="B980" s="95"/>
      <c r="F980" s="92"/>
    </row>
    <row r="981">
      <c r="A981" s="94"/>
      <c r="B981" s="95"/>
      <c r="F981" s="92"/>
    </row>
    <row r="982">
      <c r="A982" s="94"/>
      <c r="B982" s="95"/>
      <c r="F982" s="92"/>
    </row>
    <row r="983">
      <c r="A983" s="94"/>
      <c r="B983" s="95"/>
      <c r="F983" s="92"/>
    </row>
    <row r="984">
      <c r="A984" s="94"/>
      <c r="B984" s="95"/>
      <c r="F984" s="92"/>
    </row>
    <row r="985">
      <c r="A985" s="94"/>
      <c r="B985" s="95"/>
      <c r="F985" s="92"/>
    </row>
    <row r="986">
      <c r="A986" s="94"/>
      <c r="B986" s="95"/>
      <c r="F986" s="92"/>
    </row>
    <row r="987">
      <c r="A987" s="94"/>
      <c r="B987" s="95"/>
      <c r="F987" s="92"/>
    </row>
    <row r="988">
      <c r="A988" s="94"/>
      <c r="B988" s="95"/>
      <c r="F988" s="92"/>
    </row>
    <row r="989">
      <c r="A989" s="94"/>
      <c r="B989" s="95"/>
      <c r="F989" s="92"/>
    </row>
    <row r="990">
      <c r="A990" s="94"/>
      <c r="B990" s="95"/>
      <c r="F990" s="92"/>
    </row>
    <row r="991">
      <c r="A991" s="94"/>
      <c r="B991" s="95"/>
      <c r="F991" s="92"/>
    </row>
    <row r="992">
      <c r="A992" s="94"/>
      <c r="B992" s="95"/>
      <c r="F992" s="92"/>
    </row>
    <row r="993">
      <c r="A993" s="94"/>
      <c r="B993" s="95"/>
      <c r="F993" s="92"/>
    </row>
  </sheetData>
  <drawing r:id="rId1"/>
</worksheet>
</file>