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7.xml"/>
  <Override ContentType="application/vnd.openxmlformats-officedocument.drawing+xml" PartName="/xl/drawings/worksheetdrawing6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drawing+xml" PartName="/xl/drawings/worksheetdrawing5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itial Design Calculations" sheetId="1" r:id="rId3"/>
    <sheet state="visible" name="Power Budget" sheetId="2" r:id="rId4"/>
    <sheet state="visible" name="Mass Budget" sheetId="3" r:id="rId5"/>
    <sheet state="visible" name="Monetary Budget" sheetId="4" r:id="rId6"/>
    <sheet state="visible" name="Power Calculations" sheetId="5" r:id="rId7"/>
    <sheet state="visible" name="Mass Calculations" sheetId="6" r:id="rId8"/>
    <sheet state="visible" name="Cost Calculations" sheetId="7" r:id="rId9"/>
  </sheets>
  <definedNames/>
  <calcPr/>
</workbook>
</file>

<file path=xl/comments1.xml><?xml version="1.0" encoding="utf-8"?>
<comments xmlns="http://schemas.openxmlformats.org/spreadsheetml/2006/main">
  <authors>
    <author/>
  </authors>
  <commentList>
    <comment authorId="0" ref="B2">
      <text>
        <t xml:space="preserve">I have added mass, power, and monetary budgets to this one sheet to make reference equations
	-Joshua Fuller</t>
      </text>
    </comment>
  </commentList>
</comments>
</file>

<file path=xl/sharedStrings.xml><?xml version="1.0" encoding="utf-8"?>
<sst xmlns="http://schemas.openxmlformats.org/spreadsheetml/2006/main" count="657" uniqueCount="364">
  <si>
    <t>Artificial Gravity Calculations:</t>
  </si>
  <si>
    <t>f=m*a</t>
  </si>
  <si>
    <t>f=m*w^2*R</t>
  </si>
  <si>
    <t>a=w^2*R</t>
  </si>
  <si>
    <t>Assuming a target of</t>
  </si>
  <si>
    <t>G's</t>
  </si>
  <si>
    <t>a=</t>
  </si>
  <si>
    <t>m/s^2</t>
  </si>
  <si>
    <t>w_max=</t>
  </si>
  <si>
    <t>rpm</t>
  </si>
  <si>
    <t>this number is set by the max spinning the human body can withstand without disorientation</t>
  </si>
  <si>
    <t>rad/s</t>
  </si>
  <si>
    <t>target radius:</t>
  </si>
  <si>
    <t>m</t>
  </si>
  <si>
    <t>used 40 m in design</t>
  </si>
  <si>
    <t>Solar Sail Calculations:</t>
  </si>
  <si>
    <t>F=2*(P*A)/c</t>
  </si>
  <si>
    <t>Po=</t>
  </si>
  <si>
    <t>W/m^2</t>
  </si>
  <si>
    <t>at surface of Sun</t>
  </si>
  <si>
    <t>Radius of Sun=</t>
  </si>
  <si>
    <t>Distance from Sun @ Earth=</t>
  </si>
  <si>
    <t>Distance from Sun @ Mars=</t>
  </si>
  <si>
    <t>P_Earth=</t>
  </si>
  <si>
    <t>1360 at Earth, 590 at Mars</t>
  </si>
  <si>
    <t>http://www.pveducation.org/pvcdrom/properties-of-sunlight/solar-radiation-in-space</t>
  </si>
  <si>
    <t>P_Mars=</t>
  </si>
  <si>
    <t>P_average=</t>
  </si>
  <si>
    <t>A=</t>
  </si>
  <si>
    <t>km^2</t>
  </si>
  <si>
    <t>R=</t>
  </si>
  <si>
    <t>m^2</t>
  </si>
  <si>
    <t>meters</t>
  </si>
  <si>
    <t>c=</t>
  </si>
  <si>
    <t>m/s</t>
  </si>
  <si>
    <t>Sail Force=</t>
  </si>
  <si>
    <t>N</t>
  </si>
  <si>
    <t>Mass of Spacecraft=</t>
  </si>
  <si>
    <t>kg</t>
  </si>
  <si>
    <t>Acceleration=</t>
  </si>
  <si>
    <t>Time=</t>
  </si>
  <si>
    <t>s</t>
  </si>
  <si>
    <t>Distance Traveled=</t>
  </si>
  <si>
    <t>km</t>
  </si>
  <si>
    <t>Distance from Earth to Mars (optimal)=</t>
  </si>
  <si>
    <t>ToF=</t>
  </si>
  <si>
    <t>days</t>
  </si>
  <si>
    <t>Space Mission Engineering: The new SMAD, page 555, section 18.7.2</t>
  </si>
  <si>
    <t>Sail Thickness=</t>
  </si>
  <si>
    <t>nm</t>
  </si>
  <si>
    <t>Density of Mylar (common sail material)=</t>
  </si>
  <si>
    <t>g/cc</t>
  </si>
  <si>
    <t>http://www.grafixplastics.com/mylar_prop.asp</t>
  </si>
  <si>
    <t>kg/m^3</t>
  </si>
  <si>
    <t>Weight of Sail=</t>
  </si>
  <si>
    <t>Density of Aluminum (for frame)=</t>
  </si>
  <si>
    <t>http://www.engineeringtoolbox.com/density-solids-d_1265.html</t>
  </si>
  <si>
    <t>Structural Volume=</t>
  </si>
  <si>
    <t>m^3</t>
  </si>
  <si>
    <t>Solar Sail Weight=</t>
  </si>
  <si>
    <t>Return Trip Propulsion:</t>
  </si>
  <si>
    <t>G=</t>
  </si>
  <si>
    <t>N*(m/kg)^2</t>
  </si>
  <si>
    <t>http://www.physicsclassroom.com/class/circles/Lesson-3/Newton-s-Law-of-Universal-Gravitation</t>
  </si>
  <si>
    <t>Mass of Sun=</t>
  </si>
  <si>
    <t>http://nssdc.gsfc.nasa.gov/planetary/factsheet/sunfact.html</t>
  </si>
  <si>
    <t>Mass of s/c=</t>
  </si>
  <si>
    <t>Distance From Sun (min)=</t>
  </si>
  <si>
    <t>http://curious.astro.cornell.edu/about-us/41-our-solar-system/the-earth/orbit/87-how-do-you-measure-the-distance-between-earth-and-the-sun-intermediate</t>
  </si>
  <si>
    <t>Gravity Force=</t>
  </si>
  <si>
    <t>Ion/NSTAR Thruster Propulsion System Mass Breakdown</t>
  </si>
  <si>
    <t>Hall Thruster Propulsion System Mass Breakdown</t>
  </si>
  <si>
    <t>Initial Wet Mass:</t>
  </si>
  <si>
    <t>Xenon Propellant:</t>
  </si>
  <si>
    <t>(includes contingency)</t>
  </si>
  <si>
    <t>Occultation (%):</t>
  </si>
  <si>
    <t>Trip Time:</t>
  </si>
  <si>
    <t>(includes occultation)</t>
  </si>
  <si>
    <t>months</t>
  </si>
  <si>
    <t>years</t>
  </si>
  <si>
    <t># of Thrusters=</t>
  </si>
  <si>
    <t>Isp=</t>
  </si>
  <si>
    <t>sec</t>
  </si>
  <si>
    <t>Efficiency:</t>
  </si>
  <si>
    <t>Bus Power:</t>
  </si>
  <si>
    <t>W</t>
  </si>
  <si>
    <t>Thrust=</t>
  </si>
  <si>
    <t>mN</t>
  </si>
  <si>
    <t>(unit)</t>
  </si>
  <si>
    <t>M_dot=</t>
  </si>
  <si>
    <t>kg/s</t>
  </si>
  <si>
    <t>(total)</t>
  </si>
  <si>
    <t>kg/day</t>
  </si>
  <si>
    <t>BOM Thrust/Mass:</t>
  </si>
  <si>
    <t>(acceleration)</t>
  </si>
  <si>
    <t>Propulsion Subsystem Mass</t>
  </si>
  <si>
    <t>Component</t>
  </si>
  <si>
    <t>Unit Mass (kg)</t>
  </si>
  <si>
    <t>Quantity</t>
  </si>
  <si>
    <t>Mass (kg)</t>
  </si>
  <si>
    <t>NSTAR Thruster</t>
  </si>
  <si>
    <t>Hall Thruster</t>
  </si>
  <si>
    <t>NSTAR PPU (per thruster)</t>
  </si>
  <si>
    <t>Hall PPU (per thruster)</t>
  </si>
  <si>
    <t>Gimbal (per thruster)</t>
  </si>
  <si>
    <t>PPU Thermal System (per thruster)</t>
  </si>
  <si>
    <t>Fixed Feed</t>
  </si>
  <si>
    <t>Feed System (per thruster)</t>
  </si>
  <si>
    <t>Structure/Cabling (per thruster)</t>
  </si>
  <si>
    <t>Subtotal</t>
  </si>
  <si>
    <t>Cabling (5% of subtotal)</t>
  </si>
  <si>
    <t>Structure (40% of subtotal)</t>
  </si>
  <si>
    <t>Thermal (5% of subtotal)</t>
  </si>
  <si>
    <t>Mechanisms (5% of subtotal)</t>
  </si>
  <si>
    <t>Propellant Tank</t>
  </si>
  <si>
    <t>Total Subsystem Dry Mass</t>
  </si>
  <si>
    <t>Solar Wind Generator:</t>
  </si>
  <si>
    <t>Density of Particles=</t>
  </si>
  <si>
    <t>particles/s/cm^2</t>
  </si>
  <si>
    <t>particles/s/m^2</t>
  </si>
  <si>
    <t>Charge of Particle=</t>
  </si>
  <si>
    <t>C/particle</t>
  </si>
  <si>
    <t>Length of Wire=</t>
  </si>
  <si>
    <t>Radius of Loop Circle=</t>
  </si>
  <si>
    <t>Area of Loop=</t>
  </si>
  <si>
    <t>I=</t>
  </si>
  <si>
    <t>Amps</t>
  </si>
  <si>
    <t>Particle Mass=</t>
  </si>
  <si>
    <t>Average Speed of Particle=</t>
  </si>
  <si>
    <t>km/s</t>
  </si>
  <si>
    <t>Energy of Average Particle=</t>
  </si>
  <si>
    <t>J/particle</t>
  </si>
  <si>
    <t>Voltage=</t>
  </si>
  <si>
    <t>V</t>
  </si>
  <si>
    <t>Power Generated=</t>
  </si>
  <si>
    <t>Watts</t>
  </si>
  <si>
    <t>Watt-hours</t>
  </si>
  <si>
    <t>Weight of copper wire=</t>
  </si>
  <si>
    <t>kg/km</t>
  </si>
  <si>
    <t>Weight of System=</t>
  </si>
  <si>
    <t>Kg</t>
  </si>
  <si>
    <t>Comparative Solar Energy Generation Calculation:</t>
  </si>
  <si>
    <t>Dist to Sun:</t>
  </si>
  <si>
    <t>AU</t>
  </si>
  <si>
    <t>dist of s/c from Sun</t>
  </si>
  <si>
    <t>flux at s/c</t>
  </si>
  <si>
    <t>Tm=</t>
  </si>
  <si>
    <t>yrs</t>
  </si>
  <si>
    <t>mission life (siderial years)</t>
  </si>
  <si>
    <t>Psa=</t>
  </si>
  <si>
    <t>daylight pow req.</t>
  </si>
  <si>
    <t>Cell Type:</t>
  </si>
  <si>
    <t>TJ GaAs</t>
  </si>
  <si>
    <t>Cell Type</t>
  </si>
  <si>
    <t>η</t>
  </si>
  <si>
    <t>Yd</t>
  </si>
  <si>
    <t>η=</t>
  </si>
  <si>
    <t>cell (production) efficiency</t>
  </si>
  <si>
    <t>Si</t>
  </si>
  <si>
    <t>α=</t>
  </si>
  <si>
    <t>kg/m^2</t>
  </si>
  <si>
    <t>array specific mass</t>
  </si>
  <si>
    <t>TFA Si</t>
  </si>
  <si>
    <t>Id=</t>
  </si>
  <si>
    <t>inherent degradation</t>
  </si>
  <si>
    <t>GaAs</t>
  </si>
  <si>
    <t>Θ=</t>
  </si>
  <si>
    <t>deg</t>
  </si>
  <si>
    <t>cosine loss angle (worse case)</t>
  </si>
  <si>
    <t>InP</t>
  </si>
  <si>
    <t>radians</t>
  </si>
  <si>
    <t>Yd=</t>
  </si>
  <si>
    <t>/yr</t>
  </si>
  <si>
    <t>annual environmental deg rate</t>
  </si>
  <si>
    <t>Ld=</t>
  </si>
  <si>
    <t>lifetime degradation</t>
  </si>
  <si>
    <t>P_o=</t>
  </si>
  <si>
    <t>Ideal pow output (per unit area)</t>
  </si>
  <si>
    <t>P_BOL=</t>
  </si>
  <si>
    <t>BOL pow prod capability (per unit area)</t>
  </si>
  <si>
    <t>P_EOL=</t>
  </si>
  <si>
    <t>EOL pow prod capability (per unit area)</t>
  </si>
  <si>
    <t>A_sa=</t>
  </si>
  <si>
    <t>required array size</t>
  </si>
  <si>
    <t>Psa_BOL=</t>
  </si>
  <si>
    <t>BOL pow output</t>
  </si>
  <si>
    <t>M_sa=</t>
  </si>
  <si>
    <t>Array Mass</t>
  </si>
  <si>
    <t>Key:</t>
  </si>
  <si>
    <t>ISS Baseline</t>
  </si>
  <si>
    <t>30% due to distance from Sun</t>
  </si>
  <si>
    <t>20% safety</t>
  </si>
  <si>
    <t>Assumption</t>
  </si>
  <si>
    <t>Planned, adequate</t>
  </si>
  <si>
    <t>SubSet</t>
  </si>
  <si>
    <t>Assume:</t>
  </si>
  <si>
    <t>kW</t>
  </si>
  <si>
    <t>Planned, average</t>
  </si>
  <si>
    <t>Planned, poor</t>
  </si>
  <si>
    <t>Total Power Requirement:</t>
  </si>
  <si>
    <t>Power Generated:</t>
  </si>
  <si>
    <t>Total Difference:</t>
  </si>
  <si>
    <t>Power per Unit (W)</t>
  </si>
  <si>
    <t>Number of Units</t>
  </si>
  <si>
    <t>Anticipated Power (W)</t>
  </si>
  <si>
    <t>Basis (W)</t>
  </si>
  <si>
    <t>Requirements/Specifications</t>
  </si>
  <si>
    <t>Sources</t>
  </si>
  <si>
    <t>Exosuit</t>
  </si>
  <si>
    <t>likely will use rechargeable cells that will plug into craft</t>
  </si>
  <si>
    <t>Exosuit-No Aid</t>
  </si>
  <si>
    <t>Internal Suit</t>
  </si>
  <si>
    <t>Basic Life Support</t>
  </si>
  <si>
    <t>Exercise Equipment</t>
  </si>
  <si>
    <t>Bike</t>
  </si>
  <si>
    <t>Mats</t>
  </si>
  <si>
    <t>Resistance Gear</t>
  </si>
  <si>
    <t>Life Support</t>
  </si>
  <si>
    <t>MELiSSA Incorporation</t>
  </si>
  <si>
    <t>On-board Water</t>
  </si>
  <si>
    <t>On-board Food</t>
  </si>
  <si>
    <t>Crew</t>
  </si>
  <si>
    <t>Environmental Detection</t>
  </si>
  <si>
    <t>Oxygen Sensors</t>
  </si>
  <si>
    <t>Module Structure</t>
  </si>
  <si>
    <t>Radiation Shielding</t>
  </si>
  <si>
    <t>Outer Module</t>
  </si>
  <si>
    <t>Inner Module</t>
  </si>
  <si>
    <t>Module Connector</t>
  </si>
  <si>
    <t>Docking Clamp/Airlock</t>
  </si>
  <si>
    <t>Propuslion</t>
  </si>
  <si>
    <t>Solar Electric (Ion/NSTAR) Thruster</t>
  </si>
  <si>
    <t>Xenon Propellant Tanks</t>
  </si>
  <si>
    <t>Solar Sail &amp; Frame</t>
  </si>
  <si>
    <t>Impact Detector</t>
  </si>
  <si>
    <t>Power Systems</t>
  </si>
  <si>
    <t>Solar Panels &amp; Arrays</t>
  </si>
  <si>
    <t>Distribution Systems</t>
  </si>
  <si>
    <t>Thermoelectric Generators</t>
  </si>
  <si>
    <t>Power Control Unit</t>
  </si>
  <si>
    <t>Regulator/Converter</t>
  </si>
  <si>
    <t>Hydrogen Battery</t>
  </si>
  <si>
    <t>Lighting</t>
  </si>
  <si>
    <t>Wiring</t>
  </si>
  <si>
    <t>Communication Systems</t>
  </si>
  <si>
    <t>Short Range Array</t>
  </si>
  <si>
    <t>Long Range Array</t>
  </si>
  <si>
    <t>Radio and Comms Computer</t>
  </si>
  <si>
    <t>Fire Fighting Systems</t>
  </si>
  <si>
    <t>Hydrogenated BNNT's</t>
  </si>
  <si>
    <t>1.42 g/cm^2</t>
  </si>
  <si>
    <t>Fire Sensing Camera</t>
  </si>
  <si>
    <t>Crew Fire Extinguishers</t>
  </si>
  <si>
    <t>Central Data-Processing Computer</t>
  </si>
  <si>
    <t>Thermal Management</t>
  </si>
  <si>
    <t>Radiator</t>
  </si>
  <si>
    <t>Louver</t>
  </si>
  <si>
    <t>Electric Resistance Heater</t>
  </si>
  <si>
    <t>Command &amp; Control</t>
  </si>
  <si>
    <t>Navigation Computer</t>
  </si>
  <si>
    <t>Sensor Suite for Navigation</t>
  </si>
  <si>
    <t>Attitude Control Systems</t>
  </si>
  <si>
    <t>Repair</t>
  </si>
  <si>
    <t>Stock of Replacement Parts</t>
  </si>
  <si>
    <t>Tools</t>
  </si>
  <si>
    <t>3D Printer</t>
  </si>
  <si>
    <t>3D Printer print material</t>
  </si>
  <si>
    <t>Max allotted mass:</t>
  </si>
  <si>
    <t>(for SLS co-manifest launch)</t>
  </si>
  <si>
    <t>Total Mass:</t>
  </si>
  <si>
    <t>Metric Tonnes</t>
  </si>
  <si>
    <t>Mass per Unit (kg)</t>
  </si>
  <si>
    <t>Anticipated Weight (kg)</t>
  </si>
  <si>
    <t>Basis (kg)</t>
  </si>
  <si>
    <t>~225 kg</t>
  </si>
  <si>
    <t>http://www.army-technology.com/projects/raytheon-xos-2-exoskeleton-us/</t>
  </si>
  <si>
    <t>125-140 kg</t>
  </si>
  <si>
    <t>http://history.nasa.gov/spacesuits.pdf</t>
  </si>
  <si>
    <t>178 kg suits used now</t>
  </si>
  <si>
    <t>Capable of two 4 hour EVAs</t>
  </si>
  <si>
    <t>Appendix A</t>
  </si>
  <si>
    <t>https://www.nasa.gov/externalflash/ISSRG/pdfs/emu.pdf</t>
  </si>
  <si>
    <t>~800 kg</t>
  </si>
  <si>
    <t>~10-20 kg</t>
  </si>
  <si>
    <t>~0-5 kg</t>
  </si>
  <si>
    <t>750 kg</t>
  </si>
  <si>
    <t>http://www.nasa.gov/mission_pages/station/research/experiments/1001.html</t>
  </si>
  <si>
    <t>Enhancements and testing of deep space habitation systems such as Environmental Control and Life Support Systems (ECLSS), such as atmosphere revitalization and monitoring, water processing, lighting, and fire detection</t>
  </si>
  <si>
    <t>30-60 days of supplies</t>
  </si>
  <si>
    <t>90 is normal for tallest male allowed</t>
  </si>
  <si>
    <t>4 crew members</t>
  </si>
  <si>
    <t>http://www.esa.int/Our_Activities/Human_Spaceflight/Astronauts/Astronaut_training_requirements</t>
  </si>
  <si>
    <t>Required to sample species found in craft</t>
  </si>
  <si>
    <t>http://srag.jsc.nasa.gov/spaceradiation/how/how.cfm</t>
  </si>
  <si>
    <t>calculator</t>
  </si>
  <si>
    <t>~700-750 kg</t>
  </si>
  <si>
    <t>~20 kg per device</t>
  </si>
  <si>
    <t>http://ntrs.nasa.gov/archive/nasa/casi.ntrs.nasa.gov/20130011664.pdf</t>
  </si>
  <si>
    <t>https://www.nasa.gov/pdf/716082main_Thibeault_2011_PhI_Radiation_Protection.pdf</t>
  </si>
  <si>
    <t>12.5-15 lbs</t>
  </si>
  <si>
    <t>Launch Costs (dedicated)</t>
  </si>
  <si>
    <t>Max allotted cost:</t>
  </si>
  <si>
    <t>(not hard limit)</t>
  </si>
  <si>
    <t>Total Cost:</t>
  </si>
  <si>
    <t>Cost per Unit</t>
  </si>
  <si>
    <t>Anticipated Cost</t>
  </si>
  <si>
    <t>Basis</t>
  </si>
  <si>
    <t xml:space="preserve">$15 million </t>
  </si>
  <si>
    <t>$2 million</t>
  </si>
  <si>
    <t>Basic Life Support (old EVA Suit Design)</t>
  </si>
  <si>
    <t>~$150</t>
  </si>
  <si>
    <t>~$25</t>
  </si>
  <si>
    <t>No clue</t>
  </si>
  <si>
    <t>http://www.esa.int/Education/Teachers_Corner/Food_From_Spirulina_experiment_underway</t>
  </si>
  <si>
    <t>It said ~$10,000 per lb</t>
  </si>
  <si>
    <t>http://www.space.com/7597-astronaut-cookbook-thanksgiving-treat.html</t>
  </si>
  <si>
    <t>http://www.fwt.com/detector/support/DetDomesticPriceList_Jan2014.pdf</t>
  </si>
  <si>
    <t>http://www.coleparmer.com/Product/Scanning_Infrared_Spectrophtometer_115_230V/UX-83000-00?referred_id=778&amp;gclid=CjwKEAjwpfC5BRCT1sKW2qzwqE0SJABkKFKR-AKUcP9NYAiLiWcRsCw2RbHDLlHz8I1Cp9Kb2ys7mhoCLwLw_wcB</t>
  </si>
  <si>
    <t>$2 per lb + labor</t>
  </si>
  <si>
    <t>http://www.business-standard.com/article/markets/polymer-prices-rise-111030400026_1.html</t>
  </si>
  <si>
    <t>Impact detector</t>
  </si>
  <si>
    <t>$36-100/lb</t>
  </si>
  <si>
    <t>***This is a Rad Shield***</t>
  </si>
  <si>
    <t>Am in contact with 2 boron nitride manufactures NASA recommended, based on the product cost we can assume the final price</t>
  </si>
  <si>
    <t>http://www.buildtheenterprise.org/spacex-breaking-the-1000-per-pound-launch-cost-barrier</t>
  </si>
  <si>
    <t>Total Estimated Mass of Components (kg)</t>
  </si>
  <si>
    <t>Module Connectors</t>
  </si>
  <si>
    <t>Hull Calculations</t>
  </si>
  <si>
    <t>2219 Aluminum used for most of ISS</t>
  </si>
  <si>
    <t>***Do we want to replace 50% of the aluminum with polyethelyne***</t>
  </si>
  <si>
    <t>Density:</t>
  </si>
  <si>
    <t>surface area (m^2)</t>
  </si>
  <si>
    <t>thickness (m)</t>
  </si>
  <si>
    <t>volume (m^3)</t>
  </si>
  <si>
    <t>mass per module (kg)</t>
  </si>
  <si>
    <t>Outer Modules</t>
  </si>
  <si>
    <t>Whipple Shield</t>
  </si>
  <si>
    <t>Kevlar Shielding</t>
  </si>
  <si>
    <t>BNNT's</t>
  </si>
  <si>
    <t>1.42 g/cm</t>
  </si>
  <si>
    <t>1 metric tonne gives us :</t>
  </si>
  <si>
    <t>~.7 m^3</t>
  </si>
  <si>
    <t>10% by weight Hydrogen</t>
  </si>
  <si>
    <t>Total Estimated Cost of Components</t>
  </si>
  <si>
    <t>Hull Material Costs</t>
  </si>
  <si>
    <t>Cost/kg:</t>
  </si>
  <si>
    <t>http://www.alibaba.com/product-detail/China-aluminium-alloy-2219-plate-hot_60430468531.html?spm=a2700.7724857.29.130.CCmuKu</t>
  </si>
  <si>
    <t>cost per module</t>
  </si>
  <si>
    <t>Whipple Shield Material &amp; Labor Costs</t>
  </si>
  <si>
    <t>Cost/m^2:</t>
  </si>
  <si>
    <t>surface area of module (m^2)</t>
  </si>
  <si>
    <t>Kevlar Shielding Material &amp; Labor Costs</t>
  </si>
  <si>
    <t>http://www.alibaba.com/product-detail/Kevlar-Twaron-1680D-Woven-Aramid-Fabric_60451696577.html?spm=a2700.7724857.29.12.J8eFaF&amp;s=p</t>
  </si>
  <si>
    <t>Hull Machining Costs</t>
  </si>
  <si>
    <t>Thickness:</t>
  </si>
  <si>
    <t>Area:</t>
  </si>
  <si>
    <t>Volume:</t>
  </si>
  <si>
    <t>Weight/area:</t>
  </si>
  <si>
    <t>kg/area</t>
  </si>
  <si>
    <t>Surface Areas</t>
  </si>
  <si>
    <t>Total Weight:</t>
  </si>
  <si>
    <t>Cost:</t>
  </si>
  <si>
    <t>/metric ton</t>
  </si>
  <si>
    <t>/kg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</si>
</sst>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$&quot;#,##0"/>
  </numFmts>
  <fonts count="28">
    <font>
      <sz val="10.0"/>
      <color rgb="FF000000"/>
      <name val="Arial"/>
    </font>
    <font>
      <b/>
      <u/>
      <sz val="10.0"/>
      <name val="Roboto"/>
    </font>
    <font>
      <sz val="10.0"/>
      <color rgb="FF000000"/>
      <name val="Roboto"/>
    </font>
    <font>
      <b/>
      <u/>
      <sz val="10.0"/>
      <name val="Roboto"/>
    </font>
    <font>
      <sz val="10.0"/>
      <name val="Roboto"/>
    </font>
    <font>
      <b/>
      <sz val="10.0"/>
      <name val="Roboto"/>
    </font>
    <font>
      <u/>
      <sz val="10.0"/>
      <color rgb="FF0000FF"/>
      <name val="Roboto"/>
    </font>
    <font>
      <b/>
      <sz val="10.0"/>
      <color rgb="FF000000"/>
      <name val="Roboto"/>
    </font>
    <font>
      <i/>
      <sz val="10.0"/>
      <color rgb="FF242729"/>
      <name val="Roboto"/>
    </font>
    <font>
      <u/>
      <sz val="10.0"/>
      <color rgb="FF0000FF"/>
      <name val="Roboto"/>
    </font>
    <font>
      <b/>
      <u/>
      <sz val="10.0"/>
      <color rgb="FF000000"/>
      <name val="Roboto"/>
    </font>
    <font>
      <b/>
      <u/>
      <sz val="10.0"/>
      <color rgb="FF000000"/>
      <name val="Roboto"/>
    </font>
    <font/>
    <font>
      <b/>
      <sz val="10.0"/>
      <color rgb="FFFF0000"/>
      <name val="Roboto"/>
    </font>
    <font>
      <u/>
      <sz val="10.0"/>
      <color rgb="FF0000FF"/>
      <name val="Roboto"/>
    </font>
    <font>
      <u/>
      <sz val="10.0"/>
      <color rgb="FF000000"/>
      <name val="Roboto"/>
    </font>
    <font>
      <b/>
      <u/>
      <sz val="10.0"/>
      <name val="Roboto"/>
    </font>
    <font>
      <b/>
      <u/>
      <sz val="10.0"/>
      <name val="Roboto"/>
    </font>
    <font>
      <name val="Arial"/>
    </font>
    <font>
      <b/>
      <name val="Arial"/>
    </font>
    <font>
      <b/>
    </font>
    <font>
      <u/>
      <color rgb="FF1155CC"/>
      <name val="Arial"/>
    </font>
    <font>
      <u/>
      <color rgb="FF1155CC"/>
      <name val="Arial"/>
    </font>
    <font>
      <color rgb="FF1155CC"/>
      <name val="Arial"/>
    </font>
    <font>
      <color rgb="FF000000"/>
      <name val="Arial"/>
    </font>
    <font>
      <u/>
      <color rgb="FF0000FF"/>
      <name val="Arial"/>
    </font>
    <font>
      <u/>
      <color rgb="FF0000FF"/>
    </font>
    <font>
      <sz val="11.0"/>
      <color rgb="FF000000"/>
      <name val="Inconsolata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3C47D"/>
        <bgColor rgb="FF93C47D"/>
      </patternFill>
    </fill>
    <fill>
      <patternFill patternType="solid">
        <fgColor rgb="FF6D9EEB"/>
        <bgColor rgb="FF6D9EEB"/>
      </patternFill>
    </fill>
    <fill>
      <patternFill patternType="solid">
        <fgColor rgb="FFFFD966"/>
        <bgColor rgb="FFFFD966"/>
      </patternFill>
    </fill>
    <fill>
      <patternFill patternType="solid">
        <fgColor rgb="FFE06666"/>
        <bgColor rgb="FFE06666"/>
      </patternFill>
    </fill>
  </fills>
  <borders count="12"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4">
    <xf borderId="0" fillId="0" fontId="0" numFmtId="0" xfId="0" applyAlignment="1" applyFont="1">
      <alignment/>
    </xf>
    <xf borderId="0" fillId="0" fontId="1" numFmtId="0" xfId="0" applyFont="1"/>
    <xf borderId="0" fillId="0" fontId="2" numFmtId="0" xfId="0" applyAlignment="1" applyFont="1">
      <alignment horizontal="right"/>
    </xf>
    <xf borderId="0" fillId="0" fontId="2" numFmtId="0" xfId="0" applyFont="1"/>
    <xf borderId="0" fillId="0" fontId="2" numFmtId="0" xfId="0" applyAlignment="1" applyFont="1">
      <alignment wrapText="1"/>
    </xf>
    <xf borderId="1" fillId="0" fontId="3" numFmtId="0" xfId="0" applyBorder="1" applyFont="1"/>
    <xf borderId="2" fillId="0" fontId="2" numFmtId="0" xfId="0" applyAlignment="1" applyBorder="1" applyFont="1">
      <alignment horizontal="right"/>
    </xf>
    <xf borderId="2" fillId="0" fontId="2" numFmtId="0" xfId="0" applyBorder="1" applyFont="1"/>
    <xf borderId="3" fillId="0" fontId="2" numFmtId="0" xfId="0" applyAlignment="1" applyBorder="1" applyFont="1">
      <alignment wrapText="1"/>
    </xf>
    <xf borderId="0" fillId="0" fontId="4" numFmtId="0" xfId="0" applyFont="1"/>
    <xf borderId="4" fillId="0" fontId="4" numFmtId="0" xfId="0" applyBorder="1" applyFont="1"/>
    <xf borderId="5" fillId="0" fontId="2" numFmtId="0" xfId="0" applyAlignment="1" applyBorder="1" applyFont="1">
      <alignment wrapText="1"/>
    </xf>
    <xf borderId="0" fillId="0" fontId="5" numFmtId="0" xfId="0" applyAlignment="1" applyFont="1">
      <alignment horizontal="right"/>
    </xf>
    <xf borderId="0" fillId="0" fontId="4" numFmtId="0" xfId="0" applyAlignment="1" applyFont="1">
      <alignment horizontal="right"/>
    </xf>
    <xf borderId="5" fillId="0" fontId="4" numFmtId="0" xfId="0" applyAlignment="1" applyBorder="1" applyFont="1">
      <alignment wrapText="1"/>
    </xf>
    <xf borderId="4" fillId="0" fontId="2" numFmtId="0" xfId="0" applyBorder="1" applyFont="1"/>
    <xf borderId="6" fillId="0" fontId="4" numFmtId="0" xfId="0" applyBorder="1" applyFont="1"/>
    <xf borderId="7" fillId="0" fontId="2" numFmtId="0" xfId="0" applyAlignment="1" applyBorder="1" applyFont="1">
      <alignment horizontal="right"/>
    </xf>
    <xf borderId="7" fillId="0" fontId="4" numFmtId="0" xfId="0" applyBorder="1" applyFont="1"/>
    <xf borderId="8" fillId="0" fontId="2" numFmtId="0" xfId="0" applyAlignment="1" applyBorder="1" applyFont="1">
      <alignment wrapText="1"/>
    </xf>
    <xf borderId="2" fillId="0" fontId="2" numFmtId="0" xfId="0" applyAlignment="1" applyBorder="1" applyFont="1">
      <alignment wrapText="1"/>
    </xf>
    <xf borderId="0" fillId="0" fontId="4" numFmtId="11" xfId="0" applyAlignment="1" applyFont="1" applyNumberFormat="1">
      <alignment horizontal="right"/>
    </xf>
    <xf borderId="0" fillId="0" fontId="4" numFmtId="0" xfId="0" applyAlignment="1" applyFont="1">
      <alignment wrapText="1"/>
    </xf>
    <xf borderId="0" fillId="0" fontId="2" numFmtId="11" xfId="0" applyFont="1" applyNumberFormat="1"/>
    <xf borderId="0" fillId="0" fontId="6" numFmtId="0" xfId="0" applyAlignment="1" applyFont="1">
      <alignment wrapText="1"/>
    </xf>
    <xf borderId="0" fillId="2" fontId="2" numFmtId="0" xfId="0" applyAlignment="1" applyBorder="1" applyFill="1" applyFont="1">
      <alignment horizontal="left"/>
    </xf>
    <xf borderId="0" fillId="0" fontId="2" numFmtId="0" xfId="0" applyAlignment="1" applyFont="1">
      <alignment horizontal="left"/>
    </xf>
    <xf borderId="0" fillId="0" fontId="5" numFmtId="0" xfId="0" applyAlignment="1" applyFont="1">
      <alignment horizontal="right" wrapText="1"/>
    </xf>
    <xf borderId="5" fillId="0" fontId="4" numFmtId="0" xfId="0" applyAlignment="1" applyBorder="1" applyFont="1">
      <alignment wrapText="1"/>
    </xf>
    <xf borderId="0" fillId="0" fontId="7" numFmtId="0" xfId="0" applyAlignment="1" applyFont="1">
      <alignment horizontal="right"/>
    </xf>
    <xf borderId="0" fillId="2" fontId="8" numFmtId="0" xfId="0" applyAlignment="1" applyBorder="1" applyFont="1">
      <alignment horizontal="left" wrapText="1"/>
    </xf>
    <xf borderId="0" fillId="0" fontId="2" numFmtId="11" xfId="0" applyAlignment="1" applyFont="1" applyNumberFormat="1">
      <alignment horizontal="right"/>
    </xf>
    <xf borderId="0" fillId="0" fontId="2" numFmtId="4" xfId="0" applyAlignment="1" applyFont="1" applyNumberFormat="1">
      <alignment horizontal="right"/>
    </xf>
    <xf borderId="6" fillId="0" fontId="2" numFmtId="0" xfId="0" applyBorder="1" applyFont="1"/>
    <xf borderId="7" fillId="0" fontId="2" numFmtId="4" xfId="0" applyAlignment="1" applyBorder="1" applyFont="1" applyNumberFormat="1">
      <alignment horizontal="right"/>
    </xf>
    <xf borderId="7" fillId="0" fontId="2" numFmtId="0" xfId="0" applyBorder="1" applyFont="1"/>
    <xf borderId="7" fillId="0" fontId="9" numFmtId="0" xfId="0" applyAlignment="1" applyBorder="1" applyFont="1">
      <alignment wrapText="1"/>
    </xf>
    <xf borderId="3" fillId="0" fontId="2" numFmtId="0" xfId="0" applyBorder="1" applyFont="1"/>
    <xf borderId="0" fillId="0" fontId="0" numFmtId="0" xfId="0" applyFont="1"/>
    <xf borderId="5" fillId="0" fontId="2" numFmtId="0" xfId="0" applyBorder="1" applyFont="1"/>
    <xf borderId="0" fillId="0" fontId="10" numFmtId="0" xfId="0" applyAlignment="1" applyFont="1">
      <alignment horizontal="center" vertical="center"/>
    </xf>
    <xf borderId="9" fillId="0" fontId="11" numFmtId="0" xfId="0" applyAlignment="1" applyBorder="1" applyFont="1">
      <alignment horizontal="center" vertical="center"/>
    </xf>
    <xf borderId="10" fillId="0" fontId="12" numFmtId="0" xfId="0" applyBorder="1" applyFont="1"/>
    <xf borderId="11" fillId="0" fontId="12" numFmtId="0" xfId="0" applyBorder="1" applyFont="1"/>
    <xf borderId="4" fillId="0" fontId="2" numFmtId="0" xfId="0" applyAlignment="1" applyBorder="1" applyFont="1">
      <alignment horizontal="right"/>
    </xf>
    <xf borderId="0" fillId="0" fontId="13" numFmtId="0" xfId="0" applyAlignment="1" applyFont="1">
      <alignment horizontal="right"/>
    </xf>
    <xf borderId="5" fillId="0" fontId="2" numFmtId="0" xfId="0" applyAlignment="1" applyBorder="1" applyFont="1">
      <alignment horizontal="left" wrapText="1"/>
    </xf>
    <xf borderId="0" fillId="0" fontId="13" numFmtId="0" xfId="0" applyAlignment="1" applyFont="1">
      <alignment/>
    </xf>
    <xf borderId="5" fillId="0" fontId="2" numFmtId="0" xfId="0" applyAlignment="1" applyBorder="1" applyFont="1">
      <alignment horizontal="left"/>
    </xf>
    <xf borderId="0" fillId="0" fontId="13" numFmtId="0" xfId="0" applyAlignment="1" applyFont="1">
      <alignment horizontal="right"/>
    </xf>
    <xf borderId="0" fillId="0" fontId="13" numFmtId="0" xfId="0" applyFont="1"/>
    <xf borderId="5" fillId="0" fontId="2" numFmtId="0" xfId="0" applyAlignment="1" applyBorder="1" applyFont="1">
      <alignment horizontal="left" vertical="center"/>
    </xf>
    <xf borderId="0" fillId="0" fontId="7" numFmtId="0" xfId="0" applyFont="1"/>
    <xf borderId="4" fillId="0" fontId="7" numFmtId="0" xfId="0" applyBorder="1" applyFont="1"/>
    <xf borderId="0" fillId="0" fontId="13" numFmtId="0" xfId="0" applyAlignment="1" applyFont="1">
      <alignment horizontal="left"/>
    </xf>
    <xf borderId="5" fillId="0" fontId="13" numFmtId="0" xfId="0" applyAlignment="1" applyBorder="1" applyFont="1">
      <alignment horizontal="left" wrapText="1"/>
    </xf>
    <xf borderId="5" fillId="0" fontId="13" numFmtId="0" xfId="0" applyAlignment="1" applyBorder="1" applyFont="1">
      <alignment horizontal="left"/>
    </xf>
    <xf borderId="6" fillId="0" fontId="7" numFmtId="0" xfId="0" applyBorder="1" applyFont="1"/>
    <xf borderId="8" fillId="0" fontId="2" numFmtId="0" xfId="0" applyAlignment="1" applyBorder="1" applyFont="1">
      <alignment horizontal="left" wrapText="1"/>
    </xf>
    <xf borderId="7" fillId="0" fontId="2" numFmtId="0" xfId="0" applyAlignment="1" applyBorder="1" applyFont="1">
      <alignment wrapText="1"/>
    </xf>
    <xf borderId="8" fillId="0" fontId="2" numFmtId="0" xfId="0" applyAlignment="1" applyBorder="1" applyFont="1">
      <alignment horizontal="left"/>
    </xf>
    <xf borderId="5" fillId="0" fontId="14" numFmtId="0" xfId="0" applyAlignment="1" applyBorder="1" applyFont="1">
      <alignment wrapText="1"/>
    </xf>
    <xf borderId="5" fillId="0" fontId="15" numFmtId="0" xfId="0" applyAlignment="1" applyBorder="1" applyFont="1">
      <alignment wrapText="1"/>
    </xf>
    <xf borderId="0" fillId="0" fontId="16" numFmtId="0" xfId="0" applyAlignment="1" applyFont="1">
      <alignment/>
    </xf>
    <xf borderId="1" fillId="0" fontId="17" numFmtId="0" xfId="0" applyAlignment="1" applyBorder="1" applyFont="1">
      <alignment/>
    </xf>
    <xf borderId="0" fillId="0" fontId="2" numFmtId="0" xfId="0" applyAlignment="1" applyFont="1">
      <alignment horizontal="left" vertical="center" wrapText="1"/>
    </xf>
    <xf borderId="5" fillId="0" fontId="12" numFmtId="0" xfId="0" applyBorder="1" applyFont="1"/>
    <xf borderId="0" fillId="0" fontId="2" numFmtId="0" xfId="0" applyAlignment="1" applyFont="1">
      <alignment horizontal="left" wrapText="1"/>
    </xf>
    <xf borderId="1" fillId="0" fontId="2" numFmtId="0" xfId="0" applyBorder="1" applyFont="1"/>
    <xf borderId="8" fillId="0" fontId="2" numFmtId="0" xfId="0" applyBorder="1" applyFont="1"/>
    <xf borderId="6" fillId="0" fontId="2" numFmtId="0" xfId="0" applyAlignment="1" applyBorder="1" applyFont="1">
      <alignment horizontal="right"/>
    </xf>
    <xf borderId="7" fillId="0" fontId="2" numFmtId="0" xfId="0" applyAlignment="1" applyBorder="1" applyFont="1">
      <alignment horizontal="left" vertical="center" wrapText="1"/>
    </xf>
    <xf borderId="8" fillId="0" fontId="12" numFmtId="0" xfId="0" applyBorder="1" applyFont="1"/>
    <xf borderId="0" fillId="0" fontId="0" numFmtId="0" xfId="0" applyAlignment="1" applyFont="1">
      <alignment wrapText="1"/>
    </xf>
    <xf borderId="0" fillId="0" fontId="18" numFmtId="0" xfId="0" applyAlignment="1" applyFont="1">
      <alignment/>
    </xf>
    <xf borderId="0" fillId="0" fontId="18" numFmtId="3" xfId="0" applyAlignment="1" applyFont="1" applyNumberFormat="1">
      <alignment/>
    </xf>
    <xf borderId="0" fillId="0" fontId="19" numFmtId="0" xfId="0" applyAlignment="1" applyFont="1">
      <alignment/>
    </xf>
    <xf borderId="0" fillId="0" fontId="18" numFmtId="4" xfId="0" applyAlignment="1" applyFont="1" applyNumberFormat="1">
      <alignment horizontal="right"/>
    </xf>
    <xf borderId="0" fillId="0" fontId="18" numFmtId="0" xfId="0" applyAlignment="1" applyFont="1">
      <alignment/>
    </xf>
    <xf borderId="0" fillId="0" fontId="18" numFmtId="0" xfId="0" applyAlignment="1" applyFont="1">
      <alignment horizontal="right" wrapText="1"/>
    </xf>
    <xf borderId="0" fillId="3" fontId="18" numFmtId="0" xfId="0" applyAlignment="1" applyFill="1" applyFont="1">
      <alignment/>
    </xf>
    <xf borderId="0" fillId="4" fontId="18" numFmtId="3" xfId="0" applyAlignment="1" applyFill="1" applyFont="1" applyNumberFormat="1">
      <alignment/>
    </xf>
    <xf borderId="0" fillId="5" fontId="18" numFmtId="0" xfId="0" applyAlignment="1" applyFill="1" applyFont="1">
      <alignment/>
    </xf>
    <xf borderId="0" fillId="6" fontId="18" numFmtId="3" xfId="0" applyAlignment="1" applyFill="1" applyFont="1" applyNumberFormat="1">
      <alignment/>
    </xf>
    <xf borderId="0" fillId="0" fontId="18" numFmtId="0" xfId="0" applyAlignment="1" applyFont="1">
      <alignment horizontal="right"/>
    </xf>
    <xf borderId="0" fillId="0" fontId="18" numFmtId="3" xfId="0" applyAlignment="1" applyFont="1" applyNumberFormat="1">
      <alignment/>
    </xf>
    <xf borderId="0" fillId="0" fontId="19" numFmtId="0" xfId="0" applyAlignment="1" applyFont="1">
      <alignment horizontal="right"/>
    </xf>
    <xf borderId="0" fillId="0" fontId="19" numFmtId="4" xfId="0" applyAlignment="1" applyFont="1" applyNumberFormat="1">
      <alignment horizontal="right"/>
    </xf>
    <xf borderId="0" fillId="0" fontId="20" numFmtId="0" xfId="0" applyAlignment="1" applyFont="1">
      <alignment/>
    </xf>
    <xf borderId="0" fillId="0" fontId="19" numFmtId="0" xfId="0" applyAlignment="1" applyFont="1">
      <alignment horizontal="right" wrapText="1"/>
    </xf>
    <xf borderId="0" fillId="0" fontId="18" numFmtId="4" xfId="0" applyAlignment="1" applyFont="1" applyNumberFormat="1">
      <alignment/>
    </xf>
    <xf borderId="0" fillId="0" fontId="18" numFmtId="0" xfId="0" applyAlignment="1" applyFont="1">
      <alignment wrapText="1"/>
    </xf>
    <xf borderId="0" fillId="0" fontId="19" numFmtId="3" xfId="0" applyAlignment="1" applyFont="1" applyNumberFormat="1">
      <alignment/>
    </xf>
    <xf borderId="0" fillId="0" fontId="19" numFmtId="0" xfId="0" applyAlignment="1" applyFont="1">
      <alignment/>
    </xf>
    <xf borderId="0" fillId="0" fontId="19" numFmtId="4" xfId="0" applyAlignment="1" applyFont="1" applyNumberFormat="1">
      <alignment/>
    </xf>
    <xf borderId="0" fillId="0" fontId="19" numFmtId="0" xfId="0" applyAlignment="1" applyFont="1">
      <alignment wrapText="1"/>
    </xf>
    <xf borderId="0" fillId="0" fontId="19" numFmtId="0" xfId="0" applyAlignment="1" applyFont="1">
      <alignment/>
    </xf>
    <xf borderId="0" fillId="0" fontId="18" numFmtId="3" xfId="0" applyAlignment="1" applyFont="1" applyNumberFormat="1">
      <alignment/>
    </xf>
    <xf borderId="0" fillId="0" fontId="18" numFmtId="0" xfId="0" applyAlignment="1" applyFont="1">
      <alignment/>
    </xf>
    <xf borderId="0" fillId="0" fontId="12" numFmtId="4" xfId="0" applyFont="1" applyNumberFormat="1"/>
    <xf borderId="0" fillId="0" fontId="18" numFmtId="0" xfId="0" applyAlignment="1" applyFont="1">
      <alignment/>
    </xf>
    <xf borderId="0" fillId="0" fontId="18" numFmtId="0" xfId="0" applyAlignment="1" applyFont="1">
      <alignment wrapText="1"/>
    </xf>
    <xf borderId="0" fillId="0" fontId="21" numFmtId="0" xfId="0" applyAlignment="1" applyFont="1">
      <alignment/>
    </xf>
    <xf borderId="0" fillId="0" fontId="18" numFmtId="3" xfId="0" applyAlignment="1" applyFont="1" applyNumberFormat="1">
      <alignment/>
    </xf>
    <xf borderId="0" fillId="0" fontId="22" numFmtId="0" xfId="0" applyAlignment="1" applyFont="1">
      <alignment/>
    </xf>
    <xf borderId="0" fillId="0" fontId="23" numFmtId="0" xfId="0" applyAlignment="1" applyFont="1">
      <alignment/>
    </xf>
    <xf borderId="0" fillId="0" fontId="19" numFmtId="0" xfId="0" applyAlignment="1" applyFont="1">
      <alignment/>
    </xf>
    <xf borderId="0" fillId="0" fontId="12" numFmtId="0" xfId="0" applyAlignment="1" applyFont="1">
      <alignment/>
    </xf>
    <xf borderId="0" fillId="0" fontId="12" numFmtId="3" xfId="0" applyAlignment="1" applyFont="1" applyNumberFormat="1">
      <alignment/>
    </xf>
    <xf borderId="0" fillId="0" fontId="12" numFmtId="0" xfId="0" applyAlignment="1" applyFont="1">
      <alignment wrapText="1"/>
    </xf>
    <xf borderId="0" fillId="0" fontId="24" numFmtId="0" xfId="0" applyAlignment="1" applyFont="1">
      <alignment/>
    </xf>
    <xf borderId="0" fillId="0" fontId="12" numFmtId="3" xfId="0" applyFont="1" applyNumberFormat="1"/>
    <xf borderId="0" fillId="0" fontId="12" numFmtId="0" xfId="0" applyAlignment="1" applyFont="1">
      <alignment wrapText="1"/>
    </xf>
    <xf borderId="0" fillId="0" fontId="19" numFmtId="0" xfId="0" applyAlignment="1" applyFont="1">
      <alignment horizontal="right"/>
    </xf>
    <xf borderId="0" fillId="0" fontId="18" numFmtId="3" xfId="0" applyAlignment="1" applyFont="1" applyNumberFormat="1">
      <alignment wrapText="1"/>
    </xf>
    <xf borderId="0" fillId="0" fontId="19" numFmtId="3" xfId="0" applyAlignment="1" applyFont="1" applyNumberFormat="1">
      <alignment/>
    </xf>
    <xf borderId="0" fillId="0" fontId="25" numFmtId="0" xfId="0" applyAlignment="1" applyFont="1">
      <alignment/>
    </xf>
    <xf borderId="0" fillId="0" fontId="26" numFmtId="0" xfId="0" applyAlignment="1" applyFont="1">
      <alignment/>
    </xf>
    <xf borderId="0" fillId="0" fontId="18" numFmtId="164" xfId="0" applyAlignment="1" applyFont="1" applyNumberFormat="1">
      <alignment/>
    </xf>
    <xf borderId="0" fillId="0" fontId="18" numFmtId="3" xfId="0" applyAlignment="1" applyFont="1" applyNumberFormat="1">
      <alignment horizontal="center"/>
    </xf>
    <xf borderId="0" fillId="0" fontId="18" numFmtId="164" xfId="0" applyAlignment="1" applyFont="1" applyNumberFormat="1">
      <alignment wrapText="1"/>
    </xf>
    <xf borderId="0" fillId="0" fontId="20" numFmtId="0" xfId="0" applyAlignment="1" applyFont="1">
      <alignment horizontal="right"/>
    </xf>
    <xf borderId="0" fillId="4" fontId="18" numFmtId="164" xfId="0" applyAlignment="1" applyFont="1" applyNumberFormat="1">
      <alignment/>
    </xf>
    <xf borderId="0" fillId="6" fontId="18" numFmtId="164" xfId="0" applyAlignment="1" applyFont="1" applyNumberFormat="1">
      <alignment/>
    </xf>
    <xf borderId="0" fillId="0" fontId="18" numFmtId="164" xfId="0" applyAlignment="1" applyFont="1" applyNumberFormat="1">
      <alignment/>
    </xf>
    <xf borderId="0" fillId="0" fontId="12" numFmtId="164" xfId="0" applyAlignment="1" applyFont="1" applyNumberFormat="1">
      <alignment/>
    </xf>
    <xf borderId="0" fillId="0" fontId="12" numFmtId="164" xfId="0" applyFont="1" applyNumberFormat="1"/>
    <xf borderId="0" fillId="0" fontId="18" numFmtId="164" xfId="0" applyAlignment="1" applyFont="1" applyNumberFormat="1">
      <alignment horizontal="left"/>
    </xf>
    <xf borderId="0" fillId="0" fontId="19" numFmtId="164" xfId="0" applyAlignment="1" applyFont="1" applyNumberFormat="1">
      <alignment/>
    </xf>
    <xf borderId="0" fillId="0" fontId="19" numFmtId="164" xfId="0" applyAlignment="1" applyFont="1" applyNumberFormat="1">
      <alignment/>
    </xf>
    <xf borderId="0" fillId="0" fontId="18" numFmtId="164" xfId="0" applyAlignment="1" applyFont="1" applyNumberFormat="1">
      <alignment/>
    </xf>
    <xf borderId="0" fillId="2" fontId="27" numFmtId="0" xfId="0" applyFont="1"/>
    <xf borderId="0" fillId="0" fontId="12" numFmtId="165" xfId="0" applyAlignment="1" applyFont="1" applyNumberFormat="1">
      <alignment/>
    </xf>
    <xf borderId="0" fillId="0" fontId="12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://nssdc.gsfc.nasa.gov/planetary/factsheet/sunfact.html" TargetMode="External"/><Relationship Id="rId3" Type="http://schemas.openxmlformats.org/officeDocument/2006/relationships/hyperlink" Target="http://www.universetoday.com/14824/distance-from-earth-to-mars/" TargetMode="External"/><Relationship Id="rId4" Type="http://schemas.openxmlformats.org/officeDocument/2006/relationships/hyperlink" Target="http://science.howstuffworks.com/solarsail2.htm" TargetMode="External"/><Relationship Id="rId11" Type="http://schemas.openxmlformats.org/officeDocument/2006/relationships/drawing" Target="../drawings/worksheetdrawing1.xml"/><Relationship Id="rId10" Type="http://schemas.openxmlformats.org/officeDocument/2006/relationships/hyperlink" Target="http://www.nktcables.com/dk/products/railway/railway/technical-information/~/media/Files/NktCables/Products/UK/Railway/technical%20info/Copper-wire-table.ashx" TargetMode="External"/><Relationship Id="rId12" Type="http://schemas.openxmlformats.org/officeDocument/2006/relationships/vmlDrawing" Target="../drawings/vmlDrawing1.vml"/><Relationship Id="rId9" Type="http://schemas.openxmlformats.org/officeDocument/2006/relationships/hyperlink" Target="http://www.rapidtables.com/convert/electric/Joule_to_Volt.htm" TargetMode="External"/><Relationship Id="rId5" Type="http://schemas.openxmlformats.org/officeDocument/2006/relationships/hyperlink" Target="http://genesismission.jpl.nasa.gov/educate/scimodule/data/briefing/STSolarWind.pdf" TargetMode="External"/><Relationship Id="rId6" Type="http://schemas.openxmlformats.org/officeDocument/2006/relationships/hyperlink" Target="https://www.chem.tamu.edu/academics/fyp/educator_resources/isotopes_introduction.php" TargetMode="External"/><Relationship Id="rId7" Type="http://schemas.openxmlformats.org/officeDocument/2006/relationships/hyperlink" Target="http://pluto.space.swri.edu/image/glossary/solar_wind.html" TargetMode="External"/><Relationship Id="rId8" Type="http://schemas.openxmlformats.org/officeDocument/2006/relationships/hyperlink" Target="http://www.wikihow.com/Calculate-Joules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://www.army-technology.com/projects/raytheon-xos-2-exoskeleton-us/" TargetMode="External"/><Relationship Id="rId2" Type="http://schemas.openxmlformats.org/officeDocument/2006/relationships/hyperlink" Target="http://history.nasa.gov/spacesuits.pdf" TargetMode="External"/><Relationship Id="rId3" Type="http://schemas.openxmlformats.org/officeDocument/2006/relationships/hyperlink" Target="https://www.nasa.gov/externalflash/ISSRG/pdfs/emu.pdf" TargetMode="External"/><Relationship Id="rId4" Type="http://schemas.openxmlformats.org/officeDocument/2006/relationships/hyperlink" Target="http://www.nasa.gov/mission_pages/station/research/experiments/1001.html" TargetMode="External"/><Relationship Id="rId9" Type="http://schemas.openxmlformats.org/officeDocument/2006/relationships/drawing" Target="../drawings/worksheetdrawing3.xml"/><Relationship Id="rId5" Type="http://schemas.openxmlformats.org/officeDocument/2006/relationships/hyperlink" Target="http://www.esa.int/Our_Activities/Human_Spaceflight/Astronauts/Astronaut_training_requirements" TargetMode="External"/><Relationship Id="rId6" Type="http://schemas.openxmlformats.org/officeDocument/2006/relationships/hyperlink" Target="http://srag.jsc.nasa.gov/spaceradiation/how/how.cfm" TargetMode="External"/><Relationship Id="rId7" Type="http://schemas.openxmlformats.org/officeDocument/2006/relationships/hyperlink" Target="http://ntrs.nasa.gov/archive/nasa/casi.ntrs.nasa.gov/20130011664.pdf" TargetMode="External"/><Relationship Id="rId8" Type="http://schemas.openxmlformats.org/officeDocument/2006/relationships/hyperlink" Target="https://www.nasa.gov/pdf/716082main_Thibeault_2011_PhI_Radiation_Protection.pdf" TargetMode="Externa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://www.army-technology.com/projects/raytheon-xos-2-exoskeleton-us/" TargetMode="External"/><Relationship Id="rId2" Type="http://schemas.openxmlformats.org/officeDocument/2006/relationships/hyperlink" Target="http://history.nasa.gov/spacesuits.pdf" TargetMode="External"/><Relationship Id="rId3" Type="http://schemas.openxmlformats.org/officeDocument/2006/relationships/hyperlink" Target="http://www.nasa.gov/mission_pages/station/research/experiments/1001.html" TargetMode="External"/><Relationship Id="rId4" Type="http://schemas.openxmlformats.org/officeDocument/2006/relationships/hyperlink" Target="http://www.esa.int/Education/Teachers_Corner/Food_From_Spirulina_experiment_underway" TargetMode="External"/><Relationship Id="rId10" Type="http://schemas.openxmlformats.org/officeDocument/2006/relationships/drawing" Target="../drawings/worksheetdrawing4.xml"/><Relationship Id="rId9" Type="http://schemas.openxmlformats.org/officeDocument/2006/relationships/hyperlink" Target="http://www.buildtheenterprise.org/spacex-breaking-the-1000-per-pound-launch-cost-barrier" TargetMode="External"/><Relationship Id="rId5" Type="http://schemas.openxmlformats.org/officeDocument/2006/relationships/hyperlink" Target="http://www.space.com/7597-astronaut-cookbook-thanksgiving-treat.html" TargetMode="External"/><Relationship Id="rId6" Type="http://schemas.openxmlformats.org/officeDocument/2006/relationships/hyperlink" Target="http://www.fwt.com/detector/support/DetDomesticPriceList_Jan2014.pdf" TargetMode="External"/><Relationship Id="rId7" Type="http://schemas.openxmlformats.org/officeDocument/2006/relationships/hyperlink" Target="http://www.coleparmer.com/Product/Scanning_Infrared_Spectrophtometer_115_230V/UX-83000-00?referred_id=778&amp;gclid=CjwKEAjwpfC5BRCT1sKW2qzwqE0SJABkKFKR-AKUcP9NYAiLiWcRsCw2RbHDLlHz8I1Cp9Kb2ys7mhoCLwLw_wcB" TargetMode="External"/><Relationship Id="rId8" Type="http://schemas.openxmlformats.org/officeDocument/2006/relationships/hyperlink" Target="http://www.business-standard.com/article/markets/polymer-prices-rise-111030400026_1.html" TargetMode="Externa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://www.alibaba.com/product-detail/China-aluminium-alloy-2219-plate-hot_60430468531.html?spm=a2700.7724857.29.130.CCmuKu" TargetMode="External"/><Relationship Id="rId2" Type="http://schemas.openxmlformats.org/officeDocument/2006/relationships/hyperlink" Target="http://www.alibaba.com/product-detail/Kevlar-Twaron-1680D-Woven-Aramid-Fabric_60451696577.html?spm=a2700.7724857.29.12.J8eFaF&amp;s=p" TargetMode="External"/><Relationship Id="rId3" Type="http://schemas.openxmlformats.org/officeDocument/2006/relationships/hyperlink" Target="http://www.alibaba.com/product-detail/China-aluminium-alloy-2219-plate-hot_60430468531.html?spm=a2700.7724857.29.130.CCmuKu" TargetMode="External"/><Relationship Id="rId4" Type="http://schemas.openxmlformats.org/officeDocument/2006/relationships/hyperlink" Target="http://www.business-standard.com/article/markets/polymer-prices-rise-111030400026_1.html" TargetMode="External"/><Relationship Id="rId5" Type="http://schemas.openxmlformats.org/officeDocument/2006/relationships/drawing" Target="../drawings/worksheet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8.0"/>
    <col customWidth="1" min="2" max="2" width="39.14"/>
    <col customWidth="1" min="3" max="10" width="29.14"/>
    <col customWidth="1" min="11" max="27" width="8.71"/>
  </cols>
  <sheetData>
    <row r="1" ht="13.5" customHeight="1">
      <c r="A1" s="1"/>
      <c r="B1" s="1"/>
      <c r="C1" s="2"/>
      <c r="D1" s="3"/>
      <c r="E1" s="4"/>
      <c r="F1" s="4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13.5" customHeight="1">
      <c r="A2" s="1"/>
      <c r="B2" s="5" t="s">
        <v>0</v>
      </c>
      <c r="C2" s="6"/>
      <c r="D2" s="7"/>
      <c r="E2" s="8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ht="13.5" customHeight="1">
      <c r="A3" s="9"/>
      <c r="B3" s="10" t="s">
        <v>1</v>
      </c>
      <c r="C3" s="2"/>
      <c r="D3" s="3"/>
      <c r="E3" s="11"/>
      <c r="F3" s="4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ht="13.5" customHeight="1">
      <c r="A4" s="9"/>
      <c r="B4" s="10" t="s">
        <v>2</v>
      </c>
      <c r="C4" s="2"/>
      <c r="D4" s="3"/>
      <c r="E4" s="11"/>
      <c r="F4" s="4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ht="13.5" customHeight="1">
      <c r="A5" s="9"/>
      <c r="B5" s="10" t="s">
        <v>3</v>
      </c>
      <c r="C5" s="2"/>
      <c r="D5" s="3"/>
      <c r="E5" s="11"/>
      <c r="F5" s="4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ht="13.5" customHeight="1">
      <c r="A6" s="9"/>
      <c r="B6" s="10" t="s">
        <v>4</v>
      </c>
      <c r="C6" s="12">
        <v>0.4</v>
      </c>
      <c r="D6" s="9" t="s">
        <v>5</v>
      </c>
      <c r="E6" s="11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ht="13.5" customHeight="1">
      <c r="A7" s="9"/>
      <c r="B7" s="10" t="s">
        <v>6</v>
      </c>
      <c r="C7" s="13" t="str">
        <f>9.8*C6</f>
        <v>3.92</v>
      </c>
      <c r="D7" s="9" t="s">
        <v>7</v>
      </c>
      <c r="E7" s="11"/>
      <c r="F7" s="4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ht="13.5" customHeight="1">
      <c r="A8" s="9"/>
      <c r="B8" s="10" t="s">
        <v>8</v>
      </c>
      <c r="C8" s="13">
        <v>3.0</v>
      </c>
      <c r="D8" s="9" t="s">
        <v>9</v>
      </c>
      <c r="E8" s="14" t="s">
        <v>10</v>
      </c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ht="13.5" customHeight="1">
      <c r="A9" s="3"/>
      <c r="B9" s="15"/>
      <c r="C9" s="2" t="str">
        <f>C8*2*PI()/60</f>
        <v>0.3141592654</v>
      </c>
      <c r="D9" s="9" t="s">
        <v>11</v>
      </c>
      <c r="E9" s="11"/>
      <c r="F9" s="4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ht="13.5" customHeight="1">
      <c r="A10" s="9"/>
      <c r="B10" s="16" t="s">
        <v>12</v>
      </c>
      <c r="C10" s="17" t="str">
        <f>C7/C9^2</f>
        <v>39.71790399</v>
      </c>
      <c r="D10" s="18" t="s">
        <v>13</v>
      </c>
      <c r="E10" s="19" t="s">
        <v>14</v>
      </c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ht="15.75" customHeight="1">
      <c r="A11" s="3"/>
      <c r="B11" s="3"/>
      <c r="C11" s="2"/>
      <c r="D11" s="3"/>
      <c r="E11" s="4"/>
      <c r="F11" s="4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ht="13.5" customHeight="1">
      <c r="A12" s="1"/>
      <c r="B12" s="5" t="s">
        <v>15</v>
      </c>
      <c r="C12" s="6"/>
      <c r="D12" s="7"/>
      <c r="E12" s="20"/>
      <c r="F12" s="8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ht="13.5" customHeight="1">
      <c r="A13" s="9"/>
      <c r="B13" s="10" t="s">
        <v>16</v>
      </c>
      <c r="C13" s="2"/>
      <c r="D13" s="3"/>
      <c r="E13" s="4"/>
      <c r="F13" s="11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ht="13.5" customHeight="1">
      <c r="A14" s="9"/>
      <c r="B14" s="10" t="s">
        <v>17</v>
      </c>
      <c r="C14" s="21">
        <v>6.3E7</v>
      </c>
      <c r="D14" s="9" t="s">
        <v>18</v>
      </c>
      <c r="E14" s="22" t="s">
        <v>19</v>
      </c>
      <c r="F14" s="14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ht="13.5" customHeight="1">
      <c r="A15" s="9"/>
      <c r="B15" s="10" t="s">
        <v>20</v>
      </c>
      <c r="C15" s="23">
        <v>6.957E8</v>
      </c>
      <c r="D15" s="9" t="s">
        <v>13</v>
      </c>
      <c r="E15" s="24" t="str">
        <f>HYPERLINK("http://nssdc.gsfc.nasa.gov/planetary/factsheet/sunfact.html","http://nssdc.gsfc.nasa.gov/planetary/factsheet/sunfact.html")</f>
        <v>http://nssdc.gsfc.nasa.gov/planetary/factsheet/sunfact.html</v>
      </c>
      <c r="F15" s="14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ht="13.5" customHeight="1">
      <c r="A16" s="9"/>
      <c r="B16" s="10" t="s">
        <v>21</v>
      </c>
      <c r="C16" s="21">
        <v>1.5E11</v>
      </c>
      <c r="D16" s="9" t="s">
        <v>13</v>
      </c>
      <c r="E16" s="22"/>
      <c r="F16" s="14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ht="13.5" customHeight="1">
      <c r="A17" s="9"/>
      <c r="B17" s="10" t="s">
        <v>22</v>
      </c>
      <c r="C17" s="21">
        <v>2.28E11</v>
      </c>
      <c r="D17" s="9" t="s">
        <v>13</v>
      </c>
      <c r="E17" s="22"/>
      <c r="F17" s="14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ht="13.5" customHeight="1">
      <c r="A18" s="9"/>
      <c r="B18" s="10" t="s">
        <v>23</v>
      </c>
      <c r="C18" s="21" t="str">
        <f>C14*(C15^2/C16^2)</f>
        <v>1.36E+03</v>
      </c>
      <c r="D18" s="9" t="s">
        <v>18</v>
      </c>
      <c r="E18" s="22" t="s">
        <v>24</v>
      </c>
      <c r="F18" s="14" t="s">
        <v>25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ht="13.5" customHeight="1">
      <c r="A19" s="9"/>
      <c r="B19" s="10" t="s">
        <v>26</v>
      </c>
      <c r="C19" s="21" t="str">
        <f>C14*(C15^2/C17^2)</f>
        <v>5.87E+02</v>
      </c>
      <c r="D19" s="25" t="s">
        <v>18</v>
      </c>
      <c r="E19" s="22"/>
      <c r="F19" s="14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ht="13.5" customHeight="1">
      <c r="A20" s="9"/>
      <c r="B20" s="10" t="s">
        <v>27</v>
      </c>
      <c r="C20" s="21" t="str">
        <f>(C18+C19)/2</f>
        <v>9.71E+02</v>
      </c>
      <c r="D20" s="26" t="s">
        <v>18</v>
      </c>
      <c r="E20" s="22"/>
      <c r="F20" s="14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ht="13.5" customHeight="1">
      <c r="A21" s="9"/>
      <c r="B21" s="10" t="s">
        <v>28</v>
      </c>
      <c r="C21" s="12">
        <v>0.25</v>
      </c>
      <c r="D21" s="26" t="s">
        <v>29</v>
      </c>
      <c r="E21" s="27" t="s">
        <v>30</v>
      </c>
      <c r="F21" s="14" t="str">
        <f>SQRT(C21/PI())*1000</f>
        <v>282.0947918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ht="13.5" customHeight="1">
      <c r="A22" s="9"/>
      <c r="B22" s="10"/>
      <c r="C22" s="21" t="str">
        <f>C21*1000^2</f>
        <v>2.50E+05</v>
      </c>
      <c r="D22" s="26" t="s">
        <v>31</v>
      </c>
      <c r="E22" s="22"/>
      <c r="F22" s="28" t="s">
        <v>32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ht="13.5" customHeight="1">
      <c r="A23" s="9"/>
      <c r="B23" s="10" t="s">
        <v>33</v>
      </c>
      <c r="C23" s="21">
        <v>1.0E8</v>
      </c>
      <c r="D23" s="9" t="s">
        <v>34</v>
      </c>
      <c r="E23" s="4"/>
      <c r="F23" s="11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ht="13.5" customHeight="1">
      <c r="A24" s="9"/>
      <c r="B24" s="10" t="s">
        <v>35</v>
      </c>
      <c r="C24" s="21" t="str">
        <f>2*(C22*C20)/C23</f>
        <v>4.85E+00</v>
      </c>
      <c r="D24" s="9" t="s">
        <v>36</v>
      </c>
      <c r="E24" s="22"/>
      <c r="F24" s="11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ht="13.5" customHeight="1">
      <c r="A25" s="9"/>
      <c r="B25" s="10" t="s">
        <v>37</v>
      </c>
      <c r="C25" s="12">
        <v>9000.0</v>
      </c>
      <c r="D25" s="9" t="s">
        <v>38</v>
      </c>
      <c r="E25" s="22"/>
      <c r="F25" s="11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ht="13.5" customHeight="1">
      <c r="A26" s="9"/>
      <c r="B26" s="10" t="s">
        <v>39</v>
      </c>
      <c r="C26" s="21" t="str">
        <f>C24/C25</f>
        <v>5.39E-04</v>
      </c>
      <c r="D26" s="9" t="s">
        <v>7</v>
      </c>
      <c r="E26" s="22"/>
      <c r="F26" s="11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ht="13.5" customHeight="1">
      <c r="A27" s="9"/>
      <c r="B27" s="10" t="s">
        <v>40</v>
      </c>
      <c r="C27" s="29" t="str">
        <f>60*60*24</f>
        <v>86400</v>
      </c>
      <c r="D27" s="9" t="s">
        <v>41</v>
      </c>
      <c r="E27" s="22"/>
      <c r="F27" s="11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ht="13.5" customHeight="1">
      <c r="A28" s="9"/>
      <c r="B28" s="10" t="s">
        <v>42</v>
      </c>
      <c r="C28" s="21" t="str">
        <f>0.5*C26*C27^2</f>
        <v>2.01E+06</v>
      </c>
      <c r="D28" s="9" t="s">
        <v>13</v>
      </c>
      <c r="E28" s="22"/>
      <c r="F28" s="11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ht="13.5" customHeight="1">
      <c r="A29" s="9"/>
      <c r="B29" s="10"/>
      <c r="C29" s="21" t="str">
        <f>C28/1000</f>
        <v>2.01E+03</v>
      </c>
      <c r="D29" s="9" t="s">
        <v>43</v>
      </c>
      <c r="E29" s="22"/>
      <c r="F29" s="11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ht="13.5" customHeight="1">
      <c r="A30" s="9"/>
      <c r="B30" s="10" t="s">
        <v>44</v>
      </c>
      <c r="C30" s="21">
        <v>5.6E7</v>
      </c>
      <c r="D30" s="9" t="s">
        <v>43</v>
      </c>
      <c r="E30" s="24" t="str">
        <f>HYPERLINK("http://www.universetoday.com/14824/distance-from-earth-to-mars/","http://www.universetoday.com/14824/distance-from-earth-to-mars/")</f>
        <v>http://www.universetoday.com/14824/distance-from-earth-to-mars/</v>
      </c>
      <c r="F30" s="11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ht="13.5" customHeight="1">
      <c r="A31" s="3"/>
      <c r="B31" s="15"/>
      <c r="C31" s="21" t="str">
        <f>C30*1000</f>
        <v>5.60E+10</v>
      </c>
      <c r="D31" s="9" t="s">
        <v>13</v>
      </c>
      <c r="E31" s="22"/>
      <c r="F31" s="11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ht="13.5" customHeight="1">
      <c r="A32" s="9"/>
      <c r="B32" s="10" t="s">
        <v>45</v>
      </c>
      <c r="C32" s="2" t="str">
        <f>SQRT(C31/(0.5*C26))</f>
        <v>14409953.98</v>
      </c>
      <c r="D32" s="9" t="s">
        <v>41</v>
      </c>
      <c r="E32" s="4"/>
      <c r="F32" s="11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ht="13.5" customHeight="1">
      <c r="A33" s="3"/>
      <c r="B33" s="15"/>
      <c r="C33" s="2" t="str">
        <f>C32/(60*60*24)</f>
        <v>166.7818748</v>
      </c>
      <c r="D33" s="9" t="s">
        <v>46</v>
      </c>
      <c r="E33" s="30" t="s">
        <v>47</v>
      </c>
      <c r="F33" s="11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ht="13.5" customHeight="1">
      <c r="A34" s="3"/>
      <c r="B34" s="15"/>
      <c r="C34" s="2"/>
      <c r="D34" s="3"/>
      <c r="E34" s="24" t="str">
        <f>HYPERLINK("http://science.howstuffworks.com/solarsail2.htm","http://science.howstuffworks.com/solarsail2.htm")</f>
        <v>http://science.howstuffworks.com/solarsail2.htm</v>
      </c>
      <c r="F34" s="11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ht="13.5" customHeight="1">
      <c r="A35" s="3"/>
      <c r="B35" s="15" t="s">
        <v>48</v>
      </c>
      <c r="C35" s="29">
        <v>20.0</v>
      </c>
      <c r="D35" s="3" t="s">
        <v>49</v>
      </c>
      <c r="E35" s="24"/>
      <c r="F35" s="11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ht="13.5" customHeight="1">
      <c r="A36" s="3"/>
      <c r="B36" s="15"/>
      <c r="C36" s="31" t="str">
        <f>C35*0.000000001</f>
        <v>2.00E-08</v>
      </c>
      <c r="D36" s="3" t="s">
        <v>13</v>
      </c>
      <c r="E36" s="24"/>
      <c r="F36" s="11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ht="13.5" customHeight="1">
      <c r="A37" s="3"/>
      <c r="B37" s="15" t="s">
        <v>50</v>
      </c>
      <c r="C37" s="2">
        <v>1.39</v>
      </c>
      <c r="D37" s="3" t="s">
        <v>51</v>
      </c>
      <c r="E37" s="24" t="s">
        <v>52</v>
      </c>
      <c r="F37" s="11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ht="13.5" customHeight="1">
      <c r="A38" s="3"/>
      <c r="B38" s="15"/>
      <c r="C38" s="2" t="str">
        <f>C37*1000</f>
        <v>1390</v>
      </c>
      <c r="D38" s="3" t="s">
        <v>53</v>
      </c>
      <c r="E38" s="24"/>
      <c r="F38" s="11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ht="13.5" customHeight="1">
      <c r="A39" s="3"/>
      <c r="B39" s="15" t="s">
        <v>54</v>
      </c>
      <c r="C39" s="32" t="str">
        <f>C38*C36*C22</f>
        <v>6.95</v>
      </c>
      <c r="D39" s="3" t="s">
        <v>38</v>
      </c>
      <c r="E39" s="24"/>
      <c r="F39" s="11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ht="13.5" customHeight="1">
      <c r="A40" s="3"/>
      <c r="B40" s="15" t="s">
        <v>55</v>
      </c>
      <c r="C40" s="32">
        <v>2700.0</v>
      </c>
      <c r="D40" s="3" t="s">
        <v>53</v>
      </c>
      <c r="E40" s="24" t="s">
        <v>56</v>
      </c>
      <c r="F40" s="11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ht="13.5" customHeight="1">
      <c r="A41" s="3"/>
      <c r="B41" s="15" t="s">
        <v>57</v>
      </c>
      <c r="C41" s="32" t="str">
        <f>SQRT(C22)*0.0005</f>
        <v>0.25</v>
      </c>
      <c r="D41" s="3" t="s">
        <v>58</v>
      </c>
      <c r="E41" s="24"/>
      <c r="F41" s="11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ht="13.5" customHeight="1">
      <c r="A42" s="3"/>
      <c r="B42" s="33" t="s">
        <v>59</v>
      </c>
      <c r="C42" s="34" t="str">
        <f>C39+C40*C41</f>
        <v>681.95</v>
      </c>
      <c r="D42" s="35" t="s">
        <v>38</v>
      </c>
      <c r="E42" s="36"/>
      <c r="F42" s="19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ht="13.5" customHeight="1">
      <c r="A43" s="3"/>
      <c r="B43" s="3"/>
      <c r="C43" s="2"/>
      <c r="D43" s="3"/>
      <c r="E43" s="24"/>
      <c r="F43" s="4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ht="13.5" customHeight="1">
      <c r="A44" s="1"/>
      <c r="B44" s="5" t="s">
        <v>60</v>
      </c>
      <c r="C44" s="6"/>
      <c r="D44" s="7"/>
      <c r="E44" s="20"/>
      <c r="F44" s="20"/>
      <c r="G44" s="7"/>
      <c r="H44" s="7"/>
      <c r="I44" s="7"/>
      <c r="J44" s="37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ht="13.5" customHeight="1">
      <c r="A45" s="9"/>
      <c r="B45" s="10" t="s">
        <v>61</v>
      </c>
      <c r="C45" s="13">
        <v>6.672E-11</v>
      </c>
      <c r="D45" s="9" t="s">
        <v>62</v>
      </c>
      <c r="E45" s="22" t="s">
        <v>63</v>
      </c>
      <c r="F45" s="4"/>
      <c r="G45" s="3"/>
      <c r="H45" s="3"/>
      <c r="I45" s="3"/>
      <c r="J45" s="39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ht="13.5" customHeight="1">
      <c r="A46" s="9"/>
      <c r="B46" s="10" t="s">
        <v>64</v>
      </c>
      <c r="C46" s="13">
        <v>1.989E30</v>
      </c>
      <c r="D46" s="9" t="s">
        <v>38</v>
      </c>
      <c r="E46" s="22" t="s">
        <v>65</v>
      </c>
      <c r="F46" s="4"/>
      <c r="G46" s="3"/>
      <c r="H46" s="3"/>
      <c r="I46" s="3"/>
      <c r="J46" s="39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ht="13.5" customHeight="1">
      <c r="A47" s="9"/>
      <c r="B47" s="10" t="s">
        <v>66</v>
      </c>
      <c r="C47" s="13">
        <v>9000.0</v>
      </c>
      <c r="D47" s="9" t="s">
        <v>38</v>
      </c>
      <c r="E47" s="22"/>
      <c r="F47" s="4"/>
      <c r="G47" s="3"/>
      <c r="H47" s="3"/>
      <c r="I47" s="3"/>
      <c r="J47" s="39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ht="13.5" customHeight="1">
      <c r="A48" s="9"/>
      <c r="B48" s="10" t="s">
        <v>67</v>
      </c>
      <c r="C48" s="21">
        <v>1.5E11</v>
      </c>
      <c r="D48" s="9" t="s">
        <v>13</v>
      </c>
      <c r="E48" s="22" t="s">
        <v>68</v>
      </c>
      <c r="F48" s="4"/>
      <c r="G48" s="3"/>
      <c r="H48" s="3"/>
      <c r="I48" s="3"/>
      <c r="J48" s="39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ht="13.5" customHeight="1">
      <c r="A49" s="9"/>
      <c r="B49" s="10" t="s">
        <v>69</v>
      </c>
      <c r="C49" s="13" t="str">
        <f>C45*C46*C47/C48^2</f>
        <v>53.082432</v>
      </c>
      <c r="D49" s="9" t="s">
        <v>36</v>
      </c>
      <c r="E49" s="22" t="s">
        <v>63</v>
      </c>
      <c r="F49" s="4"/>
      <c r="G49" s="3"/>
      <c r="H49" s="3"/>
      <c r="I49" s="3"/>
      <c r="J49" s="39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ht="13.5" customHeight="1">
      <c r="A50" s="40"/>
      <c r="B50" s="41" t="s">
        <v>70</v>
      </c>
      <c r="C50" s="42"/>
      <c r="D50" s="42"/>
      <c r="E50" s="43"/>
      <c r="F50" s="4"/>
      <c r="G50" s="41" t="s">
        <v>71</v>
      </c>
      <c r="H50" s="42"/>
      <c r="I50" s="42"/>
      <c r="J50" s="43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ht="13.5" customHeight="1">
      <c r="A51" s="2"/>
      <c r="B51" s="44" t="s">
        <v>72</v>
      </c>
      <c r="C51" s="45">
        <v>6000.0</v>
      </c>
      <c r="D51" s="3" t="s">
        <v>38</v>
      </c>
      <c r="E51" s="46"/>
      <c r="F51" s="4"/>
      <c r="G51" s="44" t="s">
        <v>72</v>
      </c>
      <c r="H51" s="47">
        <v>6000.0</v>
      </c>
      <c r="I51" s="3" t="s">
        <v>38</v>
      </c>
      <c r="J51" s="4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ht="13.5" customHeight="1">
      <c r="A52" s="2"/>
      <c r="B52" s="44" t="s">
        <v>73</v>
      </c>
      <c r="C52" s="49">
        <v>193.558745620145</v>
      </c>
      <c r="D52" s="3" t="s">
        <v>38</v>
      </c>
      <c r="E52" s="46" t="s">
        <v>74</v>
      </c>
      <c r="F52" s="4"/>
      <c r="G52" s="44" t="s">
        <v>73</v>
      </c>
      <c r="H52" s="50">
        <v>780.686940667917</v>
      </c>
      <c r="I52" s="3" t="s">
        <v>38</v>
      </c>
      <c r="J52" s="48" t="s">
        <v>74</v>
      </c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ht="12.75" customHeight="1">
      <c r="A53" s="2"/>
      <c r="B53" s="44"/>
      <c r="C53" s="2"/>
      <c r="D53" s="3"/>
      <c r="E53" s="46"/>
      <c r="F53" s="4"/>
      <c r="G53" s="44"/>
      <c r="H53" s="3"/>
      <c r="I53" s="3"/>
      <c r="J53" s="4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ht="13.5" customHeight="1">
      <c r="A54" s="2"/>
      <c r="B54" s="44" t="s">
        <v>75</v>
      </c>
      <c r="C54" s="49">
        <v>0.15</v>
      </c>
      <c r="D54" s="3"/>
      <c r="E54" s="46"/>
      <c r="F54" s="4"/>
      <c r="G54" s="44" t="s">
        <v>75</v>
      </c>
      <c r="H54" s="50">
        <v>0.15</v>
      </c>
      <c r="I54" s="3"/>
      <c r="J54" s="4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ht="12.75" customHeight="1">
      <c r="A55" s="2"/>
      <c r="B55" s="44" t="s">
        <v>76</v>
      </c>
      <c r="C55" s="2" t="str">
        <f>C52/C65+C52/C65*C54</f>
        <v>300</v>
      </c>
      <c r="D55" s="3" t="s">
        <v>46</v>
      </c>
      <c r="E55" s="46" t="s">
        <v>77</v>
      </c>
      <c r="F55" s="4"/>
      <c r="G55" s="44" t="s">
        <v>76</v>
      </c>
      <c r="H55" s="3" t="str">
        <f>H52/H65+H52/H65*H54</f>
        <v>300</v>
      </c>
      <c r="I55" s="3" t="s">
        <v>46</v>
      </c>
      <c r="J55" s="51" t="s">
        <v>77</v>
      </c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ht="12.75" customHeight="1">
      <c r="A56" s="2"/>
      <c r="B56" s="44"/>
      <c r="C56" s="2" t="str">
        <f>C55/30</f>
        <v>10</v>
      </c>
      <c r="D56" s="3" t="s">
        <v>78</v>
      </c>
      <c r="E56" s="46"/>
      <c r="F56" s="4"/>
      <c r="G56" s="44"/>
      <c r="H56" s="3" t="str">
        <f>H55/30</f>
        <v>10</v>
      </c>
      <c r="I56" s="3" t="s">
        <v>78</v>
      </c>
      <c r="J56" s="4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ht="12.75" customHeight="1">
      <c r="A57" s="2"/>
      <c r="B57" s="44"/>
      <c r="C57" s="2" t="str">
        <f>C56/12</f>
        <v>0.8333333333</v>
      </c>
      <c r="D57" s="3" t="s">
        <v>79</v>
      </c>
      <c r="E57" s="46"/>
      <c r="F57" s="4"/>
      <c r="G57" s="44"/>
      <c r="H57" s="3" t="str">
        <f>H56/12</f>
        <v>0.8333333333</v>
      </c>
      <c r="I57" s="3" t="s">
        <v>79</v>
      </c>
      <c r="J57" s="4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ht="12.75" customHeight="1">
      <c r="A58" s="2"/>
      <c r="B58" s="44"/>
      <c r="C58" s="2"/>
      <c r="D58" s="3"/>
      <c r="E58" s="46"/>
      <c r="F58" s="4"/>
      <c r="G58" s="44"/>
      <c r="H58" s="3"/>
      <c r="I58" s="3"/>
      <c r="J58" s="4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ht="13.5" customHeight="1">
      <c r="A59" s="2"/>
      <c r="B59" s="44" t="s">
        <v>80</v>
      </c>
      <c r="C59" s="49">
        <v>3.0</v>
      </c>
      <c r="D59" s="3"/>
      <c r="E59" s="46"/>
      <c r="F59" s="4"/>
      <c r="G59" s="44" t="s">
        <v>80</v>
      </c>
      <c r="H59" s="50">
        <v>3.0</v>
      </c>
      <c r="I59" s="3"/>
      <c r="J59" s="4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</row>
    <row r="60" ht="13.5" customHeight="1">
      <c r="A60" s="2"/>
      <c r="B60" s="44" t="s">
        <v>81</v>
      </c>
      <c r="C60" s="49">
        <v>3300.0</v>
      </c>
      <c r="D60" s="3" t="s">
        <v>82</v>
      </c>
      <c r="E60" s="46"/>
      <c r="F60" s="4"/>
      <c r="G60" s="44" t="s">
        <v>81</v>
      </c>
      <c r="H60" s="50">
        <v>1500.0</v>
      </c>
      <c r="I60" s="3" t="s">
        <v>82</v>
      </c>
      <c r="J60" s="4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ht="13.5" customHeight="1">
      <c r="A61" s="2"/>
      <c r="B61" s="44" t="s">
        <v>83</v>
      </c>
      <c r="C61" s="49">
        <v>0.6</v>
      </c>
      <c r="D61" s="3"/>
      <c r="E61" s="46"/>
      <c r="F61" s="4"/>
      <c r="G61" s="44" t="s">
        <v>83</v>
      </c>
      <c r="H61" s="50">
        <v>0.5</v>
      </c>
      <c r="I61" s="3"/>
      <c r="J61" s="4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ht="13.5" customHeight="1">
      <c r="A62" s="2"/>
      <c r="B62" s="44" t="s">
        <v>84</v>
      </c>
      <c r="C62" s="49">
        <v>7500.0</v>
      </c>
      <c r="D62" s="3" t="s">
        <v>85</v>
      </c>
      <c r="E62" s="46"/>
      <c r="F62" s="4"/>
      <c r="G62" s="44" t="s">
        <v>84</v>
      </c>
      <c r="H62" s="50">
        <v>7500.0</v>
      </c>
      <c r="I62" s="3" t="s">
        <v>85</v>
      </c>
      <c r="J62" s="4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ht="12.75" customHeight="1">
      <c r="A63" s="2"/>
      <c r="B63" s="44" t="s">
        <v>86</v>
      </c>
      <c r="C63" s="2" t="str">
        <f>(2*C61*C62/(9.81*C60))/C59*1000</f>
        <v>92.66981744</v>
      </c>
      <c r="D63" s="3" t="s">
        <v>87</v>
      </c>
      <c r="E63" s="46" t="s">
        <v>88</v>
      </c>
      <c r="F63" s="4"/>
      <c r="G63" s="44" t="s">
        <v>86</v>
      </c>
      <c r="H63" s="2" t="str">
        <f>(2*H61*H62/(9.81*H60))/H59*1000</f>
        <v>169.8946653</v>
      </c>
      <c r="I63" s="3" t="s">
        <v>87</v>
      </c>
      <c r="J63" s="48" t="s">
        <v>88</v>
      </c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</row>
    <row r="64" ht="12.75" customHeight="1">
      <c r="A64" s="2"/>
      <c r="B64" s="44" t="s">
        <v>89</v>
      </c>
      <c r="C64" s="2" t="str">
        <f>C63/1000/(C60*9.81)*C59</f>
        <v>0.000008587695064</v>
      </c>
      <c r="D64" s="3" t="s">
        <v>90</v>
      </c>
      <c r="E64" s="46" t="s">
        <v>91</v>
      </c>
      <c r="F64" s="4"/>
      <c r="G64" s="44" t="s">
        <v>89</v>
      </c>
      <c r="H64" s="2" t="str">
        <f>H63/1000/(H60*9.81)*H59</f>
        <v>0.00003463703676</v>
      </c>
      <c r="I64" s="3" t="s">
        <v>90</v>
      </c>
      <c r="J64" s="48" t="s">
        <v>91</v>
      </c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ht="12.75" customHeight="1">
      <c r="A65" s="2"/>
      <c r="B65" s="44"/>
      <c r="C65" s="2" t="str">
        <f>C64/(0.0000115741)</f>
        <v>0.7419751915</v>
      </c>
      <c r="D65" s="3" t="s">
        <v>92</v>
      </c>
      <c r="E65" s="46"/>
      <c r="F65" s="4"/>
      <c r="G65" s="44"/>
      <c r="H65" s="2" t="str">
        <f>H64/(0.0000115741)</f>
        <v>2.992633273</v>
      </c>
      <c r="I65" s="3" t="s">
        <v>92</v>
      </c>
      <c r="J65" s="4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ht="12.75" customHeight="1">
      <c r="A66" s="2"/>
      <c r="B66" s="44" t="s">
        <v>93</v>
      </c>
      <c r="C66" s="2" t="str">
        <f>C63/1000/C51*C59</f>
        <v>0.00004633490872</v>
      </c>
      <c r="D66" s="3" t="s">
        <v>7</v>
      </c>
      <c r="E66" s="46" t="s">
        <v>94</v>
      </c>
      <c r="F66" s="4"/>
      <c r="G66" s="44" t="s">
        <v>93</v>
      </c>
      <c r="H66" s="2" t="str">
        <f>H63/1000/H51*H59</f>
        <v>0.00008494733265</v>
      </c>
      <c r="I66" s="3" t="s">
        <v>7</v>
      </c>
      <c r="J66" s="48" t="s">
        <v>94</v>
      </c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ht="12.75" customHeight="1">
      <c r="A67" s="3"/>
      <c r="B67" s="15"/>
      <c r="C67" s="2"/>
      <c r="D67" s="3"/>
      <c r="E67" s="46"/>
      <c r="F67" s="4"/>
      <c r="G67" s="15"/>
      <c r="H67" s="3"/>
      <c r="I67" s="3"/>
      <c r="J67" s="4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</row>
    <row r="68" ht="12.75" customHeight="1">
      <c r="A68" s="3"/>
      <c r="B68" s="15"/>
      <c r="C68" s="2"/>
      <c r="D68" s="3"/>
      <c r="E68" s="46"/>
      <c r="F68" s="4"/>
      <c r="G68" s="15"/>
      <c r="H68" s="3"/>
      <c r="I68" s="3"/>
      <c r="J68" s="4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</row>
    <row r="69" ht="13.5" customHeight="1">
      <c r="A69" s="52"/>
      <c r="B69" s="53" t="s">
        <v>95</v>
      </c>
      <c r="C69" s="2"/>
      <c r="D69" s="3"/>
      <c r="E69" s="46"/>
      <c r="F69" s="4"/>
      <c r="G69" s="53" t="s">
        <v>95</v>
      </c>
      <c r="H69" s="3"/>
      <c r="I69" s="3"/>
      <c r="J69" s="4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</row>
    <row r="70" ht="12.75" customHeight="1">
      <c r="A70" s="3"/>
      <c r="B70" s="15" t="s">
        <v>96</v>
      </c>
      <c r="C70" s="2" t="s">
        <v>97</v>
      </c>
      <c r="D70" s="3" t="s">
        <v>98</v>
      </c>
      <c r="E70" s="46" t="s">
        <v>99</v>
      </c>
      <c r="F70" s="4"/>
      <c r="G70" s="15" t="s">
        <v>96</v>
      </c>
      <c r="H70" s="3" t="s">
        <v>97</v>
      </c>
      <c r="I70" s="3" t="s">
        <v>98</v>
      </c>
      <c r="J70" s="48" t="s">
        <v>99</v>
      </c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</row>
    <row r="71" ht="13.5" customHeight="1">
      <c r="A71" s="3"/>
      <c r="B71" s="15" t="s">
        <v>100</v>
      </c>
      <c r="C71" s="49">
        <v>8.0</v>
      </c>
      <c r="D71" s="50" t="str">
        <f>C59</f>
        <v>3</v>
      </c>
      <c r="E71" s="46" t="str">
        <f t="shared" ref="E71:E77" si="1">C71*D71</f>
        <v>24</v>
      </c>
      <c r="F71" s="4"/>
      <c r="G71" s="15" t="s">
        <v>101</v>
      </c>
      <c r="H71" s="50">
        <v>4.5</v>
      </c>
      <c r="I71" s="50" t="str">
        <f>H59</f>
        <v>3</v>
      </c>
      <c r="J71" s="48" t="str">
        <f t="shared" ref="J71:J77" si="2">H71*I71</f>
        <v>13.5</v>
      </c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</row>
    <row r="72" ht="13.5" customHeight="1">
      <c r="A72" s="3"/>
      <c r="B72" s="15" t="s">
        <v>102</v>
      </c>
      <c r="C72" s="49">
        <v>12.0</v>
      </c>
      <c r="D72" s="50" t="str">
        <f>C59</f>
        <v>3</v>
      </c>
      <c r="E72" s="46" t="str">
        <f t="shared" si="1"/>
        <v>36</v>
      </c>
      <c r="F72" s="4"/>
      <c r="G72" s="15" t="s">
        <v>103</v>
      </c>
      <c r="H72" s="50">
        <v>18.75</v>
      </c>
      <c r="I72" s="50" t="str">
        <f>H59</f>
        <v>3</v>
      </c>
      <c r="J72" s="48" t="str">
        <f t="shared" si="2"/>
        <v>56.25</v>
      </c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</row>
    <row r="73" ht="13.5" customHeight="1">
      <c r="A73" s="3"/>
      <c r="B73" s="15" t="s">
        <v>104</v>
      </c>
      <c r="C73" s="49">
        <v>2.0</v>
      </c>
      <c r="D73" s="50" t="str">
        <f>C59</f>
        <v>3</v>
      </c>
      <c r="E73" s="46" t="str">
        <f t="shared" si="1"/>
        <v>6</v>
      </c>
      <c r="F73" s="4"/>
      <c r="G73" s="15" t="s">
        <v>104</v>
      </c>
      <c r="H73" s="50">
        <v>2.0</v>
      </c>
      <c r="I73" s="50" t="str">
        <f>H59</f>
        <v>3</v>
      </c>
      <c r="J73" s="48" t="str">
        <f t="shared" si="2"/>
        <v>6</v>
      </c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</row>
    <row r="74" ht="13.5" customHeight="1">
      <c r="A74" s="3"/>
      <c r="B74" s="15" t="s">
        <v>105</v>
      </c>
      <c r="C74" s="49">
        <v>3.0</v>
      </c>
      <c r="D74" s="50" t="str">
        <f>C59</f>
        <v>3</v>
      </c>
      <c r="E74" s="46" t="str">
        <f t="shared" si="1"/>
        <v>9</v>
      </c>
      <c r="F74" s="4"/>
      <c r="G74" s="15" t="s">
        <v>105</v>
      </c>
      <c r="H74" s="50">
        <v>3.0</v>
      </c>
      <c r="I74" s="50" t="str">
        <f>H59</f>
        <v>3</v>
      </c>
      <c r="J74" s="48" t="str">
        <f t="shared" si="2"/>
        <v>9</v>
      </c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</row>
    <row r="75" ht="13.5" customHeight="1">
      <c r="A75" s="3"/>
      <c r="B75" s="15" t="s">
        <v>106</v>
      </c>
      <c r="C75" s="49">
        <v>10.0</v>
      </c>
      <c r="D75" s="54">
        <v>1.0</v>
      </c>
      <c r="E75" s="46" t="str">
        <f t="shared" si="1"/>
        <v>10</v>
      </c>
      <c r="F75" s="4"/>
      <c r="G75" s="15" t="s">
        <v>106</v>
      </c>
      <c r="H75" s="50">
        <v>10.0</v>
      </c>
      <c r="I75" s="54">
        <v>1.0</v>
      </c>
      <c r="J75" s="48" t="str">
        <f t="shared" si="2"/>
        <v>10</v>
      </c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</row>
    <row r="76" ht="13.5" customHeight="1">
      <c r="A76" s="3"/>
      <c r="B76" s="15" t="s">
        <v>107</v>
      </c>
      <c r="C76" s="49">
        <v>2.0</v>
      </c>
      <c r="D76" s="50" t="str">
        <f>C59</f>
        <v>3</v>
      </c>
      <c r="E76" s="46" t="str">
        <f t="shared" si="1"/>
        <v>6</v>
      </c>
      <c r="F76" s="4"/>
      <c r="G76" s="15" t="s">
        <v>107</v>
      </c>
      <c r="H76" s="50">
        <v>2.0</v>
      </c>
      <c r="I76" s="50" t="str">
        <f>H59</f>
        <v>3</v>
      </c>
      <c r="J76" s="48" t="str">
        <f t="shared" si="2"/>
        <v>6</v>
      </c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</row>
    <row r="77" ht="13.5" customHeight="1">
      <c r="A77" s="3"/>
      <c r="B77" s="15" t="s">
        <v>108</v>
      </c>
      <c r="C77" s="49">
        <v>5.9</v>
      </c>
      <c r="D77" s="50" t="str">
        <f>C59</f>
        <v>3</v>
      </c>
      <c r="E77" s="46" t="str">
        <f t="shared" si="1"/>
        <v>17.7</v>
      </c>
      <c r="F77" s="4"/>
      <c r="G77" s="15" t="s">
        <v>108</v>
      </c>
      <c r="H77" s="50">
        <v>5.9</v>
      </c>
      <c r="I77" s="50" t="str">
        <f>H59</f>
        <v>3</v>
      </c>
      <c r="J77" s="48" t="str">
        <f t="shared" si="2"/>
        <v>17.7</v>
      </c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</row>
    <row r="78" ht="12.75" customHeight="1">
      <c r="A78" s="3"/>
      <c r="B78" s="15"/>
      <c r="C78" s="2"/>
      <c r="D78" s="3"/>
      <c r="E78" s="46"/>
      <c r="F78" s="4"/>
      <c r="G78" s="15"/>
      <c r="H78" s="3"/>
      <c r="I78" s="3"/>
      <c r="J78" s="4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</row>
    <row r="79" ht="12.75" customHeight="1">
      <c r="A79" s="3"/>
      <c r="B79" s="15" t="s">
        <v>109</v>
      </c>
      <c r="C79" s="2"/>
      <c r="D79" s="3"/>
      <c r="E79" s="46" t="str">
        <f>SUM(E71:E77)</f>
        <v>108.7</v>
      </c>
      <c r="F79" s="4"/>
      <c r="G79" s="15" t="s">
        <v>109</v>
      </c>
      <c r="H79" s="3"/>
      <c r="I79" s="3"/>
      <c r="J79" s="48" t="str">
        <f>SUM(J71:J77)</f>
        <v>118.45</v>
      </c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</row>
    <row r="80" ht="12.75" customHeight="1">
      <c r="A80" s="3"/>
      <c r="B80" s="15" t="s">
        <v>110</v>
      </c>
      <c r="C80" s="2"/>
      <c r="D80" s="3"/>
      <c r="E80" s="46" t="str">
        <f>0.05*E79</f>
        <v>5.435</v>
      </c>
      <c r="F80" s="4"/>
      <c r="G80" s="15" t="s">
        <v>110</v>
      </c>
      <c r="H80" s="3"/>
      <c r="I80" s="3"/>
      <c r="J80" s="48" t="str">
        <f>0.05*J79</f>
        <v>5.9225</v>
      </c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</row>
    <row r="81" ht="12.75" customHeight="1">
      <c r="A81" s="3"/>
      <c r="B81" s="15" t="s">
        <v>111</v>
      </c>
      <c r="C81" s="2"/>
      <c r="D81" s="3"/>
      <c r="E81" s="46" t="str">
        <f>0.4*E79</f>
        <v>43.48</v>
      </c>
      <c r="F81" s="4"/>
      <c r="G81" s="15" t="s">
        <v>111</v>
      </c>
      <c r="H81" s="3"/>
      <c r="I81" s="3"/>
      <c r="J81" s="48" t="str">
        <f>0.4*J79</f>
        <v>47.38</v>
      </c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</row>
    <row r="82" ht="12.75" customHeight="1">
      <c r="A82" s="3"/>
      <c r="B82" s="15" t="s">
        <v>112</v>
      </c>
      <c r="C82" s="2"/>
      <c r="D82" s="3"/>
      <c r="E82" s="46" t="str">
        <f>0.05*E79</f>
        <v>5.435</v>
      </c>
      <c r="F82" s="4"/>
      <c r="G82" s="15" t="s">
        <v>112</v>
      </c>
      <c r="H82" s="3"/>
      <c r="I82" s="3"/>
      <c r="J82" s="48" t="str">
        <f>0.05*J79</f>
        <v>5.9225</v>
      </c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</row>
    <row r="83" ht="12.75" customHeight="1">
      <c r="A83" s="3"/>
      <c r="B83" s="15" t="s">
        <v>113</v>
      </c>
      <c r="C83" s="2"/>
      <c r="D83" s="3"/>
      <c r="E83" s="46" t="str">
        <f>0.05*E79</f>
        <v>5.435</v>
      </c>
      <c r="F83" s="4"/>
      <c r="G83" s="15" t="s">
        <v>113</v>
      </c>
      <c r="H83" s="3"/>
      <c r="I83" s="3"/>
      <c r="J83" s="48" t="str">
        <f>0.05*J79</f>
        <v>5.9225</v>
      </c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</row>
    <row r="84" ht="13.5" customHeight="1">
      <c r="A84" s="3"/>
      <c r="B84" s="15" t="s">
        <v>114</v>
      </c>
      <c r="C84" s="2"/>
      <c r="D84" s="3"/>
      <c r="E84" s="55">
        <v>200.0</v>
      </c>
      <c r="F84" s="4"/>
      <c r="G84" s="15" t="s">
        <v>114</v>
      </c>
      <c r="H84" s="3"/>
      <c r="I84" s="3"/>
      <c r="J84" s="56">
        <v>800.0</v>
      </c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</row>
    <row r="85" ht="12.75" customHeight="1">
      <c r="A85" s="3"/>
      <c r="B85" s="15"/>
      <c r="C85" s="2"/>
      <c r="D85" s="3"/>
      <c r="E85" s="46"/>
      <c r="F85" s="4"/>
      <c r="G85" s="15"/>
      <c r="H85" s="3"/>
      <c r="I85" s="3"/>
      <c r="J85" s="4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</row>
    <row r="86" ht="13.5" customHeight="1">
      <c r="A86" s="52"/>
      <c r="B86" s="57" t="s">
        <v>115</v>
      </c>
      <c r="C86" s="17"/>
      <c r="D86" s="35"/>
      <c r="E86" s="58" t="str">
        <f>SUM(E79:E84)</f>
        <v>368.485</v>
      </c>
      <c r="F86" s="59"/>
      <c r="G86" s="57" t="s">
        <v>115</v>
      </c>
      <c r="H86" s="35"/>
      <c r="I86" s="35"/>
      <c r="J86" s="60" t="str">
        <f>SUM(J79:J84)</f>
        <v>983.5975</v>
      </c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</row>
    <row r="87" ht="13.5" customHeight="1">
      <c r="A87" s="3"/>
      <c r="B87" s="3"/>
      <c r="C87" s="2"/>
      <c r="D87" s="3"/>
      <c r="E87" s="24"/>
      <c r="F87" s="4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ht="13.5" customHeight="1">
      <c r="A88" s="1"/>
      <c r="B88" s="5" t="s">
        <v>116</v>
      </c>
      <c r="C88" s="6"/>
      <c r="D88" s="7"/>
      <c r="E88" s="8"/>
      <c r="F88" s="4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ht="13.5" customHeight="1">
      <c r="A89" s="9"/>
      <c r="B89" s="10" t="s">
        <v>117</v>
      </c>
      <c r="C89" s="13">
        <v>5.0</v>
      </c>
      <c r="D89" s="9" t="s">
        <v>118</v>
      </c>
      <c r="E89" s="61" t="str">
        <f>HYPERLINK("http://genesismission.jpl.nasa.gov/educate/scimodule/data/briefing/STSolarWind.pdf","http://genesismission.jpl.nasa.gov/educate/scimodule/data/briefing/STSolarWind.pdf")</f>
        <v>http://genesismission.jpl.nasa.gov/educate/scimodule/data/briefing/STSolarWind.pdf</v>
      </c>
      <c r="F89" s="4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ht="13.5" customHeight="1">
      <c r="A90" s="9"/>
      <c r="B90" s="10"/>
      <c r="C90" s="13" t="str">
        <f>C89*0.0001</f>
        <v>0.0005</v>
      </c>
      <c r="D90" s="9" t="s">
        <v>119</v>
      </c>
      <c r="E90" s="11"/>
      <c r="F90" s="4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ht="13.5" customHeight="1">
      <c r="A91" s="9"/>
      <c r="B91" s="10" t="s">
        <v>120</v>
      </c>
      <c r="C91" s="13">
        <v>1.6E-19</v>
      </c>
      <c r="D91" s="9" t="s">
        <v>121</v>
      </c>
      <c r="E91" s="11"/>
      <c r="F91" s="4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ht="13.5" customHeight="1">
      <c r="A92" s="9"/>
      <c r="B92" s="10" t="s">
        <v>122</v>
      </c>
      <c r="C92" s="13">
        <v>2000000.0</v>
      </c>
      <c r="D92" s="9" t="s">
        <v>13</v>
      </c>
      <c r="E92" s="11"/>
      <c r="F92" s="4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ht="13.5" customHeight="1">
      <c r="A93" s="9"/>
      <c r="B93" s="10"/>
      <c r="C93" s="13" t="str">
        <f>C92/1000</f>
        <v>2000</v>
      </c>
      <c r="D93" s="9" t="s">
        <v>43</v>
      </c>
      <c r="E93" s="11"/>
      <c r="F93" s="4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ht="13.5" customHeight="1">
      <c r="A94" s="9"/>
      <c r="B94" s="10" t="s">
        <v>123</v>
      </c>
      <c r="C94" s="13" t="str">
        <f>C92/(2*PI())</f>
        <v>318309.8862</v>
      </c>
      <c r="D94" s="9" t="s">
        <v>13</v>
      </c>
      <c r="E94" s="11"/>
      <c r="F94" s="4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ht="13.5" customHeight="1">
      <c r="A95" s="9"/>
      <c r="B95" s="10" t="s">
        <v>124</v>
      </c>
      <c r="C95" s="13" t="str">
        <f>PI()*C94^2</f>
        <v>318309886184</v>
      </c>
      <c r="D95" s="9" t="s">
        <v>31</v>
      </c>
      <c r="E95" s="11"/>
      <c r="F95" s="4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ht="13.5" customHeight="1">
      <c r="A96" s="9"/>
      <c r="B96" s="10"/>
      <c r="C96" s="13" t="str">
        <f>C95*0.000001</f>
        <v>318309.8862</v>
      </c>
      <c r="D96" s="9" t="s">
        <v>29</v>
      </c>
      <c r="E96" s="11"/>
      <c r="F96" s="4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ht="13.5" customHeight="1">
      <c r="A97" s="9"/>
      <c r="B97" s="10" t="s">
        <v>125</v>
      </c>
      <c r="C97" s="13" t="str">
        <f>C90*C91*C95</f>
        <v>0</v>
      </c>
      <c r="D97" s="9" t="s">
        <v>126</v>
      </c>
      <c r="E97" s="11"/>
      <c r="F97" s="4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ht="13.5" customHeight="1">
      <c r="A98" s="9"/>
      <c r="B98" s="10" t="s">
        <v>127</v>
      </c>
      <c r="C98" s="13">
        <v>1.67E-27</v>
      </c>
      <c r="D98" s="9" t="s">
        <v>38</v>
      </c>
      <c r="E98" s="61" t="str">
        <f>HYPERLINK("https://www.chem.tamu.edu/academics/fyp/educator_resources/isotopes_introduction.php","https://www.chem.tamu.edu/academics/fyp/educator_resources/isotopes_introduction.php")</f>
        <v>https://www.chem.tamu.edu/academics/fyp/educator_resources/isotopes_introduction.php</v>
      </c>
      <c r="F98" s="4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ht="13.5" customHeight="1">
      <c r="A99" s="9"/>
      <c r="B99" s="10" t="s">
        <v>128</v>
      </c>
      <c r="C99" s="13">
        <v>500.0</v>
      </c>
      <c r="D99" s="9" t="s">
        <v>129</v>
      </c>
      <c r="E99" s="61" t="str">
        <f>HYPERLINK("http://pluto.space.swri.edu/image/glossary/solar_wind.html","http://pluto.space.swri.edu/image/glossary/solar_wind.html")</f>
        <v>http://pluto.space.swri.edu/image/glossary/solar_wind.html</v>
      </c>
      <c r="F99" s="4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ht="13.5" customHeight="1">
      <c r="A100" s="3"/>
      <c r="B100" s="15"/>
      <c r="C100" s="2" t="str">
        <f>C99*1000</f>
        <v>500000</v>
      </c>
      <c r="D100" s="9" t="s">
        <v>34</v>
      </c>
      <c r="E100" s="11"/>
      <c r="F100" s="4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ht="13.5" customHeight="1">
      <c r="A101" s="9"/>
      <c r="B101" s="10" t="s">
        <v>130</v>
      </c>
      <c r="C101" s="13" t="str">
        <f>0.5*C98*C100^2</f>
        <v>0</v>
      </c>
      <c r="D101" s="9" t="s">
        <v>131</v>
      </c>
      <c r="E101" s="61" t="str">
        <f>HYPERLINK("http://www.wikihow.com/Calculate-Joules","http://www.wikihow.com/Calculate-Joules")</f>
        <v>http://www.wikihow.com/Calculate-Joules</v>
      </c>
      <c r="F101" s="4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ht="13.5" customHeight="1">
      <c r="A102" s="9"/>
      <c r="B102" s="10" t="s">
        <v>132</v>
      </c>
      <c r="C102" s="13" t="str">
        <f>(C101/C91)*(C90*C95)</f>
        <v>207647464815</v>
      </c>
      <c r="D102" s="9" t="s">
        <v>133</v>
      </c>
      <c r="E102" s="61" t="str">
        <f>HYPERLINK("http://www.rapidtables.com/convert/electric/Joule_to_Volt.htm","http://www.rapidtables.com/convert/electric/Joule_to_Volt.htm")</f>
        <v>http://www.rapidtables.com/convert/electric/Joule_to_Volt.htm</v>
      </c>
      <c r="F102" s="4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ht="13.5" customHeight="1">
      <c r="A103" s="9"/>
      <c r="B103" s="10" t="s">
        <v>134</v>
      </c>
      <c r="C103" s="13" t="str">
        <f>C102*C97</f>
        <v>5.287699271</v>
      </c>
      <c r="D103" s="9" t="s">
        <v>135</v>
      </c>
      <c r="E103" s="11"/>
      <c r="F103" s="4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ht="13.5" customHeight="1">
      <c r="A104" s="3"/>
      <c r="B104" s="15"/>
      <c r="C104" s="13" t="str">
        <f>C103*60*60</f>
        <v>19035.71738</v>
      </c>
      <c r="D104" s="9" t="s">
        <v>136</v>
      </c>
      <c r="E104" s="11"/>
      <c r="F104" s="4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ht="15.75" customHeight="1">
      <c r="A105" s="3"/>
      <c r="B105" s="15" t="s">
        <v>137</v>
      </c>
      <c r="C105" s="2">
        <v>1.0</v>
      </c>
      <c r="D105" s="3" t="s">
        <v>138</v>
      </c>
      <c r="E105" s="62" t="str">
        <f>HYPERLINK("http://www.nktcables.com/dk/products/railway/railway/technical-information/~/media/Files/NktCables/Products/UK/Railway/technical%20info/Copper-wire-table.ashx","http://www.nktcables.com/dk/products/railway/railway/technical-information/~/media/Files/NktCables/Products/UK/Railway/technical%20info/Copper-wire-table.ashx")</f>
        <v>http://www.nktcables.com/dk/products/railway/railway/technical-information/~/media/Files/NktCables/Products/UK/Railway/technical%20info/Copper-wire-table.ashx</v>
      </c>
      <c r="F105" s="4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ht="15.75" customHeight="1">
      <c r="A106" s="3"/>
      <c r="B106" s="33" t="s">
        <v>139</v>
      </c>
      <c r="C106" s="17" t="str">
        <f>C105*C93</f>
        <v>2000</v>
      </c>
      <c r="D106" s="35" t="s">
        <v>140</v>
      </c>
      <c r="E106" s="19"/>
      <c r="F106" s="4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ht="15.75" customHeight="1">
      <c r="A107" s="3"/>
      <c r="B107" s="3"/>
      <c r="C107" s="2"/>
      <c r="D107" s="3"/>
      <c r="E107" s="4"/>
      <c r="F107" s="4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ht="15.75" customHeight="1">
      <c r="A108" s="3"/>
      <c r="B108" s="3"/>
      <c r="C108" s="2"/>
      <c r="D108" s="3"/>
      <c r="E108" s="4"/>
      <c r="F108" s="4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ht="13.5" customHeight="1">
      <c r="A109" s="63"/>
      <c r="B109" s="64" t="s">
        <v>141</v>
      </c>
      <c r="C109" s="6"/>
      <c r="D109" s="7"/>
      <c r="E109" s="20"/>
      <c r="F109" s="8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ht="13.5" customHeight="1">
      <c r="A110" s="2"/>
      <c r="B110" s="44" t="s">
        <v>142</v>
      </c>
      <c r="C110" s="49">
        <v>1.5</v>
      </c>
      <c r="D110" s="3" t="s">
        <v>143</v>
      </c>
      <c r="E110" s="65" t="s">
        <v>144</v>
      </c>
      <c r="F110" s="66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ht="12.75" customHeight="1">
      <c r="A111" s="2"/>
      <c r="B111" s="44" t="s">
        <v>61</v>
      </c>
      <c r="C111" s="2">
        <v>1368.0</v>
      </c>
      <c r="D111" s="3" t="s">
        <v>18</v>
      </c>
      <c r="E111" s="65" t="s">
        <v>145</v>
      </c>
      <c r="F111" s="66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ht="13.5" customHeight="1">
      <c r="A112" s="2"/>
      <c r="B112" s="44" t="s">
        <v>146</v>
      </c>
      <c r="C112" s="49">
        <v>5.0</v>
      </c>
      <c r="D112" s="3" t="s">
        <v>147</v>
      </c>
      <c r="E112" s="65" t="s">
        <v>148</v>
      </c>
      <c r="F112" s="66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ht="15.75" customHeight="1">
      <c r="A113" s="2"/>
      <c r="B113" s="44" t="s">
        <v>149</v>
      </c>
      <c r="C113" s="2">
        <v>98108.80625</v>
      </c>
      <c r="D113" s="3" t="s">
        <v>85</v>
      </c>
      <c r="E113" s="65" t="s">
        <v>150</v>
      </c>
      <c r="F113" s="66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ht="15.75" customHeight="1">
      <c r="A114" s="2"/>
      <c r="B114" s="44" t="s">
        <v>151</v>
      </c>
      <c r="C114" s="49" t="s">
        <v>152</v>
      </c>
      <c r="D114" s="3"/>
      <c r="E114" s="67"/>
      <c r="F114" s="46"/>
      <c r="G114" s="3"/>
      <c r="H114" s="68" t="s">
        <v>153</v>
      </c>
      <c r="I114" s="7" t="s">
        <v>154</v>
      </c>
      <c r="J114" s="37" t="s">
        <v>155</v>
      </c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ht="15.75" customHeight="1">
      <c r="A115" s="2"/>
      <c r="B115" s="44" t="s">
        <v>156</v>
      </c>
      <c r="C115" s="49" t="str">
        <f>VLOOKUP(C114,H115:I120,2,0)</f>
        <v>0.3</v>
      </c>
      <c r="D115" s="3"/>
      <c r="E115" s="67" t="s">
        <v>157</v>
      </c>
      <c r="F115" s="66"/>
      <c r="G115" s="3"/>
      <c r="H115" s="15" t="s">
        <v>158</v>
      </c>
      <c r="I115" s="3">
        <v>0.148</v>
      </c>
      <c r="J115" s="39">
        <v>0.0375</v>
      </c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ht="15.75" customHeight="1">
      <c r="A116" s="2"/>
      <c r="B116" s="44" t="s">
        <v>159</v>
      </c>
      <c r="C116" s="49">
        <v>4.8</v>
      </c>
      <c r="D116" s="3" t="s">
        <v>160</v>
      </c>
      <c r="E116" s="65" t="s">
        <v>161</v>
      </c>
      <c r="F116" s="66"/>
      <c r="G116" s="3"/>
      <c r="H116" s="15" t="s">
        <v>162</v>
      </c>
      <c r="I116" s="3">
        <v>0.08</v>
      </c>
      <c r="J116" s="39">
        <v>0.0375</v>
      </c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ht="15.75" customHeight="1">
      <c r="A117" s="2"/>
      <c r="B117" s="44" t="s">
        <v>163</v>
      </c>
      <c r="C117" s="49">
        <v>0.77</v>
      </c>
      <c r="D117" s="3"/>
      <c r="E117" s="65" t="s">
        <v>164</v>
      </c>
      <c r="F117" s="66"/>
      <c r="G117" s="3"/>
      <c r="H117" s="15" t="s">
        <v>165</v>
      </c>
      <c r="I117" s="3">
        <v>0.185</v>
      </c>
      <c r="J117" s="39">
        <v>0.0275</v>
      </c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ht="15.75" customHeight="1">
      <c r="A118" s="2"/>
      <c r="B118" s="44" t="s">
        <v>166</v>
      </c>
      <c r="C118" s="49">
        <v>23.5</v>
      </c>
      <c r="D118" s="3" t="s">
        <v>167</v>
      </c>
      <c r="E118" s="65" t="s">
        <v>168</v>
      </c>
      <c r="F118" s="66"/>
      <c r="G118" s="3"/>
      <c r="H118" s="15" t="s">
        <v>169</v>
      </c>
      <c r="I118" s="3">
        <v>0.18</v>
      </c>
      <c r="J118" s="39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ht="15.75" customHeight="1">
      <c r="A119" s="2"/>
      <c r="B119" s="44"/>
      <c r="C119" s="2" t="str">
        <f>C118/180*PI()</f>
        <v>0.4101523742</v>
      </c>
      <c r="D119" s="3" t="s">
        <v>170</v>
      </c>
      <c r="E119" s="67"/>
      <c r="F119" s="46"/>
      <c r="G119" s="3"/>
      <c r="H119" s="33" t="s">
        <v>152</v>
      </c>
      <c r="I119" s="35">
        <v>0.3</v>
      </c>
      <c r="J119" s="69">
        <v>0.0275</v>
      </c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ht="15.75" customHeight="1">
      <c r="A120" s="2"/>
      <c r="B120" s="44" t="s">
        <v>171</v>
      </c>
      <c r="C120" s="49">
        <v>0.0375</v>
      </c>
      <c r="D120" s="3" t="s">
        <v>172</v>
      </c>
      <c r="E120" s="65" t="s">
        <v>173</v>
      </c>
      <c r="F120" s="66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ht="15.75" customHeight="1">
      <c r="A121" s="2"/>
      <c r="B121" s="44" t="s">
        <v>174</v>
      </c>
      <c r="C121" s="2" t="str">
        <f>(1-C120*C112)</f>
        <v>0.8125</v>
      </c>
      <c r="D121" s="3"/>
      <c r="E121" s="65" t="s">
        <v>175</v>
      </c>
      <c r="F121" s="66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ht="15.75" customHeight="1">
      <c r="A122" s="2"/>
      <c r="B122" s="44" t="s">
        <v>176</v>
      </c>
      <c r="C122" s="2" t="str">
        <f>C111*C115</f>
        <v>410.4</v>
      </c>
      <c r="D122" s="3" t="s">
        <v>18</v>
      </c>
      <c r="E122" s="65" t="s">
        <v>177</v>
      </c>
      <c r="F122" s="66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ht="15.75" customHeight="1">
      <c r="A123" s="2"/>
      <c r="B123" s="44" t="s">
        <v>178</v>
      </c>
      <c r="C123" s="2" t="str">
        <f>C122*C117*COS(C119)</f>
        <v>289.79832</v>
      </c>
      <c r="D123" s="3" t="s">
        <v>18</v>
      </c>
      <c r="E123" s="65" t="s">
        <v>179</v>
      </c>
      <c r="F123" s="66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ht="15.75" customHeight="1">
      <c r="A124" s="2"/>
      <c r="B124" s="44" t="s">
        <v>180</v>
      </c>
      <c r="C124" s="2" t="str">
        <f>C123*C121</f>
        <v>235.461135</v>
      </c>
      <c r="D124" s="3" t="s">
        <v>18</v>
      </c>
      <c r="E124" s="65" t="s">
        <v>181</v>
      </c>
      <c r="F124" s="66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ht="15.75" customHeight="1">
      <c r="A125" s="2"/>
      <c r="B125" s="44" t="s">
        <v>182</v>
      </c>
      <c r="C125" s="2" t="str">
        <f>C113/C124</f>
        <v>416.6666667</v>
      </c>
      <c r="D125" s="3" t="s">
        <v>31</v>
      </c>
      <c r="E125" s="65" t="s">
        <v>183</v>
      </c>
      <c r="F125" s="66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ht="15.75" customHeight="1">
      <c r="A126" s="2"/>
      <c r="B126" s="44" t="s">
        <v>184</v>
      </c>
      <c r="C126" s="2" t="str">
        <f>C123*C125</f>
        <v>120749.3</v>
      </c>
      <c r="D126" s="3" t="s">
        <v>85</v>
      </c>
      <c r="E126" s="65" t="s">
        <v>185</v>
      </c>
      <c r="F126" s="66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ht="15.75" customHeight="1">
      <c r="A127" s="2"/>
      <c r="B127" s="70" t="s">
        <v>186</v>
      </c>
      <c r="C127" s="17" t="str">
        <f>C116*C125</f>
        <v>2000</v>
      </c>
      <c r="D127" s="35" t="s">
        <v>38</v>
      </c>
      <c r="E127" s="71" t="s">
        <v>187</v>
      </c>
      <c r="F127" s="72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>
      <c r="A128" s="38"/>
      <c r="B128" s="38"/>
      <c r="C128" s="38"/>
      <c r="D128" s="38"/>
      <c r="E128" s="73"/>
      <c r="F128" s="73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</row>
    <row r="129" ht="12.75" customHeight="1">
      <c r="A129" s="38"/>
      <c r="B129" s="38"/>
      <c r="C129" s="38"/>
      <c r="D129" s="38"/>
      <c r="E129" s="73"/>
      <c r="F129" s="73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</row>
    <row r="130">
      <c r="A130" s="38"/>
      <c r="B130" s="38"/>
      <c r="C130" s="38"/>
      <c r="D130" s="38"/>
      <c r="E130" s="73"/>
      <c r="F130" s="73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</row>
    <row r="131">
      <c r="A131" s="38"/>
      <c r="B131" s="38"/>
      <c r="C131" s="38"/>
      <c r="D131" s="38"/>
      <c r="E131" s="73"/>
      <c r="F131" s="73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</row>
    <row r="132">
      <c r="A132" s="38"/>
      <c r="B132" s="38"/>
      <c r="C132" s="38"/>
      <c r="D132" s="38"/>
      <c r="E132" s="73"/>
      <c r="F132" s="73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</row>
    <row r="133">
      <c r="A133" s="38"/>
      <c r="B133" s="38"/>
      <c r="C133" s="38"/>
      <c r="D133" s="38"/>
      <c r="E133" s="73"/>
      <c r="F133" s="73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</row>
    <row r="134">
      <c r="A134" s="38"/>
      <c r="B134" s="38"/>
      <c r="C134" s="38"/>
      <c r="D134" s="38"/>
      <c r="E134" s="73"/>
      <c r="F134" s="73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</row>
    <row r="135">
      <c r="A135" s="38"/>
      <c r="B135" s="38"/>
      <c r="C135" s="38"/>
      <c r="D135" s="38"/>
      <c r="E135" s="73"/>
      <c r="F135" s="73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</row>
    <row r="136">
      <c r="A136" s="38"/>
      <c r="B136" s="38"/>
      <c r="C136" s="38"/>
      <c r="D136" s="38"/>
      <c r="E136" s="73"/>
      <c r="F136" s="73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</row>
    <row r="137">
      <c r="A137" s="38"/>
      <c r="B137" s="38"/>
      <c r="C137" s="38"/>
      <c r="D137" s="38"/>
      <c r="E137" s="73"/>
      <c r="F137" s="73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</row>
    <row r="138">
      <c r="A138" s="38"/>
      <c r="B138" s="38"/>
      <c r="C138" s="38"/>
      <c r="D138" s="38"/>
      <c r="E138" s="73"/>
      <c r="F138" s="73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</row>
    <row r="139">
      <c r="A139" s="38"/>
      <c r="B139" s="38"/>
      <c r="C139" s="38"/>
      <c r="D139" s="38"/>
      <c r="E139" s="73"/>
      <c r="F139" s="73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</row>
    <row r="140">
      <c r="A140" s="38"/>
      <c r="B140" s="38"/>
      <c r="C140" s="38"/>
      <c r="D140" s="38"/>
      <c r="E140" s="73"/>
      <c r="F140" s="73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</row>
    <row r="141">
      <c r="A141" s="38"/>
      <c r="B141" s="38"/>
      <c r="C141" s="38"/>
      <c r="D141" s="38"/>
      <c r="E141" s="73"/>
      <c r="F141" s="73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</row>
    <row r="142">
      <c r="A142" s="38"/>
      <c r="B142" s="38"/>
      <c r="C142" s="38"/>
      <c r="D142" s="38"/>
      <c r="E142" s="73"/>
      <c r="F142" s="73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</row>
    <row r="143">
      <c r="A143" s="38"/>
      <c r="B143" s="38"/>
      <c r="C143" s="38"/>
      <c r="D143" s="38"/>
      <c r="E143" s="73"/>
      <c r="F143" s="73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</row>
    <row r="144">
      <c r="A144" s="38"/>
      <c r="B144" s="38"/>
      <c r="C144" s="38"/>
      <c r="D144" s="38"/>
      <c r="E144" s="73"/>
      <c r="F144" s="73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</row>
    <row r="145">
      <c r="A145" s="38"/>
      <c r="B145" s="38"/>
      <c r="C145" s="38"/>
      <c r="D145" s="38"/>
      <c r="E145" s="73"/>
      <c r="F145" s="73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</row>
    <row r="146">
      <c r="A146" s="38"/>
      <c r="B146" s="38"/>
      <c r="C146" s="38"/>
      <c r="D146" s="38"/>
      <c r="E146" s="73"/>
      <c r="F146" s="73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</row>
    <row r="147">
      <c r="A147" s="38"/>
      <c r="B147" s="38"/>
      <c r="C147" s="38"/>
      <c r="D147" s="38"/>
      <c r="E147" s="73"/>
      <c r="F147" s="73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</row>
    <row r="148">
      <c r="A148" s="38"/>
      <c r="B148" s="38"/>
      <c r="C148" s="38"/>
      <c r="D148" s="38"/>
      <c r="E148" s="73"/>
      <c r="F148" s="73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</row>
    <row r="149">
      <c r="A149" s="38"/>
      <c r="B149" s="38"/>
      <c r="C149" s="38"/>
      <c r="D149" s="38"/>
      <c r="E149" s="73"/>
      <c r="F149" s="73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</row>
    <row r="150">
      <c r="A150" s="38"/>
      <c r="B150" s="38"/>
      <c r="C150" s="38"/>
      <c r="D150" s="38"/>
      <c r="E150" s="73"/>
      <c r="F150" s="73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</row>
    <row r="151">
      <c r="A151" s="38"/>
      <c r="B151" s="38"/>
      <c r="C151" s="38"/>
      <c r="D151" s="38"/>
      <c r="E151" s="73"/>
      <c r="F151" s="73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</row>
    <row r="152">
      <c r="A152" s="38"/>
      <c r="B152" s="38"/>
      <c r="C152" s="38"/>
      <c r="D152" s="38"/>
      <c r="E152" s="73"/>
      <c r="F152" s="73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</row>
    <row r="153">
      <c r="A153" s="38"/>
      <c r="B153" s="38"/>
      <c r="C153" s="38"/>
      <c r="D153" s="38"/>
      <c r="E153" s="73"/>
      <c r="F153" s="73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</row>
    <row r="154">
      <c r="A154" s="38"/>
      <c r="B154" s="38"/>
      <c r="C154" s="38"/>
      <c r="D154" s="38"/>
      <c r="E154" s="73"/>
      <c r="F154" s="73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</row>
    <row r="155">
      <c r="A155" s="38"/>
      <c r="B155" s="38"/>
      <c r="C155" s="38"/>
      <c r="D155" s="38"/>
      <c r="E155" s="73"/>
      <c r="F155" s="73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</row>
    <row r="156">
      <c r="A156" s="38"/>
      <c r="B156" s="38"/>
      <c r="C156" s="38"/>
      <c r="D156" s="38"/>
      <c r="E156" s="73"/>
      <c r="F156" s="73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</row>
    <row r="157">
      <c r="A157" s="38"/>
      <c r="B157" s="38"/>
      <c r="C157" s="38"/>
      <c r="D157" s="38"/>
      <c r="E157" s="73"/>
      <c r="F157" s="73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</row>
    <row r="158">
      <c r="A158" s="38"/>
      <c r="B158" s="38"/>
      <c r="C158" s="38"/>
      <c r="D158" s="38"/>
      <c r="E158" s="73"/>
      <c r="F158" s="73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</row>
    <row r="159">
      <c r="A159" s="38"/>
      <c r="B159" s="38"/>
      <c r="C159" s="38"/>
      <c r="D159" s="38"/>
      <c r="E159" s="73"/>
      <c r="F159" s="73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</row>
    <row r="160">
      <c r="A160" s="38"/>
      <c r="B160" s="38"/>
      <c r="C160" s="38"/>
      <c r="D160" s="38"/>
      <c r="E160" s="73"/>
      <c r="F160" s="73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</row>
    <row r="161">
      <c r="A161" s="38"/>
      <c r="B161" s="38"/>
      <c r="C161" s="38"/>
      <c r="D161" s="38"/>
      <c r="E161" s="73"/>
      <c r="F161" s="73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</row>
    <row r="162">
      <c r="A162" s="38"/>
      <c r="B162" s="38"/>
      <c r="C162" s="38"/>
      <c r="D162" s="38"/>
      <c r="E162" s="73"/>
      <c r="F162" s="73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</row>
    <row r="163">
      <c r="A163" s="38"/>
      <c r="B163" s="38"/>
      <c r="C163" s="38"/>
      <c r="D163" s="38"/>
      <c r="E163" s="73"/>
      <c r="F163" s="73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</row>
    <row r="164">
      <c r="A164" s="38"/>
      <c r="B164" s="38"/>
      <c r="C164" s="38"/>
      <c r="D164" s="38"/>
      <c r="E164" s="73"/>
      <c r="F164" s="73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</row>
    <row r="165">
      <c r="A165" s="38"/>
      <c r="B165" s="38"/>
      <c r="C165" s="38"/>
      <c r="D165" s="38"/>
      <c r="E165" s="73"/>
      <c r="F165" s="73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</row>
    <row r="166">
      <c r="A166" s="38"/>
      <c r="B166" s="38"/>
      <c r="C166" s="38"/>
      <c r="D166" s="38"/>
      <c r="E166" s="73"/>
      <c r="F166" s="73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</row>
    <row r="167">
      <c r="A167" s="38"/>
      <c r="B167" s="38"/>
      <c r="C167" s="38"/>
      <c r="D167" s="38"/>
      <c r="E167" s="73"/>
      <c r="F167" s="73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</row>
    <row r="168">
      <c r="A168" s="38"/>
      <c r="B168" s="38"/>
      <c r="C168" s="38"/>
      <c r="D168" s="38"/>
      <c r="E168" s="73"/>
      <c r="F168" s="73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</row>
    <row r="169">
      <c r="A169" s="38"/>
      <c r="B169" s="38"/>
      <c r="C169" s="38"/>
      <c r="D169" s="38"/>
      <c r="E169" s="73"/>
      <c r="F169" s="73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</row>
    <row r="170">
      <c r="A170" s="38"/>
      <c r="B170" s="38"/>
      <c r="C170" s="38"/>
      <c r="D170" s="38"/>
      <c r="E170" s="73"/>
      <c r="F170" s="73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</row>
    <row r="171">
      <c r="A171" s="38"/>
      <c r="B171" s="38"/>
      <c r="C171" s="38"/>
      <c r="D171" s="38"/>
      <c r="E171" s="73"/>
      <c r="F171" s="73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</row>
    <row r="172">
      <c r="A172" s="38"/>
      <c r="B172" s="38"/>
      <c r="C172" s="38"/>
      <c r="D172" s="38"/>
      <c r="E172" s="73"/>
      <c r="F172" s="73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</row>
    <row r="173">
      <c r="A173" s="38"/>
      <c r="B173" s="38"/>
      <c r="C173" s="38"/>
      <c r="D173" s="38"/>
      <c r="E173" s="73"/>
      <c r="F173" s="73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</row>
    <row r="174">
      <c r="A174" s="38"/>
      <c r="B174" s="38"/>
      <c r="C174" s="38"/>
      <c r="D174" s="38"/>
      <c r="E174" s="73"/>
      <c r="F174" s="73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</row>
    <row r="175">
      <c r="A175" s="38"/>
      <c r="B175" s="38"/>
      <c r="C175" s="38"/>
      <c r="D175" s="38"/>
      <c r="E175" s="73"/>
      <c r="F175" s="73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</row>
    <row r="176">
      <c r="A176" s="38"/>
      <c r="B176" s="38"/>
      <c r="C176" s="38"/>
      <c r="D176" s="38"/>
      <c r="E176" s="73"/>
      <c r="F176" s="73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</row>
    <row r="177">
      <c r="A177" s="38"/>
      <c r="B177" s="38"/>
      <c r="C177" s="38"/>
      <c r="D177" s="38"/>
      <c r="E177" s="73"/>
      <c r="F177" s="73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</row>
    <row r="178">
      <c r="A178" s="38"/>
      <c r="B178" s="38"/>
      <c r="C178" s="38"/>
      <c r="D178" s="38"/>
      <c r="E178" s="73"/>
      <c r="F178" s="73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</row>
    <row r="179">
      <c r="A179" s="38"/>
      <c r="B179" s="38"/>
      <c r="C179" s="38"/>
      <c r="D179" s="38"/>
      <c r="E179" s="73"/>
      <c r="F179" s="73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</row>
    <row r="180">
      <c r="A180" s="38"/>
      <c r="B180" s="38"/>
      <c r="C180" s="38"/>
      <c r="D180" s="38"/>
      <c r="E180" s="73"/>
      <c r="F180" s="73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</row>
    <row r="181">
      <c r="A181" s="38"/>
      <c r="B181" s="38"/>
      <c r="C181" s="38"/>
      <c r="D181" s="38"/>
      <c r="E181" s="73"/>
      <c r="F181" s="73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</row>
    <row r="182">
      <c r="A182" s="38"/>
      <c r="B182" s="38"/>
      <c r="C182" s="38"/>
      <c r="D182" s="38"/>
      <c r="E182" s="73"/>
      <c r="F182" s="73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</row>
    <row r="183">
      <c r="A183" s="38"/>
      <c r="B183" s="38"/>
      <c r="C183" s="38"/>
      <c r="D183" s="38"/>
      <c r="E183" s="73"/>
      <c r="F183" s="73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</row>
    <row r="184">
      <c r="A184" s="38"/>
      <c r="B184" s="38"/>
      <c r="C184" s="38"/>
      <c r="D184" s="38"/>
      <c r="E184" s="73"/>
      <c r="F184" s="73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</row>
    <row r="185">
      <c r="A185" s="38"/>
      <c r="B185" s="38"/>
      <c r="C185" s="38"/>
      <c r="D185" s="38"/>
      <c r="E185" s="73"/>
      <c r="F185" s="73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</row>
    <row r="186">
      <c r="A186" s="38"/>
      <c r="B186" s="38"/>
      <c r="C186" s="38"/>
      <c r="D186" s="38"/>
      <c r="E186" s="73"/>
      <c r="F186" s="73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</row>
    <row r="187">
      <c r="A187" s="38"/>
      <c r="B187" s="38"/>
      <c r="C187" s="38"/>
      <c r="D187" s="38"/>
      <c r="E187" s="73"/>
      <c r="F187" s="73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</row>
    <row r="188">
      <c r="A188" s="38"/>
      <c r="B188" s="38"/>
      <c r="C188" s="38"/>
      <c r="D188" s="38"/>
      <c r="E188" s="73"/>
      <c r="F188" s="73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</row>
    <row r="189">
      <c r="A189" s="38"/>
      <c r="B189" s="38"/>
      <c r="C189" s="38"/>
      <c r="D189" s="38"/>
      <c r="E189" s="73"/>
      <c r="F189" s="73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</row>
    <row r="190">
      <c r="A190" s="38"/>
      <c r="B190" s="38"/>
      <c r="C190" s="38"/>
      <c r="D190" s="38"/>
      <c r="E190" s="73"/>
      <c r="F190" s="73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</row>
    <row r="191">
      <c r="A191" s="38"/>
      <c r="B191" s="38"/>
      <c r="C191" s="38"/>
      <c r="D191" s="38"/>
      <c r="E191" s="73"/>
      <c r="F191" s="73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</row>
    <row r="192">
      <c r="A192" s="38"/>
      <c r="B192" s="38"/>
      <c r="C192" s="38"/>
      <c r="D192" s="38"/>
      <c r="E192" s="73"/>
      <c r="F192" s="73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</row>
    <row r="193">
      <c r="A193" s="38"/>
      <c r="B193" s="38"/>
      <c r="C193" s="38"/>
      <c r="D193" s="38"/>
      <c r="E193" s="73"/>
      <c r="F193" s="73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</row>
    <row r="194">
      <c r="A194" s="38"/>
      <c r="B194" s="38"/>
      <c r="C194" s="38"/>
      <c r="D194" s="38"/>
      <c r="E194" s="73"/>
      <c r="F194" s="73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</row>
    <row r="195">
      <c r="A195" s="38"/>
      <c r="B195" s="38"/>
      <c r="C195" s="38"/>
      <c r="D195" s="38"/>
      <c r="E195" s="73"/>
      <c r="F195" s="73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</row>
    <row r="196">
      <c r="A196" s="38"/>
      <c r="B196" s="38"/>
      <c r="C196" s="38"/>
      <c r="D196" s="38"/>
      <c r="E196" s="73"/>
      <c r="F196" s="73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</row>
    <row r="197">
      <c r="A197" s="38"/>
      <c r="B197" s="38"/>
      <c r="C197" s="38"/>
      <c r="D197" s="38"/>
      <c r="E197" s="73"/>
      <c r="F197" s="73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</row>
    <row r="198">
      <c r="A198" s="38"/>
      <c r="B198" s="38"/>
      <c r="C198" s="38"/>
      <c r="D198" s="38"/>
      <c r="E198" s="73"/>
      <c r="F198" s="73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</row>
    <row r="199">
      <c r="A199" s="38"/>
      <c r="B199" s="38"/>
      <c r="C199" s="38"/>
      <c r="D199" s="38"/>
      <c r="E199" s="73"/>
      <c r="F199" s="73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</row>
    <row r="200">
      <c r="A200" s="38"/>
      <c r="B200" s="38"/>
      <c r="C200" s="38"/>
      <c r="D200" s="38"/>
      <c r="E200" s="73"/>
      <c r="F200" s="73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</row>
    <row r="201">
      <c r="A201" s="38"/>
      <c r="B201" s="38"/>
      <c r="C201" s="38"/>
      <c r="D201" s="38"/>
      <c r="E201" s="73"/>
      <c r="F201" s="73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</row>
    <row r="202">
      <c r="A202" s="38"/>
      <c r="B202" s="38"/>
      <c r="C202" s="38"/>
      <c r="D202" s="38"/>
      <c r="E202" s="73"/>
      <c r="F202" s="73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</row>
    <row r="203">
      <c r="A203" s="38"/>
      <c r="B203" s="38"/>
      <c r="C203" s="38"/>
      <c r="D203" s="38"/>
      <c r="E203" s="73"/>
      <c r="F203" s="73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</row>
    <row r="204">
      <c r="A204" s="38"/>
      <c r="B204" s="38"/>
      <c r="C204" s="38"/>
      <c r="D204" s="38"/>
      <c r="E204" s="73"/>
      <c r="F204" s="73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</row>
    <row r="205">
      <c r="A205" s="38"/>
      <c r="B205" s="38"/>
      <c r="C205" s="38"/>
      <c r="D205" s="38"/>
      <c r="E205" s="73"/>
      <c r="F205" s="73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</row>
    <row r="206">
      <c r="A206" s="38"/>
      <c r="B206" s="38"/>
      <c r="C206" s="38"/>
      <c r="D206" s="38"/>
      <c r="E206" s="73"/>
      <c r="F206" s="73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</row>
    <row r="207">
      <c r="A207" s="38"/>
      <c r="B207" s="38"/>
      <c r="C207" s="38"/>
      <c r="D207" s="38"/>
      <c r="E207" s="73"/>
      <c r="F207" s="73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</row>
    <row r="208">
      <c r="A208" s="38"/>
      <c r="B208" s="38"/>
      <c r="C208" s="38"/>
      <c r="D208" s="38"/>
      <c r="E208" s="73"/>
      <c r="F208" s="73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</row>
    <row r="209">
      <c r="A209" s="38"/>
      <c r="B209" s="38"/>
      <c r="C209" s="38"/>
      <c r="D209" s="38"/>
      <c r="E209" s="73"/>
      <c r="F209" s="73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</row>
    <row r="210">
      <c r="A210" s="38"/>
      <c r="B210" s="38"/>
      <c r="C210" s="38"/>
      <c r="D210" s="38"/>
      <c r="E210" s="73"/>
      <c r="F210" s="73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</row>
    <row r="211">
      <c r="A211" s="38"/>
      <c r="B211" s="38"/>
      <c r="C211" s="38"/>
      <c r="D211" s="38"/>
      <c r="E211" s="73"/>
      <c r="F211" s="73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</row>
    <row r="212">
      <c r="A212" s="38"/>
      <c r="B212" s="38"/>
      <c r="C212" s="38"/>
      <c r="D212" s="38"/>
      <c r="E212" s="73"/>
      <c r="F212" s="73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</row>
    <row r="213">
      <c r="A213" s="38"/>
      <c r="B213" s="38"/>
      <c r="C213" s="38"/>
      <c r="D213" s="38"/>
      <c r="E213" s="73"/>
      <c r="F213" s="73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</row>
    <row r="214">
      <c r="A214" s="38"/>
      <c r="B214" s="38"/>
      <c r="C214" s="38"/>
      <c r="D214" s="38"/>
      <c r="E214" s="73"/>
      <c r="F214" s="73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</row>
    <row r="215">
      <c r="A215" s="38"/>
      <c r="B215" s="38"/>
      <c r="C215" s="38"/>
      <c r="D215" s="38"/>
      <c r="E215" s="73"/>
      <c r="F215" s="73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</row>
    <row r="216">
      <c r="A216" s="38"/>
      <c r="B216" s="38"/>
      <c r="C216" s="38"/>
      <c r="D216" s="38"/>
      <c r="E216" s="73"/>
      <c r="F216" s="73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</row>
    <row r="217">
      <c r="A217" s="38"/>
      <c r="B217" s="38"/>
      <c r="C217" s="38"/>
      <c r="D217" s="38"/>
      <c r="E217" s="73"/>
      <c r="F217" s="73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</row>
    <row r="218">
      <c r="A218" s="38"/>
      <c r="B218" s="38"/>
      <c r="C218" s="38"/>
      <c r="D218" s="38"/>
      <c r="E218" s="73"/>
      <c r="F218" s="73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</row>
    <row r="219">
      <c r="A219" s="38"/>
      <c r="B219" s="38"/>
      <c r="C219" s="38"/>
      <c r="D219" s="38"/>
      <c r="E219" s="73"/>
      <c r="F219" s="73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</row>
    <row r="220">
      <c r="A220" s="38"/>
      <c r="B220" s="38"/>
      <c r="C220" s="38"/>
      <c r="D220" s="38"/>
      <c r="E220" s="73"/>
      <c r="F220" s="73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</row>
    <row r="221">
      <c r="A221" s="38"/>
      <c r="B221" s="38"/>
      <c r="C221" s="38"/>
      <c r="D221" s="38"/>
      <c r="E221" s="73"/>
      <c r="F221" s="73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</row>
    <row r="222">
      <c r="A222" s="38"/>
      <c r="B222" s="38"/>
      <c r="C222" s="38"/>
      <c r="D222" s="38"/>
      <c r="E222" s="73"/>
      <c r="F222" s="73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</row>
    <row r="223">
      <c r="A223" s="38"/>
      <c r="B223" s="38"/>
      <c r="C223" s="38"/>
      <c r="D223" s="38"/>
      <c r="E223" s="73"/>
      <c r="F223" s="73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</row>
    <row r="224">
      <c r="A224" s="38"/>
      <c r="B224" s="38"/>
      <c r="C224" s="38"/>
      <c r="D224" s="38"/>
      <c r="E224" s="73"/>
      <c r="F224" s="73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</row>
    <row r="225">
      <c r="A225" s="38"/>
      <c r="B225" s="38"/>
      <c r="C225" s="38"/>
      <c r="D225" s="38"/>
      <c r="E225" s="73"/>
      <c r="F225" s="73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</row>
    <row r="226">
      <c r="A226" s="38"/>
      <c r="B226" s="38"/>
      <c r="C226" s="38"/>
      <c r="D226" s="38"/>
      <c r="E226" s="73"/>
      <c r="F226" s="73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</row>
    <row r="227">
      <c r="A227" s="38"/>
      <c r="B227" s="38"/>
      <c r="C227" s="38"/>
      <c r="D227" s="38"/>
      <c r="E227" s="73"/>
      <c r="F227" s="73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</row>
    <row r="228">
      <c r="A228" s="38"/>
      <c r="B228" s="38"/>
      <c r="C228" s="38"/>
      <c r="D228" s="38"/>
      <c r="E228" s="73"/>
      <c r="F228" s="73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</row>
    <row r="229">
      <c r="A229" s="38"/>
      <c r="B229" s="38"/>
      <c r="C229" s="38"/>
      <c r="D229" s="38"/>
      <c r="E229" s="73"/>
      <c r="F229" s="73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</row>
    <row r="230">
      <c r="A230" s="38"/>
      <c r="B230" s="38"/>
      <c r="C230" s="38"/>
      <c r="D230" s="38"/>
      <c r="E230" s="73"/>
      <c r="F230" s="73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</row>
    <row r="231">
      <c r="A231" s="38"/>
      <c r="B231" s="38"/>
      <c r="C231" s="38"/>
      <c r="D231" s="38"/>
      <c r="E231" s="73"/>
      <c r="F231" s="73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</row>
    <row r="232">
      <c r="A232" s="38"/>
      <c r="B232" s="38"/>
      <c r="C232" s="38"/>
      <c r="D232" s="38"/>
      <c r="E232" s="73"/>
      <c r="F232" s="73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</row>
    <row r="233">
      <c r="A233" s="38"/>
      <c r="B233" s="38"/>
      <c r="C233" s="38"/>
      <c r="D233" s="38"/>
      <c r="E233" s="73"/>
      <c r="F233" s="73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</row>
    <row r="234">
      <c r="A234" s="38"/>
      <c r="B234" s="38"/>
      <c r="C234" s="38"/>
      <c r="D234" s="38"/>
      <c r="E234" s="73"/>
      <c r="F234" s="73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</row>
    <row r="235">
      <c r="A235" s="38"/>
      <c r="B235" s="38"/>
      <c r="C235" s="38"/>
      <c r="D235" s="38"/>
      <c r="E235" s="73"/>
      <c r="F235" s="73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</row>
    <row r="236">
      <c r="A236" s="38"/>
      <c r="B236" s="38"/>
      <c r="C236" s="38"/>
      <c r="D236" s="38"/>
      <c r="E236" s="73"/>
      <c r="F236" s="73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</row>
    <row r="237">
      <c r="A237" s="38"/>
      <c r="B237" s="38"/>
      <c r="C237" s="38"/>
      <c r="D237" s="38"/>
      <c r="E237" s="73"/>
      <c r="F237" s="73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</row>
    <row r="238">
      <c r="A238" s="38"/>
      <c r="B238" s="38"/>
      <c r="C238" s="38"/>
      <c r="D238" s="38"/>
      <c r="E238" s="73"/>
      <c r="F238" s="73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</row>
    <row r="239">
      <c r="A239" s="38"/>
      <c r="B239" s="38"/>
      <c r="C239" s="38"/>
      <c r="D239" s="38"/>
      <c r="E239" s="73"/>
      <c r="F239" s="73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</row>
    <row r="240">
      <c r="A240" s="38"/>
      <c r="B240" s="38"/>
      <c r="C240" s="38"/>
      <c r="D240" s="38"/>
      <c r="E240" s="73"/>
      <c r="F240" s="73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</row>
    <row r="241">
      <c r="A241" s="38"/>
      <c r="B241" s="38"/>
      <c r="C241" s="38"/>
      <c r="D241" s="38"/>
      <c r="E241" s="73"/>
      <c r="F241" s="73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</row>
    <row r="242">
      <c r="A242" s="38"/>
      <c r="B242" s="38"/>
      <c r="C242" s="38"/>
      <c r="D242" s="38"/>
      <c r="E242" s="73"/>
      <c r="F242" s="73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</row>
    <row r="243">
      <c r="A243" s="38"/>
      <c r="B243" s="38"/>
      <c r="C243" s="38"/>
      <c r="D243" s="38"/>
      <c r="E243" s="73"/>
      <c r="F243" s="73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</row>
    <row r="244">
      <c r="A244" s="38"/>
      <c r="B244" s="38"/>
      <c r="C244" s="38"/>
      <c r="D244" s="38"/>
      <c r="E244" s="73"/>
      <c r="F244" s="73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</row>
    <row r="245">
      <c r="A245" s="38"/>
      <c r="B245" s="38"/>
      <c r="C245" s="38"/>
      <c r="D245" s="38"/>
      <c r="E245" s="73"/>
      <c r="F245" s="73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</row>
    <row r="246">
      <c r="A246" s="38"/>
      <c r="B246" s="38"/>
      <c r="C246" s="38"/>
      <c r="D246" s="38"/>
      <c r="E246" s="73"/>
      <c r="F246" s="73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</row>
    <row r="247">
      <c r="A247" s="38"/>
      <c r="B247" s="38"/>
      <c r="C247" s="38"/>
      <c r="D247" s="38"/>
      <c r="E247" s="73"/>
      <c r="F247" s="73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</row>
    <row r="248">
      <c r="A248" s="38"/>
      <c r="B248" s="38"/>
      <c r="C248" s="38"/>
      <c r="D248" s="38"/>
      <c r="E248" s="73"/>
      <c r="F248" s="73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</row>
    <row r="249">
      <c r="A249" s="38"/>
      <c r="B249" s="38"/>
      <c r="C249" s="38"/>
      <c r="D249" s="38"/>
      <c r="E249" s="73"/>
      <c r="F249" s="73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</row>
    <row r="250">
      <c r="A250" s="38"/>
      <c r="B250" s="38"/>
      <c r="C250" s="38"/>
      <c r="D250" s="38"/>
      <c r="E250" s="73"/>
      <c r="F250" s="73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</row>
    <row r="251">
      <c r="A251" s="38"/>
      <c r="B251" s="38"/>
      <c r="C251" s="38"/>
      <c r="D251" s="38"/>
      <c r="E251" s="73"/>
      <c r="F251" s="73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</row>
    <row r="252">
      <c r="A252" s="38"/>
      <c r="B252" s="38"/>
      <c r="C252" s="38"/>
      <c r="D252" s="38"/>
      <c r="E252" s="73"/>
      <c r="F252" s="73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</row>
    <row r="253">
      <c r="A253" s="38"/>
      <c r="B253" s="38"/>
      <c r="C253" s="38"/>
      <c r="D253" s="38"/>
      <c r="E253" s="73"/>
      <c r="F253" s="73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</row>
    <row r="254">
      <c r="A254" s="38"/>
      <c r="B254" s="38"/>
      <c r="C254" s="38"/>
      <c r="D254" s="38"/>
      <c r="E254" s="73"/>
      <c r="F254" s="73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</row>
    <row r="255">
      <c r="A255" s="38"/>
      <c r="B255" s="38"/>
      <c r="C255" s="38"/>
      <c r="D255" s="38"/>
      <c r="E255" s="73"/>
      <c r="F255" s="73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</row>
    <row r="256">
      <c r="A256" s="38"/>
      <c r="B256" s="38"/>
      <c r="C256" s="38"/>
      <c r="D256" s="38"/>
      <c r="E256" s="73"/>
      <c r="F256" s="73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</row>
    <row r="257">
      <c r="A257" s="38"/>
      <c r="B257" s="38"/>
      <c r="C257" s="38"/>
      <c r="D257" s="38"/>
      <c r="E257" s="73"/>
      <c r="F257" s="73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</row>
    <row r="258">
      <c r="A258" s="38"/>
      <c r="B258" s="38"/>
      <c r="C258" s="38"/>
      <c r="D258" s="38"/>
      <c r="E258" s="73"/>
      <c r="F258" s="73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</row>
    <row r="259">
      <c r="A259" s="38"/>
      <c r="B259" s="38"/>
      <c r="C259" s="38"/>
      <c r="D259" s="38"/>
      <c r="E259" s="73"/>
      <c r="F259" s="73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</row>
    <row r="260">
      <c r="A260" s="38"/>
      <c r="B260" s="38"/>
      <c r="C260" s="38"/>
      <c r="D260" s="38"/>
      <c r="E260" s="73"/>
      <c r="F260" s="73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</row>
    <row r="261">
      <c r="A261" s="38"/>
      <c r="B261" s="38"/>
      <c r="C261" s="38"/>
      <c r="D261" s="38"/>
      <c r="E261" s="73"/>
      <c r="F261" s="73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</row>
    <row r="262">
      <c r="A262" s="38"/>
      <c r="B262" s="38"/>
      <c r="C262" s="38"/>
      <c r="D262" s="38"/>
      <c r="E262" s="73"/>
      <c r="F262" s="73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</row>
    <row r="263">
      <c r="A263" s="38"/>
      <c r="B263" s="38"/>
      <c r="C263" s="38"/>
      <c r="D263" s="38"/>
      <c r="E263" s="73"/>
      <c r="F263" s="73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</row>
    <row r="264">
      <c r="A264" s="38"/>
      <c r="B264" s="38"/>
      <c r="C264" s="38"/>
      <c r="D264" s="38"/>
      <c r="E264" s="73"/>
      <c r="F264" s="73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</row>
    <row r="265">
      <c r="A265" s="38"/>
      <c r="B265" s="38"/>
      <c r="C265" s="38"/>
      <c r="D265" s="38"/>
      <c r="E265" s="73"/>
      <c r="F265" s="73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</row>
    <row r="266">
      <c r="A266" s="38"/>
      <c r="B266" s="38"/>
      <c r="C266" s="38"/>
      <c r="D266" s="38"/>
      <c r="E266" s="73"/>
      <c r="F266" s="73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</row>
    <row r="267">
      <c r="A267" s="38"/>
      <c r="B267" s="38"/>
      <c r="C267" s="38"/>
      <c r="D267" s="38"/>
      <c r="E267" s="73"/>
      <c r="F267" s="73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</row>
    <row r="268">
      <c r="A268" s="38"/>
      <c r="B268" s="38"/>
      <c r="C268" s="38"/>
      <c r="D268" s="38"/>
      <c r="E268" s="73"/>
      <c r="F268" s="73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</row>
    <row r="269">
      <c r="A269" s="38"/>
      <c r="B269" s="38"/>
      <c r="C269" s="38"/>
      <c r="D269" s="38"/>
      <c r="E269" s="73"/>
      <c r="F269" s="73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</row>
    <row r="270">
      <c r="A270" s="38"/>
      <c r="B270" s="38"/>
      <c r="C270" s="38"/>
      <c r="D270" s="38"/>
      <c r="E270" s="73"/>
      <c r="F270" s="73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</row>
    <row r="271">
      <c r="A271" s="38"/>
      <c r="B271" s="38"/>
      <c r="C271" s="38"/>
      <c r="D271" s="38"/>
      <c r="E271" s="73"/>
      <c r="F271" s="73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</row>
    <row r="272">
      <c r="A272" s="38"/>
      <c r="B272" s="38"/>
      <c r="C272" s="38"/>
      <c r="D272" s="38"/>
      <c r="E272" s="73"/>
      <c r="F272" s="73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</row>
    <row r="273">
      <c r="A273" s="38"/>
      <c r="B273" s="38"/>
      <c r="C273" s="38"/>
      <c r="D273" s="38"/>
      <c r="E273" s="73"/>
      <c r="F273" s="73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</row>
    <row r="274">
      <c r="A274" s="38"/>
      <c r="B274" s="38"/>
      <c r="C274" s="38"/>
      <c r="D274" s="38"/>
      <c r="E274" s="73"/>
      <c r="F274" s="73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</row>
    <row r="275">
      <c r="A275" s="38"/>
      <c r="B275" s="38"/>
      <c r="C275" s="38"/>
      <c r="D275" s="38"/>
      <c r="E275" s="73"/>
      <c r="F275" s="73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</row>
    <row r="276">
      <c r="A276" s="38"/>
      <c r="B276" s="38"/>
      <c r="C276" s="38"/>
      <c r="D276" s="38"/>
      <c r="E276" s="73"/>
      <c r="F276" s="73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</row>
    <row r="277">
      <c r="A277" s="38"/>
      <c r="B277" s="38"/>
      <c r="C277" s="38"/>
      <c r="D277" s="38"/>
      <c r="E277" s="73"/>
      <c r="F277" s="73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</row>
    <row r="278">
      <c r="A278" s="38"/>
      <c r="B278" s="38"/>
      <c r="C278" s="38"/>
      <c r="D278" s="38"/>
      <c r="E278" s="73"/>
      <c r="F278" s="73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</row>
    <row r="279">
      <c r="A279" s="38"/>
      <c r="B279" s="38"/>
      <c r="C279" s="38"/>
      <c r="D279" s="38"/>
      <c r="E279" s="73"/>
      <c r="F279" s="73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</row>
    <row r="280">
      <c r="A280" s="38"/>
      <c r="B280" s="38"/>
      <c r="C280" s="38"/>
      <c r="D280" s="38"/>
      <c r="E280" s="73"/>
      <c r="F280" s="73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</row>
    <row r="281">
      <c r="A281" s="38"/>
      <c r="B281" s="38"/>
      <c r="C281" s="38"/>
      <c r="D281" s="38"/>
      <c r="E281" s="73"/>
      <c r="F281" s="73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</row>
    <row r="282">
      <c r="A282" s="38"/>
      <c r="B282" s="38"/>
      <c r="C282" s="38"/>
      <c r="D282" s="38"/>
      <c r="E282" s="73"/>
      <c r="F282" s="73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</row>
    <row r="283">
      <c r="A283" s="38"/>
      <c r="B283" s="38"/>
      <c r="C283" s="38"/>
      <c r="D283" s="38"/>
      <c r="E283" s="73"/>
      <c r="F283" s="73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</row>
    <row r="284">
      <c r="A284" s="38"/>
      <c r="B284" s="38"/>
      <c r="C284" s="38"/>
      <c r="D284" s="38"/>
      <c r="E284" s="73"/>
      <c r="F284" s="73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</row>
    <row r="285">
      <c r="A285" s="38"/>
      <c r="B285" s="38"/>
      <c r="C285" s="38"/>
      <c r="D285" s="38"/>
      <c r="E285" s="73"/>
      <c r="F285" s="73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</row>
    <row r="286">
      <c r="A286" s="38"/>
      <c r="B286" s="38"/>
      <c r="C286" s="38"/>
      <c r="D286" s="38"/>
      <c r="E286" s="73"/>
      <c r="F286" s="73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</row>
    <row r="287">
      <c r="A287" s="38"/>
      <c r="B287" s="38"/>
      <c r="C287" s="38"/>
      <c r="D287" s="38"/>
      <c r="E287" s="73"/>
      <c r="F287" s="73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</row>
    <row r="288">
      <c r="A288" s="38"/>
      <c r="B288" s="38"/>
      <c r="C288" s="38"/>
      <c r="D288" s="38"/>
      <c r="E288" s="73"/>
      <c r="F288" s="73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</row>
    <row r="289">
      <c r="A289" s="38"/>
      <c r="B289" s="38"/>
      <c r="C289" s="38"/>
      <c r="D289" s="38"/>
      <c r="E289" s="73"/>
      <c r="F289" s="73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</row>
    <row r="290">
      <c r="A290" s="38"/>
      <c r="B290" s="38"/>
      <c r="C290" s="38"/>
      <c r="D290" s="38"/>
      <c r="E290" s="73"/>
      <c r="F290" s="73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</row>
    <row r="291">
      <c r="A291" s="38"/>
      <c r="B291" s="38"/>
      <c r="C291" s="38"/>
      <c r="D291" s="38"/>
      <c r="E291" s="73"/>
      <c r="F291" s="73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</row>
    <row r="292">
      <c r="A292" s="38"/>
      <c r="B292" s="38"/>
      <c r="C292" s="38"/>
      <c r="D292" s="38"/>
      <c r="E292" s="73"/>
      <c r="F292" s="73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</row>
    <row r="293">
      <c r="A293" s="38"/>
      <c r="B293" s="38"/>
      <c r="C293" s="38"/>
      <c r="D293" s="38"/>
      <c r="E293" s="73"/>
      <c r="F293" s="73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</row>
    <row r="294">
      <c r="A294" s="38"/>
      <c r="B294" s="38"/>
      <c r="C294" s="38"/>
      <c r="D294" s="38"/>
      <c r="E294" s="73"/>
      <c r="F294" s="73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</row>
    <row r="295">
      <c r="A295" s="38"/>
      <c r="B295" s="38"/>
      <c r="C295" s="38"/>
      <c r="D295" s="38"/>
      <c r="E295" s="73"/>
      <c r="F295" s="73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</row>
    <row r="296">
      <c r="A296" s="38"/>
      <c r="B296" s="38"/>
      <c r="C296" s="38"/>
      <c r="D296" s="38"/>
      <c r="E296" s="73"/>
      <c r="F296" s="73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</row>
    <row r="297">
      <c r="A297" s="38"/>
      <c r="B297" s="38"/>
      <c r="C297" s="38"/>
      <c r="D297" s="38"/>
      <c r="E297" s="73"/>
      <c r="F297" s="73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</row>
    <row r="298">
      <c r="A298" s="38"/>
      <c r="B298" s="38"/>
      <c r="C298" s="38"/>
      <c r="D298" s="38"/>
      <c r="E298" s="73"/>
      <c r="F298" s="73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</row>
    <row r="299">
      <c r="A299" s="38"/>
      <c r="B299" s="38"/>
      <c r="C299" s="38"/>
      <c r="D299" s="38"/>
      <c r="E299" s="73"/>
      <c r="F299" s="73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</row>
    <row r="300">
      <c r="A300" s="38"/>
      <c r="B300" s="38"/>
      <c r="C300" s="38"/>
      <c r="D300" s="38"/>
      <c r="E300" s="73"/>
      <c r="F300" s="73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</row>
    <row r="301">
      <c r="A301" s="38"/>
      <c r="B301" s="38"/>
      <c r="C301" s="38"/>
      <c r="D301" s="38"/>
      <c r="E301" s="73"/>
      <c r="F301" s="73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</row>
    <row r="302">
      <c r="A302" s="38"/>
      <c r="B302" s="38"/>
      <c r="C302" s="38"/>
      <c r="D302" s="38"/>
      <c r="E302" s="73"/>
      <c r="F302" s="73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</row>
    <row r="303">
      <c r="A303" s="38"/>
      <c r="B303" s="38"/>
      <c r="C303" s="38"/>
      <c r="D303" s="38"/>
      <c r="E303" s="73"/>
      <c r="F303" s="73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</row>
    <row r="304">
      <c r="A304" s="38"/>
      <c r="B304" s="38"/>
      <c r="C304" s="38"/>
      <c r="D304" s="38"/>
      <c r="E304" s="73"/>
      <c r="F304" s="73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</row>
    <row r="305">
      <c r="A305" s="38"/>
      <c r="B305" s="38"/>
      <c r="C305" s="38"/>
      <c r="D305" s="38"/>
      <c r="E305" s="73"/>
      <c r="F305" s="73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</row>
    <row r="306">
      <c r="A306" s="38"/>
      <c r="B306" s="38"/>
      <c r="C306" s="38"/>
      <c r="D306" s="38"/>
      <c r="E306" s="73"/>
      <c r="F306" s="73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</row>
    <row r="307">
      <c r="A307" s="38"/>
      <c r="B307" s="38"/>
      <c r="C307" s="38"/>
      <c r="D307" s="38"/>
      <c r="E307" s="73"/>
      <c r="F307" s="73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</row>
    <row r="308">
      <c r="A308" s="38"/>
      <c r="B308" s="38"/>
      <c r="C308" s="38"/>
      <c r="D308" s="38"/>
      <c r="E308" s="73"/>
      <c r="F308" s="73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</row>
    <row r="309">
      <c r="A309" s="38"/>
      <c r="B309" s="38"/>
      <c r="C309" s="38"/>
      <c r="D309" s="38"/>
      <c r="E309" s="73"/>
      <c r="F309" s="73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</row>
    <row r="310">
      <c r="A310" s="38"/>
      <c r="B310" s="38"/>
      <c r="C310" s="38"/>
      <c r="D310" s="38"/>
      <c r="E310" s="73"/>
      <c r="F310" s="73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</row>
    <row r="311">
      <c r="A311" s="38"/>
      <c r="B311" s="38"/>
      <c r="C311" s="38"/>
      <c r="D311" s="38"/>
      <c r="E311" s="73"/>
      <c r="F311" s="73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</row>
    <row r="312">
      <c r="A312" s="38"/>
      <c r="B312" s="38"/>
      <c r="C312" s="38"/>
      <c r="D312" s="38"/>
      <c r="E312" s="73"/>
      <c r="F312" s="73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</row>
    <row r="313">
      <c r="A313" s="38"/>
      <c r="B313" s="38"/>
      <c r="C313" s="38"/>
      <c r="D313" s="38"/>
      <c r="E313" s="73"/>
      <c r="F313" s="73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</row>
    <row r="314">
      <c r="A314" s="38"/>
      <c r="B314" s="38"/>
      <c r="C314" s="38"/>
      <c r="D314" s="38"/>
      <c r="E314" s="73"/>
      <c r="F314" s="73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</row>
    <row r="315">
      <c r="A315" s="38"/>
      <c r="B315" s="38"/>
      <c r="C315" s="38"/>
      <c r="D315" s="38"/>
      <c r="E315" s="73"/>
      <c r="F315" s="73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</row>
    <row r="316">
      <c r="A316" s="38"/>
      <c r="B316" s="38"/>
      <c r="C316" s="38"/>
      <c r="D316" s="38"/>
      <c r="E316" s="73"/>
      <c r="F316" s="73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</row>
    <row r="317">
      <c r="A317" s="38"/>
      <c r="B317" s="38"/>
      <c r="C317" s="38"/>
      <c r="D317" s="38"/>
      <c r="E317" s="73"/>
      <c r="F317" s="73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</row>
    <row r="318">
      <c r="A318" s="38"/>
      <c r="B318" s="38"/>
      <c r="C318" s="38"/>
      <c r="D318" s="38"/>
      <c r="E318" s="73"/>
      <c r="F318" s="73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</row>
    <row r="319">
      <c r="A319" s="38"/>
      <c r="B319" s="38"/>
      <c r="C319" s="38"/>
      <c r="D319" s="38"/>
      <c r="E319" s="73"/>
      <c r="F319" s="73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</row>
    <row r="320">
      <c r="A320" s="38"/>
      <c r="B320" s="38"/>
      <c r="C320" s="38"/>
      <c r="D320" s="38"/>
      <c r="E320" s="73"/>
      <c r="F320" s="73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</row>
    <row r="321">
      <c r="A321" s="38"/>
      <c r="B321" s="38"/>
      <c r="C321" s="38"/>
      <c r="D321" s="38"/>
      <c r="E321" s="73"/>
      <c r="F321" s="73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</row>
    <row r="322">
      <c r="A322" s="38"/>
      <c r="B322" s="38"/>
      <c r="C322" s="38"/>
      <c r="D322" s="38"/>
      <c r="E322" s="73"/>
      <c r="F322" s="73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</row>
    <row r="323">
      <c r="A323" s="38"/>
      <c r="B323" s="38"/>
      <c r="C323" s="38"/>
      <c r="D323" s="38"/>
      <c r="E323" s="73"/>
      <c r="F323" s="73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</row>
    <row r="324">
      <c r="A324" s="38"/>
      <c r="B324" s="38"/>
      <c r="C324" s="38"/>
      <c r="D324" s="38"/>
      <c r="E324" s="73"/>
      <c r="F324" s="73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</row>
    <row r="325">
      <c r="A325" s="38"/>
      <c r="B325" s="38"/>
      <c r="C325" s="38"/>
      <c r="D325" s="38"/>
      <c r="E325" s="73"/>
      <c r="F325" s="73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</row>
    <row r="326">
      <c r="A326" s="38"/>
      <c r="B326" s="38"/>
      <c r="C326" s="38"/>
      <c r="D326" s="38"/>
      <c r="E326" s="73"/>
      <c r="F326" s="73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</row>
    <row r="327">
      <c r="A327" s="38"/>
      <c r="B327" s="38"/>
      <c r="C327" s="38"/>
      <c r="D327" s="38"/>
      <c r="E327" s="73"/>
      <c r="F327" s="73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</row>
    <row r="328">
      <c r="A328" s="38"/>
      <c r="B328" s="38"/>
      <c r="C328" s="38"/>
      <c r="D328" s="38"/>
      <c r="E328" s="73"/>
      <c r="F328" s="73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</row>
    <row r="329">
      <c r="A329" s="38"/>
      <c r="B329" s="38"/>
      <c r="C329" s="38"/>
      <c r="D329" s="38"/>
      <c r="E329" s="73"/>
      <c r="F329" s="73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</row>
    <row r="330">
      <c r="A330" s="38"/>
      <c r="B330" s="38"/>
      <c r="C330" s="38"/>
      <c r="D330" s="38"/>
      <c r="E330" s="73"/>
      <c r="F330" s="73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</row>
    <row r="331">
      <c r="A331" s="38"/>
      <c r="B331" s="38"/>
      <c r="C331" s="38"/>
      <c r="D331" s="38"/>
      <c r="E331" s="73"/>
      <c r="F331" s="73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</row>
    <row r="332">
      <c r="A332" s="38"/>
      <c r="B332" s="38"/>
      <c r="C332" s="38"/>
      <c r="D332" s="38"/>
      <c r="E332" s="73"/>
      <c r="F332" s="73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</row>
    <row r="333">
      <c r="A333" s="38"/>
      <c r="B333" s="38"/>
      <c r="C333" s="38"/>
      <c r="D333" s="38"/>
      <c r="E333" s="73"/>
      <c r="F333" s="73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</row>
    <row r="334">
      <c r="A334" s="38"/>
      <c r="B334" s="38"/>
      <c r="C334" s="38"/>
      <c r="D334" s="38"/>
      <c r="E334" s="73"/>
      <c r="F334" s="73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</row>
    <row r="335">
      <c r="A335" s="38"/>
      <c r="B335" s="38"/>
      <c r="C335" s="38"/>
      <c r="D335" s="38"/>
      <c r="E335" s="73"/>
      <c r="F335" s="73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</row>
    <row r="336">
      <c r="A336" s="38"/>
      <c r="B336" s="38"/>
      <c r="C336" s="38"/>
      <c r="D336" s="38"/>
      <c r="E336" s="73"/>
      <c r="F336" s="73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</row>
    <row r="337">
      <c r="A337" s="38"/>
      <c r="B337" s="38"/>
      <c r="C337" s="38"/>
      <c r="D337" s="38"/>
      <c r="E337" s="73"/>
      <c r="F337" s="73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</row>
    <row r="338">
      <c r="A338" s="38"/>
      <c r="B338" s="38"/>
      <c r="C338" s="38"/>
      <c r="D338" s="38"/>
      <c r="E338" s="73"/>
      <c r="F338" s="73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</row>
    <row r="339">
      <c r="A339" s="38"/>
      <c r="B339" s="38"/>
      <c r="C339" s="38"/>
      <c r="D339" s="38"/>
      <c r="E339" s="73"/>
      <c r="F339" s="73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</row>
    <row r="340">
      <c r="A340" s="38"/>
      <c r="B340" s="38"/>
      <c r="C340" s="38"/>
      <c r="D340" s="38"/>
      <c r="E340" s="73"/>
      <c r="F340" s="73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</row>
    <row r="341">
      <c r="A341" s="38"/>
      <c r="B341" s="38"/>
      <c r="C341" s="38"/>
      <c r="D341" s="38"/>
      <c r="E341" s="73"/>
      <c r="F341" s="73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</row>
    <row r="342">
      <c r="A342" s="38"/>
      <c r="B342" s="38"/>
      <c r="C342" s="38"/>
      <c r="D342" s="38"/>
      <c r="E342" s="73"/>
      <c r="F342" s="73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</row>
    <row r="343">
      <c r="A343" s="38"/>
      <c r="B343" s="38"/>
      <c r="C343" s="38"/>
      <c r="D343" s="38"/>
      <c r="E343" s="73"/>
      <c r="F343" s="73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</row>
    <row r="344">
      <c r="A344" s="38"/>
      <c r="B344" s="38"/>
      <c r="C344" s="38"/>
      <c r="D344" s="38"/>
      <c r="E344" s="73"/>
      <c r="F344" s="73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</row>
    <row r="345">
      <c r="A345" s="38"/>
      <c r="B345" s="38"/>
      <c r="C345" s="38"/>
      <c r="D345" s="38"/>
      <c r="E345" s="73"/>
      <c r="F345" s="73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</row>
    <row r="346">
      <c r="A346" s="38"/>
      <c r="B346" s="38"/>
      <c r="C346" s="38"/>
      <c r="D346" s="38"/>
      <c r="E346" s="73"/>
      <c r="F346" s="73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</row>
    <row r="347">
      <c r="A347" s="38"/>
      <c r="B347" s="38"/>
      <c r="C347" s="38"/>
      <c r="D347" s="38"/>
      <c r="E347" s="73"/>
      <c r="F347" s="73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</row>
    <row r="348">
      <c r="A348" s="38"/>
      <c r="B348" s="38"/>
      <c r="C348" s="38"/>
      <c r="D348" s="38"/>
      <c r="E348" s="73"/>
      <c r="F348" s="73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</row>
    <row r="349">
      <c r="A349" s="38"/>
      <c r="B349" s="38"/>
      <c r="C349" s="38"/>
      <c r="D349" s="38"/>
      <c r="E349" s="73"/>
      <c r="F349" s="73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</row>
    <row r="350">
      <c r="A350" s="38"/>
      <c r="B350" s="38"/>
      <c r="C350" s="38"/>
      <c r="D350" s="38"/>
      <c r="E350" s="73"/>
      <c r="F350" s="73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</row>
    <row r="351">
      <c r="A351" s="38"/>
      <c r="B351" s="38"/>
      <c r="C351" s="38"/>
      <c r="D351" s="38"/>
      <c r="E351" s="73"/>
      <c r="F351" s="73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</row>
    <row r="352">
      <c r="A352" s="38"/>
      <c r="B352" s="38"/>
      <c r="C352" s="38"/>
      <c r="D352" s="38"/>
      <c r="E352" s="73"/>
      <c r="F352" s="73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</row>
    <row r="353">
      <c r="A353" s="38"/>
      <c r="B353" s="38"/>
      <c r="C353" s="38"/>
      <c r="D353" s="38"/>
      <c r="E353" s="73"/>
      <c r="F353" s="73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</row>
    <row r="354">
      <c r="A354" s="38"/>
      <c r="B354" s="38"/>
      <c r="C354" s="38"/>
      <c r="D354" s="38"/>
      <c r="E354" s="73"/>
      <c r="F354" s="73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</row>
    <row r="355">
      <c r="A355" s="38"/>
      <c r="B355" s="38"/>
      <c r="C355" s="38"/>
      <c r="D355" s="38"/>
      <c r="E355" s="73"/>
      <c r="F355" s="73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</row>
    <row r="356">
      <c r="A356" s="38"/>
      <c r="B356" s="38"/>
      <c r="C356" s="38"/>
      <c r="D356" s="38"/>
      <c r="E356" s="73"/>
      <c r="F356" s="73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</row>
    <row r="357">
      <c r="A357" s="38"/>
      <c r="B357" s="38"/>
      <c r="C357" s="38"/>
      <c r="D357" s="38"/>
      <c r="E357" s="73"/>
      <c r="F357" s="73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</row>
    <row r="358">
      <c r="A358" s="38"/>
      <c r="B358" s="38"/>
      <c r="C358" s="38"/>
      <c r="D358" s="38"/>
      <c r="E358" s="73"/>
      <c r="F358" s="73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</row>
    <row r="359">
      <c r="A359" s="38"/>
      <c r="B359" s="38"/>
      <c r="C359" s="38"/>
      <c r="D359" s="38"/>
      <c r="E359" s="73"/>
      <c r="F359" s="73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</row>
    <row r="360">
      <c r="A360" s="38"/>
      <c r="B360" s="38"/>
      <c r="C360" s="38"/>
      <c r="D360" s="38"/>
      <c r="E360" s="73"/>
      <c r="F360" s="73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</row>
    <row r="361">
      <c r="A361" s="38"/>
      <c r="B361" s="38"/>
      <c r="C361" s="38"/>
      <c r="D361" s="38"/>
      <c r="E361" s="73"/>
      <c r="F361" s="73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</row>
    <row r="362">
      <c r="A362" s="38"/>
      <c r="B362" s="38"/>
      <c r="C362" s="38"/>
      <c r="D362" s="38"/>
      <c r="E362" s="73"/>
      <c r="F362" s="73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</row>
    <row r="363">
      <c r="A363" s="38"/>
      <c r="B363" s="38"/>
      <c r="C363" s="38"/>
      <c r="D363" s="38"/>
      <c r="E363" s="73"/>
      <c r="F363" s="73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</row>
    <row r="364">
      <c r="A364" s="38"/>
      <c r="B364" s="38"/>
      <c r="C364" s="38"/>
      <c r="D364" s="38"/>
      <c r="E364" s="73"/>
      <c r="F364" s="73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</row>
    <row r="365">
      <c r="A365" s="38"/>
      <c r="B365" s="38"/>
      <c r="C365" s="38"/>
      <c r="D365" s="38"/>
      <c r="E365" s="73"/>
      <c r="F365" s="73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</row>
    <row r="366">
      <c r="A366" s="38"/>
      <c r="B366" s="38"/>
      <c r="C366" s="38"/>
      <c r="D366" s="38"/>
      <c r="E366" s="73"/>
      <c r="F366" s="73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</row>
    <row r="367">
      <c r="A367" s="38"/>
      <c r="B367" s="38"/>
      <c r="C367" s="38"/>
      <c r="D367" s="38"/>
      <c r="E367" s="73"/>
      <c r="F367" s="73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</row>
    <row r="368">
      <c r="A368" s="38"/>
      <c r="B368" s="38"/>
      <c r="C368" s="38"/>
      <c r="D368" s="38"/>
      <c r="E368" s="73"/>
      <c r="F368" s="73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</row>
    <row r="369">
      <c r="A369" s="38"/>
      <c r="B369" s="38"/>
      <c r="C369" s="38"/>
      <c r="D369" s="38"/>
      <c r="E369" s="73"/>
      <c r="F369" s="73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</row>
    <row r="370">
      <c r="A370" s="38"/>
      <c r="B370" s="38"/>
      <c r="C370" s="38"/>
      <c r="D370" s="38"/>
      <c r="E370" s="73"/>
      <c r="F370" s="73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</row>
    <row r="371">
      <c r="A371" s="38"/>
      <c r="B371" s="38"/>
      <c r="C371" s="38"/>
      <c r="D371" s="38"/>
      <c r="E371" s="73"/>
      <c r="F371" s="73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</row>
    <row r="372">
      <c r="A372" s="38"/>
      <c r="B372" s="38"/>
      <c r="C372" s="38"/>
      <c r="D372" s="38"/>
      <c r="E372" s="73"/>
      <c r="F372" s="73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</row>
    <row r="373">
      <c r="A373" s="38"/>
      <c r="B373" s="38"/>
      <c r="C373" s="38"/>
      <c r="D373" s="38"/>
      <c r="E373" s="73"/>
      <c r="F373" s="73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</row>
    <row r="374">
      <c r="A374" s="38"/>
      <c r="B374" s="38"/>
      <c r="C374" s="38"/>
      <c r="D374" s="38"/>
      <c r="E374" s="73"/>
      <c r="F374" s="73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</row>
    <row r="375">
      <c r="A375" s="38"/>
      <c r="B375" s="38"/>
      <c r="C375" s="38"/>
      <c r="D375" s="38"/>
      <c r="E375" s="73"/>
      <c r="F375" s="73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</row>
    <row r="376">
      <c r="A376" s="38"/>
      <c r="B376" s="38"/>
      <c r="C376" s="38"/>
      <c r="D376" s="38"/>
      <c r="E376" s="73"/>
      <c r="F376" s="73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</row>
    <row r="377">
      <c r="A377" s="38"/>
      <c r="B377" s="38"/>
      <c r="C377" s="38"/>
      <c r="D377" s="38"/>
      <c r="E377" s="73"/>
      <c r="F377" s="73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</row>
    <row r="378">
      <c r="A378" s="38"/>
      <c r="B378" s="38"/>
      <c r="C378" s="38"/>
      <c r="D378" s="38"/>
      <c r="E378" s="73"/>
      <c r="F378" s="73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</row>
    <row r="379">
      <c r="A379" s="38"/>
      <c r="B379" s="38"/>
      <c r="C379" s="38"/>
      <c r="D379" s="38"/>
      <c r="E379" s="73"/>
      <c r="F379" s="73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</row>
    <row r="380">
      <c r="A380" s="38"/>
      <c r="B380" s="38"/>
      <c r="C380" s="38"/>
      <c r="D380" s="38"/>
      <c r="E380" s="73"/>
      <c r="F380" s="73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</row>
    <row r="381">
      <c r="A381" s="38"/>
      <c r="B381" s="38"/>
      <c r="C381" s="38"/>
      <c r="D381" s="38"/>
      <c r="E381" s="73"/>
      <c r="F381" s="73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</row>
    <row r="382">
      <c r="A382" s="38"/>
      <c r="B382" s="38"/>
      <c r="C382" s="38"/>
      <c r="D382" s="38"/>
      <c r="E382" s="73"/>
      <c r="F382" s="73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</row>
    <row r="383">
      <c r="A383" s="38"/>
      <c r="B383" s="38"/>
      <c r="C383" s="38"/>
      <c r="D383" s="38"/>
      <c r="E383" s="73"/>
      <c r="F383" s="73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</row>
    <row r="384">
      <c r="A384" s="38"/>
      <c r="B384" s="38"/>
      <c r="C384" s="38"/>
      <c r="D384" s="38"/>
      <c r="E384" s="73"/>
      <c r="F384" s="73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</row>
    <row r="385">
      <c r="A385" s="38"/>
      <c r="B385" s="38"/>
      <c r="C385" s="38"/>
      <c r="D385" s="38"/>
      <c r="E385" s="73"/>
      <c r="F385" s="73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</row>
    <row r="386">
      <c r="A386" s="38"/>
      <c r="B386" s="38"/>
      <c r="C386" s="38"/>
      <c r="D386" s="38"/>
      <c r="E386" s="73"/>
      <c r="F386" s="73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</row>
    <row r="387">
      <c r="A387" s="38"/>
      <c r="B387" s="38"/>
      <c r="C387" s="38"/>
      <c r="D387" s="38"/>
      <c r="E387" s="73"/>
      <c r="F387" s="73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8"/>
    </row>
    <row r="388">
      <c r="A388" s="38"/>
      <c r="B388" s="38"/>
      <c r="C388" s="38"/>
      <c r="D388" s="38"/>
      <c r="E388" s="73"/>
      <c r="F388" s="73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</row>
    <row r="389">
      <c r="A389" s="38"/>
      <c r="B389" s="38"/>
      <c r="C389" s="38"/>
      <c r="D389" s="38"/>
      <c r="E389" s="73"/>
      <c r="F389" s="73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</row>
    <row r="390">
      <c r="A390" s="38"/>
      <c r="B390" s="38"/>
      <c r="C390" s="38"/>
      <c r="D390" s="38"/>
      <c r="E390" s="73"/>
      <c r="F390" s="73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</row>
    <row r="391">
      <c r="A391" s="38"/>
      <c r="B391" s="38"/>
      <c r="C391" s="38"/>
      <c r="D391" s="38"/>
      <c r="E391" s="73"/>
      <c r="F391" s="73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</row>
    <row r="392">
      <c r="A392" s="38"/>
      <c r="B392" s="38"/>
      <c r="C392" s="38"/>
      <c r="D392" s="38"/>
      <c r="E392" s="73"/>
      <c r="F392" s="73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  <c r="AA392" s="38"/>
    </row>
    <row r="393">
      <c r="A393" s="38"/>
      <c r="B393" s="38"/>
      <c r="C393" s="38"/>
      <c r="D393" s="38"/>
      <c r="E393" s="73"/>
      <c r="F393" s="73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</row>
    <row r="394">
      <c r="A394" s="38"/>
      <c r="B394" s="38"/>
      <c r="C394" s="38"/>
      <c r="D394" s="38"/>
      <c r="E394" s="73"/>
      <c r="F394" s="73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</row>
    <row r="395">
      <c r="A395" s="38"/>
      <c r="B395" s="38"/>
      <c r="C395" s="38"/>
      <c r="D395" s="38"/>
      <c r="E395" s="73"/>
      <c r="F395" s="73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  <c r="AA395" s="38"/>
    </row>
    <row r="396">
      <c r="A396" s="38"/>
      <c r="B396" s="38"/>
      <c r="C396" s="38"/>
      <c r="D396" s="38"/>
      <c r="E396" s="73"/>
      <c r="F396" s="73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  <c r="AA396" s="38"/>
    </row>
    <row r="397">
      <c r="A397" s="38"/>
      <c r="B397" s="38"/>
      <c r="C397" s="38"/>
      <c r="D397" s="38"/>
      <c r="E397" s="73"/>
      <c r="F397" s="73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  <c r="AA397" s="38"/>
    </row>
    <row r="398">
      <c r="A398" s="38"/>
      <c r="B398" s="38"/>
      <c r="C398" s="38"/>
      <c r="D398" s="38"/>
      <c r="E398" s="73"/>
      <c r="F398" s="73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  <c r="AA398" s="38"/>
    </row>
    <row r="399">
      <c r="A399" s="38"/>
      <c r="B399" s="38"/>
      <c r="C399" s="38"/>
      <c r="D399" s="38"/>
      <c r="E399" s="73"/>
      <c r="F399" s="73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</row>
    <row r="400">
      <c r="A400" s="38"/>
      <c r="B400" s="38"/>
      <c r="C400" s="38"/>
      <c r="D400" s="38"/>
      <c r="E400" s="73"/>
      <c r="F400" s="73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  <c r="AA400" s="38"/>
    </row>
    <row r="401">
      <c r="A401" s="38"/>
      <c r="B401" s="38"/>
      <c r="C401" s="38"/>
      <c r="D401" s="38"/>
      <c r="E401" s="73"/>
      <c r="F401" s="73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</row>
    <row r="402">
      <c r="A402" s="38"/>
      <c r="B402" s="38"/>
      <c r="C402" s="38"/>
      <c r="D402" s="38"/>
      <c r="E402" s="73"/>
      <c r="F402" s="73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38"/>
    </row>
    <row r="403">
      <c r="A403" s="38"/>
      <c r="B403" s="38"/>
      <c r="C403" s="38"/>
      <c r="D403" s="38"/>
      <c r="E403" s="73"/>
      <c r="F403" s="73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8"/>
    </row>
    <row r="404">
      <c r="A404" s="38"/>
      <c r="B404" s="38"/>
      <c r="C404" s="38"/>
      <c r="D404" s="38"/>
      <c r="E404" s="73"/>
      <c r="F404" s="73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</row>
    <row r="405">
      <c r="A405" s="38"/>
      <c r="B405" s="38"/>
      <c r="C405" s="38"/>
      <c r="D405" s="38"/>
      <c r="E405" s="73"/>
      <c r="F405" s="73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  <c r="AA405" s="38"/>
    </row>
    <row r="406">
      <c r="A406" s="38"/>
      <c r="B406" s="38"/>
      <c r="C406" s="38"/>
      <c r="D406" s="38"/>
      <c r="E406" s="73"/>
      <c r="F406" s="73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  <c r="AA406" s="38"/>
    </row>
    <row r="407">
      <c r="A407" s="38"/>
      <c r="B407" s="38"/>
      <c r="C407" s="38"/>
      <c r="D407" s="38"/>
      <c r="E407" s="73"/>
      <c r="F407" s="73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  <c r="AA407" s="38"/>
    </row>
    <row r="408">
      <c r="A408" s="38"/>
      <c r="B408" s="38"/>
      <c r="C408" s="38"/>
      <c r="D408" s="38"/>
      <c r="E408" s="73"/>
      <c r="F408" s="73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  <c r="AA408" s="38"/>
    </row>
    <row r="409">
      <c r="A409" s="38"/>
      <c r="B409" s="38"/>
      <c r="C409" s="38"/>
      <c r="D409" s="38"/>
      <c r="E409" s="73"/>
      <c r="F409" s="73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  <c r="AA409" s="38"/>
    </row>
    <row r="410">
      <c r="A410" s="38"/>
      <c r="B410" s="38"/>
      <c r="C410" s="38"/>
      <c r="D410" s="38"/>
      <c r="E410" s="73"/>
      <c r="F410" s="73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</row>
    <row r="411">
      <c r="A411" s="38"/>
      <c r="B411" s="38"/>
      <c r="C411" s="38"/>
      <c r="D411" s="38"/>
      <c r="E411" s="73"/>
      <c r="F411" s="73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  <c r="AA411" s="38"/>
    </row>
    <row r="412">
      <c r="A412" s="38"/>
      <c r="B412" s="38"/>
      <c r="C412" s="38"/>
      <c r="D412" s="38"/>
      <c r="E412" s="73"/>
      <c r="F412" s="73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  <c r="AA412" s="38"/>
    </row>
    <row r="413">
      <c r="A413" s="38"/>
      <c r="B413" s="38"/>
      <c r="C413" s="38"/>
      <c r="D413" s="38"/>
      <c r="E413" s="73"/>
      <c r="F413" s="73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  <c r="AA413" s="38"/>
    </row>
    <row r="414">
      <c r="A414" s="38"/>
      <c r="B414" s="38"/>
      <c r="C414" s="38"/>
      <c r="D414" s="38"/>
      <c r="E414" s="73"/>
      <c r="F414" s="73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  <c r="AA414" s="38"/>
    </row>
    <row r="415">
      <c r="A415" s="38"/>
      <c r="B415" s="38"/>
      <c r="C415" s="38"/>
      <c r="D415" s="38"/>
      <c r="E415" s="73"/>
      <c r="F415" s="73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  <c r="AA415" s="38"/>
    </row>
    <row r="416">
      <c r="A416" s="38"/>
      <c r="B416" s="38"/>
      <c r="C416" s="38"/>
      <c r="D416" s="38"/>
      <c r="E416" s="73"/>
      <c r="F416" s="73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  <c r="AA416" s="38"/>
    </row>
    <row r="417">
      <c r="A417" s="38"/>
      <c r="B417" s="38"/>
      <c r="C417" s="38"/>
      <c r="D417" s="38"/>
      <c r="E417" s="73"/>
      <c r="F417" s="73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  <c r="AA417" s="38"/>
    </row>
    <row r="418">
      <c r="A418" s="38"/>
      <c r="B418" s="38"/>
      <c r="C418" s="38"/>
      <c r="D418" s="38"/>
      <c r="E418" s="73"/>
      <c r="F418" s="73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  <c r="AA418" s="38"/>
    </row>
    <row r="419">
      <c r="A419" s="38"/>
      <c r="B419" s="38"/>
      <c r="C419" s="38"/>
      <c r="D419" s="38"/>
      <c r="E419" s="73"/>
      <c r="F419" s="73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</row>
    <row r="420">
      <c r="A420" s="38"/>
      <c r="B420" s="38"/>
      <c r="C420" s="38"/>
      <c r="D420" s="38"/>
      <c r="E420" s="73"/>
      <c r="F420" s="73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  <c r="AA420" s="38"/>
    </row>
    <row r="421">
      <c r="A421" s="38"/>
      <c r="B421" s="38"/>
      <c r="C421" s="38"/>
      <c r="D421" s="38"/>
      <c r="E421" s="73"/>
      <c r="F421" s="73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  <c r="AA421" s="38"/>
    </row>
    <row r="422">
      <c r="A422" s="38"/>
      <c r="B422" s="38"/>
      <c r="C422" s="38"/>
      <c r="D422" s="38"/>
      <c r="E422" s="73"/>
      <c r="F422" s="73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  <c r="AA422" s="38"/>
    </row>
    <row r="423">
      <c r="A423" s="38"/>
      <c r="B423" s="38"/>
      <c r="C423" s="38"/>
      <c r="D423" s="38"/>
      <c r="E423" s="73"/>
      <c r="F423" s="73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  <c r="AA423" s="38"/>
    </row>
    <row r="424">
      <c r="A424" s="38"/>
      <c r="B424" s="38"/>
      <c r="C424" s="38"/>
      <c r="D424" s="38"/>
      <c r="E424" s="73"/>
      <c r="F424" s="73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  <c r="AA424" s="38"/>
    </row>
    <row r="425">
      <c r="A425" s="38"/>
      <c r="B425" s="38"/>
      <c r="C425" s="38"/>
      <c r="D425" s="38"/>
      <c r="E425" s="73"/>
      <c r="F425" s="73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  <c r="AA425" s="38"/>
    </row>
    <row r="426">
      <c r="A426" s="38"/>
      <c r="B426" s="38"/>
      <c r="C426" s="38"/>
      <c r="D426" s="38"/>
      <c r="E426" s="73"/>
      <c r="F426" s="73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  <c r="AA426" s="38"/>
    </row>
    <row r="427">
      <c r="A427" s="38"/>
      <c r="B427" s="38"/>
      <c r="C427" s="38"/>
      <c r="D427" s="38"/>
      <c r="E427" s="73"/>
      <c r="F427" s="73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  <c r="AA427" s="38"/>
    </row>
    <row r="428">
      <c r="A428" s="38"/>
      <c r="B428" s="38"/>
      <c r="C428" s="38"/>
      <c r="D428" s="38"/>
      <c r="E428" s="73"/>
      <c r="F428" s="73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  <c r="AA428" s="38"/>
    </row>
    <row r="429">
      <c r="A429" s="38"/>
      <c r="B429" s="38"/>
      <c r="C429" s="38"/>
      <c r="D429" s="38"/>
      <c r="E429" s="73"/>
      <c r="F429" s="73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  <c r="AA429" s="38"/>
    </row>
    <row r="430">
      <c r="A430" s="38"/>
      <c r="B430" s="38"/>
      <c r="C430" s="38"/>
      <c r="D430" s="38"/>
      <c r="E430" s="73"/>
      <c r="F430" s="73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  <c r="AA430" s="38"/>
    </row>
    <row r="431">
      <c r="A431" s="38"/>
      <c r="B431" s="38"/>
      <c r="C431" s="38"/>
      <c r="D431" s="38"/>
      <c r="E431" s="73"/>
      <c r="F431" s="73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</row>
    <row r="432">
      <c r="A432" s="38"/>
      <c r="B432" s="38"/>
      <c r="C432" s="38"/>
      <c r="D432" s="38"/>
      <c r="E432" s="73"/>
      <c r="F432" s="73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  <c r="AA432" s="38"/>
    </row>
    <row r="433">
      <c r="A433" s="38"/>
      <c r="B433" s="38"/>
      <c r="C433" s="38"/>
      <c r="D433" s="38"/>
      <c r="E433" s="73"/>
      <c r="F433" s="73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  <c r="AA433" s="38"/>
    </row>
    <row r="434">
      <c r="A434" s="38"/>
      <c r="B434" s="38"/>
      <c r="C434" s="38"/>
      <c r="D434" s="38"/>
      <c r="E434" s="73"/>
      <c r="F434" s="73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  <c r="AA434" s="38"/>
    </row>
    <row r="435">
      <c r="A435" s="38"/>
      <c r="B435" s="38"/>
      <c r="C435" s="38"/>
      <c r="D435" s="38"/>
      <c r="E435" s="73"/>
      <c r="F435" s="73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  <c r="AA435" s="38"/>
    </row>
    <row r="436">
      <c r="A436" s="38"/>
      <c r="B436" s="38"/>
      <c r="C436" s="38"/>
      <c r="D436" s="38"/>
      <c r="E436" s="73"/>
      <c r="F436" s="73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  <c r="AA436" s="38"/>
    </row>
    <row r="437">
      <c r="A437" s="38"/>
      <c r="B437" s="38"/>
      <c r="C437" s="38"/>
      <c r="D437" s="38"/>
      <c r="E437" s="73"/>
      <c r="F437" s="73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  <c r="AA437" s="38"/>
    </row>
    <row r="438">
      <c r="A438" s="38"/>
      <c r="B438" s="38"/>
      <c r="C438" s="38"/>
      <c r="D438" s="38"/>
      <c r="E438" s="73"/>
      <c r="F438" s="73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  <c r="AA438" s="38"/>
    </row>
    <row r="439">
      <c r="A439" s="38"/>
      <c r="B439" s="38"/>
      <c r="C439" s="38"/>
      <c r="D439" s="38"/>
      <c r="E439" s="73"/>
      <c r="F439" s="73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  <c r="AA439" s="38"/>
    </row>
    <row r="440">
      <c r="A440" s="38"/>
      <c r="B440" s="38"/>
      <c r="C440" s="38"/>
      <c r="D440" s="38"/>
      <c r="E440" s="73"/>
      <c r="F440" s="73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  <c r="AA440" s="38"/>
    </row>
    <row r="441">
      <c r="A441" s="38"/>
      <c r="B441" s="38"/>
      <c r="C441" s="38"/>
      <c r="D441" s="38"/>
      <c r="E441" s="73"/>
      <c r="F441" s="73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  <c r="AA441" s="38"/>
    </row>
    <row r="442">
      <c r="A442" s="38"/>
      <c r="B442" s="38"/>
      <c r="C442" s="38"/>
      <c r="D442" s="38"/>
      <c r="E442" s="73"/>
      <c r="F442" s="73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  <c r="AA442" s="38"/>
    </row>
    <row r="443">
      <c r="A443" s="38"/>
      <c r="B443" s="38"/>
      <c r="C443" s="38"/>
      <c r="D443" s="38"/>
      <c r="E443" s="73"/>
      <c r="F443" s="73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  <c r="AA443" s="38"/>
    </row>
    <row r="444">
      <c r="A444" s="38"/>
      <c r="B444" s="38"/>
      <c r="C444" s="38"/>
      <c r="D444" s="38"/>
      <c r="E444" s="73"/>
      <c r="F444" s="73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8"/>
    </row>
    <row r="445">
      <c r="A445" s="38"/>
      <c r="B445" s="38"/>
      <c r="C445" s="38"/>
      <c r="D445" s="38"/>
      <c r="E445" s="73"/>
      <c r="F445" s="73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  <c r="AA445" s="38"/>
    </row>
    <row r="446">
      <c r="A446" s="38"/>
      <c r="B446" s="38"/>
      <c r="C446" s="38"/>
      <c r="D446" s="38"/>
      <c r="E446" s="73"/>
      <c r="F446" s="73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  <c r="AA446" s="38"/>
    </row>
    <row r="447">
      <c r="A447" s="38"/>
      <c r="B447" s="38"/>
      <c r="C447" s="38"/>
      <c r="D447" s="38"/>
      <c r="E447" s="73"/>
      <c r="F447" s="73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  <c r="AA447" s="38"/>
    </row>
    <row r="448">
      <c r="A448" s="38"/>
      <c r="B448" s="38"/>
      <c r="C448" s="38"/>
      <c r="D448" s="38"/>
      <c r="E448" s="73"/>
      <c r="F448" s="73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  <c r="AA448" s="38"/>
    </row>
    <row r="449">
      <c r="A449" s="38"/>
      <c r="B449" s="38"/>
      <c r="C449" s="38"/>
      <c r="D449" s="38"/>
      <c r="E449" s="73"/>
      <c r="F449" s="73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</row>
    <row r="450">
      <c r="A450" s="38"/>
      <c r="B450" s="38"/>
      <c r="C450" s="38"/>
      <c r="D450" s="38"/>
      <c r="E450" s="73"/>
      <c r="F450" s="73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  <c r="AA450" s="38"/>
    </row>
    <row r="451">
      <c r="A451" s="38"/>
      <c r="B451" s="38"/>
      <c r="C451" s="38"/>
      <c r="D451" s="38"/>
      <c r="E451" s="73"/>
      <c r="F451" s="73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  <c r="AA451" s="38"/>
    </row>
    <row r="452">
      <c r="A452" s="38"/>
      <c r="B452" s="38"/>
      <c r="C452" s="38"/>
      <c r="D452" s="38"/>
      <c r="E452" s="73"/>
      <c r="F452" s="73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  <c r="AA452" s="38"/>
    </row>
    <row r="453">
      <c r="A453" s="38"/>
      <c r="B453" s="38"/>
      <c r="C453" s="38"/>
      <c r="D453" s="38"/>
      <c r="E453" s="73"/>
      <c r="F453" s="73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  <c r="AA453" s="38"/>
    </row>
    <row r="454">
      <c r="A454" s="38"/>
      <c r="B454" s="38"/>
      <c r="C454" s="38"/>
      <c r="D454" s="38"/>
      <c r="E454" s="73"/>
      <c r="F454" s="73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  <c r="AA454" s="38"/>
    </row>
    <row r="455">
      <c r="A455" s="38"/>
      <c r="B455" s="38"/>
      <c r="C455" s="38"/>
      <c r="D455" s="38"/>
      <c r="E455" s="73"/>
      <c r="F455" s="73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  <c r="AA455" s="38"/>
    </row>
    <row r="456">
      <c r="A456" s="38"/>
      <c r="B456" s="38"/>
      <c r="C456" s="38"/>
      <c r="D456" s="38"/>
      <c r="E456" s="73"/>
      <c r="F456" s="73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  <c r="AA456" s="38"/>
    </row>
    <row r="457">
      <c r="A457" s="38"/>
      <c r="B457" s="38"/>
      <c r="C457" s="38"/>
      <c r="D457" s="38"/>
      <c r="E457" s="73"/>
      <c r="F457" s="73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  <c r="AA457" s="38"/>
    </row>
    <row r="458">
      <c r="A458" s="38"/>
      <c r="B458" s="38"/>
      <c r="C458" s="38"/>
      <c r="D458" s="38"/>
      <c r="E458" s="73"/>
      <c r="F458" s="73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  <c r="AA458" s="38"/>
    </row>
    <row r="459">
      <c r="A459" s="38"/>
      <c r="B459" s="38"/>
      <c r="C459" s="38"/>
      <c r="D459" s="38"/>
      <c r="E459" s="73"/>
      <c r="F459" s="73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  <c r="AA459" s="38"/>
    </row>
    <row r="460">
      <c r="A460" s="38"/>
      <c r="B460" s="38"/>
      <c r="C460" s="38"/>
      <c r="D460" s="38"/>
      <c r="E460" s="73"/>
      <c r="F460" s="73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  <c r="AA460" s="38"/>
    </row>
    <row r="461">
      <c r="A461" s="38"/>
      <c r="B461" s="38"/>
      <c r="C461" s="38"/>
      <c r="D461" s="38"/>
      <c r="E461" s="73"/>
      <c r="F461" s="73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  <c r="AA461" s="38"/>
    </row>
    <row r="462">
      <c r="A462" s="38"/>
      <c r="B462" s="38"/>
      <c r="C462" s="38"/>
      <c r="D462" s="38"/>
      <c r="E462" s="73"/>
      <c r="F462" s="73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  <c r="AA462" s="38"/>
    </row>
    <row r="463">
      <c r="A463" s="38"/>
      <c r="B463" s="38"/>
      <c r="C463" s="38"/>
      <c r="D463" s="38"/>
      <c r="E463" s="73"/>
      <c r="F463" s="73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  <c r="AA463" s="38"/>
    </row>
    <row r="464">
      <c r="A464" s="38"/>
      <c r="B464" s="38"/>
      <c r="C464" s="38"/>
      <c r="D464" s="38"/>
      <c r="E464" s="73"/>
      <c r="F464" s="73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8"/>
    </row>
    <row r="465">
      <c r="A465" s="38"/>
      <c r="B465" s="38"/>
      <c r="C465" s="38"/>
      <c r="D465" s="38"/>
      <c r="E465" s="73"/>
      <c r="F465" s="73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  <c r="AA465" s="38"/>
    </row>
    <row r="466">
      <c r="A466" s="38"/>
      <c r="B466" s="38"/>
      <c r="C466" s="38"/>
      <c r="D466" s="38"/>
      <c r="E466" s="73"/>
      <c r="F466" s="73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  <c r="AA466" s="38"/>
    </row>
    <row r="467">
      <c r="A467" s="38"/>
      <c r="B467" s="38"/>
      <c r="C467" s="38"/>
      <c r="D467" s="38"/>
      <c r="E467" s="73"/>
      <c r="F467" s="73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  <c r="AA467" s="38"/>
    </row>
    <row r="468">
      <c r="A468" s="38"/>
      <c r="B468" s="38"/>
      <c r="C468" s="38"/>
      <c r="D468" s="38"/>
      <c r="E468" s="73"/>
      <c r="F468" s="73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  <c r="AA468" s="38"/>
    </row>
    <row r="469">
      <c r="A469" s="38"/>
      <c r="B469" s="38"/>
      <c r="C469" s="38"/>
      <c r="D469" s="38"/>
      <c r="E469" s="73"/>
      <c r="F469" s="73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  <c r="AA469" s="38"/>
    </row>
    <row r="470">
      <c r="A470" s="38"/>
      <c r="B470" s="38"/>
      <c r="C470" s="38"/>
      <c r="D470" s="38"/>
      <c r="E470" s="73"/>
      <c r="F470" s="73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  <c r="AA470" s="38"/>
    </row>
    <row r="471">
      <c r="A471" s="38"/>
      <c r="B471" s="38"/>
      <c r="C471" s="38"/>
      <c r="D471" s="38"/>
      <c r="E471" s="73"/>
      <c r="F471" s="73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  <c r="AA471" s="38"/>
    </row>
    <row r="472">
      <c r="A472" s="38"/>
      <c r="B472" s="38"/>
      <c r="C472" s="38"/>
      <c r="D472" s="38"/>
      <c r="E472" s="73"/>
      <c r="F472" s="73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  <c r="AA472" s="38"/>
    </row>
    <row r="473">
      <c r="A473" s="38"/>
      <c r="B473" s="38"/>
      <c r="C473" s="38"/>
      <c r="D473" s="38"/>
      <c r="E473" s="73"/>
      <c r="F473" s="73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  <c r="AA473" s="38"/>
    </row>
    <row r="474">
      <c r="A474" s="38"/>
      <c r="B474" s="38"/>
      <c r="C474" s="38"/>
      <c r="D474" s="38"/>
      <c r="E474" s="73"/>
      <c r="F474" s="73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  <c r="AA474" s="38"/>
    </row>
    <row r="475">
      <c r="A475" s="38"/>
      <c r="B475" s="38"/>
      <c r="C475" s="38"/>
      <c r="D475" s="38"/>
      <c r="E475" s="73"/>
      <c r="F475" s="73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  <c r="AA475" s="38"/>
    </row>
    <row r="476">
      <c r="A476" s="38"/>
      <c r="B476" s="38"/>
      <c r="C476" s="38"/>
      <c r="D476" s="38"/>
      <c r="E476" s="73"/>
      <c r="F476" s="73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  <c r="AA476" s="38"/>
    </row>
    <row r="477">
      <c r="A477" s="38"/>
      <c r="B477" s="38"/>
      <c r="C477" s="38"/>
      <c r="D477" s="38"/>
      <c r="E477" s="73"/>
      <c r="F477" s="73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  <c r="AA477" s="38"/>
    </row>
    <row r="478">
      <c r="A478" s="38"/>
      <c r="B478" s="38"/>
      <c r="C478" s="38"/>
      <c r="D478" s="38"/>
      <c r="E478" s="73"/>
      <c r="F478" s="73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  <c r="AA478" s="38"/>
    </row>
    <row r="479">
      <c r="A479" s="38"/>
      <c r="B479" s="38"/>
      <c r="C479" s="38"/>
      <c r="D479" s="38"/>
      <c r="E479" s="73"/>
      <c r="F479" s="73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  <c r="AA479" s="38"/>
    </row>
    <row r="480">
      <c r="A480" s="38"/>
      <c r="B480" s="38"/>
      <c r="C480" s="38"/>
      <c r="D480" s="38"/>
      <c r="E480" s="73"/>
      <c r="F480" s="73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  <c r="AA480" s="38"/>
    </row>
    <row r="481">
      <c r="A481" s="38"/>
      <c r="B481" s="38"/>
      <c r="C481" s="38"/>
      <c r="D481" s="38"/>
      <c r="E481" s="73"/>
      <c r="F481" s="73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  <c r="AA481" s="38"/>
    </row>
    <row r="482">
      <c r="A482" s="38"/>
      <c r="B482" s="38"/>
      <c r="C482" s="38"/>
      <c r="D482" s="38"/>
      <c r="E482" s="73"/>
      <c r="F482" s="73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  <c r="AA482" s="38"/>
    </row>
    <row r="483">
      <c r="A483" s="38"/>
      <c r="B483" s="38"/>
      <c r="C483" s="38"/>
      <c r="D483" s="38"/>
      <c r="E483" s="73"/>
      <c r="F483" s="73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8"/>
    </row>
    <row r="484">
      <c r="A484" s="38"/>
      <c r="B484" s="38"/>
      <c r="C484" s="38"/>
      <c r="D484" s="38"/>
      <c r="E484" s="73"/>
      <c r="F484" s="73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  <c r="AA484" s="38"/>
    </row>
    <row r="485">
      <c r="A485" s="38"/>
      <c r="B485" s="38"/>
      <c r="C485" s="38"/>
      <c r="D485" s="38"/>
      <c r="E485" s="73"/>
      <c r="F485" s="73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  <c r="AA485" s="38"/>
    </row>
    <row r="486">
      <c r="A486" s="38"/>
      <c r="B486" s="38"/>
      <c r="C486" s="38"/>
      <c r="D486" s="38"/>
      <c r="E486" s="73"/>
      <c r="F486" s="73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  <c r="AA486" s="38"/>
    </row>
    <row r="487">
      <c r="A487" s="38"/>
      <c r="B487" s="38"/>
      <c r="C487" s="38"/>
      <c r="D487" s="38"/>
      <c r="E487" s="73"/>
      <c r="F487" s="73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  <c r="AA487" s="38"/>
    </row>
    <row r="488">
      <c r="A488" s="38"/>
      <c r="B488" s="38"/>
      <c r="C488" s="38"/>
      <c r="D488" s="38"/>
      <c r="E488" s="73"/>
      <c r="F488" s="73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  <c r="AA488" s="38"/>
    </row>
    <row r="489">
      <c r="A489" s="38"/>
      <c r="B489" s="38"/>
      <c r="C489" s="38"/>
      <c r="D489" s="38"/>
      <c r="E489" s="73"/>
      <c r="F489" s="73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  <c r="AA489" s="38"/>
    </row>
    <row r="490">
      <c r="A490" s="38"/>
      <c r="B490" s="38"/>
      <c r="C490" s="38"/>
      <c r="D490" s="38"/>
      <c r="E490" s="73"/>
      <c r="F490" s="73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</row>
    <row r="491">
      <c r="A491" s="38"/>
      <c r="B491" s="38"/>
      <c r="C491" s="38"/>
      <c r="D491" s="38"/>
      <c r="E491" s="73"/>
      <c r="F491" s="73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  <c r="AA491" s="38"/>
    </row>
    <row r="492">
      <c r="A492" s="38"/>
      <c r="B492" s="38"/>
      <c r="C492" s="38"/>
      <c r="D492" s="38"/>
      <c r="E492" s="73"/>
      <c r="F492" s="73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  <c r="AA492" s="38"/>
    </row>
    <row r="493">
      <c r="A493" s="38"/>
      <c r="B493" s="38"/>
      <c r="C493" s="38"/>
      <c r="D493" s="38"/>
      <c r="E493" s="73"/>
      <c r="F493" s="73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  <c r="AA493" s="38"/>
    </row>
    <row r="494">
      <c r="A494" s="38"/>
      <c r="B494" s="38"/>
      <c r="C494" s="38"/>
      <c r="D494" s="38"/>
      <c r="E494" s="73"/>
      <c r="F494" s="73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  <c r="AA494" s="38"/>
    </row>
    <row r="495">
      <c r="A495" s="38"/>
      <c r="B495" s="38"/>
      <c r="C495" s="38"/>
      <c r="D495" s="38"/>
      <c r="E495" s="73"/>
      <c r="F495" s="73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  <c r="AA495" s="38"/>
    </row>
    <row r="496">
      <c r="A496" s="38"/>
      <c r="B496" s="38"/>
      <c r="C496" s="38"/>
      <c r="D496" s="38"/>
      <c r="E496" s="73"/>
      <c r="F496" s="73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  <c r="AA496" s="38"/>
    </row>
    <row r="497">
      <c r="A497" s="38"/>
      <c r="B497" s="38"/>
      <c r="C497" s="38"/>
      <c r="D497" s="38"/>
      <c r="E497" s="73"/>
      <c r="F497" s="73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  <c r="AA497" s="38"/>
    </row>
    <row r="498">
      <c r="A498" s="38"/>
      <c r="B498" s="38"/>
      <c r="C498" s="38"/>
      <c r="D498" s="38"/>
      <c r="E498" s="73"/>
      <c r="F498" s="73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  <c r="AA498" s="38"/>
    </row>
    <row r="499">
      <c r="A499" s="38"/>
      <c r="B499" s="38"/>
      <c r="C499" s="38"/>
      <c r="D499" s="38"/>
      <c r="E499" s="73"/>
      <c r="F499" s="73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  <c r="AA499" s="38"/>
    </row>
    <row r="500">
      <c r="A500" s="38"/>
      <c r="B500" s="38"/>
      <c r="C500" s="38"/>
      <c r="D500" s="38"/>
      <c r="E500" s="73"/>
      <c r="F500" s="73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  <c r="AA500" s="38"/>
    </row>
    <row r="501">
      <c r="A501" s="38"/>
      <c r="B501" s="38"/>
      <c r="C501" s="38"/>
      <c r="D501" s="38"/>
      <c r="E501" s="73"/>
      <c r="F501" s="73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  <c r="AA501" s="38"/>
    </row>
    <row r="502">
      <c r="A502" s="38"/>
      <c r="B502" s="38"/>
      <c r="C502" s="38"/>
      <c r="D502" s="38"/>
      <c r="E502" s="73"/>
      <c r="F502" s="73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  <c r="AA502" s="38"/>
    </row>
    <row r="503">
      <c r="A503" s="38"/>
      <c r="B503" s="38"/>
      <c r="C503" s="38"/>
      <c r="D503" s="38"/>
      <c r="E503" s="73"/>
      <c r="F503" s="73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  <c r="AA503" s="38"/>
    </row>
    <row r="504">
      <c r="A504" s="38"/>
      <c r="B504" s="38"/>
      <c r="C504" s="38"/>
      <c r="D504" s="38"/>
      <c r="E504" s="73"/>
      <c r="F504" s="73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  <c r="AA504" s="38"/>
    </row>
    <row r="505">
      <c r="A505" s="38"/>
      <c r="B505" s="38"/>
      <c r="C505" s="38"/>
      <c r="D505" s="38"/>
      <c r="E505" s="73"/>
      <c r="F505" s="73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  <c r="AA505" s="38"/>
    </row>
    <row r="506">
      <c r="A506" s="38"/>
      <c r="B506" s="38"/>
      <c r="C506" s="38"/>
      <c r="D506" s="38"/>
      <c r="E506" s="73"/>
      <c r="F506" s="73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  <c r="AA506" s="38"/>
    </row>
    <row r="507">
      <c r="A507" s="38"/>
      <c r="B507" s="38"/>
      <c r="C507" s="38"/>
      <c r="D507" s="38"/>
      <c r="E507" s="73"/>
      <c r="F507" s="73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  <c r="AA507" s="38"/>
    </row>
    <row r="508">
      <c r="A508" s="38"/>
      <c r="B508" s="38"/>
      <c r="C508" s="38"/>
      <c r="D508" s="38"/>
      <c r="E508" s="73"/>
      <c r="F508" s="73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  <c r="AA508" s="38"/>
    </row>
    <row r="509">
      <c r="A509" s="38"/>
      <c r="B509" s="38"/>
      <c r="C509" s="38"/>
      <c r="D509" s="38"/>
      <c r="E509" s="73"/>
      <c r="F509" s="73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  <c r="AA509" s="38"/>
    </row>
    <row r="510">
      <c r="A510" s="38"/>
      <c r="B510" s="38"/>
      <c r="C510" s="38"/>
      <c r="D510" s="38"/>
      <c r="E510" s="73"/>
      <c r="F510" s="73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  <c r="AA510" s="38"/>
    </row>
    <row r="511">
      <c r="A511" s="38"/>
      <c r="B511" s="38"/>
      <c r="C511" s="38"/>
      <c r="D511" s="38"/>
      <c r="E511" s="73"/>
      <c r="F511" s="73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  <c r="AA511" s="38"/>
    </row>
    <row r="512">
      <c r="A512" s="38"/>
      <c r="B512" s="38"/>
      <c r="C512" s="38"/>
      <c r="D512" s="38"/>
      <c r="E512" s="73"/>
      <c r="F512" s="73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  <c r="AA512" s="38"/>
    </row>
    <row r="513">
      <c r="A513" s="38"/>
      <c r="B513" s="38"/>
      <c r="C513" s="38"/>
      <c r="D513" s="38"/>
      <c r="E513" s="73"/>
      <c r="F513" s="73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  <c r="AA513" s="38"/>
    </row>
    <row r="514">
      <c r="A514" s="38"/>
      <c r="B514" s="38"/>
      <c r="C514" s="38"/>
      <c r="D514" s="38"/>
      <c r="E514" s="73"/>
      <c r="F514" s="73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  <c r="AA514" s="38"/>
    </row>
    <row r="515">
      <c r="A515" s="38"/>
      <c r="B515" s="38"/>
      <c r="C515" s="38"/>
      <c r="D515" s="38"/>
      <c r="E515" s="73"/>
      <c r="F515" s="73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  <c r="AA515" s="38"/>
    </row>
    <row r="516">
      <c r="A516" s="38"/>
      <c r="B516" s="38"/>
      <c r="C516" s="38"/>
      <c r="D516" s="38"/>
      <c r="E516" s="73"/>
      <c r="F516" s="73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  <c r="AA516" s="38"/>
    </row>
    <row r="517">
      <c r="A517" s="38"/>
      <c r="B517" s="38"/>
      <c r="C517" s="38"/>
      <c r="D517" s="38"/>
      <c r="E517" s="73"/>
      <c r="F517" s="73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  <c r="AA517" s="38"/>
    </row>
    <row r="518">
      <c r="A518" s="38"/>
      <c r="B518" s="38"/>
      <c r="C518" s="38"/>
      <c r="D518" s="38"/>
      <c r="E518" s="73"/>
      <c r="F518" s="73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  <c r="AA518" s="38"/>
    </row>
    <row r="519">
      <c r="A519" s="38"/>
      <c r="B519" s="38"/>
      <c r="C519" s="38"/>
      <c r="D519" s="38"/>
      <c r="E519" s="73"/>
      <c r="F519" s="73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  <c r="AA519" s="38"/>
    </row>
    <row r="520">
      <c r="A520" s="38"/>
      <c r="B520" s="38"/>
      <c r="C520" s="38"/>
      <c r="D520" s="38"/>
      <c r="E520" s="73"/>
      <c r="F520" s="73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  <c r="AA520" s="38"/>
    </row>
    <row r="521">
      <c r="A521" s="38"/>
      <c r="B521" s="38"/>
      <c r="C521" s="38"/>
      <c r="D521" s="38"/>
      <c r="E521" s="73"/>
      <c r="F521" s="73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  <c r="AA521" s="38"/>
    </row>
    <row r="522">
      <c r="A522" s="38"/>
      <c r="B522" s="38"/>
      <c r="C522" s="38"/>
      <c r="D522" s="38"/>
      <c r="E522" s="73"/>
      <c r="F522" s="73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  <c r="AA522" s="38"/>
    </row>
    <row r="523">
      <c r="A523" s="38"/>
      <c r="B523" s="38"/>
      <c r="C523" s="38"/>
      <c r="D523" s="38"/>
      <c r="E523" s="73"/>
      <c r="F523" s="73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  <c r="AA523" s="38"/>
    </row>
    <row r="524">
      <c r="A524" s="38"/>
      <c r="B524" s="38"/>
      <c r="C524" s="38"/>
      <c r="D524" s="38"/>
      <c r="E524" s="73"/>
      <c r="F524" s="73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  <c r="AA524" s="38"/>
    </row>
    <row r="525">
      <c r="A525" s="38"/>
      <c r="B525" s="38"/>
      <c r="C525" s="38"/>
      <c r="D525" s="38"/>
      <c r="E525" s="73"/>
      <c r="F525" s="73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  <c r="AA525" s="38"/>
    </row>
    <row r="526">
      <c r="A526" s="38"/>
      <c r="B526" s="38"/>
      <c r="C526" s="38"/>
      <c r="D526" s="38"/>
      <c r="E526" s="73"/>
      <c r="F526" s="73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  <c r="AA526" s="38"/>
    </row>
    <row r="527">
      <c r="A527" s="38"/>
      <c r="B527" s="38"/>
      <c r="C527" s="38"/>
      <c r="D527" s="38"/>
      <c r="E527" s="73"/>
      <c r="F527" s="73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  <c r="AA527" s="38"/>
    </row>
    <row r="528">
      <c r="A528" s="38"/>
      <c r="B528" s="38"/>
      <c r="C528" s="38"/>
      <c r="D528" s="38"/>
      <c r="E528" s="73"/>
      <c r="F528" s="73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  <c r="AA528" s="38"/>
    </row>
    <row r="529">
      <c r="A529" s="38"/>
      <c r="B529" s="38"/>
      <c r="C529" s="38"/>
      <c r="D529" s="38"/>
      <c r="E529" s="73"/>
      <c r="F529" s="73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  <c r="AA529" s="38"/>
    </row>
    <row r="530">
      <c r="A530" s="38"/>
      <c r="B530" s="38"/>
      <c r="C530" s="38"/>
      <c r="D530" s="38"/>
      <c r="E530" s="73"/>
      <c r="F530" s="73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  <c r="AA530" s="38"/>
    </row>
    <row r="531">
      <c r="A531" s="38"/>
      <c r="B531" s="38"/>
      <c r="C531" s="38"/>
      <c r="D531" s="38"/>
      <c r="E531" s="73"/>
      <c r="F531" s="73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  <c r="AA531" s="38"/>
    </row>
    <row r="532">
      <c r="A532" s="38"/>
      <c r="B532" s="38"/>
      <c r="C532" s="38"/>
      <c r="D532" s="38"/>
      <c r="E532" s="73"/>
      <c r="F532" s="73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  <c r="AA532" s="38"/>
    </row>
    <row r="533">
      <c r="A533" s="38"/>
      <c r="B533" s="38"/>
      <c r="C533" s="38"/>
      <c r="D533" s="38"/>
      <c r="E533" s="73"/>
      <c r="F533" s="73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  <c r="AA533" s="38"/>
    </row>
    <row r="534">
      <c r="A534" s="38"/>
      <c r="B534" s="38"/>
      <c r="C534" s="38"/>
      <c r="D534" s="38"/>
      <c r="E534" s="73"/>
      <c r="F534" s="73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  <c r="AA534" s="38"/>
    </row>
    <row r="535">
      <c r="A535" s="38"/>
      <c r="B535" s="38"/>
      <c r="C535" s="38"/>
      <c r="D535" s="38"/>
      <c r="E535" s="73"/>
      <c r="F535" s="73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  <c r="AA535" s="38"/>
    </row>
    <row r="536">
      <c r="A536" s="38"/>
      <c r="B536" s="38"/>
      <c r="C536" s="38"/>
      <c r="D536" s="38"/>
      <c r="E536" s="73"/>
      <c r="F536" s="73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  <c r="AA536" s="38"/>
    </row>
    <row r="537">
      <c r="A537" s="38"/>
      <c r="B537" s="38"/>
      <c r="C537" s="38"/>
      <c r="D537" s="38"/>
      <c r="E537" s="73"/>
      <c r="F537" s="73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  <c r="AA537" s="38"/>
    </row>
    <row r="538">
      <c r="A538" s="38"/>
      <c r="B538" s="38"/>
      <c r="C538" s="38"/>
      <c r="D538" s="38"/>
      <c r="E538" s="73"/>
      <c r="F538" s="73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  <c r="AA538" s="38"/>
    </row>
    <row r="539">
      <c r="A539" s="38"/>
      <c r="B539" s="38"/>
      <c r="C539" s="38"/>
      <c r="D539" s="38"/>
      <c r="E539" s="73"/>
      <c r="F539" s="73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  <c r="AA539" s="38"/>
    </row>
    <row r="540">
      <c r="A540" s="38"/>
      <c r="B540" s="38"/>
      <c r="C540" s="38"/>
      <c r="D540" s="38"/>
      <c r="E540" s="73"/>
      <c r="F540" s="73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  <c r="AA540" s="38"/>
    </row>
    <row r="541">
      <c r="A541" s="38"/>
      <c r="B541" s="38"/>
      <c r="C541" s="38"/>
      <c r="D541" s="38"/>
      <c r="E541" s="73"/>
      <c r="F541" s="73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  <c r="AA541" s="38"/>
    </row>
    <row r="542">
      <c r="A542" s="38"/>
      <c r="B542" s="38"/>
      <c r="C542" s="38"/>
      <c r="D542" s="38"/>
      <c r="E542" s="73"/>
      <c r="F542" s="73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  <c r="AA542" s="38"/>
    </row>
    <row r="543">
      <c r="A543" s="38"/>
      <c r="B543" s="38"/>
      <c r="C543" s="38"/>
      <c r="D543" s="38"/>
      <c r="E543" s="73"/>
      <c r="F543" s="73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  <c r="AA543" s="38"/>
    </row>
    <row r="544">
      <c r="A544" s="38"/>
      <c r="B544" s="38"/>
      <c r="C544" s="38"/>
      <c r="D544" s="38"/>
      <c r="E544" s="73"/>
      <c r="F544" s="73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  <c r="AA544" s="38"/>
    </row>
    <row r="545">
      <c r="A545" s="38"/>
      <c r="B545" s="38"/>
      <c r="C545" s="38"/>
      <c r="D545" s="38"/>
      <c r="E545" s="73"/>
      <c r="F545" s="73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  <c r="AA545" s="38"/>
    </row>
    <row r="546">
      <c r="A546" s="38"/>
      <c r="B546" s="38"/>
      <c r="C546" s="38"/>
      <c r="D546" s="38"/>
      <c r="E546" s="73"/>
      <c r="F546" s="73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  <c r="AA546" s="38"/>
    </row>
    <row r="547">
      <c r="A547" s="38"/>
      <c r="B547" s="38"/>
      <c r="C547" s="38"/>
      <c r="D547" s="38"/>
      <c r="E547" s="73"/>
      <c r="F547" s="73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  <c r="AA547" s="38"/>
    </row>
    <row r="548">
      <c r="A548" s="38"/>
      <c r="B548" s="38"/>
      <c r="C548" s="38"/>
      <c r="D548" s="38"/>
      <c r="E548" s="73"/>
      <c r="F548" s="73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  <c r="AA548" s="38"/>
    </row>
    <row r="549">
      <c r="A549" s="38"/>
      <c r="B549" s="38"/>
      <c r="C549" s="38"/>
      <c r="D549" s="38"/>
      <c r="E549" s="73"/>
      <c r="F549" s="73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  <c r="AA549" s="38"/>
    </row>
    <row r="550">
      <c r="A550" s="38"/>
      <c r="B550" s="38"/>
      <c r="C550" s="38"/>
      <c r="D550" s="38"/>
      <c r="E550" s="73"/>
      <c r="F550" s="73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  <c r="AA550" s="38"/>
    </row>
    <row r="551">
      <c r="A551" s="38"/>
      <c r="B551" s="38"/>
      <c r="C551" s="38"/>
      <c r="D551" s="38"/>
      <c r="E551" s="73"/>
      <c r="F551" s="73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  <c r="AA551" s="38"/>
    </row>
    <row r="552">
      <c r="A552" s="38"/>
      <c r="B552" s="38"/>
      <c r="C552" s="38"/>
      <c r="D552" s="38"/>
      <c r="E552" s="73"/>
      <c r="F552" s="73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  <c r="AA552" s="38"/>
    </row>
    <row r="553">
      <c r="A553" s="38"/>
      <c r="B553" s="38"/>
      <c r="C553" s="38"/>
      <c r="D553" s="38"/>
      <c r="E553" s="73"/>
      <c r="F553" s="73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  <c r="AA553" s="38"/>
    </row>
    <row r="554">
      <c r="A554" s="38"/>
      <c r="B554" s="38"/>
      <c r="C554" s="38"/>
      <c r="D554" s="38"/>
      <c r="E554" s="73"/>
      <c r="F554" s="73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  <c r="AA554" s="38"/>
    </row>
    <row r="555">
      <c r="A555" s="38"/>
      <c r="B555" s="38"/>
      <c r="C555" s="38"/>
      <c r="D555" s="38"/>
      <c r="E555" s="73"/>
      <c r="F555" s="73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  <c r="AA555" s="38"/>
    </row>
    <row r="556">
      <c r="A556" s="38"/>
      <c r="B556" s="38"/>
      <c r="C556" s="38"/>
      <c r="D556" s="38"/>
      <c r="E556" s="73"/>
      <c r="F556" s="73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  <c r="AA556" s="38"/>
    </row>
    <row r="557">
      <c r="A557" s="38"/>
      <c r="B557" s="38"/>
      <c r="C557" s="38"/>
      <c r="D557" s="38"/>
      <c r="E557" s="73"/>
      <c r="F557" s="73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  <c r="AA557" s="38"/>
    </row>
    <row r="558">
      <c r="A558" s="38"/>
      <c r="B558" s="38"/>
      <c r="C558" s="38"/>
      <c r="D558" s="38"/>
      <c r="E558" s="73"/>
      <c r="F558" s="73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  <c r="AA558" s="38"/>
    </row>
    <row r="559">
      <c r="A559" s="38"/>
      <c r="B559" s="38"/>
      <c r="C559" s="38"/>
      <c r="D559" s="38"/>
      <c r="E559" s="73"/>
      <c r="F559" s="73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  <c r="AA559" s="38"/>
    </row>
    <row r="560">
      <c r="A560" s="38"/>
      <c r="B560" s="38"/>
      <c r="C560" s="38"/>
      <c r="D560" s="38"/>
      <c r="E560" s="73"/>
      <c r="F560" s="73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  <c r="AA560" s="38"/>
    </row>
    <row r="561">
      <c r="A561" s="38"/>
      <c r="B561" s="38"/>
      <c r="C561" s="38"/>
      <c r="D561" s="38"/>
      <c r="E561" s="73"/>
      <c r="F561" s="73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  <c r="AA561" s="38"/>
    </row>
    <row r="562">
      <c r="A562" s="38"/>
      <c r="B562" s="38"/>
      <c r="C562" s="38"/>
      <c r="D562" s="38"/>
      <c r="E562" s="73"/>
      <c r="F562" s="73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  <c r="AA562" s="38"/>
    </row>
    <row r="563">
      <c r="A563" s="38"/>
      <c r="B563" s="38"/>
      <c r="C563" s="38"/>
      <c r="D563" s="38"/>
      <c r="E563" s="73"/>
      <c r="F563" s="73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  <c r="AA563" s="38"/>
    </row>
    <row r="564">
      <c r="A564" s="38"/>
      <c r="B564" s="38"/>
      <c r="C564" s="38"/>
      <c r="D564" s="38"/>
      <c r="E564" s="73"/>
      <c r="F564" s="73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  <c r="AA564" s="38"/>
    </row>
    <row r="565">
      <c r="A565" s="38"/>
      <c r="B565" s="38"/>
      <c r="C565" s="38"/>
      <c r="D565" s="38"/>
      <c r="E565" s="73"/>
      <c r="F565" s="73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  <c r="AA565" s="38"/>
    </row>
    <row r="566">
      <c r="A566" s="38"/>
      <c r="B566" s="38"/>
      <c r="C566" s="38"/>
      <c r="D566" s="38"/>
      <c r="E566" s="73"/>
      <c r="F566" s="73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  <c r="AA566" s="38"/>
    </row>
    <row r="567">
      <c r="A567" s="38"/>
      <c r="B567" s="38"/>
      <c r="C567" s="38"/>
      <c r="D567" s="38"/>
      <c r="E567" s="73"/>
      <c r="F567" s="73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  <c r="AA567" s="38"/>
    </row>
    <row r="568">
      <c r="A568" s="38"/>
      <c r="B568" s="38"/>
      <c r="C568" s="38"/>
      <c r="D568" s="38"/>
      <c r="E568" s="73"/>
      <c r="F568" s="73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  <c r="AA568" s="38"/>
    </row>
    <row r="569">
      <c r="A569" s="38"/>
      <c r="B569" s="38"/>
      <c r="C569" s="38"/>
      <c r="D569" s="38"/>
      <c r="E569" s="73"/>
      <c r="F569" s="73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  <c r="AA569" s="38"/>
    </row>
    <row r="570">
      <c r="A570" s="38"/>
      <c r="B570" s="38"/>
      <c r="C570" s="38"/>
      <c r="D570" s="38"/>
      <c r="E570" s="73"/>
      <c r="F570" s="73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  <c r="AA570" s="38"/>
    </row>
    <row r="571">
      <c r="A571" s="38"/>
      <c r="B571" s="38"/>
      <c r="C571" s="38"/>
      <c r="D571" s="38"/>
      <c r="E571" s="73"/>
      <c r="F571" s="73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  <c r="AA571" s="38"/>
    </row>
    <row r="572">
      <c r="A572" s="38"/>
      <c r="B572" s="38"/>
      <c r="C572" s="38"/>
      <c r="D572" s="38"/>
      <c r="E572" s="73"/>
      <c r="F572" s="73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  <c r="AA572" s="38"/>
    </row>
    <row r="573">
      <c r="A573" s="38"/>
      <c r="B573" s="38"/>
      <c r="C573" s="38"/>
      <c r="D573" s="38"/>
      <c r="E573" s="73"/>
      <c r="F573" s="73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  <c r="AA573" s="38"/>
    </row>
    <row r="574">
      <c r="A574" s="38"/>
      <c r="B574" s="38"/>
      <c r="C574" s="38"/>
      <c r="D574" s="38"/>
      <c r="E574" s="73"/>
      <c r="F574" s="73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  <c r="AA574" s="38"/>
    </row>
    <row r="575">
      <c r="A575" s="38"/>
      <c r="B575" s="38"/>
      <c r="C575" s="38"/>
      <c r="D575" s="38"/>
      <c r="E575" s="73"/>
      <c r="F575" s="73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  <c r="AA575" s="38"/>
    </row>
    <row r="576">
      <c r="A576" s="38"/>
      <c r="B576" s="38"/>
      <c r="C576" s="38"/>
      <c r="D576" s="38"/>
      <c r="E576" s="73"/>
      <c r="F576" s="73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  <c r="AA576" s="38"/>
    </row>
    <row r="577">
      <c r="A577" s="38"/>
      <c r="B577" s="38"/>
      <c r="C577" s="38"/>
      <c r="D577" s="38"/>
      <c r="E577" s="73"/>
      <c r="F577" s="73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  <c r="AA577" s="38"/>
    </row>
    <row r="578">
      <c r="A578" s="38"/>
      <c r="B578" s="38"/>
      <c r="C578" s="38"/>
      <c r="D578" s="38"/>
      <c r="E578" s="73"/>
      <c r="F578" s="73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  <c r="AA578" s="38"/>
    </row>
    <row r="579">
      <c r="A579" s="38"/>
      <c r="B579" s="38"/>
      <c r="C579" s="38"/>
      <c r="D579" s="38"/>
      <c r="E579" s="73"/>
      <c r="F579" s="73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  <c r="AA579" s="38"/>
    </row>
    <row r="580">
      <c r="A580" s="38"/>
      <c r="B580" s="38"/>
      <c r="C580" s="38"/>
      <c r="D580" s="38"/>
      <c r="E580" s="73"/>
      <c r="F580" s="73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  <c r="AA580" s="38"/>
    </row>
    <row r="581">
      <c r="A581" s="38"/>
      <c r="B581" s="38"/>
      <c r="C581" s="38"/>
      <c r="D581" s="38"/>
      <c r="E581" s="73"/>
      <c r="F581" s="73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  <c r="AA581" s="38"/>
    </row>
    <row r="582">
      <c r="A582" s="38"/>
      <c r="B582" s="38"/>
      <c r="C582" s="38"/>
      <c r="D582" s="38"/>
      <c r="E582" s="73"/>
      <c r="F582" s="73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  <c r="AA582" s="38"/>
    </row>
    <row r="583">
      <c r="A583" s="38"/>
      <c r="B583" s="38"/>
      <c r="C583" s="38"/>
      <c r="D583" s="38"/>
      <c r="E583" s="73"/>
      <c r="F583" s="73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  <c r="AA583" s="38"/>
    </row>
    <row r="584">
      <c r="A584" s="38"/>
      <c r="B584" s="38"/>
      <c r="C584" s="38"/>
      <c r="D584" s="38"/>
      <c r="E584" s="73"/>
      <c r="F584" s="73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  <c r="AA584" s="38"/>
    </row>
    <row r="585">
      <c r="A585" s="38"/>
      <c r="B585" s="38"/>
      <c r="C585" s="38"/>
      <c r="D585" s="38"/>
      <c r="E585" s="73"/>
      <c r="F585" s="73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  <c r="AA585" s="38"/>
    </row>
    <row r="586">
      <c r="A586" s="38"/>
      <c r="B586" s="38"/>
      <c r="C586" s="38"/>
      <c r="D586" s="38"/>
      <c r="E586" s="73"/>
      <c r="F586" s="73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  <c r="AA586" s="38"/>
    </row>
    <row r="587">
      <c r="A587" s="38"/>
      <c r="B587" s="38"/>
      <c r="C587" s="38"/>
      <c r="D587" s="38"/>
      <c r="E587" s="73"/>
      <c r="F587" s="73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  <c r="AA587" s="38"/>
    </row>
    <row r="588">
      <c r="A588" s="38"/>
      <c r="B588" s="38"/>
      <c r="C588" s="38"/>
      <c r="D588" s="38"/>
      <c r="E588" s="73"/>
      <c r="F588" s="73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  <c r="AA588" s="38"/>
    </row>
    <row r="589">
      <c r="A589" s="38"/>
      <c r="B589" s="38"/>
      <c r="C589" s="38"/>
      <c r="D589" s="38"/>
      <c r="E589" s="73"/>
      <c r="F589" s="73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  <c r="AA589" s="38"/>
    </row>
    <row r="590">
      <c r="A590" s="38"/>
      <c r="B590" s="38"/>
      <c r="C590" s="38"/>
      <c r="D590" s="38"/>
      <c r="E590" s="73"/>
      <c r="F590" s="73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  <c r="AA590" s="38"/>
    </row>
    <row r="591">
      <c r="A591" s="38"/>
      <c r="B591" s="38"/>
      <c r="C591" s="38"/>
      <c r="D591" s="38"/>
      <c r="E591" s="73"/>
      <c r="F591" s="73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  <c r="AA591" s="38"/>
    </row>
    <row r="592">
      <c r="A592" s="38"/>
      <c r="B592" s="38"/>
      <c r="C592" s="38"/>
      <c r="D592" s="38"/>
      <c r="E592" s="73"/>
      <c r="F592" s="73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  <c r="AA592" s="38"/>
    </row>
    <row r="593">
      <c r="A593" s="38"/>
      <c r="B593" s="38"/>
      <c r="C593" s="38"/>
      <c r="D593" s="38"/>
      <c r="E593" s="73"/>
      <c r="F593" s="73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  <c r="AA593" s="38"/>
    </row>
    <row r="594">
      <c r="A594" s="38"/>
      <c r="B594" s="38"/>
      <c r="C594" s="38"/>
      <c r="D594" s="38"/>
      <c r="E594" s="73"/>
      <c r="F594" s="73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  <c r="AA594" s="38"/>
    </row>
    <row r="595">
      <c r="A595" s="38"/>
      <c r="B595" s="38"/>
      <c r="C595" s="38"/>
      <c r="D595" s="38"/>
      <c r="E595" s="73"/>
      <c r="F595" s="73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  <c r="AA595" s="38"/>
    </row>
    <row r="596">
      <c r="A596" s="38"/>
      <c r="B596" s="38"/>
      <c r="C596" s="38"/>
      <c r="D596" s="38"/>
      <c r="E596" s="73"/>
      <c r="F596" s="73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  <c r="AA596" s="38"/>
    </row>
    <row r="597">
      <c r="A597" s="38"/>
      <c r="B597" s="38"/>
      <c r="C597" s="38"/>
      <c r="D597" s="38"/>
      <c r="E597" s="73"/>
      <c r="F597" s="73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  <c r="AA597" s="38"/>
    </row>
    <row r="598">
      <c r="A598" s="38"/>
      <c r="B598" s="38"/>
      <c r="C598" s="38"/>
      <c r="D598" s="38"/>
      <c r="E598" s="73"/>
      <c r="F598" s="73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  <c r="AA598" s="38"/>
    </row>
    <row r="599">
      <c r="A599" s="38"/>
      <c r="B599" s="38"/>
      <c r="C599" s="38"/>
      <c r="D599" s="38"/>
      <c r="E599" s="73"/>
      <c r="F599" s="73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  <c r="AA599" s="38"/>
    </row>
    <row r="600">
      <c r="A600" s="38"/>
      <c r="B600" s="38"/>
      <c r="C600" s="38"/>
      <c r="D600" s="38"/>
      <c r="E600" s="73"/>
      <c r="F600" s="73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  <c r="AA600" s="38"/>
    </row>
    <row r="601">
      <c r="A601" s="38"/>
      <c r="B601" s="38"/>
      <c r="C601" s="38"/>
      <c r="D601" s="38"/>
      <c r="E601" s="73"/>
      <c r="F601" s="73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  <c r="AA601" s="38"/>
    </row>
    <row r="602">
      <c r="A602" s="38"/>
      <c r="B602" s="38"/>
      <c r="C602" s="38"/>
      <c r="D602" s="38"/>
      <c r="E602" s="73"/>
      <c r="F602" s="73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  <c r="AA602" s="38"/>
    </row>
    <row r="603">
      <c r="A603" s="38"/>
      <c r="B603" s="38"/>
      <c r="C603" s="38"/>
      <c r="D603" s="38"/>
      <c r="E603" s="73"/>
      <c r="F603" s="73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  <c r="AA603" s="38"/>
    </row>
    <row r="604">
      <c r="A604" s="38"/>
      <c r="B604" s="38"/>
      <c r="C604" s="38"/>
      <c r="D604" s="38"/>
      <c r="E604" s="73"/>
      <c r="F604" s="73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  <c r="AA604" s="38"/>
    </row>
    <row r="605">
      <c r="A605" s="38"/>
      <c r="B605" s="38"/>
      <c r="C605" s="38"/>
      <c r="D605" s="38"/>
      <c r="E605" s="73"/>
      <c r="F605" s="73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  <c r="AA605" s="38"/>
    </row>
    <row r="606">
      <c r="A606" s="38"/>
      <c r="B606" s="38"/>
      <c r="C606" s="38"/>
      <c r="D606" s="38"/>
      <c r="E606" s="73"/>
      <c r="F606" s="73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  <c r="AA606" s="38"/>
    </row>
    <row r="607">
      <c r="A607" s="38"/>
      <c r="B607" s="38"/>
      <c r="C607" s="38"/>
      <c r="D607" s="38"/>
      <c r="E607" s="73"/>
      <c r="F607" s="73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  <c r="AA607" s="38"/>
    </row>
    <row r="608">
      <c r="A608" s="38"/>
      <c r="B608" s="38"/>
      <c r="C608" s="38"/>
      <c r="D608" s="38"/>
      <c r="E608" s="73"/>
      <c r="F608" s="73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  <c r="AA608" s="38"/>
    </row>
    <row r="609">
      <c r="A609" s="38"/>
      <c r="B609" s="38"/>
      <c r="C609" s="38"/>
      <c r="D609" s="38"/>
      <c r="E609" s="73"/>
      <c r="F609" s="73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  <c r="AA609" s="38"/>
    </row>
    <row r="610">
      <c r="A610" s="38"/>
      <c r="B610" s="38"/>
      <c r="C610" s="38"/>
      <c r="D610" s="38"/>
      <c r="E610" s="73"/>
      <c r="F610" s="73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  <c r="AA610" s="38"/>
    </row>
    <row r="611">
      <c r="A611" s="38"/>
      <c r="B611" s="38"/>
      <c r="C611" s="38"/>
      <c r="D611" s="38"/>
      <c r="E611" s="73"/>
      <c r="F611" s="73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  <c r="AA611" s="38"/>
    </row>
    <row r="612">
      <c r="A612" s="38"/>
      <c r="B612" s="38"/>
      <c r="C612" s="38"/>
      <c r="D612" s="38"/>
      <c r="E612" s="73"/>
      <c r="F612" s="73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  <c r="AA612" s="38"/>
    </row>
    <row r="613">
      <c r="A613" s="38"/>
      <c r="B613" s="38"/>
      <c r="C613" s="38"/>
      <c r="D613" s="38"/>
      <c r="E613" s="73"/>
      <c r="F613" s="73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  <c r="AA613" s="38"/>
    </row>
    <row r="614">
      <c r="A614" s="38"/>
      <c r="B614" s="38"/>
      <c r="C614" s="38"/>
      <c r="D614" s="38"/>
      <c r="E614" s="73"/>
      <c r="F614" s="73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  <c r="AA614" s="38"/>
    </row>
    <row r="615">
      <c r="A615" s="38"/>
      <c r="B615" s="38"/>
      <c r="C615" s="38"/>
      <c r="D615" s="38"/>
      <c r="E615" s="73"/>
      <c r="F615" s="73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  <c r="AA615" s="38"/>
    </row>
    <row r="616">
      <c r="A616" s="38"/>
      <c r="B616" s="38"/>
      <c r="C616" s="38"/>
      <c r="D616" s="38"/>
      <c r="E616" s="73"/>
      <c r="F616" s="73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  <c r="AA616" s="38"/>
    </row>
    <row r="617">
      <c r="A617" s="38"/>
      <c r="B617" s="38"/>
      <c r="C617" s="38"/>
      <c r="D617" s="38"/>
      <c r="E617" s="73"/>
      <c r="F617" s="73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  <c r="AA617" s="38"/>
    </row>
    <row r="618">
      <c r="A618" s="38"/>
      <c r="B618" s="38"/>
      <c r="C618" s="38"/>
      <c r="D618" s="38"/>
      <c r="E618" s="73"/>
      <c r="F618" s="73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  <c r="AA618" s="38"/>
    </row>
    <row r="619">
      <c r="A619" s="38"/>
      <c r="B619" s="38"/>
      <c r="C619" s="38"/>
      <c r="D619" s="38"/>
      <c r="E619" s="73"/>
      <c r="F619" s="73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  <c r="AA619" s="38"/>
    </row>
    <row r="620">
      <c r="A620" s="38"/>
      <c r="B620" s="38"/>
      <c r="C620" s="38"/>
      <c r="D620" s="38"/>
      <c r="E620" s="73"/>
      <c r="F620" s="73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  <c r="AA620" s="38"/>
    </row>
    <row r="621">
      <c r="A621" s="38"/>
      <c r="B621" s="38"/>
      <c r="C621" s="38"/>
      <c r="D621" s="38"/>
      <c r="E621" s="73"/>
      <c r="F621" s="73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  <c r="AA621" s="38"/>
    </row>
    <row r="622">
      <c r="A622" s="38"/>
      <c r="B622" s="38"/>
      <c r="C622" s="38"/>
      <c r="D622" s="38"/>
      <c r="E622" s="73"/>
      <c r="F622" s="73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  <c r="AA622" s="38"/>
    </row>
    <row r="623">
      <c r="A623" s="38"/>
      <c r="B623" s="38"/>
      <c r="C623" s="38"/>
      <c r="D623" s="38"/>
      <c r="E623" s="73"/>
      <c r="F623" s="73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  <c r="AA623" s="38"/>
    </row>
    <row r="624">
      <c r="A624" s="38"/>
      <c r="B624" s="38"/>
      <c r="C624" s="38"/>
      <c r="D624" s="38"/>
      <c r="E624" s="73"/>
      <c r="F624" s="73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  <c r="AA624" s="38"/>
    </row>
    <row r="625">
      <c r="A625" s="38"/>
      <c r="B625" s="38"/>
      <c r="C625" s="38"/>
      <c r="D625" s="38"/>
      <c r="E625" s="73"/>
      <c r="F625" s="73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  <c r="AA625" s="38"/>
    </row>
    <row r="626">
      <c r="A626" s="38"/>
      <c r="B626" s="38"/>
      <c r="C626" s="38"/>
      <c r="D626" s="38"/>
      <c r="E626" s="73"/>
      <c r="F626" s="73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  <c r="AA626" s="38"/>
    </row>
    <row r="627">
      <c r="A627" s="38"/>
      <c r="B627" s="38"/>
      <c r="C627" s="38"/>
      <c r="D627" s="38"/>
      <c r="E627" s="73"/>
      <c r="F627" s="73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  <c r="AA627" s="38"/>
    </row>
    <row r="628">
      <c r="A628" s="38"/>
      <c r="B628" s="38"/>
      <c r="C628" s="38"/>
      <c r="D628" s="38"/>
      <c r="E628" s="73"/>
      <c r="F628" s="73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  <c r="AA628" s="38"/>
    </row>
    <row r="629">
      <c r="A629" s="38"/>
      <c r="B629" s="38"/>
      <c r="C629" s="38"/>
      <c r="D629" s="38"/>
      <c r="E629" s="73"/>
      <c r="F629" s="73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  <c r="AA629" s="38"/>
    </row>
    <row r="630">
      <c r="A630" s="38"/>
      <c r="B630" s="38"/>
      <c r="C630" s="38"/>
      <c r="D630" s="38"/>
      <c r="E630" s="73"/>
      <c r="F630" s="73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  <c r="AA630" s="38"/>
    </row>
    <row r="631">
      <c r="A631" s="38"/>
      <c r="B631" s="38"/>
      <c r="C631" s="38"/>
      <c r="D631" s="38"/>
      <c r="E631" s="73"/>
      <c r="F631" s="73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  <c r="AA631" s="38"/>
    </row>
    <row r="632">
      <c r="A632" s="38"/>
      <c r="B632" s="38"/>
      <c r="C632" s="38"/>
      <c r="D632" s="38"/>
      <c r="E632" s="73"/>
      <c r="F632" s="73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  <c r="AA632" s="38"/>
    </row>
    <row r="633">
      <c r="A633" s="38"/>
      <c r="B633" s="38"/>
      <c r="C633" s="38"/>
      <c r="D633" s="38"/>
      <c r="E633" s="73"/>
      <c r="F633" s="73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  <c r="AA633" s="38"/>
    </row>
    <row r="634">
      <c r="A634" s="38"/>
      <c r="B634" s="38"/>
      <c r="C634" s="38"/>
      <c r="D634" s="38"/>
      <c r="E634" s="73"/>
      <c r="F634" s="73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  <c r="AA634" s="38"/>
    </row>
    <row r="635">
      <c r="A635" s="38"/>
      <c r="B635" s="38"/>
      <c r="C635" s="38"/>
      <c r="D635" s="38"/>
      <c r="E635" s="73"/>
      <c r="F635" s="73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  <c r="AA635" s="38"/>
    </row>
    <row r="636">
      <c r="A636" s="38"/>
      <c r="B636" s="38"/>
      <c r="C636" s="38"/>
      <c r="D636" s="38"/>
      <c r="E636" s="73"/>
      <c r="F636" s="73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  <c r="AA636" s="38"/>
    </row>
    <row r="637">
      <c r="A637" s="38"/>
      <c r="B637" s="38"/>
      <c r="C637" s="38"/>
      <c r="D637" s="38"/>
      <c r="E637" s="73"/>
      <c r="F637" s="73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  <c r="AA637" s="38"/>
    </row>
    <row r="638">
      <c r="A638" s="38"/>
      <c r="B638" s="38"/>
      <c r="C638" s="38"/>
      <c r="D638" s="38"/>
      <c r="E638" s="73"/>
      <c r="F638" s="73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  <c r="AA638" s="38"/>
    </row>
    <row r="639">
      <c r="A639" s="38"/>
      <c r="B639" s="38"/>
      <c r="C639" s="38"/>
      <c r="D639" s="38"/>
      <c r="E639" s="73"/>
      <c r="F639" s="73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  <c r="AA639" s="38"/>
    </row>
    <row r="640">
      <c r="A640" s="38"/>
      <c r="B640" s="38"/>
      <c r="C640" s="38"/>
      <c r="D640" s="38"/>
      <c r="E640" s="73"/>
      <c r="F640" s="73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  <c r="AA640" s="38"/>
    </row>
    <row r="641">
      <c r="A641" s="38"/>
      <c r="B641" s="38"/>
      <c r="C641" s="38"/>
      <c r="D641" s="38"/>
      <c r="E641" s="73"/>
      <c r="F641" s="73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  <c r="AA641" s="38"/>
    </row>
    <row r="642">
      <c r="A642" s="38"/>
      <c r="B642" s="38"/>
      <c r="C642" s="38"/>
      <c r="D642" s="38"/>
      <c r="E642" s="73"/>
      <c r="F642" s="73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  <c r="AA642" s="38"/>
    </row>
    <row r="643">
      <c r="A643" s="38"/>
      <c r="B643" s="38"/>
      <c r="C643" s="38"/>
      <c r="D643" s="38"/>
      <c r="E643" s="73"/>
      <c r="F643" s="73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  <c r="AA643" s="38"/>
    </row>
    <row r="644">
      <c r="A644" s="38"/>
      <c r="B644" s="38"/>
      <c r="C644" s="38"/>
      <c r="D644" s="38"/>
      <c r="E644" s="73"/>
      <c r="F644" s="73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  <c r="AA644" s="38"/>
    </row>
    <row r="645">
      <c r="A645" s="38"/>
      <c r="B645" s="38"/>
      <c r="C645" s="38"/>
      <c r="D645" s="38"/>
      <c r="E645" s="73"/>
      <c r="F645" s="73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  <c r="AA645" s="38"/>
    </row>
    <row r="646">
      <c r="A646" s="38"/>
      <c r="B646" s="38"/>
      <c r="C646" s="38"/>
      <c r="D646" s="38"/>
      <c r="E646" s="73"/>
      <c r="F646" s="73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  <c r="AA646" s="38"/>
    </row>
    <row r="647">
      <c r="A647" s="38"/>
      <c r="B647" s="38"/>
      <c r="C647" s="38"/>
      <c r="D647" s="38"/>
      <c r="E647" s="73"/>
      <c r="F647" s="73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  <c r="AA647" s="38"/>
    </row>
    <row r="648">
      <c r="A648" s="38"/>
      <c r="B648" s="38"/>
      <c r="C648" s="38"/>
      <c r="D648" s="38"/>
      <c r="E648" s="73"/>
      <c r="F648" s="73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  <c r="AA648" s="38"/>
    </row>
    <row r="649">
      <c r="A649" s="38"/>
      <c r="B649" s="38"/>
      <c r="C649" s="38"/>
      <c r="D649" s="38"/>
      <c r="E649" s="73"/>
      <c r="F649" s="73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  <c r="AA649" s="38"/>
    </row>
    <row r="650">
      <c r="A650" s="38"/>
      <c r="B650" s="38"/>
      <c r="C650" s="38"/>
      <c r="D650" s="38"/>
      <c r="E650" s="73"/>
      <c r="F650" s="73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  <c r="AA650" s="38"/>
    </row>
    <row r="651">
      <c r="A651" s="38"/>
      <c r="B651" s="38"/>
      <c r="C651" s="38"/>
      <c r="D651" s="38"/>
      <c r="E651" s="73"/>
      <c r="F651" s="73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  <c r="AA651" s="38"/>
    </row>
    <row r="652">
      <c r="A652" s="38"/>
      <c r="B652" s="38"/>
      <c r="C652" s="38"/>
      <c r="D652" s="38"/>
      <c r="E652" s="73"/>
      <c r="F652" s="73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  <c r="AA652" s="38"/>
    </row>
    <row r="653">
      <c r="A653" s="38"/>
      <c r="B653" s="38"/>
      <c r="C653" s="38"/>
      <c r="D653" s="38"/>
      <c r="E653" s="73"/>
      <c r="F653" s="73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  <c r="AA653" s="38"/>
    </row>
    <row r="654">
      <c r="A654" s="38"/>
      <c r="B654" s="38"/>
      <c r="C654" s="38"/>
      <c r="D654" s="38"/>
      <c r="E654" s="73"/>
      <c r="F654" s="73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  <c r="AA654" s="38"/>
    </row>
    <row r="655">
      <c r="A655" s="38"/>
      <c r="B655" s="38"/>
      <c r="C655" s="38"/>
      <c r="D655" s="38"/>
      <c r="E655" s="73"/>
      <c r="F655" s="73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  <c r="AA655" s="38"/>
    </row>
    <row r="656">
      <c r="A656" s="38"/>
      <c r="B656" s="38"/>
      <c r="C656" s="38"/>
      <c r="D656" s="38"/>
      <c r="E656" s="73"/>
      <c r="F656" s="73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  <c r="AA656" s="38"/>
    </row>
    <row r="657">
      <c r="A657" s="38"/>
      <c r="B657" s="38"/>
      <c r="C657" s="38"/>
      <c r="D657" s="38"/>
      <c r="E657" s="73"/>
      <c r="F657" s="73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  <c r="AA657" s="38"/>
    </row>
    <row r="658">
      <c r="A658" s="38"/>
      <c r="B658" s="38"/>
      <c r="C658" s="38"/>
      <c r="D658" s="38"/>
      <c r="E658" s="73"/>
      <c r="F658" s="73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  <c r="AA658" s="38"/>
    </row>
    <row r="659">
      <c r="A659" s="38"/>
      <c r="B659" s="38"/>
      <c r="C659" s="38"/>
      <c r="D659" s="38"/>
      <c r="E659" s="73"/>
      <c r="F659" s="73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  <c r="AA659" s="38"/>
    </row>
    <row r="660">
      <c r="A660" s="38"/>
      <c r="B660" s="38"/>
      <c r="C660" s="38"/>
      <c r="D660" s="38"/>
      <c r="E660" s="73"/>
      <c r="F660" s="73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  <c r="AA660" s="38"/>
    </row>
    <row r="661">
      <c r="A661" s="38"/>
      <c r="B661" s="38"/>
      <c r="C661" s="38"/>
      <c r="D661" s="38"/>
      <c r="E661" s="73"/>
      <c r="F661" s="73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  <c r="AA661" s="38"/>
    </row>
    <row r="662">
      <c r="A662" s="38"/>
      <c r="B662" s="38"/>
      <c r="C662" s="38"/>
      <c r="D662" s="38"/>
      <c r="E662" s="73"/>
      <c r="F662" s="73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  <c r="AA662" s="38"/>
    </row>
    <row r="663">
      <c r="A663" s="38"/>
      <c r="B663" s="38"/>
      <c r="C663" s="38"/>
      <c r="D663" s="38"/>
      <c r="E663" s="73"/>
      <c r="F663" s="73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  <c r="AA663" s="38"/>
    </row>
    <row r="664">
      <c r="A664" s="38"/>
      <c r="B664" s="38"/>
      <c r="C664" s="38"/>
      <c r="D664" s="38"/>
      <c r="E664" s="73"/>
      <c r="F664" s="73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  <c r="AA664" s="38"/>
    </row>
    <row r="665">
      <c r="A665" s="38"/>
      <c r="B665" s="38"/>
      <c r="C665" s="38"/>
      <c r="D665" s="38"/>
      <c r="E665" s="73"/>
      <c r="F665" s="73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  <c r="AA665" s="38"/>
    </row>
    <row r="666">
      <c r="A666" s="38"/>
      <c r="B666" s="38"/>
      <c r="C666" s="38"/>
      <c r="D666" s="38"/>
      <c r="E666" s="73"/>
      <c r="F666" s="73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  <c r="AA666" s="38"/>
    </row>
    <row r="667">
      <c r="A667" s="38"/>
      <c r="B667" s="38"/>
      <c r="C667" s="38"/>
      <c r="D667" s="38"/>
      <c r="E667" s="73"/>
      <c r="F667" s="73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  <c r="AA667" s="38"/>
    </row>
    <row r="668">
      <c r="A668" s="38"/>
      <c r="B668" s="38"/>
      <c r="C668" s="38"/>
      <c r="D668" s="38"/>
      <c r="E668" s="73"/>
      <c r="F668" s="73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  <c r="AA668" s="38"/>
    </row>
    <row r="669">
      <c r="A669" s="38"/>
      <c r="B669" s="38"/>
      <c r="C669" s="38"/>
      <c r="D669" s="38"/>
      <c r="E669" s="73"/>
      <c r="F669" s="73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  <c r="AA669" s="38"/>
    </row>
    <row r="670">
      <c r="A670" s="38"/>
      <c r="B670" s="38"/>
      <c r="C670" s="38"/>
      <c r="D670" s="38"/>
      <c r="E670" s="73"/>
      <c r="F670" s="73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  <c r="AA670" s="38"/>
    </row>
    <row r="671">
      <c r="A671" s="38"/>
      <c r="B671" s="38"/>
      <c r="C671" s="38"/>
      <c r="D671" s="38"/>
      <c r="E671" s="73"/>
      <c r="F671" s="73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  <c r="AA671" s="38"/>
    </row>
    <row r="672">
      <c r="A672" s="38"/>
      <c r="B672" s="38"/>
      <c r="C672" s="38"/>
      <c r="D672" s="38"/>
      <c r="E672" s="73"/>
      <c r="F672" s="73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  <c r="AA672" s="38"/>
    </row>
    <row r="673">
      <c r="A673" s="38"/>
      <c r="B673" s="38"/>
      <c r="C673" s="38"/>
      <c r="D673" s="38"/>
      <c r="E673" s="73"/>
      <c r="F673" s="73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  <c r="AA673" s="38"/>
    </row>
    <row r="674">
      <c r="A674" s="38"/>
      <c r="B674" s="38"/>
      <c r="C674" s="38"/>
      <c r="D674" s="38"/>
      <c r="E674" s="73"/>
      <c r="F674" s="73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  <c r="AA674" s="38"/>
    </row>
    <row r="675">
      <c r="A675" s="38"/>
      <c r="B675" s="38"/>
      <c r="C675" s="38"/>
      <c r="D675" s="38"/>
      <c r="E675" s="73"/>
      <c r="F675" s="73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  <c r="AA675" s="38"/>
    </row>
    <row r="676">
      <c r="A676" s="38"/>
      <c r="B676" s="38"/>
      <c r="C676" s="38"/>
      <c r="D676" s="38"/>
      <c r="E676" s="73"/>
      <c r="F676" s="73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  <c r="AA676" s="38"/>
    </row>
    <row r="677">
      <c r="A677" s="38"/>
      <c r="B677" s="38"/>
      <c r="C677" s="38"/>
      <c r="D677" s="38"/>
      <c r="E677" s="73"/>
      <c r="F677" s="73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  <c r="AA677" s="38"/>
    </row>
    <row r="678">
      <c r="A678" s="38"/>
      <c r="B678" s="38"/>
      <c r="C678" s="38"/>
      <c r="D678" s="38"/>
      <c r="E678" s="73"/>
      <c r="F678" s="73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  <c r="AA678" s="38"/>
    </row>
    <row r="679">
      <c r="A679" s="38"/>
      <c r="B679" s="38"/>
      <c r="C679" s="38"/>
      <c r="D679" s="38"/>
      <c r="E679" s="73"/>
      <c r="F679" s="73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  <c r="AA679" s="38"/>
    </row>
    <row r="680">
      <c r="A680" s="38"/>
      <c r="B680" s="38"/>
      <c r="C680" s="38"/>
      <c r="D680" s="38"/>
      <c r="E680" s="73"/>
      <c r="F680" s="73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  <c r="AA680" s="38"/>
    </row>
    <row r="681">
      <c r="A681" s="38"/>
      <c r="B681" s="38"/>
      <c r="C681" s="38"/>
      <c r="D681" s="38"/>
      <c r="E681" s="73"/>
      <c r="F681" s="73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  <c r="AA681" s="38"/>
    </row>
    <row r="682">
      <c r="A682" s="38"/>
      <c r="B682" s="38"/>
      <c r="C682" s="38"/>
      <c r="D682" s="38"/>
      <c r="E682" s="73"/>
      <c r="F682" s="73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  <c r="AA682" s="38"/>
    </row>
    <row r="683">
      <c r="A683" s="38"/>
      <c r="B683" s="38"/>
      <c r="C683" s="38"/>
      <c r="D683" s="38"/>
      <c r="E683" s="73"/>
      <c r="F683" s="73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  <c r="AA683" s="38"/>
    </row>
    <row r="684">
      <c r="A684" s="38"/>
      <c r="B684" s="38"/>
      <c r="C684" s="38"/>
      <c r="D684" s="38"/>
      <c r="E684" s="73"/>
      <c r="F684" s="73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  <c r="AA684" s="38"/>
    </row>
    <row r="685">
      <c r="A685" s="38"/>
      <c r="B685" s="38"/>
      <c r="C685" s="38"/>
      <c r="D685" s="38"/>
      <c r="E685" s="73"/>
      <c r="F685" s="73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  <c r="AA685" s="38"/>
    </row>
    <row r="686">
      <c r="A686" s="38"/>
      <c r="B686" s="38"/>
      <c r="C686" s="38"/>
      <c r="D686" s="38"/>
      <c r="E686" s="73"/>
      <c r="F686" s="73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  <c r="AA686" s="38"/>
    </row>
    <row r="687">
      <c r="A687" s="38"/>
      <c r="B687" s="38"/>
      <c r="C687" s="38"/>
      <c r="D687" s="38"/>
      <c r="E687" s="73"/>
      <c r="F687" s="73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  <c r="AA687" s="38"/>
    </row>
    <row r="688">
      <c r="A688" s="38"/>
      <c r="B688" s="38"/>
      <c r="C688" s="38"/>
      <c r="D688" s="38"/>
      <c r="E688" s="73"/>
      <c r="F688" s="73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  <c r="AA688" s="38"/>
    </row>
    <row r="689">
      <c r="A689" s="38"/>
      <c r="B689" s="38"/>
      <c r="C689" s="38"/>
      <c r="D689" s="38"/>
      <c r="E689" s="73"/>
      <c r="F689" s="73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  <c r="AA689" s="38"/>
    </row>
    <row r="690">
      <c r="A690" s="38"/>
      <c r="B690" s="38"/>
      <c r="C690" s="38"/>
      <c r="D690" s="38"/>
      <c r="E690" s="73"/>
      <c r="F690" s="73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  <c r="AA690" s="38"/>
    </row>
    <row r="691">
      <c r="A691" s="38"/>
      <c r="B691" s="38"/>
      <c r="C691" s="38"/>
      <c r="D691" s="38"/>
      <c r="E691" s="73"/>
      <c r="F691" s="73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  <c r="AA691" s="38"/>
    </row>
    <row r="692">
      <c r="A692" s="38"/>
      <c r="B692" s="38"/>
      <c r="C692" s="38"/>
      <c r="D692" s="38"/>
      <c r="E692" s="73"/>
      <c r="F692" s="73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  <c r="AA692" s="38"/>
    </row>
    <row r="693">
      <c r="A693" s="38"/>
      <c r="B693" s="38"/>
      <c r="C693" s="38"/>
      <c r="D693" s="38"/>
      <c r="E693" s="73"/>
      <c r="F693" s="73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  <c r="AA693" s="38"/>
    </row>
    <row r="694">
      <c r="A694" s="38"/>
      <c r="B694" s="38"/>
      <c r="C694" s="38"/>
      <c r="D694" s="38"/>
      <c r="E694" s="73"/>
      <c r="F694" s="73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  <c r="AA694" s="38"/>
    </row>
    <row r="695">
      <c r="A695" s="38"/>
      <c r="B695" s="38"/>
      <c r="C695" s="38"/>
      <c r="D695" s="38"/>
      <c r="E695" s="73"/>
      <c r="F695" s="73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  <c r="AA695" s="38"/>
    </row>
    <row r="696">
      <c r="A696" s="38"/>
      <c r="B696" s="38"/>
      <c r="C696" s="38"/>
      <c r="D696" s="38"/>
      <c r="E696" s="73"/>
      <c r="F696" s="73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  <c r="AA696" s="38"/>
    </row>
    <row r="697">
      <c r="A697" s="38"/>
      <c r="B697" s="38"/>
      <c r="C697" s="38"/>
      <c r="D697" s="38"/>
      <c r="E697" s="73"/>
      <c r="F697" s="73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  <c r="AA697" s="38"/>
    </row>
    <row r="698">
      <c r="A698" s="38"/>
      <c r="B698" s="38"/>
      <c r="C698" s="38"/>
      <c r="D698" s="38"/>
      <c r="E698" s="73"/>
      <c r="F698" s="73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  <c r="AA698" s="38"/>
    </row>
    <row r="699">
      <c r="A699" s="38"/>
      <c r="B699" s="38"/>
      <c r="C699" s="38"/>
      <c r="D699" s="38"/>
      <c r="E699" s="73"/>
      <c r="F699" s="73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  <c r="AA699" s="38"/>
    </row>
    <row r="700">
      <c r="A700" s="38"/>
      <c r="B700" s="38"/>
      <c r="C700" s="38"/>
      <c r="D700" s="38"/>
      <c r="E700" s="73"/>
      <c r="F700" s="73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  <c r="AA700" s="38"/>
    </row>
    <row r="701">
      <c r="A701" s="38"/>
      <c r="B701" s="38"/>
      <c r="C701" s="38"/>
      <c r="D701" s="38"/>
      <c r="E701" s="73"/>
      <c r="F701" s="73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  <c r="AA701" s="38"/>
    </row>
    <row r="702">
      <c r="A702" s="38"/>
      <c r="B702" s="38"/>
      <c r="C702" s="38"/>
      <c r="D702" s="38"/>
      <c r="E702" s="73"/>
      <c r="F702" s="73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  <c r="AA702" s="38"/>
    </row>
    <row r="703">
      <c r="A703" s="38"/>
      <c r="B703" s="38"/>
      <c r="C703" s="38"/>
      <c r="D703" s="38"/>
      <c r="E703" s="73"/>
      <c r="F703" s="73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  <c r="AA703" s="38"/>
    </row>
    <row r="704">
      <c r="A704" s="38"/>
      <c r="B704" s="38"/>
      <c r="C704" s="38"/>
      <c r="D704" s="38"/>
      <c r="E704" s="73"/>
      <c r="F704" s="73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  <c r="AA704" s="38"/>
    </row>
    <row r="705">
      <c r="A705" s="38"/>
      <c r="B705" s="38"/>
      <c r="C705" s="38"/>
      <c r="D705" s="38"/>
      <c r="E705" s="73"/>
      <c r="F705" s="73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  <c r="AA705" s="38"/>
    </row>
    <row r="706">
      <c r="A706" s="38"/>
      <c r="B706" s="38"/>
      <c r="C706" s="38"/>
      <c r="D706" s="38"/>
      <c r="E706" s="73"/>
      <c r="F706" s="73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  <c r="AA706" s="38"/>
    </row>
    <row r="707">
      <c r="A707" s="38"/>
      <c r="B707" s="38"/>
      <c r="C707" s="38"/>
      <c r="D707" s="38"/>
      <c r="E707" s="73"/>
      <c r="F707" s="73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  <c r="AA707" s="38"/>
    </row>
    <row r="708">
      <c r="A708" s="38"/>
      <c r="B708" s="38"/>
      <c r="C708" s="38"/>
      <c r="D708" s="38"/>
      <c r="E708" s="73"/>
      <c r="F708" s="73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  <c r="AA708" s="38"/>
    </row>
    <row r="709">
      <c r="A709" s="38"/>
      <c r="B709" s="38"/>
      <c r="C709" s="38"/>
      <c r="D709" s="38"/>
      <c r="E709" s="73"/>
      <c r="F709" s="73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  <c r="AA709" s="38"/>
    </row>
    <row r="710">
      <c r="A710" s="38"/>
      <c r="B710" s="38"/>
      <c r="C710" s="38"/>
      <c r="D710" s="38"/>
      <c r="E710" s="73"/>
      <c r="F710" s="73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  <c r="AA710" s="38"/>
    </row>
    <row r="711">
      <c r="A711" s="38"/>
      <c r="B711" s="38"/>
      <c r="C711" s="38"/>
      <c r="D711" s="38"/>
      <c r="E711" s="73"/>
      <c r="F711" s="73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  <c r="AA711" s="38"/>
    </row>
    <row r="712">
      <c r="A712" s="38"/>
      <c r="B712" s="38"/>
      <c r="C712" s="38"/>
      <c r="D712" s="38"/>
      <c r="E712" s="73"/>
      <c r="F712" s="73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  <c r="AA712" s="38"/>
    </row>
    <row r="713">
      <c r="A713" s="38"/>
      <c r="B713" s="38"/>
      <c r="C713" s="38"/>
      <c r="D713" s="38"/>
      <c r="E713" s="73"/>
      <c r="F713" s="73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  <c r="AA713" s="38"/>
    </row>
    <row r="714">
      <c r="A714" s="38"/>
      <c r="B714" s="38"/>
      <c r="C714" s="38"/>
      <c r="D714" s="38"/>
      <c r="E714" s="73"/>
      <c r="F714" s="73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  <c r="AA714" s="38"/>
    </row>
    <row r="715">
      <c r="A715" s="38"/>
      <c r="B715" s="38"/>
      <c r="C715" s="38"/>
      <c r="D715" s="38"/>
      <c r="E715" s="73"/>
      <c r="F715" s="73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  <c r="AA715" s="38"/>
    </row>
    <row r="716">
      <c r="A716" s="38"/>
      <c r="B716" s="38"/>
      <c r="C716" s="38"/>
      <c r="D716" s="38"/>
      <c r="E716" s="73"/>
      <c r="F716" s="73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  <c r="AA716" s="38"/>
    </row>
    <row r="717">
      <c r="A717" s="38"/>
      <c r="B717" s="38"/>
      <c r="C717" s="38"/>
      <c r="D717" s="38"/>
      <c r="E717" s="73"/>
      <c r="F717" s="73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  <c r="AA717" s="38"/>
    </row>
    <row r="718">
      <c r="A718" s="38"/>
      <c r="B718" s="38"/>
      <c r="C718" s="38"/>
      <c r="D718" s="38"/>
      <c r="E718" s="73"/>
      <c r="F718" s="73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  <c r="AA718" s="38"/>
    </row>
    <row r="719">
      <c r="A719" s="38"/>
      <c r="B719" s="38"/>
      <c r="C719" s="38"/>
      <c r="D719" s="38"/>
      <c r="E719" s="73"/>
      <c r="F719" s="73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  <c r="AA719" s="38"/>
    </row>
    <row r="720">
      <c r="A720" s="38"/>
      <c r="B720" s="38"/>
      <c r="C720" s="38"/>
      <c r="D720" s="38"/>
      <c r="E720" s="73"/>
      <c r="F720" s="73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  <c r="AA720" s="38"/>
    </row>
    <row r="721">
      <c r="A721" s="38"/>
      <c r="B721" s="38"/>
      <c r="C721" s="38"/>
      <c r="D721" s="38"/>
      <c r="E721" s="73"/>
      <c r="F721" s="73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  <c r="AA721" s="38"/>
    </row>
    <row r="722">
      <c r="A722" s="38"/>
      <c r="B722" s="38"/>
      <c r="C722" s="38"/>
      <c r="D722" s="38"/>
      <c r="E722" s="73"/>
      <c r="F722" s="73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  <c r="AA722" s="38"/>
    </row>
    <row r="723">
      <c r="A723" s="38"/>
      <c r="B723" s="38"/>
      <c r="C723" s="38"/>
      <c r="D723" s="38"/>
      <c r="E723" s="73"/>
      <c r="F723" s="73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  <c r="AA723" s="38"/>
    </row>
    <row r="724">
      <c r="A724" s="38"/>
      <c r="B724" s="38"/>
      <c r="C724" s="38"/>
      <c r="D724" s="38"/>
      <c r="E724" s="73"/>
      <c r="F724" s="73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  <c r="AA724" s="38"/>
    </row>
    <row r="725">
      <c r="A725" s="38"/>
      <c r="B725" s="38"/>
      <c r="C725" s="38"/>
      <c r="D725" s="38"/>
      <c r="E725" s="73"/>
      <c r="F725" s="73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  <c r="AA725" s="38"/>
    </row>
    <row r="726">
      <c r="A726" s="38"/>
      <c r="B726" s="38"/>
      <c r="C726" s="38"/>
      <c r="D726" s="38"/>
      <c r="E726" s="73"/>
      <c r="F726" s="73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  <c r="AA726" s="38"/>
    </row>
    <row r="727">
      <c r="A727" s="38"/>
      <c r="B727" s="38"/>
      <c r="C727" s="38"/>
      <c r="D727" s="38"/>
      <c r="E727" s="73"/>
      <c r="F727" s="73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  <c r="AA727" s="38"/>
    </row>
    <row r="728">
      <c r="A728" s="38"/>
      <c r="B728" s="38"/>
      <c r="C728" s="38"/>
      <c r="D728" s="38"/>
      <c r="E728" s="73"/>
      <c r="F728" s="73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  <c r="AA728" s="38"/>
    </row>
    <row r="729">
      <c r="A729" s="38"/>
      <c r="B729" s="38"/>
      <c r="C729" s="38"/>
      <c r="D729" s="38"/>
      <c r="E729" s="73"/>
      <c r="F729" s="73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  <c r="AA729" s="38"/>
    </row>
    <row r="730">
      <c r="A730" s="38"/>
      <c r="B730" s="38"/>
      <c r="C730" s="38"/>
      <c r="D730" s="38"/>
      <c r="E730" s="73"/>
      <c r="F730" s="73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  <c r="AA730" s="38"/>
    </row>
    <row r="731">
      <c r="A731" s="38"/>
      <c r="B731" s="38"/>
      <c r="C731" s="38"/>
      <c r="D731" s="38"/>
      <c r="E731" s="73"/>
      <c r="F731" s="73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  <c r="AA731" s="38"/>
    </row>
    <row r="732">
      <c r="A732" s="38"/>
      <c r="B732" s="38"/>
      <c r="C732" s="38"/>
      <c r="D732" s="38"/>
      <c r="E732" s="73"/>
      <c r="F732" s="73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  <c r="AA732" s="38"/>
    </row>
    <row r="733">
      <c r="A733" s="38"/>
      <c r="B733" s="38"/>
      <c r="C733" s="38"/>
      <c r="D733" s="38"/>
      <c r="E733" s="73"/>
      <c r="F733" s="73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  <c r="AA733" s="38"/>
    </row>
    <row r="734">
      <c r="A734" s="38"/>
      <c r="B734" s="38"/>
      <c r="C734" s="38"/>
      <c r="D734" s="38"/>
      <c r="E734" s="73"/>
      <c r="F734" s="73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  <c r="AA734" s="38"/>
    </row>
    <row r="735">
      <c r="A735" s="38"/>
      <c r="B735" s="38"/>
      <c r="C735" s="38"/>
      <c r="D735" s="38"/>
      <c r="E735" s="73"/>
      <c r="F735" s="73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  <c r="AA735" s="38"/>
    </row>
    <row r="736">
      <c r="A736" s="38"/>
      <c r="B736" s="38"/>
      <c r="C736" s="38"/>
      <c r="D736" s="38"/>
      <c r="E736" s="73"/>
      <c r="F736" s="73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  <c r="AA736" s="38"/>
    </row>
    <row r="737">
      <c r="A737" s="38"/>
      <c r="B737" s="38"/>
      <c r="C737" s="38"/>
      <c r="D737" s="38"/>
      <c r="E737" s="73"/>
      <c r="F737" s="73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  <c r="AA737" s="38"/>
    </row>
    <row r="738">
      <c r="A738" s="38"/>
      <c r="B738" s="38"/>
      <c r="C738" s="38"/>
      <c r="D738" s="38"/>
      <c r="E738" s="73"/>
      <c r="F738" s="73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  <c r="AA738" s="38"/>
    </row>
    <row r="739">
      <c r="A739" s="38"/>
      <c r="B739" s="38"/>
      <c r="C739" s="38"/>
      <c r="D739" s="38"/>
      <c r="E739" s="73"/>
      <c r="F739" s="73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  <c r="AA739" s="38"/>
    </row>
    <row r="740">
      <c r="A740" s="38"/>
      <c r="B740" s="38"/>
      <c r="C740" s="38"/>
      <c r="D740" s="38"/>
      <c r="E740" s="73"/>
      <c r="F740" s="73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  <c r="AA740" s="38"/>
    </row>
    <row r="741">
      <c r="A741" s="38"/>
      <c r="B741" s="38"/>
      <c r="C741" s="38"/>
      <c r="D741" s="38"/>
      <c r="E741" s="73"/>
      <c r="F741" s="73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  <c r="AA741" s="38"/>
    </row>
    <row r="742">
      <c r="A742" s="38"/>
      <c r="B742" s="38"/>
      <c r="C742" s="38"/>
      <c r="D742" s="38"/>
      <c r="E742" s="73"/>
      <c r="F742" s="73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  <c r="AA742" s="38"/>
    </row>
    <row r="743">
      <c r="A743" s="38"/>
      <c r="B743" s="38"/>
      <c r="C743" s="38"/>
      <c r="D743" s="38"/>
      <c r="E743" s="73"/>
      <c r="F743" s="73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  <c r="AA743" s="38"/>
    </row>
    <row r="744">
      <c r="A744" s="38"/>
      <c r="B744" s="38"/>
      <c r="C744" s="38"/>
      <c r="D744" s="38"/>
      <c r="E744" s="73"/>
      <c r="F744" s="73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  <c r="AA744" s="38"/>
    </row>
    <row r="745">
      <c r="A745" s="38"/>
      <c r="B745" s="38"/>
      <c r="C745" s="38"/>
      <c r="D745" s="38"/>
      <c r="E745" s="73"/>
      <c r="F745" s="73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  <c r="AA745" s="38"/>
    </row>
    <row r="746">
      <c r="A746" s="38"/>
      <c r="B746" s="38"/>
      <c r="C746" s="38"/>
      <c r="D746" s="38"/>
      <c r="E746" s="73"/>
      <c r="F746" s="73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  <c r="AA746" s="38"/>
    </row>
    <row r="747">
      <c r="A747" s="38"/>
      <c r="B747" s="38"/>
      <c r="C747" s="38"/>
      <c r="D747" s="38"/>
      <c r="E747" s="73"/>
      <c r="F747" s="73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  <c r="AA747" s="38"/>
    </row>
    <row r="748">
      <c r="A748" s="38"/>
      <c r="B748" s="38"/>
      <c r="C748" s="38"/>
      <c r="D748" s="38"/>
      <c r="E748" s="73"/>
      <c r="F748" s="73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  <c r="AA748" s="38"/>
    </row>
    <row r="749">
      <c r="A749" s="38"/>
      <c r="B749" s="38"/>
      <c r="C749" s="38"/>
      <c r="D749" s="38"/>
      <c r="E749" s="73"/>
      <c r="F749" s="73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  <c r="AA749" s="38"/>
    </row>
    <row r="750">
      <c r="A750" s="38"/>
      <c r="B750" s="38"/>
      <c r="C750" s="38"/>
      <c r="D750" s="38"/>
      <c r="E750" s="73"/>
      <c r="F750" s="73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  <c r="AA750" s="38"/>
    </row>
    <row r="751">
      <c r="A751" s="38"/>
      <c r="B751" s="38"/>
      <c r="C751" s="38"/>
      <c r="D751" s="38"/>
      <c r="E751" s="73"/>
      <c r="F751" s="73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  <c r="AA751" s="38"/>
    </row>
    <row r="752">
      <c r="A752" s="38"/>
      <c r="B752" s="38"/>
      <c r="C752" s="38"/>
      <c r="D752" s="38"/>
      <c r="E752" s="73"/>
      <c r="F752" s="73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  <c r="AA752" s="38"/>
    </row>
    <row r="753">
      <c r="A753" s="38"/>
      <c r="B753" s="38"/>
      <c r="C753" s="38"/>
      <c r="D753" s="38"/>
      <c r="E753" s="73"/>
      <c r="F753" s="73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  <c r="AA753" s="38"/>
    </row>
    <row r="754">
      <c r="A754" s="38"/>
      <c r="B754" s="38"/>
      <c r="C754" s="38"/>
      <c r="D754" s="38"/>
      <c r="E754" s="73"/>
      <c r="F754" s="73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  <c r="AA754" s="38"/>
    </row>
    <row r="755">
      <c r="A755" s="38"/>
      <c r="B755" s="38"/>
      <c r="C755" s="38"/>
      <c r="D755" s="38"/>
      <c r="E755" s="73"/>
      <c r="F755" s="73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  <c r="AA755" s="38"/>
    </row>
    <row r="756">
      <c r="A756" s="38"/>
      <c r="B756" s="38"/>
      <c r="C756" s="38"/>
      <c r="D756" s="38"/>
      <c r="E756" s="73"/>
      <c r="F756" s="73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  <c r="AA756" s="38"/>
    </row>
    <row r="757">
      <c r="A757" s="38"/>
      <c r="B757" s="38"/>
      <c r="C757" s="38"/>
      <c r="D757" s="38"/>
      <c r="E757" s="73"/>
      <c r="F757" s="73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  <c r="AA757" s="38"/>
    </row>
    <row r="758">
      <c r="A758" s="38"/>
      <c r="B758" s="38"/>
      <c r="C758" s="38"/>
      <c r="D758" s="38"/>
      <c r="E758" s="73"/>
      <c r="F758" s="73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  <c r="AA758" s="38"/>
    </row>
    <row r="759">
      <c r="A759" s="38"/>
      <c r="B759" s="38"/>
      <c r="C759" s="38"/>
      <c r="D759" s="38"/>
      <c r="E759" s="73"/>
      <c r="F759" s="73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  <c r="AA759" s="38"/>
    </row>
    <row r="760">
      <c r="A760" s="38"/>
      <c r="B760" s="38"/>
      <c r="C760" s="38"/>
      <c r="D760" s="38"/>
      <c r="E760" s="73"/>
      <c r="F760" s="73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  <c r="AA760" s="38"/>
    </row>
    <row r="761">
      <c r="A761" s="38"/>
      <c r="B761" s="38"/>
      <c r="C761" s="38"/>
      <c r="D761" s="38"/>
      <c r="E761" s="73"/>
      <c r="F761" s="73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  <c r="AA761" s="38"/>
    </row>
    <row r="762">
      <c r="A762" s="38"/>
      <c r="B762" s="38"/>
      <c r="C762" s="38"/>
      <c r="D762" s="38"/>
      <c r="E762" s="73"/>
      <c r="F762" s="73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  <c r="AA762" s="38"/>
    </row>
    <row r="763">
      <c r="A763" s="38"/>
      <c r="B763" s="38"/>
      <c r="C763" s="38"/>
      <c r="D763" s="38"/>
      <c r="E763" s="73"/>
      <c r="F763" s="73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  <c r="AA763" s="38"/>
    </row>
    <row r="764">
      <c r="A764" s="38"/>
      <c r="B764" s="38"/>
      <c r="C764" s="38"/>
      <c r="D764" s="38"/>
      <c r="E764" s="73"/>
      <c r="F764" s="73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  <c r="AA764" s="38"/>
    </row>
    <row r="765">
      <c r="A765" s="38"/>
      <c r="B765" s="38"/>
      <c r="C765" s="38"/>
      <c r="D765" s="38"/>
      <c r="E765" s="73"/>
      <c r="F765" s="73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  <c r="AA765" s="38"/>
    </row>
    <row r="766">
      <c r="A766" s="38"/>
      <c r="B766" s="38"/>
      <c r="C766" s="38"/>
      <c r="D766" s="38"/>
      <c r="E766" s="73"/>
      <c r="F766" s="73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  <c r="AA766" s="38"/>
    </row>
    <row r="767">
      <c r="A767" s="38"/>
      <c r="B767" s="38"/>
      <c r="C767" s="38"/>
      <c r="D767" s="38"/>
      <c r="E767" s="73"/>
      <c r="F767" s="73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  <c r="AA767" s="38"/>
    </row>
    <row r="768">
      <c r="A768" s="38"/>
      <c r="B768" s="38"/>
      <c r="C768" s="38"/>
      <c r="D768" s="38"/>
      <c r="E768" s="73"/>
      <c r="F768" s="73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  <c r="AA768" s="38"/>
    </row>
    <row r="769">
      <c r="A769" s="38"/>
      <c r="B769" s="38"/>
      <c r="C769" s="38"/>
      <c r="D769" s="38"/>
      <c r="E769" s="73"/>
      <c r="F769" s="73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  <c r="AA769" s="38"/>
    </row>
    <row r="770">
      <c r="A770" s="38"/>
      <c r="B770" s="38"/>
      <c r="C770" s="38"/>
      <c r="D770" s="38"/>
      <c r="E770" s="73"/>
      <c r="F770" s="73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  <c r="AA770" s="38"/>
    </row>
    <row r="771">
      <c r="A771" s="38"/>
      <c r="B771" s="38"/>
      <c r="C771" s="38"/>
      <c r="D771" s="38"/>
      <c r="E771" s="73"/>
      <c r="F771" s="73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  <c r="AA771" s="38"/>
    </row>
    <row r="772">
      <c r="A772" s="38"/>
      <c r="B772" s="38"/>
      <c r="C772" s="38"/>
      <c r="D772" s="38"/>
      <c r="E772" s="73"/>
      <c r="F772" s="73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  <c r="AA772" s="38"/>
    </row>
    <row r="773">
      <c r="A773" s="38"/>
      <c r="B773" s="38"/>
      <c r="C773" s="38"/>
      <c r="D773" s="38"/>
      <c r="E773" s="73"/>
      <c r="F773" s="73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  <c r="AA773" s="38"/>
    </row>
    <row r="774">
      <c r="A774" s="38"/>
      <c r="B774" s="38"/>
      <c r="C774" s="38"/>
      <c r="D774" s="38"/>
      <c r="E774" s="73"/>
      <c r="F774" s="73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  <c r="AA774" s="38"/>
    </row>
    <row r="775">
      <c r="A775" s="38"/>
      <c r="B775" s="38"/>
      <c r="C775" s="38"/>
      <c r="D775" s="38"/>
      <c r="E775" s="73"/>
      <c r="F775" s="73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  <c r="AA775" s="38"/>
    </row>
    <row r="776">
      <c r="A776" s="38"/>
      <c r="B776" s="38"/>
      <c r="C776" s="38"/>
      <c r="D776" s="38"/>
      <c r="E776" s="73"/>
      <c r="F776" s="73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  <c r="AA776" s="38"/>
    </row>
    <row r="777">
      <c r="A777" s="38"/>
      <c r="B777" s="38"/>
      <c r="C777" s="38"/>
      <c r="D777" s="38"/>
      <c r="E777" s="73"/>
      <c r="F777" s="73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  <c r="AA777" s="38"/>
    </row>
    <row r="778">
      <c r="A778" s="38"/>
      <c r="B778" s="38"/>
      <c r="C778" s="38"/>
      <c r="D778" s="38"/>
      <c r="E778" s="73"/>
      <c r="F778" s="73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  <c r="AA778" s="38"/>
    </row>
    <row r="779">
      <c r="A779" s="38"/>
      <c r="B779" s="38"/>
      <c r="C779" s="38"/>
      <c r="D779" s="38"/>
      <c r="E779" s="73"/>
      <c r="F779" s="73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  <c r="AA779" s="38"/>
    </row>
    <row r="780">
      <c r="A780" s="38"/>
      <c r="B780" s="38"/>
      <c r="C780" s="38"/>
      <c r="D780" s="38"/>
      <c r="E780" s="73"/>
      <c r="F780" s="73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  <c r="AA780" s="38"/>
    </row>
    <row r="781">
      <c r="A781" s="38"/>
      <c r="B781" s="38"/>
      <c r="C781" s="38"/>
      <c r="D781" s="38"/>
      <c r="E781" s="73"/>
      <c r="F781" s="73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  <c r="AA781" s="38"/>
    </row>
    <row r="782">
      <c r="A782" s="38"/>
      <c r="B782" s="38"/>
      <c r="C782" s="38"/>
      <c r="D782" s="38"/>
      <c r="E782" s="73"/>
      <c r="F782" s="73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  <c r="AA782" s="38"/>
    </row>
    <row r="783">
      <c r="A783" s="38"/>
      <c r="B783" s="38"/>
      <c r="C783" s="38"/>
      <c r="D783" s="38"/>
      <c r="E783" s="73"/>
      <c r="F783" s="73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  <c r="AA783" s="38"/>
    </row>
    <row r="784">
      <c r="A784" s="38"/>
      <c r="B784" s="38"/>
      <c r="C784" s="38"/>
      <c r="D784" s="38"/>
      <c r="E784" s="73"/>
      <c r="F784" s="73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  <c r="AA784" s="38"/>
    </row>
    <row r="785">
      <c r="A785" s="38"/>
      <c r="B785" s="38"/>
      <c r="C785" s="38"/>
      <c r="D785" s="38"/>
      <c r="E785" s="73"/>
      <c r="F785" s="73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  <c r="AA785" s="38"/>
    </row>
    <row r="786">
      <c r="A786" s="38"/>
      <c r="B786" s="38"/>
      <c r="C786" s="38"/>
      <c r="D786" s="38"/>
      <c r="E786" s="73"/>
      <c r="F786" s="73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  <c r="AA786" s="38"/>
    </row>
    <row r="787">
      <c r="A787" s="38"/>
      <c r="B787" s="38"/>
      <c r="C787" s="38"/>
      <c r="D787" s="38"/>
      <c r="E787" s="73"/>
      <c r="F787" s="73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  <c r="AA787" s="38"/>
    </row>
    <row r="788">
      <c r="A788" s="38"/>
      <c r="B788" s="38"/>
      <c r="C788" s="38"/>
      <c r="D788" s="38"/>
      <c r="E788" s="73"/>
      <c r="F788" s="73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  <c r="AA788" s="38"/>
    </row>
    <row r="789">
      <c r="A789" s="38"/>
      <c r="B789" s="38"/>
      <c r="C789" s="38"/>
      <c r="D789" s="38"/>
      <c r="E789" s="73"/>
      <c r="F789" s="73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  <c r="AA789" s="38"/>
    </row>
    <row r="790">
      <c r="A790" s="38"/>
      <c r="B790" s="38"/>
      <c r="C790" s="38"/>
      <c r="D790" s="38"/>
      <c r="E790" s="73"/>
      <c r="F790" s="73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  <c r="AA790" s="38"/>
    </row>
    <row r="791">
      <c r="A791" s="38"/>
      <c r="B791" s="38"/>
      <c r="C791" s="38"/>
      <c r="D791" s="38"/>
      <c r="E791" s="73"/>
      <c r="F791" s="73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  <c r="AA791" s="38"/>
    </row>
    <row r="792">
      <c r="A792" s="38"/>
      <c r="B792" s="38"/>
      <c r="C792" s="38"/>
      <c r="D792" s="38"/>
      <c r="E792" s="73"/>
      <c r="F792" s="73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  <c r="AA792" s="38"/>
    </row>
    <row r="793">
      <c r="A793" s="38"/>
      <c r="B793" s="38"/>
      <c r="C793" s="38"/>
      <c r="D793" s="38"/>
      <c r="E793" s="73"/>
      <c r="F793" s="73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  <c r="AA793" s="38"/>
    </row>
    <row r="794">
      <c r="A794" s="38"/>
      <c r="B794" s="38"/>
      <c r="C794" s="38"/>
      <c r="D794" s="38"/>
      <c r="E794" s="73"/>
      <c r="F794" s="73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  <c r="AA794" s="38"/>
    </row>
    <row r="795">
      <c r="A795" s="38"/>
      <c r="B795" s="38"/>
      <c r="C795" s="38"/>
      <c r="D795" s="38"/>
      <c r="E795" s="73"/>
      <c r="F795" s="73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  <c r="AA795" s="38"/>
    </row>
    <row r="796">
      <c r="A796" s="38"/>
      <c r="B796" s="38"/>
      <c r="C796" s="38"/>
      <c r="D796" s="38"/>
      <c r="E796" s="73"/>
      <c r="F796" s="73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  <c r="AA796" s="38"/>
    </row>
    <row r="797">
      <c r="A797" s="38"/>
      <c r="B797" s="38"/>
      <c r="C797" s="38"/>
      <c r="D797" s="38"/>
      <c r="E797" s="73"/>
      <c r="F797" s="73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  <c r="AA797" s="38"/>
    </row>
    <row r="798">
      <c r="A798" s="38"/>
      <c r="B798" s="38"/>
      <c r="C798" s="38"/>
      <c r="D798" s="38"/>
      <c r="E798" s="73"/>
      <c r="F798" s="73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  <c r="AA798" s="38"/>
    </row>
    <row r="799">
      <c r="A799" s="38"/>
      <c r="B799" s="38"/>
      <c r="C799" s="38"/>
      <c r="D799" s="38"/>
      <c r="E799" s="73"/>
      <c r="F799" s="73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  <c r="AA799" s="38"/>
    </row>
    <row r="800">
      <c r="A800" s="38"/>
      <c r="B800" s="38"/>
      <c r="C800" s="38"/>
      <c r="D800" s="38"/>
      <c r="E800" s="73"/>
      <c r="F800" s="73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  <c r="AA800" s="38"/>
    </row>
    <row r="801">
      <c r="A801" s="38"/>
      <c r="B801" s="38"/>
      <c r="C801" s="38"/>
      <c r="D801" s="38"/>
      <c r="E801" s="73"/>
      <c r="F801" s="73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  <c r="AA801" s="38"/>
    </row>
    <row r="802">
      <c r="A802" s="38"/>
      <c r="B802" s="38"/>
      <c r="C802" s="38"/>
      <c r="D802" s="38"/>
      <c r="E802" s="73"/>
      <c r="F802" s="73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  <c r="AA802" s="38"/>
    </row>
    <row r="803">
      <c r="A803" s="38"/>
      <c r="B803" s="38"/>
      <c r="C803" s="38"/>
      <c r="D803" s="38"/>
      <c r="E803" s="73"/>
      <c r="F803" s="73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  <c r="AA803" s="38"/>
    </row>
    <row r="804">
      <c r="A804" s="38"/>
      <c r="B804" s="38"/>
      <c r="C804" s="38"/>
      <c r="D804" s="38"/>
      <c r="E804" s="73"/>
      <c r="F804" s="73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  <c r="AA804" s="38"/>
    </row>
    <row r="805">
      <c r="A805" s="38"/>
      <c r="B805" s="38"/>
      <c r="C805" s="38"/>
      <c r="D805" s="38"/>
      <c r="E805" s="73"/>
      <c r="F805" s="73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  <c r="AA805" s="38"/>
    </row>
    <row r="806">
      <c r="A806" s="38"/>
      <c r="B806" s="38"/>
      <c r="C806" s="38"/>
      <c r="D806" s="38"/>
      <c r="E806" s="73"/>
      <c r="F806" s="73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  <c r="AA806" s="38"/>
    </row>
    <row r="807">
      <c r="A807" s="38"/>
      <c r="B807" s="38"/>
      <c r="C807" s="38"/>
      <c r="D807" s="38"/>
      <c r="E807" s="73"/>
      <c r="F807" s="73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  <c r="AA807" s="38"/>
    </row>
    <row r="808">
      <c r="A808" s="38"/>
      <c r="B808" s="38"/>
      <c r="C808" s="38"/>
      <c r="D808" s="38"/>
      <c r="E808" s="73"/>
      <c r="F808" s="73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  <c r="AA808" s="38"/>
    </row>
    <row r="809">
      <c r="A809" s="38"/>
      <c r="B809" s="38"/>
      <c r="C809" s="38"/>
      <c r="D809" s="38"/>
      <c r="E809" s="73"/>
      <c r="F809" s="73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  <c r="AA809" s="38"/>
    </row>
    <row r="810">
      <c r="A810" s="38"/>
      <c r="B810" s="38"/>
      <c r="C810" s="38"/>
      <c r="D810" s="38"/>
      <c r="E810" s="73"/>
      <c r="F810" s="73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  <c r="AA810" s="38"/>
    </row>
    <row r="811">
      <c r="A811" s="38"/>
      <c r="B811" s="38"/>
      <c r="C811" s="38"/>
      <c r="D811" s="38"/>
      <c r="E811" s="73"/>
      <c r="F811" s="73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  <c r="AA811" s="38"/>
    </row>
    <row r="812">
      <c r="A812" s="38"/>
      <c r="B812" s="38"/>
      <c r="C812" s="38"/>
      <c r="D812" s="38"/>
      <c r="E812" s="73"/>
      <c r="F812" s="73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  <c r="AA812" s="38"/>
    </row>
    <row r="813">
      <c r="A813" s="38"/>
      <c r="B813" s="38"/>
      <c r="C813" s="38"/>
      <c r="D813" s="38"/>
      <c r="E813" s="73"/>
      <c r="F813" s="73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  <c r="AA813" s="38"/>
    </row>
    <row r="814">
      <c r="A814" s="38"/>
      <c r="B814" s="38"/>
      <c r="C814" s="38"/>
      <c r="D814" s="38"/>
      <c r="E814" s="73"/>
      <c r="F814" s="73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  <c r="AA814" s="38"/>
    </row>
    <row r="815">
      <c r="A815" s="38"/>
      <c r="B815" s="38"/>
      <c r="C815" s="38"/>
      <c r="D815" s="38"/>
      <c r="E815" s="73"/>
      <c r="F815" s="73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  <c r="AA815" s="38"/>
    </row>
    <row r="816">
      <c r="A816" s="38"/>
      <c r="B816" s="38"/>
      <c r="C816" s="38"/>
      <c r="D816" s="38"/>
      <c r="E816" s="73"/>
      <c r="F816" s="73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  <c r="AA816" s="38"/>
    </row>
    <row r="817">
      <c r="A817" s="38"/>
      <c r="B817" s="38"/>
      <c r="C817" s="38"/>
      <c r="D817" s="38"/>
      <c r="E817" s="73"/>
      <c r="F817" s="73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  <c r="AA817" s="38"/>
    </row>
    <row r="818">
      <c r="A818" s="38"/>
      <c r="B818" s="38"/>
      <c r="C818" s="38"/>
      <c r="D818" s="38"/>
      <c r="E818" s="73"/>
      <c r="F818" s="73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  <c r="AA818" s="38"/>
    </row>
    <row r="819">
      <c r="A819" s="38"/>
      <c r="B819" s="38"/>
      <c r="C819" s="38"/>
      <c r="D819" s="38"/>
      <c r="E819" s="73"/>
      <c r="F819" s="73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  <c r="AA819" s="38"/>
    </row>
    <row r="820">
      <c r="A820" s="38"/>
      <c r="B820" s="38"/>
      <c r="C820" s="38"/>
      <c r="D820" s="38"/>
      <c r="E820" s="73"/>
      <c r="F820" s="73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  <c r="AA820" s="38"/>
    </row>
    <row r="821">
      <c r="A821" s="38"/>
      <c r="B821" s="38"/>
      <c r="C821" s="38"/>
      <c r="D821" s="38"/>
      <c r="E821" s="73"/>
      <c r="F821" s="73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  <c r="AA821" s="38"/>
    </row>
    <row r="822">
      <c r="A822" s="38"/>
      <c r="B822" s="38"/>
      <c r="C822" s="38"/>
      <c r="D822" s="38"/>
      <c r="E822" s="73"/>
      <c r="F822" s="73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  <c r="AA822" s="38"/>
    </row>
    <row r="823">
      <c r="A823" s="38"/>
      <c r="B823" s="38"/>
      <c r="C823" s="38"/>
      <c r="D823" s="38"/>
      <c r="E823" s="73"/>
      <c r="F823" s="73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  <c r="AA823" s="38"/>
    </row>
    <row r="824">
      <c r="A824" s="38"/>
      <c r="B824" s="38"/>
      <c r="C824" s="38"/>
      <c r="D824" s="38"/>
      <c r="E824" s="73"/>
      <c r="F824" s="73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  <c r="AA824" s="38"/>
    </row>
    <row r="825">
      <c r="A825" s="38"/>
      <c r="B825" s="38"/>
      <c r="C825" s="38"/>
      <c r="D825" s="38"/>
      <c r="E825" s="73"/>
      <c r="F825" s="73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  <c r="AA825" s="38"/>
    </row>
    <row r="826">
      <c r="A826" s="38"/>
      <c r="B826" s="38"/>
      <c r="C826" s="38"/>
      <c r="D826" s="38"/>
      <c r="E826" s="73"/>
      <c r="F826" s="73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  <c r="AA826" s="38"/>
    </row>
    <row r="827">
      <c r="A827" s="38"/>
      <c r="B827" s="38"/>
      <c r="C827" s="38"/>
      <c r="D827" s="38"/>
      <c r="E827" s="73"/>
      <c r="F827" s="73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  <c r="AA827" s="38"/>
    </row>
    <row r="828">
      <c r="A828" s="38"/>
      <c r="B828" s="38"/>
      <c r="C828" s="38"/>
      <c r="D828" s="38"/>
      <c r="E828" s="73"/>
      <c r="F828" s="73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  <c r="AA828" s="38"/>
    </row>
    <row r="829">
      <c r="A829" s="38"/>
      <c r="B829" s="38"/>
      <c r="C829" s="38"/>
      <c r="D829" s="38"/>
      <c r="E829" s="73"/>
      <c r="F829" s="73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  <c r="AA829" s="38"/>
    </row>
    <row r="830">
      <c r="A830" s="38"/>
      <c r="B830" s="38"/>
      <c r="C830" s="38"/>
      <c r="D830" s="38"/>
      <c r="E830" s="73"/>
      <c r="F830" s="73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  <c r="AA830" s="38"/>
    </row>
    <row r="831">
      <c r="A831" s="38"/>
      <c r="B831" s="38"/>
      <c r="C831" s="38"/>
      <c r="D831" s="38"/>
      <c r="E831" s="73"/>
      <c r="F831" s="73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  <c r="AA831" s="38"/>
    </row>
    <row r="832">
      <c r="A832" s="38"/>
      <c r="B832" s="38"/>
      <c r="C832" s="38"/>
      <c r="D832" s="38"/>
      <c r="E832" s="73"/>
      <c r="F832" s="73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  <c r="AA832" s="38"/>
    </row>
    <row r="833">
      <c r="A833" s="38"/>
      <c r="B833" s="38"/>
      <c r="C833" s="38"/>
      <c r="D833" s="38"/>
      <c r="E833" s="73"/>
      <c r="F833" s="73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  <c r="AA833" s="38"/>
    </row>
    <row r="834">
      <c r="A834" s="38"/>
      <c r="B834" s="38"/>
      <c r="C834" s="38"/>
      <c r="D834" s="38"/>
      <c r="E834" s="73"/>
      <c r="F834" s="73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  <c r="AA834" s="38"/>
    </row>
    <row r="835">
      <c r="A835" s="38"/>
      <c r="B835" s="38"/>
      <c r="C835" s="38"/>
      <c r="D835" s="38"/>
      <c r="E835" s="73"/>
      <c r="F835" s="73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  <c r="AA835" s="38"/>
    </row>
    <row r="836">
      <c r="A836" s="38"/>
      <c r="B836" s="38"/>
      <c r="C836" s="38"/>
      <c r="D836" s="38"/>
      <c r="E836" s="73"/>
      <c r="F836" s="73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  <c r="AA836" s="38"/>
    </row>
    <row r="837">
      <c r="A837" s="38"/>
      <c r="B837" s="38"/>
      <c r="C837" s="38"/>
      <c r="D837" s="38"/>
      <c r="E837" s="73"/>
      <c r="F837" s="73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  <c r="AA837" s="38"/>
    </row>
    <row r="838">
      <c r="A838" s="38"/>
      <c r="B838" s="38"/>
      <c r="C838" s="38"/>
      <c r="D838" s="38"/>
      <c r="E838" s="73"/>
      <c r="F838" s="73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  <c r="AA838" s="38"/>
    </row>
    <row r="839">
      <c r="A839" s="38"/>
      <c r="B839" s="38"/>
      <c r="C839" s="38"/>
      <c r="D839" s="38"/>
      <c r="E839" s="73"/>
      <c r="F839" s="73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  <c r="AA839" s="38"/>
    </row>
    <row r="840">
      <c r="A840" s="38"/>
      <c r="B840" s="38"/>
      <c r="C840" s="38"/>
      <c r="D840" s="38"/>
      <c r="E840" s="73"/>
      <c r="F840" s="73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  <c r="AA840" s="38"/>
    </row>
    <row r="841">
      <c r="A841" s="38"/>
      <c r="B841" s="38"/>
      <c r="C841" s="38"/>
      <c r="D841" s="38"/>
      <c r="E841" s="73"/>
      <c r="F841" s="73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  <c r="AA841" s="38"/>
    </row>
    <row r="842">
      <c r="A842" s="38"/>
      <c r="B842" s="38"/>
      <c r="C842" s="38"/>
      <c r="D842" s="38"/>
      <c r="E842" s="73"/>
      <c r="F842" s="73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  <c r="AA842" s="38"/>
    </row>
    <row r="843">
      <c r="A843" s="38"/>
      <c r="B843" s="38"/>
      <c r="C843" s="38"/>
      <c r="D843" s="38"/>
      <c r="E843" s="73"/>
      <c r="F843" s="73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  <c r="AA843" s="38"/>
    </row>
    <row r="844">
      <c r="A844" s="38"/>
      <c r="B844" s="38"/>
      <c r="C844" s="38"/>
      <c r="D844" s="38"/>
      <c r="E844" s="73"/>
      <c r="F844" s="73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  <c r="AA844" s="38"/>
    </row>
    <row r="845">
      <c r="A845" s="38"/>
      <c r="B845" s="38"/>
      <c r="C845" s="38"/>
      <c r="D845" s="38"/>
      <c r="E845" s="73"/>
      <c r="F845" s="73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  <c r="AA845" s="38"/>
    </row>
    <row r="846">
      <c r="A846" s="38"/>
      <c r="B846" s="38"/>
      <c r="C846" s="38"/>
      <c r="D846" s="38"/>
      <c r="E846" s="73"/>
      <c r="F846" s="73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  <c r="AA846" s="38"/>
    </row>
    <row r="847">
      <c r="A847" s="38"/>
      <c r="B847" s="38"/>
      <c r="C847" s="38"/>
      <c r="D847" s="38"/>
      <c r="E847" s="73"/>
      <c r="F847" s="73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  <c r="AA847" s="38"/>
    </row>
    <row r="848">
      <c r="A848" s="38"/>
      <c r="B848" s="38"/>
      <c r="C848" s="38"/>
      <c r="D848" s="38"/>
      <c r="E848" s="73"/>
      <c r="F848" s="73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  <c r="AA848" s="38"/>
    </row>
    <row r="849">
      <c r="A849" s="38"/>
      <c r="B849" s="38"/>
      <c r="C849" s="38"/>
      <c r="D849" s="38"/>
      <c r="E849" s="73"/>
      <c r="F849" s="73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  <c r="AA849" s="38"/>
    </row>
    <row r="850">
      <c r="A850" s="38"/>
      <c r="B850" s="38"/>
      <c r="C850" s="38"/>
      <c r="D850" s="38"/>
      <c r="E850" s="73"/>
      <c r="F850" s="73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  <c r="AA850" s="38"/>
    </row>
    <row r="851">
      <c r="A851" s="38"/>
      <c r="B851" s="38"/>
      <c r="C851" s="38"/>
      <c r="D851" s="38"/>
      <c r="E851" s="73"/>
      <c r="F851" s="73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  <c r="AA851" s="38"/>
    </row>
    <row r="852">
      <c r="A852" s="38"/>
      <c r="B852" s="38"/>
      <c r="C852" s="38"/>
      <c r="D852" s="38"/>
      <c r="E852" s="73"/>
      <c r="F852" s="73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  <c r="AA852" s="38"/>
    </row>
    <row r="853">
      <c r="A853" s="38"/>
      <c r="B853" s="38"/>
      <c r="C853" s="38"/>
      <c r="D853" s="38"/>
      <c r="E853" s="73"/>
      <c r="F853" s="73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  <c r="AA853" s="38"/>
    </row>
    <row r="854">
      <c r="A854" s="38"/>
      <c r="B854" s="38"/>
      <c r="C854" s="38"/>
      <c r="D854" s="38"/>
      <c r="E854" s="73"/>
      <c r="F854" s="73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  <c r="AA854" s="38"/>
    </row>
    <row r="855">
      <c r="A855" s="38"/>
      <c r="B855" s="38"/>
      <c r="C855" s="38"/>
      <c r="D855" s="38"/>
      <c r="E855" s="73"/>
      <c r="F855" s="73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  <c r="AA855" s="38"/>
    </row>
    <row r="856">
      <c r="A856" s="38"/>
      <c r="B856" s="38"/>
      <c r="C856" s="38"/>
      <c r="D856" s="38"/>
      <c r="E856" s="73"/>
      <c r="F856" s="73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  <c r="AA856" s="38"/>
    </row>
    <row r="857">
      <c r="A857" s="38"/>
      <c r="B857" s="38"/>
      <c r="C857" s="38"/>
      <c r="D857" s="38"/>
      <c r="E857" s="73"/>
      <c r="F857" s="73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  <c r="AA857" s="38"/>
    </row>
    <row r="858">
      <c r="A858" s="38"/>
      <c r="B858" s="38"/>
      <c r="C858" s="38"/>
      <c r="D858" s="38"/>
      <c r="E858" s="73"/>
      <c r="F858" s="73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  <c r="AA858" s="38"/>
    </row>
    <row r="859">
      <c r="A859" s="38"/>
      <c r="B859" s="38"/>
      <c r="C859" s="38"/>
      <c r="D859" s="38"/>
      <c r="E859" s="73"/>
      <c r="F859" s="73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  <c r="AA859" s="38"/>
    </row>
    <row r="860">
      <c r="A860" s="38"/>
      <c r="B860" s="38"/>
      <c r="C860" s="38"/>
      <c r="D860" s="38"/>
      <c r="E860" s="73"/>
      <c r="F860" s="73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  <c r="AA860" s="38"/>
    </row>
    <row r="861">
      <c r="A861" s="38"/>
      <c r="B861" s="38"/>
      <c r="C861" s="38"/>
      <c r="D861" s="38"/>
      <c r="E861" s="73"/>
      <c r="F861" s="73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  <c r="AA861" s="38"/>
    </row>
    <row r="862">
      <c r="A862" s="38"/>
      <c r="B862" s="38"/>
      <c r="C862" s="38"/>
      <c r="D862" s="38"/>
      <c r="E862" s="73"/>
      <c r="F862" s="73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  <c r="AA862" s="38"/>
    </row>
    <row r="863">
      <c r="A863" s="38"/>
      <c r="B863" s="38"/>
      <c r="C863" s="38"/>
      <c r="D863" s="38"/>
      <c r="E863" s="73"/>
      <c r="F863" s="73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  <c r="AA863" s="38"/>
    </row>
    <row r="864">
      <c r="A864" s="38"/>
      <c r="B864" s="38"/>
      <c r="C864" s="38"/>
      <c r="D864" s="38"/>
      <c r="E864" s="73"/>
      <c r="F864" s="73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  <c r="AA864" s="38"/>
    </row>
    <row r="865">
      <c r="A865" s="38"/>
      <c r="B865" s="38"/>
      <c r="C865" s="38"/>
      <c r="D865" s="38"/>
      <c r="E865" s="73"/>
      <c r="F865" s="73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  <c r="AA865" s="38"/>
    </row>
    <row r="866">
      <c r="A866" s="38"/>
      <c r="B866" s="38"/>
      <c r="C866" s="38"/>
      <c r="D866" s="38"/>
      <c r="E866" s="73"/>
      <c r="F866" s="73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  <c r="AA866" s="38"/>
    </row>
    <row r="867">
      <c r="A867" s="38"/>
      <c r="B867" s="38"/>
      <c r="C867" s="38"/>
      <c r="D867" s="38"/>
      <c r="E867" s="73"/>
      <c r="F867" s="73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  <c r="AA867" s="38"/>
    </row>
    <row r="868">
      <c r="A868" s="38"/>
      <c r="B868" s="38"/>
      <c r="C868" s="38"/>
      <c r="D868" s="38"/>
      <c r="E868" s="73"/>
      <c r="F868" s="73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  <c r="AA868" s="38"/>
    </row>
    <row r="869">
      <c r="A869" s="38"/>
      <c r="B869" s="38"/>
      <c r="C869" s="38"/>
      <c r="D869" s="38"/>
      <c r="E869" s="73"/>
      <c r="F869" s="73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  <c r="AA869" s="38"/>
    </row>
    <row r="870">
      <c r="A870" s="38"/>
      <c r="B870" s="38"/>
      <c r="C870" s="38"/>
      <c r="D870" s="38"/>
      <c r="E870" s="73"/>
      <c r="F870" s="73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  <c r="AA870" s="38"/>
    </row>
    <row r="871">
      <c r="A871" s="38"/>
      <c r="B871" s="38"/>
      <c r="C871" s="38"/>
      <c r="D871" s="38"/>
      <c r="E871" s="73"/>
      <c r="F871" s="73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  <c r="AA871" s="38"/>
    </row>
    <row r="872">
      <c r="A872" s="38"/>
      <c r="B872" s="38"/>
      <c r="C872" s="38"/>
      <c r="D872" s="38"/>
      <c r="E872" s="73"/>
      <c r="F872" s="73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  <c r="AA872" s="38"/>
    </row>
    <row r="873">
      <c r="A873" s="38"/>
      <c r="B873" s="38"/>
      <c r="C873" s="38"/>
      <c r="D873" s="38"/>
      <c r="E873" s="73"/>
      <c r="F873" s="73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  <c r="AA873" s="38"/>
    </row>
    <row r="874">
      <c r="A874" s="38"/>
      <c r="B874" s="38"/>
      <c r="C874" s="38"/>
      <c r="D874" s="38"/>
      <c r="E874" s="73"/>
      <c r="F874" s="73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  <c r="AA874" s="38"/>
    </row>
    <row r="875">
      <c r="A875" s="38"/>
      <c r="B875" s="38"/>
      <c r="C875" s="38"/>
      <c r="D875" s="38"/>
      <c r="E875" s="73"/>
      <c r="F875" s="73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  <c r="AA875" s="38"/>
    </row>
    <row r="876">
      <c r="A876" s="38"/>
      <c r="B876" s="38"/>
      <c r="C876" s="38"/>
      <c r="D876" s="38"/>
      <c r="E876" s="73"/>
      <c r="F876" s="73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  <c r="AA876" s="38"/>
    </row>
    <row r="877">
      <c r="A877" s="38"/>
      <c r="B877" s="38"/>
      <c r="C877" s="38"/>
      <c r="D877" s="38"/>
      <c r="E877" s="73"/>
      <c r="F877" s="73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  <c r="AA877" s="38"/>
    </row>
    <row r="878">
      <c r="A878" s="38"/>
      <c r="B878" s="38"/>
      <c r="C878" s="38"/>
      <c r="D878" s="38"/>
      <c r="E878" s="73"/>
      <c r="F878" s="73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  <c r="AA878" s="38"/>
    </row>
    <row r="879">
      <c r="A879" s="38"/>
      <c r="B879" s="38"/>
      <c r="C879" s="38"/>
      <c r="D879" s="38"/>
      <c r="E879" s="73"/>
      <c r="F879" s="73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  <c r="AA879" s="38"/>
    </row>
    <row r="880">
      <c r="A880" s="38"/>
      <c r="B880" s="38"/>
      <c r="C880" s="38"/>
      <c r="D880" s="38"/>
      <c r="E880" s="73"/>
      <c r="F880" s="73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  <c r="AA880" s="38"/>
    </row>
    <row r="881">
      <c r="A881" s="38"/>
      <c r="B881" s="38"/>
      <c r="C881" s="38"/>
      <c r="D881" s="38"/>
      <c r="E881" s="73"/>
      <c r="F881" s="73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  <c r="AA881" s="38"/>
    </row>
    <row r="882">
      <c r="A882" s="38"/>
      <c r="B882" s="38"/>
      <c r="C882" s="38"/>
      <c r="D882" s="38"/>
      <c r="E882" s="73"/>
      <c r="F882" s="73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  <c r="AA882" s="38"/>
    </row>
    <row r="883">
      <c r="A883" s="38"/>
      <c r="B883" s="38"/>
      <c r="C883" s="38"/>
      <c r="D883" s="38"/>
      <c r="E883" s="73"/>
      <c r="F883" s="73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  <c r="AA883" s="38"/>
    </row>
    <row r="884">
      <c r="A884" s="38"/>
      <c r="B884" s="38"/>
      <c r="C884" s="38"/>
      <c r="D884" s="38"/>
      <c r="E884" s="73"/>
      <c r="F884" s="73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  <c r="AA884" s="38"/>
    </row>
    <row r="885">
      <c r="A885" s="38"/>
      <c r="B885" s="38"/>
      <c r="C885" s="38"/>
      <c r="D885" s="38"/>
      <c r="E885" s="73"/>
      <c r="F885" s="73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  <c r="AA885" s="38"/>
    </row>
    <row r="886">
      <c r="A886" s="38"/>
      <c r="B886" s="38"/>
      <c r="C886" s="38"/>
      <c r="D886" s="38"/>
      <c r="E886" s="73"/>
      <c r="F886" s="73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  <c r="AA886" s="38"/>
    </row>
    <row r="887">
      <c r="A887" s="38"/>
      <c r="B887" s="38"/>
      <c r="C887" s="38"/>
      <c r="D887" s="38"/>
      <c r="E887" s="73"/>
      <c r="F887" s="73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  <c r="AA887" s="38"/>
    </row>
    <row r="888">
      <c r="A888" s="38"/>
      <c r="B888" s="38"/>
      <c r="C888" s="38"/>
      <c r="D888" s="38"/>
      <c r="E888" s="73"/>
      <c r="F888" s="73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  <c r="AA888" s="38"/>
    </row>
    <row r="889">
      <c r="A889" s="38"/>
      <c r="B889" s="38"/>
      <c r="C889" s="38"/>
      <c r="D889" s="38"/>
      <c r="E889" s="73"/>
      <c r="F889" s="73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  <c r="AA889" s="38"/>
    </row>
    <row r="890">
      <c r="A890" s="38"/>
      <c r="B890" s="38"/>
      <c r="C890" s="38"/>
      <c r="D890" s="38"/>
      <c r="E890" s="73"/>
      <c r="F890" s="73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  <c r="AA890" s="38"/>
    </row>
    <row r="891">
      <c r="A891" s="38"/>
      <c r="B891" s="38"/>
      <c r="C891" s="38"/>
      <c r="D891" s="38"/>
      <c r="E891" s="73"/>
      <c r="F891" s="73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  <c r="AA891" s="38"/>
    </row>
    <row r="892">
      <c r="A892" s="38"/>
      <c r="B892" s="38"/>
      <c r="C892" s="38"/>
      <c r="D892" s="38"/>
      <c r="E892" s="73"/>
      <c r="F892" s="73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  <c r="AA892" s="38"/>
    </row>
    <row r="893">
      <c r="A893" s="38"/>
      <c r="B893" s="38"/>
      <c r="C893" s="38"/>
      <c r="D893" s="38"/>
      <c r="E893" s="73"/>
      <c r="F893" s="73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  <c r="AA893" s="38"/>
    </row>
    <row r="894">
      <c r="A894" s="38"/>
      <c r="B894" s="38"/>
      <c r="C894" s="38"/>
      <c r="D894" s="38"/>
      <c r="E894" s="73"/>
      <c r="F894" s="73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  <c r="AA894" s="38"/>
    </row>
    <row r="895">
      <c r="A895" s="38"/>
      <c r="B895" s="38"/>
      <c r="C895" s="38"/>
      <c r="D895" s="38"/>
      <c r="E895" s="73"/>
      <c r="F895" s="73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  <c r="AA895" s="38"/>
    </row>
    <row r="896">
      <c r="A896" s="38"/>
      <c r="B896" s="38"/>
      <c r="C896" s="38"/>
      <c r="D896" s="38"/>
      <c r="E896" s="73"/>
      <c r="F896" s="73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  <c r="AA896" s="38"/>
    </row>
    <row r="897">
      <c r="A897" s="38"/>
      <c r="B897" s="38"/>
      <c r="C897" s="38"/>
      <c r="D897" s="38"/>
      <c r="E897" s="73"/>
      <c r="F897" s="73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  <c r="AA897" s="38"/>
    </row>
    <row r="898">
      <c r="A898" s="38"/>
      <c r="B898" s="38"/>
      <c r="C898" s="38"/>
      <c r="D898" s="38"/>
      <c r="E898" s="73"/>
      <c r="F898" s="73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  <c r="AA898" s="38"/>
    </row>
    <row r="899">
      <c r="A899" s="38"/>
      <c r="B899" s="38"/>
      <c r="C899" s="38"/>
      <c r="D899" s="38"/>
      <c r="E899" s="73"/>
      <c r="F899" s="73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  <c r="AA899" s="38"/>
    </row>
    <row r="900">
      <c r="A900" s="38"/>
      <c r="B900" s="38"/>
      <c r="C900" s="38"/>
      <c r="D900" s="38"/>
      <c r="E900" s="73"/>
      <c r="F900" s="73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  <c r="AA900" s="38"/>
    </row>
    <row r="901">
      <c r="A901" s="38"/>
      <c r="B901" s="38"/>
      <c r="C901" s="38"/>
      <c r="D901" s="38"/>
      <c r="E901" s="73"/>
      <c r="F901" s="73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  <c r="AA901" s="38"/>
    </row>
    <row r="902">
      <c r="A902" s="38"/>
      <c r="B902" s="38"/>
      <c r="C902" s="38"/>
      <c r="D902" s="38"/>
      <c r="E902" s="73"/>
      <c r="F902" s="73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  <c r="AA902" s="38"/>
    </row>
    <row r="903">
      <c r="A903" s="38"/>
      <c r="B903" s="38"/>
      <c r="C903" s="38"/>
      <c r="D903" s="38"/>
      <c r="E903" s="73"/>
      <c r="F903" s="73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  <c r="AA903" s="38"/>
    </row>
    <row r="904">
      <c r="A904" s="38"/>
      <c r="B904" s="38"/>
      <c r="C904" s="38"/>
      <c r="D904" s="38"/>
      <c r="E904" s="73"/>
      <c r="F904" s="73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  <c r="AA904" s="38"/>
    </row>
    <row r="905">
      <c r="A905" s="38"/>
      <c r="B905" s="38"/>
      <c r="C905" s="38"/>
      <c r="D905" s="38"/>
      <c r="E905" s="73"/>
      <c r="F905" s="73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  <c r="AA905" s="38"/>
    </row>
    <row r="906">
      <c r="A906" s="38"/>
      <c r="B906" s="38"/>
      <c r="C906" s="38"/>
      <c r="D906" s="38"/>
      <c r="E906" s="73"/>
      <c r="F906" s="73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  <c r="AA906" s="38"/>
    </row>
    <row r="907">
      <c r="A907" s="38"/>
      <c r="B907" s="38"/>
      <c r="C907" s="38"/>
      <c r="D907" s="38"/>
      <c r="E907" s="73"/>
      <c r="F907" s="73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  <c r="AA907" s="38"/>
    </row>
    <row r="908">
      <c r="A908" s="38"/>
      <c r="B908" s="38"/>
      <c r="C908" s="38"/>
      <c r="D908" s="38"/>
      <c r="E908" s="73"/>
      <c r="F908" s="73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  <c r="AA908" s="38"/>
    </row>
    <row r="909">
      <c r="A909" s="38"/>
      <c r="B909" s="38"/>
      <c r="C909" s="38"/>
      <c r="D909" s="38"/>
      <c r="E909" s="73"/>
      <c r="F909" s="73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  <c r="AA909" s="38"/>
    </row>
    <row r="910">
      <c r="A910" s="38"/>
      <c r="B910" s="38"/>
      <c r="C910" s="38"/>
      <c r="D910" s="38"/>
      <c r="E910" s="73"/>
      <c r="F910" s="73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  <c r="AA910" s="38"/>
    </row>
    <row r="911">
      <c r="A911" s="38"/>
      <c r="B911" s="38"/>
      <c r="C911" s="38"/>
      <c r="D911" s="38"/>
      <c r="E911" s="73"/>
      <c r="F911" s="73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  <c r="AA911" s="38"/>
    </row>
    <row r="912">
      <c r="A912" s="38"/>
      <c r="B912" s="38"/>
      <c r="C912" s="38"/>
      <c r="D912" s="38"/>
      <c r="E912" s="73"/>
      <c r="F912" s="73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  <c r="AA912" s="38"/>
    </row>
    <row r="913">
      <c r="A913" s="38"/>
      <c r="B913" s="38"/>
      <c r="C913" s="38"/>
      <c r="D913" s="38"/>
      <c r="E913" s="73"/>
      <c r="F913" s="73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  <c r="AA913" s="38"/>
    </row>
    <row r="914">
      <c r="A914" s="38"/>
      <c r="B914" s="38"/>
      <c r="C914" s="38"/>
      <c r="D914" s="38"/>
      <c r="E914" s="73"/>
      <c r="F914" s="73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  <c r="AA914" s="38"/>
    </row>
    <row r="915">
      <c r="A915" s="38"/>
      <c r="B915" s="38"/>
      <c r="C915" s="38"/>
      <c r="D915" s="38"/>
      <c r="E915" s="73"/>
      <c r="F915" s="73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  <c r="AA915" s="38"/>
    </row>
    <row r="916">
      <c r="A916" s="38"/>
      <c r="B916" s="38"/>
      <c r="C916" s="38"/>
      <c r="D916" s="38"/>
      <c r="E916" s="73"/>
      <c r="F916" s="73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  <c r="AA916" s="38"/>
    </row>
    <row r="917">
      <c r="A917" s="38"/>
      <c r="B917" s="38"/>
      <c r="C917" s="38"/>
      <c r="D917" s="38"/>
      <c r="E917" s="73"/>
      <c r="F917" s="73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  <c r="AA917" s="38"/>
    </row>
    <row r="918">
      <c r="A918" s="38"/>
      <c r="B918" s="38"/>
      <c r="C918" s="38"/>
      <c r="D918" s="38"/>
      <c r="E918" s="73"/>
      <c r="F918" s="73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  <c r="AA918" s="38"/>
    </row>
    <row r="919">
      <c r="A919" s="38"/>
      <c r="B919" s="38"/>
      <c r="C919" s="38"/>
      <c r="D919" s="38"/>
      <c r="E919" s="73"/>
      <c r="F919" s="73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38"/>
      <c r="Z919" s="38"/>
      <c r="AA919" s="38"/>
    </row>
    <row r="920">
      <c r="A920" s="38"/>
      <c r="B920" s="38"/>
      <c r="C920" s="38"/>
      <c r="D920" s="38"/>
      <c r="E920" s="73"/>
      <c r="F920" s="73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8"/>
      <c r="Z920" s="38"/>
      <c r="AA920" s="38"/>
    </row>
    <row r="921">
      <c r="A921" s="38"/>
      <c r="B921" s="38"/>
      <c r="C921" s="38"/>
      <c r="D921" s="38"/>
      <c r="E921" s="73"/>
      <c r="F921" s="73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  <c r="Y921" s="38"/>
      <c r="Z921" s="38"/>
      <c r="AA921" s="38"/>
    </row>
    <row r="922">
      <c r="A922" s="38"/>
      <c r="B922" s="38"/>
      <c r="C922" s="38"/>
      <c r="D922" s="38"/>
      <c r="E922" s="73"/>
      <c r="F922" s="73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  <c r="AA922" s="38"/>
    </row>
    <row r="923">
      <c r="A923" s="38"/>
      <c r="B923" s="38"/>
      <c r="C923" s="38"/>
      <c r="D923" s="38"/>
      <c r="E923" s="73"/>
      <c r="F923" s="73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  <c r="AA923" s="38"/>
    </row>
    <row r="924">
      <c r="A924" s="38"/>
      <c r="B924" s="38"/>
      <c r="C924" s="38"/>
      <c r="D924" s="38"/>
      <c r="E924" s="73"/>
      <c r="F924" s="73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  <c r="Y924" s="38"/>
      <c r="Z924" s="38"/>
      <c r="AA924" s="38"/>
    </row>
    <row r="925">
      <c r="A925" s="38"/>
      <c r="B925" s="38"/>
      <c r="C925" s="38"/>
      <c r="D925" s="38"/>
      <c r="E925" s="73"/>
      <c r="F925" s="73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  <c r="AA925" s="38"/>
    </row>
    <row r="926">
      <c r="A926" s="38"/>
      <c r="B926" s="38"/>
      <c r="C926" s="38"/>
      <c r="D926" s="38"/>
      <c r="E926" s="73"/>
      <c r="F926" s="73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  <c r="AA926" s="38"/>
    </row>
    <row r="927">
      <c r="A927" s="38"/>
      <c r="B927" s="38"/>
      <c r="C927" s="38"/>
      <c r="D927" s="38"/>
      <c r="E927" s="73"/>
      <c r="F927" s="73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  <c r="AA927" s="38"/>
    </row>
    <row r="928">
      <c r="A928" s="38"/>
      <c r="B928" s="38"/>
      <c r="C928" s="38"/>
      <c r="D928" s="38"/>
      <c r="E928" s="73"/>
      <c r="F928" s="73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  <c r="Y928" s="38"/>
      <c r="Z928" s="38"/>
      <c r="AA928" s="38"/>
    </row>
    <row r="929">
      <c r="A929" s="38"/>
      <c r="B929" s="38"/>
      <c r="C929" s="38"/>
      <c r="D929" s="38"/>
      <c r="E929" s="73"/>
      <c r="F929" s="73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38"/>
      <c r="AA929" s="38"/>
    </row>
    <row r="930">
      <c r="A930" s="38"/>
      <c r="B930" s="38"/>
      <c r="C930" s="38"/>
      <c r="D930" s="38"/>
      <c r="E930" s="73"/>
      <c r="F930" s="73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  <c r="Y930" s="38"/>
      <c r="Z930" s="38"/>
      <c r="AA930" s="38"/>
    </row>
    <row r="931">
      <c r="A931" s="38"/>
      <c r="B931" s="38"/>
      <c r="C931" s="38"/>
      <c r="D931" s="38"/>
      <c r="E931" s="73"/>
      <c r="F931" s="73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  <c r="AA931" s="38"/>
    </row>
    <row r="932">
      <c r="A932" s="38"/>
      <c r="B932" s="38"/>
      <c r="C932" s="38"/>
      <c r="D932" s="38"/>
      <c r="E932" s="73"/>
      <c r="F932" s="73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  <c r="AA932" s="38"/>
    </row>
    <row r="933">
      <c r="A933" s="38"/>
      <c r="B933" s="38"/>
      <c r="C933" s="38"/>
      <c r="D933" s="38"/>
      <c r="E933" s="73"/>
      <c r="F933" s="73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  <c r="AA933" s="38"/>
    </row>
    <row r="934">
      <c r="A934" s="38"/>
      <c r="B934" s="38"/>
      <c r="C934" s="38"/>
      <c r="D934" s="38"/>
      <c r="E934" s="73"/>
      <c r="F934" s="73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  <c r="AA934" s="38"/>
    </row>
    <row r="935">
      <c r="A935" s="38"/>
      <c r="B935" s="38"/>
      <c r="C935" s="38"/>
      <c r="D935" s="38"/>
      <c r="E935" s="73"/>
      <c r="F935" s="73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  <c r="AA935" s="38"/>
    </row>
    <row r="936">
      <c r="A936" s="38"/>
      <c r="B936" s="38"/>
      <c r="C936" s="38"/>
      <c r="D936" s="38"/>
      <c r="E936" s="73"/>
      <c r="F936" s="73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  <c r="AA936" s="38"/>
    </row>
    <row r="937">
      <c r="A937" s="38"/>
      <c r="B937" s="38"/>
      <c r="C937" s="38"/>
      <c r="D937" s="38"/>
      <c r="E937" s="73"/>
      <c r="F937" s="73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  <c r="AA937" s="38"/>
    </row>
    <row r="938">
      <c r="A938" s="38"/>
      <c r="B938" s="38"/>
      <c r="C938" s="38"/>
      <c r="D938" s="38"/>
      <c r="E938" s="73"/>
      <c r="F938" s="73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  <c r="AA938" s="38"/>
    </row>
    <row r="939">
      <c r="A939" s="38"/>
      <c r="B939" s="38"/>
      <c r="C939" s="38"/>
      <c r="D939" s="38"/>
      <c r="E939" s="73"/>
      <c r="F939" s="73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  <c r="AA939" s="38"/>
    </row>
    <row r="940">
      <c r="A940" s="38"/>
      <c r="B940" s="38"/>
      <c r="C940" s="38"/>
      <c r="D940" s="38"/>
      <c r="E940" s="73"/>
      <c r="F940" s="73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  <c r="AA940" s="38"/>
    </row>
    <row r="941">
      <c r="A941" s="38"/>
      <c r="B941" s="38"/>
      <c r="C941" s="38"/>
      <c r="D941" s="38"/>
      <c r="E941" s="73"/>
      <c r="F941" s="73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  <c r="AA941" s="38"/>
    </row>
    <row r="942">
      <c r="A942" s="38"/>
      <c r="B942" s="38"/>
      <c r="C942" s="38"/>
      <c r="D942" s="38"/>
      <c r="E942" s="73"/>
      <c r="F942" s="73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  <c r="AA942" s="38"/>
    </row>
    <row r="943">
      <c r="A943" s="38"/>
      <c r="B943" s="38"/>
      <c r="C943" s="38"/>
      <c r="D943" s="38"/>
      <c r="E943" s="73"/>
      <c r="F943" s="73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  <c r="AA943" s="38"/>
    </row>
    <row r="944">
      <c r="A944" s="38"/>
      <c r="B944" s="38"/>
      <c r="C944" s="38"/>
      <c r="D944" s="38"/>
      <c r="E944" s="73"/>
      <c r="F944" s="73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  <c r="AA944" s="38"/>
    </row>
    <row r="945">
      <c r="A945" s="38"/>
      <c r="B945" s="38"/>
      <c r="C945" s="38"/>
      <c r="D945" s="38"/>
      <c r="E945" s="73"/>
      <c r="F945" s="73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  <c r="AA945" s="38"/>
    </row>
    <row r="946">
      <c r="A946" s="38"/>
      <c r="B946" s="38"/>
      <c r="C946" s="38"/>
      <c r="D946" s="38"/>
      <c r="E946" s="73"/>
      <c r="F946" s="73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  <c r="AA946" s="38"/>
    </row>
    <row r="947">
      <c r="A947" s="38"/>
      <c r="B947" s="38"/>
      <c r="C947" s="38"/>
      <c r="D947" s="38"/>
      <c r="E947" s="73"/>
      <c r="F947" s="73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  <c r="AA947" s="38"/>
    </row>
    <row r="948">
      <c r="A948" s="38"/>
      <c r="B948" s="38"/>
      <c r="C948" s="38"/>
      <c r="D948" s="38"/>
      <c r="E948" s="73"/>
      <c r="F948" s="73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  <c r="AA948" s="38"/>
    </row>
    <row r="949">
      <c r="A949" s="38"/>
      <c r="B949" s="38"/>
      <c r="C949" s="38"/>
      <c r="D949" s="38"/>
      <c r="E949" s="73"/>
      <c r="F949" s="73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  <c r="AA949" s="38"/>
    </row>
    <row r="950">
      <c r="A950" s="38"/>
      <c r="B950" s="38"/>
      <c r="C950" s="38"/>
      <c r="D950" s="38"/>
      <c r="E950" s="73"/>
      <c r="F950" s="73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  <c r="AA950" s="38"/>
    </row>
    <row r="951">
      <c r="A951" s="38"/>
      <c r="B951" s="38"/>
      <c r="C951" s="38"/>
      <c r="D951" s="38"/>
      <c r="E951" s="73"/>
      <c r="F951" s="73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  <c r="AA951" s="38"/>
    </row>
    <row r="952">
      <c r="A952" s="38"/>
      <c r="B952" s="38"/>
      <c r="C952" s="38"/>
      <c r="D952" s="38"/>
      <c r="E952" s="73"/>
      <c r="F952" s="73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  <c r="AA952" s="38"/>
    </row>
    <row r="953">
      <c r="A953" s="38"/>
      <c r="B953" s="38"/>
      <c r="C953" s="38"/>
      <c r="D953" s="38"/>
      <c r="E953" s="73"/>
      <c r="F953" s="73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  <c r="AA953" s="38"/>
    </row>
    <row r="954">
      <c r="A954" s="38"/>
      <c r="B954" s="38"/>
      <c r="C954" s="38"/>
      <c r="D954" s="38"/>
      <c r="E954" s="73"/>
      <c r="F954" s="73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  <c r="AA954" s="38"/>
    </row>
    <row r="955">
      <c r="A955" s="38"/>
      <c r="B955" s="38"/>
      <c r="C955" s="38"/>
      <c r="D955" s="38"/>
      <c r="E955" s="73"/>
      <c r="F955" s="73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  <c r="AA955" s="38"/>
    </row>
    <row r="956">
      <c r="A956" s="38"/>
      <c r="B956" s="38"/>
      <c r="C956" s="38"/>
      <c r="D956" s="38"/>
      <c r="E956" s="73"/>
      <c r="F956" s="73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  <c r="AA956" s="38"/>
    </row>
    <row r="957">
      <c r="A957" s="38"/>
      <c r="B957" s="38"/>
      <c r="C957" s="38"/>
      <c r="D957" s="38"/>
      <c r="E957" s="73"/>
      <c r="F957" s="73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  <c r="AA957" s="38"/>
    </row>
    <row r="958">
      <c r="A958" s="38"/>
      <c r="B958" s="38"/>
      <c r="C958" s="38"/>
      <c r="D958" s="38"/>
      <c r="E958" s="73"/>
      <c r="F958" s="73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  <c r="AA958" s="38"/>
    </row>
    <row r="959">
      <c r="A959" s="38"/>
      <c r="B959" s="38"/>
      <c r="C959" s="38"/>
      <c r="D959" s="38"/>
      <c r="E959" s="73"/>
      <c r="F959" s="73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  <c r="AA959" s="38"/>
    </row>
    <row r="960">
      <c r="A960" s="38"/>
      <c r="B960" s="38"/>
      <c r="C960" s="38"/>
      <c r="D960" s="38"/>
      <c r="E960" s="73"/>
      <c r="F960" s="73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  <c r="AA960" s="38"/>
    </row>
    <row r="961">
      <c r="A961" s="38"/>
      <c r="B961" s="38"/>
      <c r="C961" s="38"/>
      <c r="D961" s="38"/>
      <c r="E961" s="73"/>
      <c r="F961" s="73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  <c r="AA961" s="38"/>
    </row>
    <row r="962">
      <c r="A962" s="38"/>
      <c r="B962" s="38"/>
      <c r="C962" s="38"/>
      <c r="D962" s="38"/>
      <c r="E962" s="73"/>
      <c r="F962" s="73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  <c r="AA962" s="38"/>
    </row>
    <row r="963">
      <c r="A963" s="38"/>
      <c r="B963" s="38"/>
      <c r="C963" s="38"/>
      <c r="D963" s="38"/>
      <c r="E963" s="73"/>
      <c r="F963" s="73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  <c r="AA963" s="38"/>
    </row>
    <row r="964">
      <c r="A964" s="38"/>
      <c r="B964" s="38"/>
      <c r="C964" s="38"/>
      <c r="D964" s="38"/>
      <c r="E964" s="73"/>
      <c r="F964" s="73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  <c r="AA964" s="38"/>
    </row>
    <row r="965">
      <c r="A965" s="38"/>
      <c r="B965" s="38"/>
      <c r="C965" s="38"/>
      <c r="D965" s="38"/>
      <c r="E965" s="73"/>
      <c r="F965" s="73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  <c r="AA965" s="38"/>
    </row>
    <row r="966">
      <c r="A966" s="38"/>
      <c r="B966" s="38"/>
      <c r="C966" s="38"/>
      <c r="D966" s="38"/>
      <c r="E966" s="73"/>
      <c r="F966" s="73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  <c r="AA966" s="38"/>
    </row>
    <row r="967">
      <c r="A967" s="38"/>
      <c r="B967" s="38"/>
      <c r="C967" s="38"/>
      <c r="D967" s="38"/>
      <c r="E967" s="73"/>
      <c r="F967" s="73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  <c r="AA967" s="38"/>
    </row>
    <row r="968">
      <c r="A968" s="38"/>
      <c r="B968" s="38"/>
      <c r="C968" s="38"/>
      <c r="D968" s="38"/>
      <c r="E968" s="73"/>
      <c r="F968" s="73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  <c r="AA968" s="38"/>
    </row>
    <row r="969">
      <c r="A969" s="38"/>
      <c r="B969" s="38"/>
      <c r="C969" s="38"/>
      <c r="D969" s="38"/>
      <c r="E969" s="73"/>
      <c r="F969" s="73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  <c r="AA969" s="38"/>
    </row>
    <row r="970">
      <c r="A970" s="38"/>
      <c r="B970" s="38"/>
      <c r="C970" s="38"/>
      <c r="D970" s="38"/>
      <c r="E970" s="73"/>
      <c r="F970" s="73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  <c r="AA970" s="38"/>
    </row>
    <row r="971">
      <c r="A971" s="38"/>
      <c r="B971" s="38"/>
      <c r="C971" s="38"/>
      <c r="D971" s="38"/>
      <c r="E971" s="73"/>
      <c r="F971" s="73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  <c r="AA971" s="38"/>
    </row>
    <row r="972">
      <c r="A972" s="38"/>
      <c r="B972" s="38"/>
      <c r="C972" s="38"/>
      <c r="D972" s="38"/>
      <c r="E972" s="73"/>
      <c r="F972" s="73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  <c r="AA972" s="38"/>
    </row>
    <row r="973">
      <c r="A973" s="38"/>
      <c r="B973" s="38"/>
      <c r="C973" s="38"/>
      <c r="D973" s="38"/>
      <c r="E973" s="73"/>
      <c r="F973" s="73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  <c r="AA973" s="38"/>
    </row>
    <row r="974">
      <c r="A974" s="38"/>
      <c r="B974" s="38"/>
      <c r="C974" s="38"/>
      <c r="D974" s="38"/>
      <c r="E974" s="73"/>
      <c r="F974" s="73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  <c r="AA974" s="38"/>
    </row>
    <row r="975">
      <c r="A975" s="38"/>
      <c r="B975" s="38"/>
      <c r="C975" s="38"/>
      <c r="D975" s="38"/>
      <c r="E975" s="73"/>
      <c r="F975" s="73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  <c r="AA975" s="38"/>
    </row>
    <row r="976">
      <c r="A976" s="38"/>
      <c r="B976" s="38"/>
      <c r="C976" s="38"/>
      <c r="D976" s="38"/>
      <c r="E976" s="73"/>
      <c r="F976" s="73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  <c r="AA976" s="38"/>
    </row>
    <row r="977">
      <c r="A977" s="38"/>
      <c r="B977" s="38"/>
      <c r="C977" s="38"/>
      <c r="D977" s="38"/>
      <c r="E977" s="73"/>
      <c r="F977" s="73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  <c r="AA977" s="38"/>
    </row>
    <row r="978">
      <c r="A978" s="38"/>
      <c r="B978" s="38"/>
      <c r="C978" s="38"/>
      <c r="D978" s="38"/>
      <c r="E978" s="73"/>
      <c r="F978" s="73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  <c r="AA978" s="38"/>
    </row>
    <row r="979">
      <c r="A979" s="38"/>
      <c r="B979" s="38"/>
      <c r="C979" s="38"/>
      <c r="D979" s="38"/>
      <c r="E979" s="73"/>
      <c r="F979" s="73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38"/>
      <c r="Y979" s="38"/>
      <c r="Z979" s="38"/>
      <c r="AA979" s="38"/>
    </row>
    <row r="980">
      <c r="A980" s="38"/>
      <c r="B980" s="38"/>
      <c r="C980" s="38"/>
      <c r="D980" s="38"/>
      <c r="E980" s="73"/>
      <c r="F980" s="73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W980" s="38"/>
      <c r="X980" s="38"/>
      <c r="Y980" s="38"/>
      <c r="Z980" s="38"/>
      <c r="AA980" s="38"/>
    </row>
    <row r="981">
      <c r="A981" s="38"/>
      <c r="B981" s="38"/>
      <c r="C981" s="38"/>
      <c r="D981" s="38"/>
      <c r="E981" s="73"/>
      <c r="F981" s="73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W981" s="38"/>
      <c r="X981" s="38"/>
      <c r="Y981" s="38"/>
      <c r="Z981" s="38"/>
      <c r="AA981" s="38"/>
    </row>
    <row r="982">
      <c r="A982" s="38"/>
      <c r="B982" s="38"/>
      <c r="C982" s="38"/>
      <c r="D982" s="38"/>
      <c r="E982" s="73"/>
      <c r="F982" s="73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W982" s="38"/>
      <c r="X982" s="38"/>
      <c r="Y982" s="38"/>
      <c r="Z982" s="38"/>
      <c r="AA982" s="38"/>
    </row>
    <row r="983">
      <c r="A983" s="38"/>
      <c r="B983" s="38"/>
      <c r="C983" s="38"/>
      <c r="D983" s="38"/>
      <c r="E983" s="73"/>
      <c r="F983" s="73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  <c r="AA983" s="38"/>
    </row>
    <row r="984">
      <c r="A984" s="38"/>
      <c r="B984" s="38"/>
      <c r="C984" s="38"/>
      <c r="D984" s="38"/>
      <c r="E984" s="73"/>
      <c r="F984" s="73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  <c r="AA984" s="38"/>
    </row>
    <row r="985">
      <c r="A985" s="38"/>
      <c r="B985" s="38"/>
      <c r="C985" s="38"/>
      <c r="D985" s="38"/>
      <c r="E985" s="73"/>
      <c r="F985" s="73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38"/>
      <c r="Y985" s="38"/>
      <c r="Z985" s="38"/>
      <c r="AA985" s="38"/>
    </row>
    <row r="986">
      <c r="A986" s="38"/>
      <c r="B986" s="38"/>
      <c r="C986" s="38"/>
      <c r="D986" s="38"/>
      <c r="E986" s="73"/>
      <c r="F986" s="73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8"/>
      <c r="Y986" s="38"/>
      <c r="Z986" s="38"/>
      <c r="AA986" s="38"/>
    </row>
    <row r="987">
      <c r="A987" s="38"/>
      <c r="B987" s="38"/>
      <c r="C987" s="38"/>
      <c r="D987" s="38"/>
      <c r="E987" s="73"/>
      <c r="F987" s="73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  <c r="AA987" s="38"/>
    </row>
    <row r="988">
      <c r="A988" s="38"/>
      <c r="B988" s="38"/>
      <c r="C988" s="38"/>
      <c r="D988" s="38"/>
      <c r="E988" s="73"/>
      <c r="F988" s="73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W988" s="38"/>
      <c r="X988" s="38"/>
      <c r="Y988" s="38"/>
      <c r="Z988" s="38"/>
      <c r="AA988" s="38"/>
    </row>
    <row r="989">
      <c r="A989" s="38"/>
      <c r="B989" s="38"/>
      <c r="C989" s="38"/>
      <c r="D989" s="38"/>
      <c r="E989" s="73"/>
      <c r="F989" s="73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  <c r="AA989" s="38"/>
    </row>
    <row r="990">
      <c r="A990" s="38"/>
      <c r="B990" s="38"/>
      <c r="C990" s="38"/>
      <c r="D990" s="38"/>
      <c r="E990" s="73"/>
      <c r="F990" s="73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  <c r="AA990" s="38"/>
    </row>
    <row r="991">
      <c r="A991" s="38"/>
      <c r="B991" s="38"/>
      <c r="C991" s="38"/>
      <c r="D991" s="38"/>
      <c r="E991" s="73"/>
      <c r="F991" s="73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W991" s="38"/>
      <c r="X991" s="38"/>
      <c r="Y991" s="38"/>
      <c r="Z991" s="38"/>
      <c r="AA991" s="38"/>
    </row>
    <row r="992">
      <c r="A992" s="38"/>
      <c r="B992" s="38"/>
      <c r="C992" s="38"/>
      <c r="D992" s="38"/>
      <c r="E992" s="73"/>
      <c r="F992" s="73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8"/>
      <c r="W992" s="38"/>
      <c r="X992" s="38"/>
      <c r="Y992" s="38"/>
      <c r="Z992" s="38"/>
      <c r="AA992" s="38"/>
    </row>
    <row r="993">
      <c r="A993" s="38"/>
      <c r="B993" s="38"/>
      <c r="C993" s="38"/>
      <c r="D993" s="38"/>
      <c r="E993" s="73"/>
      <c r="F993" s="73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W993" s="38"/>
      <c r="X993" s="38"/>
      <c r="Y993" s="38"/>
      <c r="Z993" s="38"/>
      <c r="AA993" s="38"/>
    </row>
    <row r="994">
      <c r="A994" s="38"/>
      <c r="B994" s="38"/>
      <c r="C994" s="38"/>
      <c r="D994" s="38"/>
      <c r="E994" s="73"/>
      <c r="F994" s="73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38"/>
      <c r="Y994" s="38"/>
      <c r="Z994" s="38"/>
      <c r="AA994" s="38"/>
    </row>
    <row r="995">
      <c r="A995" s="38"/>
      <c r="B995" s="38"/>
      <c r="C995" s="38"/>
      <c r="D995" s="38"/>
      <c r="E995" s="73"/>
      <c r="F995" s="73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  <c r="AA995" s="38"/>
    </row>
    <row r="996">
      <c r="A996" s="38"/>
      <c r="B996" s="38"/>
      <c r="C996" s="38"/>
      <c r="D996" s="38"/>
      <c r="E996" s="73"/>
      <c r="F996" s="73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W996" s="38"/>
      <c r="X996" s="38"/>
      <c r="Y996" s="38"/>
      <c r="Z996" s="38"/>
      <c r="AA996" s="38"/>
    </row>
    <row r="997">
      <c r="A997" s="38"/>
      <c r="B997" s="38"/>
      <c r="C997" s="38"/>
      <c r="D997" s="38"/>
      <c r="E997" s="73"/>
      <c r="F997" s="73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W997" s="38"/>
      <c r="X997" s="38"/>
      <c r="Y997" s="38"/>
      <c r="Z997" s="38"/>
      <c r="AA997" s="38"/>
    </row>
    <row r="998">
      <c r="A998" s="38"/>
      <c r="B998" s="38"/>
      <c r="C998" s="38"/>
      <c r="D998" s="38"/>
      <c r="E998" s="73"/>
      <c r="F998" s="73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W998" s="38"/>
      <c r="X998" s="38"/>
      <c r="Y998" s="38"/>
      <c r="Z998" s="38"/>
      <c r="AA998" s="38"/>
    </row>
    <row r="999">
      <c r="A999" s="38"/>
      <c r="B999" s="38"/>
      <c r="C999" s="38"/>
      <c r="D999" s="38"/>
      <c r="E999" s="73"/>
      <c r="F999" s="73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38"/>
      <c r="W999" s="38"/>
      <c r="X999" s="38"/>
      <c r="Y999" s="38"/>
      <c r="Z999" s="38"/>
      <c r="AA999" s="38"/>
    </row>
    <row r="1000">
      <c r="A1000" s="38"/>
      <c r="B1000" s="38"/>
      <c r="C1000" s="38"/>
      <c r="D1000" s="38"/>
      <c r="E1000" s="73"/>
      <c r="F1000" s="73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  <c r="Y1000" s="38"/>
      <c r="Z1000" s="38"/>
      <c r="AA1000" s="38"/>
    </row>
    <row r="1001">
      <c r="A1001" s="38"/>
      <c r="B1001" s="38"/>
      <c r="C1001" s="38"/>
      <c r="D1001" s="38"/>
      <c r="E1001" s="73"/>
      <c r="F1001" s="73"/>
      <c r="G1001" s="38"/>
      <c r="H1001" s="38"/>
      <c r="I1001" s="38"/>
      <c r="J1001" s="38"/>
      <c r="K1001" s="38"/>
      <c r="L1001" s="38"/>
      <c r="M1001" s="38"/>
      <c r="N1001" s="38"/>
      <c r="O1001" s="38"/>
      <c r="P1001" s="38"/>
      <c r="Q1001" s="38"/>
      <c r="R1001" s="38"/>
      <c r="S1001" s="38"/>
      <c r="T1001" s="38"/>
      <c r="U1001" s="38"/>
      <c r="V1001" s="38"/>
      <c r="W1001" s="38"/>
      <c r="X1001" s="38"/>
      <c r="Y1001" s="38"/>
      <c r="Z1001" s="38"/>
      <c r="AA1001" s="38"/>
    </row>
  </sheetData>
  <mergeCells count="18">
    <mergeCell ref="E122:F122"/>
    <mergeCell ref="E123:F123"/>
    <mergeCell ref="E121:F121"/>
    <mergeCell ref="E120:F120"/>
    <mergeCell ref="E111:F111"/>
    <mergeCell ref="E110:F110"/>
    <mergeCell ref="E112:F112"/>
    <mergeCell ref="E113:F113"/>
    <mergeCell ref="B50:E50"/>
    <mergeCell ref="G50:J50"/>
    <mergeCell ref="E125:F125"/>
    <mergeCell ref="E126:F126"/>
    <mergeCell ref="E127:F127"/>
    <mergeCell ref="E116:F116"/>
    <mergeCell ref="E115:F115"/>
    <mergeCell ref="E118:F118"/>
    <mergeCell ref="E124:F124"/>
    <mergeCell ref="E117:F117"/>
  </mergeCells>
  <dataValidations>
    <dataValidation type="list" allowBlank="1" showErrorMessage="1" sqref="C114">
      <formula1>$I$46:$I$51</formula1>
    </dataValidation>
  </dataValidations>
  <hyperlinks>
    <hyperlink r:id="rId2" ref="E15"/>
    <hyperlink r:id="rId3" ref="E30"/>
    <hyperlink r:id="rId4" ref="E34"/>
    <hyperlink r:id="rId5" ref="E89"/>
    <hyperlink r:id="rId6" ref="E98"/>
    <hyperlink r:id="rId7" ref="E99"/>
    <hyperlink r:id="rId8" ref="E101"/>
    <hyperlink r:id="rId9" ref="E102"/>
    <hyperlink r:id="rId10" ref="E105"/>
  </hyperlinks>
  <drawing r:id="rId11"/>
  <legacy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0.57"/>
    <col customWidth="1" min="2" max="2" width="17.57"/>
    <col customWidth="1" min="3" max="3" width="15.43"/>
    <col customWidth="1" min="4" max="4" width="20.57"/>
    <col customWidth="1" min="5" max="5" width="16.86"/>
    <col customWidth="1" min="6" max="6" width="37.71"/>
    <col customWidth="1" min="7" max="7" width="30.29"/>
  </cols>
  <sheetData>
    <row r="1">
      <c r="A1" s="74" t="s">
        <v>188</v>
      </c>
      <c r="B1" s="75"/>
      <c r="C1" s="76"/>
      <c r="D1" s="77"/>
      <c r="E1" s="78" t="s">
        <v>189</v>
      </c>
      <c r="F1" s="79" t="s">
        <v>190</v>
      </c>
      <c r="G1" s="78" t="s">
        <v>191</v>
      </c>
      <c r="H1" s="78" t="s">
        <v>192</v>
      </c>
      <c r="I1" s="74"/>
      <c r="J1" s="74"/>
      <c r="K1" s="74"/>
      <c r="L1" s="74"/>
      <c r="M1" s="74"/>
    </row>
    <row r="2">
      <c r="A2" s="80" t="s">
        <v>193</v>
      </c>
      <c r="B2" s="81" t="s">
        <v>194</v>
      </c>
      <c r="C2" s="76"/>
      <c r="D2" s="77" t="s">
        <v>195</v>
      </c>
      <c r="E2" s="78">
        <v>110.0</v>
      </c>
      <c r="F2" s="79">
        <v>0.3</v>
      </c>
      <c r="G2" s="78">
        <v>0.2</v>
      </c>
      <c r="H2" s="78" t="str">
        <f>E2+F2*E2+G2*E2</f>
        <v>165</v>
      </c>
      <c r="I2" s="78" t="s">
        <v>196</v>
      </c>
      <c r="J2" s="74"/>
      <c r="K2" s="74"/>
      <c r="L2" s="74"/>
      <c r="M2" s="74"/>
    </row>
    <row r="3">
      <c r="A3" s="82" t="s">
        <v>197</v>
      </c>
      <c r="B3" s="83" t="s">
        <v>198</v>
      </c>
      <c r="C3" s="76"/>
      <c r="D3" s="77"/>
      <c r="E3" s="78"/>
      <c r="F3" s="79"/>
      <c r="G3" s="74"/>
      <c r="H3" s="78"/>
      <c r="I3" s="74"/>
      <c r="J3" s="74"/>
      <c r="K3" s="74"/>
      <c r="L3" s="74"/>
      <c r="M3" s="74"/>
    </row>
    <row r="4">
      <c r="A4" s="84"/>
      <c r="B4" s="85"/>
      <c r="C4" s="76"/>
      <c r="D4" s="77"/>
      <c r="E4" s="78"/>
      <c r="F4" s="79"/>
      <c r="G4" s="74"/>
      <c r="H4" s="78"/>
      <c r="K4" s="74"/>
      <c r="L4" s="74"/>
      <c r="M4" s="74"/>
    </row>
    <row r="5">
      <c r="A5" s="84"/>
      <c r="B5" s="85"/>
      <c r="C5" s="76"/>
      <c r="D5" s="77"/>
      <c r="E5" s="78"/>
      <c r="F5" s="79"/>
      <c r="G5" s="74"/>
      <c r="H5" s="78"/>
      <c r="K5" s="74"/>
      <c r="L5" s="74"/>
      <c r="M5" s="74"/>
    </row>
    <row r="6">
      <c r="A6" s="86" t="s">
        <v>199</v>
      </c>
      <c r="B6" s="85" t="str">
        <f>SUM(D:D)</f>
        <v>12,100</v>
      </c>
      <c r="C6" s="76" t="s">
        <v>85</v>
      </c>
      <c r="D6" s="87" t="s">
        <v>200</v>
      </c>
      <c r="E6" s="78">
        <v>200000.0</v>
      </c>
      <c r="F6" s="88" t="s">
        <v>85</v>
      </c>
      <c r="G6" s="89" t="s">
        <v>201</v>
      </c>
      <c r="H6" s="75" t="str">
        <f>E6-B6</f>
        <v>187,900</v>
      </c>
      <c r="I6" s="76" t="s">
        <v>85</v>
      </c>
      <c r="K6" s="74"/>
      <c r="L6" s="74"/>
      <c r="M6" s="74"/>
    </row>
    <row r="7">
      <c r="A7" s="74"/>
      <c r="B7" s="75"/>
      <c r="C7" s="74"/>
      <c r="D7" s="90"/>
      <c r="E7" s="74"/>
      <c r="F7" s="91"/>
      <c r="G7" s="74"/>
      <c r="H7" s="74"/>
      <c r="K7" s="74"/>
      <c r="L7" s="74"/>
      <c r="M7" s="74"/>
    </row>
    <row r="8">
      <c r="A8" s="74"/>
      <c r="B8" s="92" t="s">
        <v>202</v>
      </c>
      <c r="C8" s="93" t="s">
        <v>203</v>
      </c>
      <c r="D8" s="94" t="s">
        <v>204</v>
      </c>
      <c r="E8" s="93" t="s">
        <v>205</v>
      </c>
      <c r="F8" s="95" t="s">
        <v>206</v>
      </c>
      <c r="G8" s="96" t="s">
        <v>207</v>
      </c>
      <c r="H8" s="74"/>
      <c r="I8" s="74"/>
      <c r="J8" s="74"/>
      <c r="K8" s="74"/>
      <c r="L8" s="74"/>
      <c r="M8" s="74"/>
    </row>
    <row r="9">
      <c r="A9" s="96" t="s">
        <v>208</v>
      </c>
      <c r="B9" s="97"/>
      <c r="C9" s="98"/>
      <c r="D9" s="99" t="str">
        <f t="shared" ref="D9:D103" si="1">C9*B9</f>
        <v>0.00</v>
      </c>
      <c r="E9" s="100"/>
      <c r="F9" s="101" t="s">
        <v>209</v>
      </c>
      <c r="G9" s="102"/>
      <c r="H9" s="74"/>
      <c r="I9" s="74"/>
      <c r="J9" s="74"/>
      <c r="K9" s="74"/>
      <c r="L9" s="74"/>
      <c r="M9" s="74"/>
    </row>
    <row r="10">
      <c r="A10" s="74" t="s">
        <v>210</v>
      </c>
      <c r="B10" s="103"/>
      <c r="C10" s="78">
        <v>4.0</v>
      </c>
      <c r="D10" s="99" t="str">
        <f t="shared" si="1"/>
        <v>0.00</v>
      </c>
      <c r="E10" s="74"/>
      <c r="F10" s="91"/>
      <c r="G10" s="104"/>
      <c r="H10" s="74"/>
      <c r="I10" s="74"/>
      <c r="J10" s="74"/>
      <c r="K10" s="74"/>
      <c r="L10" s="74"/>
      <c r="M10" s="74"/>
    </row>
    <row r="11">
      <c r="A11" s="78" t="s">
        <v>211</v>
      </c>
      <c r="B11" s="103">
        <v>0.0</v>
      </c>
      <c r="C11" s="103">
        <v>4.0</v>
      </c>
      <c r="D11" s="99" t="str">
        <f t="shared" si="1"/>
        <v>0.00</v>
      </c>
      <c r="E11" s="74"/>
      <c r="F11" s="101"/>
      <c r="G11" s="105"/>
      <c r="H11" s="74"/>
      <c r="I11" s="74"/>
      <c r="J11" s="74"/>
      <c r="K11" s="74"/>
      <c r="L11" s="74"/>
      <c r="M11" s="74"/>
    </row>
    <row r="12">
      <c r="A12" s="78" t="s">
        <v>212</v>
      </c>
      <c r="B12" s="103"/>
      <c r="C12" s="78">
        <v>4.0</v>
      </c>
      <c r="D12" s="99" t="str">
        <f t="shared" si="1"/>
        <v>0.00</v>
      </c>
      <c r="E12" s="74"/>
      <c r="F12" s="101"/>
      <c r="G12" s="105"/>
      <c r="H12" s="74"/>
      <c r="I12" s="74"/>
      <c r="J12" s="74"/>
      <c r="K12" s="74"/>
      <c r="L12" s="74"/>
      <c r="M12" s="74"/>
    </row>
    <row r="13">
      <c r="A13" s="106" t="s">
        <v>213</v>
      </c>
      <c r="B13" s="75"/>
      <c r="C13" s="74"/>
      <c r="D13" s="99" t="str">
        <f t="shared" si="1"/>
        <v>0.00</v>
      </c>
      <c r="E13" s="74"/>
      <c r="F13" s="91"/>
      <c r="G13" s="74"/>
      <c r="H13" s="74"/>
      <c r="I13" s="74"/>
      <c r="J13" s="74"/>
      <c r="K13" s="74"/>
      <c r="L13" s="74"/>
      <c r="M13" s="74"/>
    </row>
    <row r="14">
      <c r="A14" s="74" t="s">
        <v>214</v>
      </c>
      <c r="B14" s="103">
        <v>0.0</v>
      </c>
      <c r="C14" s="78">
        <v>1.0</v>
      </c>
      <c r="D14" s="99" t="str">
        <f t="shared" si="1"/>
        <v>0.00</v>
      </c>
      <c r="E14" s="74"/>
      <c r="F14" s="91"/>
      <c r="G14" s="74"/>
      <c r="H14" s="74"/>
      <c r="I14" s="74"/>
      <c r="J14" s="74"/>
      <c r="K14" s="74"/>
      <c r="L14" s="74"/>
      <c r="M14" s="74"/>
    </row>
    <row r="15">
      <c r="A15" s="74" t="s">
        <v>215</v>
      </c>
      <c r="B15" s="103">
        <v>0.0</v>
      </c>
      <c r="C15" s="78">
        <v>4.0</v>
      </c>
      <c r="D15" s="99" t="str">
        <f t="shared" si="1"/>
        <v>0.00</v>
      </c>
      <c r="E15" s="74"/>
      <c r="F15" s="91"/>
      <c r="G15" s="74"/>
      <c r="H15" s="74"/>
      <c r="I15" s="74"/>
      <c r="J15" s="74"/>
      <c r="K15" s="74"/>
      <c r="L15" s="74"/>
      <c r="M15" s="74"/>
    </row>
    <row r="16">
      <c r="A16" s="74" t="s">
        <v>216</v>
      </c>
      <c r="B16" s="103">
        <v>0.0</v>
      </c>
      <c r="C16" s="78">
        <v>1.0</v>
      </c>
      <c r="D16" s="99" t="str">
        <f t="shared" si="1"/>
        <v>0.00</v>
      </c>
      <c r="E16" s="74"/>
      <c r="F16" s="91"/>
      <c r="G16" s="104"/>
      <c r="H16" s="74"/>
      <c r="I16" s="74"/>
      <c r="J16" s="74"/>
      <c r="K16" s="74"/>
      <c r="L16" s="74"/>
      <c r="M16" s="74"/>
    </row>
    <row r="17">
      <c r="A17" s="76" t="s">
        <v>217</v>
      </c>
      <c r="B17" s="75"/>
      <c r="C17" s="74"/>
      <c r="D17" s="99" t="str">
        <f t="shared" si="1"/>
        <v>0.00</v>
      </c>
      <c r="E17" s="74"/>
      <c r="F17" s="91"/>
      <c r="G17" s="74"/>
      <c r="H17" s="74"/>
      <c r="I17" s="74"/>
      <c r="J17" s="74"/>
      <c r="K17" s="74"/>
      <c r="L17" s="74"/>
      <c r="M17" s="74"/>
    </row>
    <row r="18">
      <c r="A18" s="74" t="s">
        <v>218</v>
      </c>
      <c r="B18" s="103">
        <v>0.0</v>
      </c>
      <c r="C18" s="78">
        <v>4.0</v>
      </c>
      <c r="D18" s="99" t="str">
        <f t="shared" si="1"/>
        <v>0.00</v>
      </c>
      <c r="E18" s="74"/>
      <c r="F18" s="91"/>
      <c r="G18" s="74"/>
      <c r="H18" s="74"/>
      <c r="I18" s="74"/>
      <c r="J18" s="74"/>
      <c r="K18" s="74"/>
      <c r="L18" s="74"/>
      <c r="M18" s="74"/>
    </row>
    <row r="19">
      <c r="A19" s="107" t="s">
        <v>219</v>
      </c>
      <c r="B19" s="108">
        <v>0.0</v>
      </c>
      <c r="C19" s="107">
        <v>1.0</v>
      </c>
      <c r="D19" s="99" t="str">
        <f t="shared" si="1"/>
        <v>0.00</v>
      </c>
      <c r="F19" s="109"/>
      <c r="G19" s="107"/>
    </row>
    <row r="20">
      <c r="A20" s="107" t="s">
        <v>220</v>
      </c>
      <c r="B20" s="108">
        <v>0.0</v>
      </c>
      <c r="C20" s="107">
        <v>1.0</v>
      </c>
      <c r="D20" s="99" t="str">
        <f t="shared" si="1"/>
        <v>0.00</v>
      </c>
      <c r="F20" s="109"/>
      <c r="G20" s="107"/>
    </row>
    <row r="21">
      <c r="A21" s="107" t="s">
        <v>221</v>
      </c>
      <c r="B21" s="108">
        <v>0.0</v>
      </c>
      <c r="C21" s="107">
        <v>4.0</v>
      </c>
      <c r="D21" s="99" t="str">
        <f t="shared" si="1"/>
        <v>0.00</v>
      </c>
      <c r="F21" s="109"/>
      <c r="G21" s="107"/>
    </row>
    <row r="22">
      <c r="A22" s="110" t="s">
        <v>222</v>
      </c>
      <c r="B22" s="108"/>
      <c r="C22" s="107"/>
      <c r="D22" s="99" t="str">
        <f t="shared" si="1"/>
        <v>0.00</v>
      </c>
      <c r="F22" s="109"/>
      <c r="G22" s="107"/>
    </row>
    <row r="23">
      <c r="A23" s="107" t="s">
        <v>223</v>
      </c>
      <c r="B23" s="108"/>
      <c r="C23" s="107"/>
      <c r="D23" s="99" t="str">
        <f t="shared" si="1"/>
        <v>0.00</v>
      </c>
      <c r="F23" s="109"/>
      <c r="G23" s="107"/>
    </row>
    <row r="24">
      <c r="A24" s="76" t="s">
        <v>224</v>
      </c>
      <c r="B24" s="75"/>
      <c r="C24" s="74"/>
      <c r="D24" s="99" t="str">
        <f t="shared" si="1"/>
        <v>0.00</v>
      </c>
      <c r="E24" s="74"/>
      <c r="F24" s="91"/>
      <c r="G24" s="74"/>
      <c r="H24" s="74"/>
      <c r="I24" s="74"/>
      <c r="J24" s="74"/>
      <c r="K24" s="74"/>
      <c r="L24" s="74"/>
      <c r="M24" s="74"/>
    </row>
    <row r="25">
      <c r="A25" s="74" t="s">
        <v>225</v>
      </c>
      <c r="B25" s="103">
        <v>0.0</v>
      </c>
      <c r="C25" s="78">
        <v>1.0</v>
      </c>
      <c r="D25" s="99" t="str">
        <f t="shared" si="1"/>
        <v>0.00</v>
      </c>
      <c r="E25" s="74"/>
      <c r="F25" s="91"/>
      <c r="G25" s="74"/>
      <c r="H25" s="74"/>
      <c r="I25" s="74"/>
      <c r="J25" s="74"/>
      <c r="K25" s="74"/>
      <c r="L25" s="74"/>
      <c r="M25" s="74"/>
    </row>
    <row r="26">
      <c r="A26" s="78" t="s">
        <v>226</v>
      </c>
      <c r="B26" s="103"/>
      <c r="C26" s="78">
        <v>4.0</v>
      </c>
      <c r="D26" s="99" t="str">
        <f t="shared" si="1"/>
        <v>0.00</v>
      </c>
      <c r="E26" s="74"/>
      <c r="F26" s="91"/>
      <c r="G26" s="74"/>
      <c r="H26" s="74"/>
      <c r="I26" s="74"/>
      <c r="J26" s="74"/>
      <c r="K26" s="74"/>
      <c r="L26" s="74"/>
      <c r="M26" s="74"/>
    </row>
    <row r="27">
      <c r="A27" s="78" t="s">
        <v>227</v>
      </c>
      <c r="B27" s="103"/>
      <c r="C27" s="78">
        <v>2.0</v>
      </c>
      <c r="D27" s="99" t="str">
        <f t="shared" si="1"/>
        <v>0.00</v>
      </c>
      <c r="E27" s="74"/>
      <c r="F27" s="91"/>
      <c r="G27" s="74"/>
      <c r="H27" s="74"/>
      <c r="I27" s="74"/>
      <c r="J27" s="74"/>
      <c r="K27" s="74"/>
      <c r="L27" s="74"/>
      <c r="M27" s="74"/>
    </row>
    <row r="28">
      <c r="A28" s="78" t="s">
        <v>228</v>
      </c>
      <c r="B28" s="103"/>
      <c r="C28" s="78">
        <v>4.0</v>
      </c>
      <c r="D28" s="99" t="str">
        <f t="shared" si="1"/>
        <v>0.00</v>
      </c>
      <c r="E28" s="74"/>
      <c r="F28" s="91"/>
      <c r="G28" s="74"/>
      <c r="H28" s="74"/>
      <c r="I28" s="74"/>
      <c r="J28" s="74"/>
      <c r="K28" s="74"/>
      <c r="L28" s="74"/>
      <c r="M28" s="74"/>
    </row>
    <row r="29">
      <c r="A29" s="78" t="s">
        <v>229</v>
      </c>
      <c r="B29" s="103"/>
      <c r="C29" s="78">
        <v>4.0</v>
      </c>
      <c r="D29" s="99" t="str">
        <f t="shared" si="1"/>
        <v>0.00</v>
      </c>
      <c r="E29" s="74"/>
      <c r="F29" s="91"/>
      <c r="G29" s="74"/>
      <c r="H29" s="74"/>
      <c r="I29" s="74"/>
      <c r="J29" s="74"/>
      <c r="K29" s="74"/>
      <c r="L29" s="74"/>
      <c r="M29" s="74"/>
    </row>
    <row r="30">
      <c r="A30" s="76" t="s">
        <v>230</v>
      </c>
      <c r="B30" s="103"/>
      <c r="C30" s="74"/>
      <c r="D30" s="99" t="str">
        <f t="shared" si="1"/>
        <v>0.00</v>
      </c>
      <c r="E30" s="74"/>
      <c r="F30" s="91"/>
      <c r="G30" s="74"/>
      <c r="H30" s="74"/>
      <c r="I30" s="74"/>
      <c r="J30" s="74"/>
      <c r="K30" s="74"/>
      <c r="L30" s="74"/>
      <c r="M30" s="74"/>
    </row>
    <row r="31">
      <c r="A31" s="78" t="s">
        <v>231</v>
      </c>
      <c r="B31" s="103">
        <v>3000.0</v>
      </c>
      <c r="C31" s="78">
        <v>4.0</v>
      </c>
      <c r="D31" s="99" t="str">
        <f t="shared" si="1"/>
        <v>12,000.00</v>
      </c>
      <c r="E31" s="78"/>
      <c r="F31" s="91"/>
      <c r="G31" s="74"/>
      <c r="H31" s="74"/>
      <c r="I31" s="74"/>
      <c r="J31" s="74"/>
      <c r="K31" s="74"/>
      <c r="L31" s="74"/>
      <c r="M31" s="74"/>
    </row>
    <row r="32">
      <c r="A32" s="78" t="s">
        <v>232</v>
      </c>
      <c r="B32" s="103">
        <v>0.0</v>
      </c>
      <c r="C32" s="78">
        <v>4.0</v>
      </c>
      <c r="D32" s="99" t="str">
        <f t="shared" si="1"/>
        <v>0.00</v>
      </c>
      <c r="E32" s="74"/>
      <c r="F32" s="91"/>
      <c r="G32" s="74"/>
      <c r="H32" s="74"/>
      <c r="I32" s="74"/>
      <c r="J32" s="74"/>
      <c r="K32" s="74"/>
      <c r="L32" s="74"/>
      <c r="M32" s="74"/>
    </row>
    <row r="33">
      <c r="A33" s="78" t="s">
        <v>233</v>
      </c>
      <c r="B33" s="103">
        <v>100.0</v>
      </c>
      <c r="C33" s="78">
        <v>1.0</v>
      </c>
      <c r="D33" s="99" t="str">
        <f t="shared" si="1"/>
        <v>100.00</v>
      </c>
      <c r="E33" s="74"/>
      <c r="F33" s="91"/>
      <c r="G33" s="74"/>
      <c r="H33" s="74"/>
      <c r="I33" s="74"/>
      <c r="J33" s="74"/>
      <c r="K33" s="74"/>
      <c r="L33" s="74"/>
      <c r="M33" s="74"/>
    </row>
    <row r="34">
      <c r="A34" s="78" t="s">
        <v>234</v>
      </c>
      <c r="B34" s="103">
        <v>0.0</v>
      </c>
      <c r="C34" s="78">
        <v>1.0</v>
      </c>
      <c r="D34" s="99" t="str">
        <f t="shared" si="1"/>
        <v>0.00</v>
      </c>
      <c r="E34" s="74"/>
      <c r="F34" s="91"/>
      <c r="G34" s="74"/>
      <c r="H34" s="74"/>
      <c r="I34" s="74"/>
      <c r="J34" s="74"/>
      <c r="K34" s="74"/>
      <c r="L34" s="74"/>
      <c r="M34" s="74"/>
    </row>
    <row r="35">
      <c r="A35" s="76" t="s">
        <v>235</v>
      </c>
      <c r="B35" s="103"/>
      <c r="C35" s="74"/>
      <c r="D35" s="99" t="str">
        <f t="shared" si="1"/>
        <v>0.00</v>
      </c>
      <c r="E35" s="74"/>
      <c r="F35" s="91"/>
      <c r="G35" s="74"/>
      <c r="H35" s="74"/>
      <c r="I35" s="74"/>
      <c r="J35" s="74"/>
      <c r="K35" s="74"/>
      <c r="L35" s="74"/>
      <c r="M35" s="74"/>
    </row>
    <row r="36">
      <c r="A36" s="78" t="s">
        <v>236</v>
      </c>
      <c r="B36" s="103">
        <v>0.0</v>
      </c>
      <c r="C36" s="78">
        <v>8.0</v>
      </c>
      <c r="D36" s="99" t="str">
        <f t="shared" si="1"/>
        <v>0.00</v>
      </c>
      <c r="E36" s="74"/>
      <c r="F36" s="91"/>
      <c r="G36" s="74"/>
      <c r="H36" s="74"/>
      <c r="I36" s="74"/>
      <c r="J36" s="74"/>
      <c r="K36" s="74"/>
      <c r="L36" s="74"/>
      <c r="M36" s="74"/>
    </row>
    <row r="37">
      <c r="A37" s="78" t="s">
        <v>237</v>
      </c>
      <c r="B37" s="103"/>
      <c r="C37" s="74"/>
      <c r="D37" s="99" t="str">
        <f t="shared" si="1"/>
        <v>0.00</v>
      </c>
      <c r="E37" s="74"/>
      <c r="F37" s="91"/>
      <c r="G37" s="74"/>
      <c r="H37" s="74"/>
      <c r="I37" s="74"/>
      <c r="J37" s="74"/>
      <c r="K37" s="74"/>
      <c r="L37" s="74"/>
      <c r="M37" s="74"/>
    </row>
    <row r="38">
      <c r="A38" s="78" t="s">
        <v>238</v>
      </c>
      <c r="B38" s="103"/>
      <c r="C38" s="74"/>
      <c r="D38" s="99" t="str">
        <f t="shared" si="1"/>
        <v>0.00</v>
      </c>
      <c r="E38" s="74"/>
      <c r="F38" s="91"/>
      <c r="G38" s="74"/>
      <c r="H38" s="74"/>
      <c r="I38" s="74"/>
      <c r="J38" s="74"/>
      <c r="K38" s="74"/>
      <c r="L38" s="74"/>
      <c r="M38" s="74"/>
    </row>
    <row r="39">
      <c r="A39" s="78" t="s">
        <v>239</v>
      </c>
      <c r="B39" s="103"/>
      <c r="C39" s="74"/>
      <c r="D39" s="99" t="str">
        <f t="shared" si="1"/>
        <v>0.00</v>
      </c>
      <c r="E39" s="74"/>
      <c r="F39" s="91"/>
      <c r="G39" s="74"/>
      <c r="H39" s="74"/>
      <c r="I39" s="74"/>
      <c r="J39" s="74"/>
      <c r="K39" s="74"/>
      <c r="L39" s="74"/>
      <c r="M39" s="74"/>
    </row>
    <row r="40">
      <c r="A40" s="78" t="s">
        <v>240</v>
      </c>
      <c r="B40" s="103"/>
      <c r="C40" s="74"/>
      <c r="D40" s="99" t="str">
        <f t="shared" si="1"/>
        <v>0.00</v>
      </c>
      <c r="E40" s="74"/>
      <c r="F40" s="91"/>
      <c r="G40" s="74"/>
      <c r="H40" s="74"/>
      <c r="I40" s="74"/>
      <c r="J40" s="74"/>
      <c r="K40" s="74"/>
      <c r="L40" s="74"/>
      <c r="M40" s="74"/>
    </row>
    <row r="41">
      <c r="A41" s="78" t="s">
        <v>241</v>
      </c>
      <c r="B41" s="103"/>
      <c r="C41" s="74"/>
      <c r="D41" s="99" t="str">
        <f t="shared" si="1"/>
        <v>0.00</v>
      </c>
      <c r="E41" s="74"/>
      <c r="F41" s="91"/>
      <c r="G41" s="74"/>
      <c r="H41" s="74"/>
      <c r="I41" s="74"/>
      <c r="J41" s="74"/>
      <c r="K41" s="74"/>
      <c r="L41" s="74"/>
      <c r="M41" s="74"/>
    </row>
    <row r="42">
      <c r="A42" s="78" t="s">
        <v>242</v>
      </c>
      <c r="B42" s="103"/>
      <c r="C42" s="74"/>
      <c r="D42" s="99" t="str">
        <f t="shared" si="1"/>
        <v>0.00</v>
      </c>
      <c r="E42" s="74"/>
      <c r="F42" s="91"/>
      <c r="G42" s="74"/>
      <c r="H42" s="74"/>
      <c r="I42" s="74"/>
      <c r="J42" s="74"/>
      <c r="K42" s="74"/>
      <c r="L42" s="74"/>
      <c r="M42" s="74"/>
    </row>
    <row r="43">
      <c r="A43" s="78" t="s">
        <v>243</v>
      </c>
      <c r="B43" s="103"/>
      <c r="C43" s="74"/>
      <c r="D43" s="99" t="str">
        <f t="shared" si="1"/>
        <v>0.00</v>
      </c>
      <c r="E43" s="74"/>
      <c r="F43" s="91"/>
      <c r="G43" s="74"/>
      <c r="H43" s="74"/>
      <c r="I43" s="74"/>
      <c r="J43" s="74"/>
      <c r="K43" s="74"/>
      <c r="L43" s="74"/>
      <c r="M43" s="74"/>
    </row>
    <row r="44">
      <c r="A44" s="76" t="s">
        <v>244</v>
      </c>
      <c r="B44" s="103"/>
      <c r="C44" s="74"/>
      <c r="D44" s="99" t="str">
        <f t="shared" si="1"/>
        <v>0.00</v>
      </c>
      <c r="E44" s="74"/>
      <c r="F44" s="91"/>
      <c r="G44" s="74"/>
      <c r="H44" s="74"/>
      <c r="I44" s="74"/>
      <c r="J44" s="74"/>
      <c r="K44" s="74"/>
      <c r="L44" s="74"/>
      <c r="M44" s="74"/>
    </row>
    <row r="45">
      <c r="A45" s="78" t="s">
        <v>245</v>
      </c>
      <c r="B45" s="75"/>
      <c r="C45" s="74"/>
      <c r="D45" s="99" t="str">
        <f t="shared" si="1"/>
        <v>0.00</v>
      </c>
      <c r="E45" s="74"/>
      <c r="F45" s="91"/>
      <c r="G45" s="104"/>
      <c r="H45" s="74"/>
      <c r="I45" s="74"/>
      <c r="J45" s="74"/>
      <c r="K45" s="74"/>
      <c r="L45" s="74"/>
      <c r="M45" s="74"/>
    </row>
    <row r="46">
      <c r="A46" s="78" t="s">
        <v>246</v>
      </c>
      <c r="B46" s="75"/>
      <c r="C46" s="74"/>
      <c r="D46" s="99" t="str">
        <f t="shared" si="1"/>
        <v>0.00</v>
      </c>
      <c r="E46" s="74"/>
      <c r="F46" s="91"/>
      <c r="G46" s="104"/>
      <c r="H46" s="74"/>
      <c r="I46" s="74"/>
      <c r="J46" s="74"/>
      <c r="K46" s="74"/>
      <c r="L46" s="74"/>
      <c r="M46" s="74"/>
    </row>
    <row r="47">
      <c r="A47" s="78" t="s">
        <v>247</v>
      </c>
      <c r="B47" s="75"/>
      <c r="C47" s="74"/>
      <c r="D47" s="99" t="str">
        <f t="shared" si="1"/>
        <v>0.00</v>
      </c>
      <c r="E47" s="74"/>
      <c r="F47" s="91"/>
      <c r="G47" s="104"/>
      <c r="H47" s="74"/>
      <c r="I47" s="74"/>
      <c r="J47" s="74"/>
      <c r="K47" s="74"/>
      <c r="L47" s="74"/>
      <c r="M47" s="74"/>
    </row>
    <row r="48">
      <c r="A48" s="76" t="s">
        <v>248</v>
      </c>
      <c r="B48" s="75"/>
      <c r="C48" s="74"/>
      <c r="D48" s="99" t="str">
        <f t="shared" si="1"/>
        <v>0.00</v>
      </c>
      <c r="E48" s="74"/>
      <c r="F48" s="91"/>
      <c r="G48" s="104"/>
      <c r="H48" s="74"/>
      <c r="I48" s="74"/>
      <c r="J48" s="74"/>
      <c r="K48" s="74"/>
      <c r="L48" s="74"/>
      <c r="M48" s="74"/>
    </row>
    <row r="49">
      <c r="A49" s="74" t="s">
        <v>249</v>
      </c>
      <c r="B49" s="75"/>
      <c r="C49" s="74"/>
      <c r="D49" s="99" t="str">
        <f t="shared" si="1"/>
        <v>0.00</v>
      </c>
      <c r="E49" s="74"/>
      <c r="F49" s="91"/>
      <c r="G49" s="104"/>
      <c r="H49" s="74"/>
      <c r="I49" s="74"/>
      <c r="J49" s="74"/>
      <c r="K49" s="74"/>
      <c r="L49" s="74"/>
      <c r="M49" s="74" t="s">
        <v>250</v>
      </c>
    </row>
    <row r="50">
      <c r="A50" s="107" t="s">
        <v>251</v>
      </c>
      <c r="B50" s="111"/>
      <c r="D50" s="99" t="str">
        <f t="shared" si="1"/>
        <v>0.00</v>
      </c>
      <c r="F50" s="112"/>
    </row>
    <row r="51">
      <c r="A51" s="107" t="s">
        <v>252</v>
      </c>
      <c r="B51" s="111"/>
      <c r="D51" s="99" t="str">
        <f t="shared" si="1"/>
        <v>0.00</v>
      </c>
      <c r="F51" s="112"/>
    </row>
    <row r="52">
      <c r="A52" s="107" t="s">
        <v>253</v>
      </c>
      <c r="B52" s="111"/>
      <c r="D52" s="99" t="str">
        <f t="shared" si="1"/>
        <v>0.00</v>
      </c>
      <c r="F52" s="112"/>
    </row>
    <row r="53">
      <c r="A53" s="88" t="s">
        <v>254</v>
      </c>
      <c r="B53" s="111"/>
      <c r="D53" s="99" t="str">
        <f t="shared" si="1"/>
        <v>0.00</v>
      </c>
      <c r="F53" s="112"/>
    </row>
    <row r="54">
      <c r="A54" s="107" t="s">
        <v>255</v>
      </c>
      <c r="B54" s="111"/>
      <c r="D54" s="99" t="str">
        <f t="shared" si="1"/>
        <v>0.00</v>
      </c>
      <c r="F54" s="112"/>
    </row>
    <row r="55">
      <c r="A55" s="107" t="s">
        <v>256</v>
      </c>
      <c r="B55" s="111"/>
      <c r="D55" s="99" t="str">
        <f t="shared" si="1"/>
        <v>0.00</v>
      </c>
      <c r="F55" s="112"/>
    </row>
    <row r="56">
      <c r="A56" s="107" t="s">
        <v>257</v>
      </c>
      <c r="B56" s="111"/>
      <c r="D56" s="99" t="str">
        <f t="shared" si="1"/>
        <v>0.00</v>
      </c>
      <c r="F56" s="112"/>
    </row>
    <row r="57">
      <c r="A57" s="88" t="s">
        <v>258</v>
      </c>
      <c r="B57" s="111"/>
      <c r="D57" s="99" t="str">
        <f t="shared" si="1"/>
        <v>0.00</v>
      </c>
      <c r="F57" s="112"/>
    </row>
    <row r="58">
      <c r="A58" s="78" t="s">
        <v>259</v>
      </c>
      <c r="B58" s="75"/>
      <c r="C58" s="78"/>
      <c r="D58" s="99" t="str">
        <f t="shared" si="1"/>
        <v>0.00</v>
      </c>
      <c r="E58" s="74"/>
      <c r="F58" s="91"/>
      <c r="G58" s="74"/>
      <c r="H58" s="74"/>
      <c r="I58" s="74"/>
      <c r="J58" s="74"/>
      <c r="K58" s="74"/>
      <c r="L58" s="74"/>
      <c r="M58" s="74"/>
    </row>
    <row r="59">
      <c r="A59" s="78" t="s">
        <v>260</v>
      </c>
      <c r="B59" s="75"/>
      <c r="C59" s="78"/>
      <c r="D59" s="99" t="str">
        <f t="shared" si="1"/>
        <v>0.00</v>
      </c>
      <c r="E59" s="74"/>
      <c r="F59" s="91"/>
      <c r="G59" s="74"/>
      <c r="H59" s="74"/>
      <c r="I59" s="74"/>
      <c r="J59" s="74"/>
      <c r="K59" s="74"/>
      <c r="L59" s="74"/>
      <c r="M59" s="74"/>
    </row>
    <row r="60">
      <c r="A60" s="107" t="s">
        <v>261</v>
      </c>
      <c r="B60" s="111"/>
      <c r="D60" s="99" t="str">
        <f t="shared" si="1"/>
        <v>0.00</v>
      </c>
      <c r="F60" s="112"/>
    </row>
    <row r="61">
      <c r="A61" s="88" t="s">
        <v>262</v>
      </c>
      <c r="B61" s="111"/>
      <c r="D61" s="99" t="str">
        <f t="shared" si="1"/>
        <v>0.00</v>
      </c>
      <c r="F61" s="112"/>
    </row>
    <row r="62">
      <c r="A62" s="107" t="s">
        <v>263</v>
      </c>
      <c r="B62" s="111"/>
      <c r="D62" s="99" t="str">
        <f t="shared" si="1"/>
        <v>0.00</v>
      </c>
      <c r="F62" s="112"/>
    </row>
    <row r="63">
      <c r="A63" s="107" t="s">
        <v>264</v>
      </c>
      <c r="B63" s="111"/>
      <c r="D63" s="99" t="str">
        <f t="shared" si="1"/>
        <v>0.00</v>
      </c>
      <c r="F63" s="112"/>
    </row>
    <row r="64">
      <c r="A64" s="107" t="s">
        <v>265</v>
      </c>
      <c r="B64" s="111"/>
      <c r="D64" s="99" t="str">
        <f t="shared" si="1"/>
        <v>0.00</v>
      </c>
      <c r="F64" s="112"/>
    </row>
    <row r="65">
      <c r="A65" s="107" t="s">
        <v>266</v>
      </c>
      <c r="B65" s="111"/>
      <c r="D65" s="99" t="str">
        <f t="shared" si="1"/>
        <v>0.00</v>
      </c>
      <c r="F65" s="112"/>
    </row>
    <row r="66">
      <c r="B66" s="111"/>
      <c r="D66" s="99" t="str">
        <f t="shared" si="1"/>
        <v>0.00</v>
      </c>
      <c r="F66" s="112"/>
    </row>
    <row r="67">
      <c r="B67" s="111"/>
      <c r="D67" s="99" t="str">
        <f t="shared" si="1"/>
        <v>0.00</v>
      </c>
      <c r="F67" s="112"/>
    </row>
    <row r="68">
      <c r="B68" s="111"/>
      <c r="D68" s="99" t="str">
        <f t="shared" si="1"/>
        <v>0.00</v>
      </c>
      <c r="F68" s="112"/>
    </row>
    <row r="69">
      <c r="B69" s="111"/>
      <c r="D69" s="99" t="str">
        <f t="shared" si="1"/>
        <v>0.00</v>
      </c>
      <c r="F69" s="112"/>
    </row>
    <row r="70">
      <c r="B70" s="111"/>
      <c r="D70" s="99" t="str">
        <f t="shared" si="1"/>
        <v>0.00</v>
      </c>
      <c r="F70" s="112"/>
    </row>
    <row r="71">
      <c r="B71" s="111"/>
      <c r="D71" s="99" t="str">
        <f t="shared" si="1"/>
        <v>0.00</v>
      </c>
      <c r="F71" s="112"/>
    </row>
    <row r="72">
      <c r="B72" s="111"/>
      <c r="D72" s="99" t="str">
        <f t="shared" si="1"/>
        <v>0.00</v>
      </c>
      <c r="F72" s="112"/>
    </row>
    <row r="73">
      <c r="B73" s="111"/>
      <c r="D73" s="99" t="str">
        <f t="shared" si="1"/>
        <v>0.00</v>
      </c>
      <c r="F73" s="112"/>
    </row>
    <row r="74">
      <c r="B74" s="111"/>
      <c r="D74" s="99" t="str">
        <f t="shared" si="1"/>
        <v>0.00</v>
      </c>
      <c r="F74" s="112"/>
    </row>
    <row r="75">
      <c r="B75" s="111"/>
      <c r="D75" s="99" t="str">
        <f t="shared" si="1"/>
        <v>0.00</v>
      </c>
      <c r="F75" s="112"/>
    </row>
    <row r="76">
      <c r="B76" s="111"/>
      <c r="D76" s="99" t="str">
        <f t="shared" si="1"/>
        <v>0.00</v>
      </c>
      <c r="F76" s="112"/>
    </row>
    <row r="77">
      <c r="B77" s="111"/>
      <c r="D77" s="99" t="str">
        <f t="shared" si="1"/>
        <v>0.00</v>
      </c>
      <c r="F77" s="112"/>
    </row>
    <row r="78">
      <c r="B78" s="111"/>
      <c r="D78" s="99" t="str">
        <f t="shared" si="1"/>
        <v>0.00</v>
      </c>
      <c r="F78" s="112"/>
    </row>
    <row r="79">
      <c r="B79" s="111"/>
      <c r="D79" s="99" t="str">
        <f t="shared" si="1"/>
        <v>0.00</v>
      </c>
      <c r="F79" s="112"/>
    </row>
    <row r="80">
      <c r="B80" s="111"/>
      <c r="D80" s="99" t="str">
        <f t="shared" si="1"/>
        <v>0.00</v>
      </c>
      <c r="F80" s="112"/>
    </row>
    <row r="81">
      <c r="B81" s="111"/>
      <c r="D81" s="99" t="str">
        <f t="shared" si="1"/>
        <v>0.00</v>
      </c>
      <c r="F81" s="112"/>
    </row>
    <row r="82">
      <c r="B82" s="111"/>
      <c r="D82" s="99" t="str">
        <f t="shared" si="1"/>
        <v>0.00</v>
      </c>
      <c r="F82" s="112"/>
    </row>
    <row r="83">
      <c r="B83" s="111"/>
      <c r="D83" s="99" t="str">
        <f t="shared" si="1"/>
        <v>0.00</v>
      </c>
      <c r="F83" s="112"/>
    </row>
    <row r="84">
      <c r="B84" s="111"/>
      <c r="D84" s="99" t="str">
        <f t="shared" si="1"/>
        <v>0.00</v>
      </c>
      <c r="F84" s="112"/>
    </row>
    <row r="85">
      <c r="B85" s="111"/>
      <c r="D85" s="99" t="str">
        <f t="shared" si="1"/>
        <v>0.00</v>
      </c>
      <c r="F85" s="112"/>
    </row>
    <row r="86">
      <c r="B86" s="111"/>
      <c r="D86" s="99" t="str">
        <f t="shared" si="1"/>
        <v>0.00</v>
      </c>
      <c r="F86" s="112"/>
    </row>
    <row r="87">
      <c r="B87" s="111"/>
      <c r="D87" s="99" t="str">
        <f t="shared" si="1"/>
        <v>0.00</v>
      </c>
      <c r="F87" s="112"/>
    </row>
    <row r="88">
      <c r="B88" s="111"/>
      <c r="D88" s="99" t="str">
        <f t="shared" si="1"/>
        <v>0.00</v>
      </c>
      <c r="F88" s="112"/>
    </row>
    <row r="89">
      <c r="B89" s="111"/>
      <c r="D89" s="99" t="str">
        <f t="shared" si="1"/>
        <v>0.00</v>
      </c>
      <c r="F89" s="112"/>
    </row>
    <row r="90">
      <c r="B90" s="111"/>
      <c r="D90" s="99" t="str">
        <f t="shared" si="1"/>
        <v>0.00</v>
      </c>
      <c r="F90" s="112"/>
    </row>
    <row r="91">
      <c r="B91" s="111"/>
      <c r="D91" s="99" t="str">
        <f t="shared" si="1"/>
        <v>0.00</v>
      </c>
      <c r="F91" s="112"/>
    </row>
    <row r="92">
      <c r="B92" s="111"/>
      <c r="D92" s="99" t="str">
        <f t="shared" si="1"/>
        <v>0.00</v>
      </c>
      <c r="F92" s="112"/>
    </row>
    <row r="93">
      <c r="B93" s="111"/>
      <c r="D93" s="99" t="str">
        <f t="shared" si="1"/>
        <v>0.00</v>
      </c>
      <c r="F93" s="112"/>
    </row>
    <row r="94">
      <c r="B94" s="111"/>
      <c r="D94" s="99" t="str">
        <f t="shared" si="1"/>
        <v>0.00</v>
      </c>
      <c r="F94" s="112"/>
    </row>
    <row r="95">
      <c r="B95" s="111"/>
      <c r="D95" s="99" t="str">
        <f t="shared" si="1"/>
        <v>0.00</v>
      </c>
      <c r="F95" s="112"/>
    </row>
    <row r="96">
      <c r="B96" s="111"/>
      <c r="D96" s="99" t="str">
        <f t="shared" si="1"/>
        <v>0.00</v>
      </c>
      <c r="F96" s="112"/>
    </row>
    <row r="97">
      <c r="B97" s="111"/>
      <c r="D97" s="99" t="str">
        <f t="shared" si="1"/>
        <v>0.00</v>
      </c>
      <c r="F97" s="112"/>
    </row>
    <row r="98">
      <c r="B98" s="111"/>
      <c r="D98" s="99" t="str">
        <f t="shared" si="1"/>
        <v>0.00</v>
      </c>
      <c r="F98" s="112"/>
    </row>
    <row r="99">
      <c r="B99" s="111"/>
      <c r="D99" s="99" t="str">
        <f t="shared" si="1"/>
        <v>0.00</v>
      </c>
      <c r="F99" s="112"/>
    </row>
    <row r="100">
      <c r="B100" s="111"/>
      <c r="D100" s="99" t="str">
        <f t="shared" si="1"/>
        <v>0.00</v>
      </c>
      <c r="F100" s="112"/>
    </row>
    <row r="101">
      <c r="B101" s="111"/>
      <c r="D101" s="99" t="str">
        <f t="shared" si="1"/>
        <v>0.00</v>
      </c>
      <c r="F101" s="112"/>
    </row>
    <row r="102">
      <c r="B102" s="111"/>
      <c r="D102" s="99" t="str">
        <f t="shared" si="1"/>
        <v>0.00</v>
      </c>
      <c r="F102" s="112"/>
    </row>
    <row r="103">
      <c r="B103" s="111"/>
      <c r="D103" s="99" t="str">
        <f t="shared" si="1"/>
        <v>0.00</v>
      </c>
      <c r="F103" s="112"/>
    </row>
    <row r="104">
      <c r="B104" s="111"/>
      <c r="D104" s="99"/>
      <c r="F104" s="112"/>
    </row>
    <row r="105">
      <c r="B105" s="111"/>
      <c r="D105" s="99"/>
      <c r="F105" s="112"/>
    </row>
    <row r="106">
      <c r="B106" s="111"/>
      <c r="D106" s="99"/>
      <c r="F106" s="112"/>
    </row>
    <row r="107">
      <c r="B107" s="111"/>
      <c r="D107" s="99"/>
      <c r="F107" s="112"/>
    </row>
    <row r="108">
      <c r="B108" s="111"/>
      <c r="D108" s="99"/>
      <c r="F108" s="112"/>
    </row>
    <row r="109">
      <c r="B109" s="111"/>
      <c r="D109" s="99"/>
      <c r="F109" s="112"/>
    </row>
    <row r="110">
      <c r="B110" s="111"/>
      <c r="D110" s="99"/>
      <c r="F110" s="112"/>
    </row>
    <row r="111">
      <c r="B111" s="111"/>
      <c r="D111" s="99"/>
      <c r="F111" s="112"/>
    </row>
    <row r="112">
      <c r="B112" s="111"/>
      <c r="D112" s="99"/>
      <c r="F112" s="112"/>
    </row>
    <row r="113">
      <c r="B113" s="111"/>
      <c r="D113" s="99"/>
      <c r="F113" s="112"/>
    </row>
    <row r="114">
      <c r="B114" s="111"/>
      <c r="D114" s="99"/>
      <c r="F114" s="112"/>
    </row>
    <row r="115">
      <c r="B115" s="111"/>
      <c r="D115" s="99"/>
      <c r="F115" s="112"/>
    </row>
    <row r="116">
      <c r="B116" s="111"/>
      <c r="D116" s="99"/>
      <c r="F116" s="112"/>
    </row>
    <row r="117">
      <c r="B117" s="111"/>
      <c r="D117" s="99"/>
      <c r="F117" s="112"/>
    </row>
    <row r="118">
      <c r="B118" s="111"/>
      <c r="D118" s="99"/>
      <c r="F118" s="112"/>
    </row>
    <row r="119">
      <c r="B119" s="111"/>
      <c r="D119" s="99"/>
      <c r="F119" s="112"/>
    </row>
    <row r="120">
      <c r="B120" s="111"/>
      <c r="D120" s="99"/>
      <c r="F120" s="112"/>
    </row>
    <row r="121">
      <c r="B121" s="111"/>
      <c r="D121" s="99"/>
      <c r="F121" s="112"/>
    </row>
    <row r="122">
      <c r="B122" s="111"/>
      <c r="D122" s="99"/>
      <c r="F122" s="112"/>
    </row>
    <row r="123">
      <c r="B123" s="111"/>
      <c r="D123" s="99"/>
      <c r="F123" s="112"/>
    </row>
    <row r="124">
      <c r="B124" s="111"/>
      <c r="D124" s="99"/>
      <c r="F124" s="112"/>
    </row>
    <row r="125">
      <c r="B125" s="111"/>
      <c r="D125" s="99"/>
      <c r="F125" s="112"/>
    </row>
    <row r="126">
      <c r="B126" s="111"/>
      <c r="D126" s="99"/>
      <c r="F126" s="112"/>
    </row>
    <row r="127">
      <c r="B127" s="111"/>
      <c r="D127" s="99"/>
      <c r="F127" s="112"/>
    </row>
    <row r="128">
      <c r="B128" s="111"/>
      <c r="D128" s="99"/>
      <c r="F128" s="112"/>
    </row>
    <row r="129">
      <c r="B129" s="111"/>
      <c r="D129" s="99"/>
      <c r="F129" s="112"/>
    </row>
    <row r="130">
      <c r="B130" s="111"/>
      <c r="D130" s="99"/>
      <c r="F130" s="112"/>
    </row>
    <row r="131">
      <c r="B131" s="111"/>
      <c r="D131" s="99"/>
      <c r="F131" s="112"/>
    </row>
    <row r="132">
      <c r="B132" s="111"/>
      <c r="D132" s="99"/>
      <c r="F132" s="112"/>
    </row>
    <row r="133">
      <c r="B133" s="111"/>
      <c r="D133" s="99"/>
      <c r="F133" s="112"/>
    </row>
    <row r="134">
      <c r="B134" s="111"/>
      <c r="D134" s="99"/>
      <c r="F134" s="112"/>
    </row>
    <row r="135">
      <c r="B135" s="111"/>
      <c r="D135" s="99"/>
      <c r="F135" s="112"/>
    </row>
    <row r="136">
      <c r="B136" s="111"/>
      <c r="D136" s="99"/>
      <c r="F136" s="112"/>
    </row>
    <row r="137">
      <c r="B137" s="111"/>
      <c r="D137" s="99"/>
      <c r="F137" s="112"/>
    </row>
    <row r="138">
      <c r="B138" s="111"/>
      <c r="D138" s="99"/>
      <c r="F138" s="112"/>
    </row>
    <row r="139">
      <c r="B139" s="111"/>
      <c r="D139" s="99"/>
      <c r="F139" s="112"/>
    </row>
    <row r="140">
      <c r="B140" s="111"/>
      <c r="D140" s="99"/>
      <c r="F140" s="112"/>
    </row>
    <row r="141">
      <c r="B141" s="111"/>
      <c r="D141" s="99"/>
      <c r="F141" s="112"/>
    </row>
    <row r="142">
      <c r="B142" s="111"/>
      <c r="D142" s="99"/>
      <c r="F142" s="112"/>
    </row>
    <row r="143">
      <c r="B143" s="111"/>
      <c r="D143" s="99"/>
      <c r="F143" s="112"/>
    </row>
    <row r="144">
      <c r="B144" s="111"/>
      <c r="D144" s="99"/>
      <c r="F144" s="112"/>
    </row>
    <row r="145">
      <c r="B145" s="111"/>
      <c r="D145" s="99"/>
      <c r="F145" s="112"/>
    </row>
    <row r="146">
      <c r="B146" s="111"/>
      <c r="D146" s="99"/>
      <c r="F146" s="112"/>
    </row>
    <row r="147">
      <c r="B147" s="111"/>
      <c r="D147" s="99"/>
      <c r="F147" s="112"/>
    </row>
    <row r="148">
      <c r="B148" s="111"/>
      <c r="D148" s="99"/>
      <c r="F148" s="112"/>
    </row>
    <row r="149">
      <c r="B149" s="111"/>
      <c r="D149" s="99"/>
      <c r="F149" s="112"/>
    </row>
    <row r="150">
      <c r="B150" s="111"/>
      <c r="D150" s="99"/>
      <c r="F150" s="112"/>
    </row>
    <row r="151">
      <c r="B151" s="111"/>
      <c r="D151" s="99"/>
      <c r="F151" s="112"/>
    </row>
    <row r="152">
      <c r="B152" s="111"/>
      <c r="D152" s="99"/>
      <c r="F152" s="112"/>
    </row>
    <row r="153">
      <c r="B153" s="111"/>
      <c r="D153" s="99"/>
      <c r="F153" s="112"/>
    </row>
    <row r="154">
      <c r="B154" s="111"/>
      <c r="D154" s="99"/>
      <c r="F154" s="112"/>
    </row>
    <row r="155">
      <c r="B155" s="111"/>
      <c r="D155" s="99"/>
      <c r="F155" s="112"/>
    </row>
    <row r="156">
      <c r="B156" s="111"/>
      <c r="D156" s="99"/>
      <c r="F156" s="112"/>
    </row>
    <row r="157">
      <c r="B157" s="111"/>
      <c r="D157" s="99"/>
      <c r="F157" s="112"/>
    </row>
    <row r="158">
      <c r="B158" s="111"/>
      <c r="D158" s="99"/>
      <c r="F158" s="112"/>
    </row>
    <row r="159">
      <c r="B159" s="111"/>
      <c r="D159" s="99"/>
      <c r="F159" s="112"/>
    </row>
    <row r="160">
      <c r="B160" s="111"/>
      <c r="D160" s="99"/>
      <c r="F160" s="112"/>
    </row>
    <row r="161">
      <c r="B161" s="111"/>
      <c r="D161" s="99"/>
      <c r="F161" s="112"/>
    </row>
    <row r="162">
      <c r="B162" s="111"/>
      <c r="D162" s="99"/>
      <c r="F162" s="112"/>
    </row>
    <row r="163">
      <c r="B163" s="111"/>
      <c r="D163" s="99"/>
      <c r="F163" s="112"/>
    </row>
    <row r="164">
      <c r="B164" s="111"/>
      <c r="D164" s="99"/>
      <c r="F164" s="112"/>
    </row>
    <row r="165">
      <c r="B165" s="111"/>
      <c r="D165" s="99"/>
      <c r="F165" s="112"/>
    </row>
    <row r="166">
      <c r="B166" s="111"/>
      <c r="D166" s="99"/>
      <c r="F166" s="112"/>
    </row>
    <row r="167">
      <c r="B167" s="111"/>
      <c r="D167" s="99"/>
      <c r="F167" s="112"/>
    </row>
    <row r="168">
      <c r="B168" s="111"/>
      <c r="D168" s="99"/>
      <c r="F168" s="112"/>
    </row>
    <row r="169">
      <c r="B169" s="111"/>
      <c r="D169" s="99"/>
      <c r="F169" s="112"/>
    </row>
    <row r="170">
      <c r="B170" s="111"/>
      <c r="D170" s="99"/>
      <c r="F170" s="112"/>
    </row>
    <row r="171">
      <c r="B171" s="111"/>
      <c r="D171" s="99"/>
      <c r="F171" s="112"/>
    </row>
    <row r="172">
      <c r="B172" s="111"/>
      <c r="D172" s="99"/>
      <c r="F172" s="112"/>
    </row>
    <row r="173">
      <c r="B173" s="111"/>
      <c r="D173" s="99"/>
      <c r="F173" s="112"/>
    </row>
    <row r="174">
      <c r="B174" s="111"/>
      <c r="D174" s="99"/>
      <c r="F174" s="112"/>
    </row>
    <row r="175">
      <c r="B175" s="111"/>
      <c r="D175" s="99"/>
      <c r="F175" s="112"/>
    </row>
    <row r="176">
      <c r="B176" s="111"/>
      <c r="D176" s="99"/>
      <c r="F176" s="112"/>
    </row>
    <row r="177">
      <c r="B177" s="111"/>
      <c r="D177" s="99"/>
      <c r="F177" s="112"/>
    </row>
    <row r="178">
      <c r="B178" s="111"/>
      <c r="D178" s="99"/>
      <c r="F178" s="112"/>
    </row>
    <row r="179">
      <c r="B179" s="111"/>
      <c r="D179" s="99"/>
      <c r="F179" s="112"/>
    </row>
    <row r="180">
      <c r="B180" s="111"/>
      <c r="D180" s="99"/>
      <c r="F180" s="112"/>
    </row>
    <row r="181">
      <c r="B181" s="111"/>
      <c r="D181" s="99"/>
      <c r="F181" s="112"/>
    </row>
    <row r="182">
      <c r="B182" s="111"/>
      <c r="D182" s="99"/>
      <c r="F182" s="112"/>
    </row>
    <row r="183">
      <c r="B183" s="111"/>
      <c r="D183" s="99"/>
      <c r="F183" s="112"/>
    </row>
    <row r="184">
      <c r="B184" s="111"/>
      <c r="D184" s="99"/>
      <c r="F184" s="112"/>
    </row>
    <row r="185">
      <c r="B185" s="111"/>
      <c r="D185" s="99"/>
      <c r="F185" s="112"/>
    </row>
    <row r="186">
      <c r="B186" s="111"/>
      <c r="D186" s="99"/>
      <c r="F186" s="112"/>
    </row>
    <row r="187">
      <c r="B187" s="111"/>
      <c r="D187" s="99"/>
      <c r="F187" s="112"/>
    </row>
    <row r="188">
      <c r="B188" s="111"/>
      <c r="D188" s="99"/>
      <c r="F188" s="112"/>
    </row>
    <row r="189">
      <c r="B189" s="111"/>
      <c r="D189" s="99"/>
      <c r="F189" s="112"/>
    </row>
    <row r="190">
      <c r="B190" s="111"/>
      <c r="D190" s="99"/>
      <c r="F190" s="112"/>
    </row>
    <row r="191">
      <c r="B191" s="111"/>
      <c r="D191" s="99"/>
      <c r="F191" s="112"/>
    </row>
    <row r="192">
      <c r="B192" s="111"/>
      <c r="D192" s="99"/>
      <c r="F192" s="112"/>
    </row>
    <row r="193">
      <c r="B193" s="111"/>
      <c r="D193" s="99"/>
      <c r="F193" s="112"/>
    </row>
    <row r="194">
      <c r="B194" s="111"/>
      <c r="D194" s="99"/>
      <c r="F194" s="112"/>
    </row>
    <row r="195">
      <c r="B195" s="111"/>
      <c r="D195" s="99"/>
      <c r="F195" s="112"/>
    </row>
    <row r="196">
      <c r="B196" s="111"/>
      <c r="D196" s="99"/>
      <c r="F196" s="112"/>
    </row>
    <row r="197">
      <c r="B197" s="111"/>
      <c r="D197" s="99"/>
      <c r="F197" s="112"/>
    </row>
    <row r="198">
      <c r="B198" s="111"/>
      <c r="D198" s="99"/>
      <c r="F198" s="112"/>
    </row>
    <row r="199">
      <c r="B199" s="111"/>
      <c r="D199" s="99"/>
      <c r="F199" s="112"/>
    </row>
    <row r="200">
      <c r="B200" s="111"/>
      <c r="D200" s="99"/>
      <c r="F200" s="112"/>
    </row>
    <row r="201">
      <c r="B201" s="111"/>
      <c r="D201" s="99"/>
      <c r="F201" s="112"/>
    </row>
    <row r="202">
      <c r="B202" s="111"/>
      <c r="D202" s="99"/>
      <c r="F202" s="112"/>
    </row>
    <row r="203">
      <c r="B203" s="111"/>
      <c r="D203" s="99"/>
      <c r="F203" s="112"/>
    </row>
    <row r="204">
      <c r="B204" s="111"/>
      <c r="D204" s="99"/>
      <c r="F204" s="112"/>
    </row>
    <row r="205">
      <c r="B205" s="111"/>
      <c r="D205" s="99"/>
      <c r="F205" s="112"/>
    </row>
    <row r="206">
      <c r="B206" s="111"/>
      <c r="D206" s="99"/>
      <c r="F206" s="112"/>
    </row>
    <row r="207">
      <c r="B207" s="111"/>
      <c r="D207" s="99"/>
      <c r="F207" s="112"/>
    </row>
    <row r="208">
      <c r="B208" s="111"/>
      <c r="D208" s="99"/>
      <c r="F208" s="112"/>
    </row>
    <row r="209">
      <c r="B209" s="111"/>
      <c r="D209" s="99"/>
      <c r="F209" s="112"/>
    </row>
    <row r="210">
      <c r="B210" s="111"/>
      <c r="D210" s="99"/>
      <c r="F210" s="112"/>
    </row>
    <row r="211">
      <c r="B211" s="111"/>
      <c r="D211" s="99"/>
      <c r="F211" s="112"/>
    </row>
    <row r="212">
      <c r="B212" s="111"/>
      <c r="D212" s="99"/>
      <c r="F212" s="112"/>
    </row>
    <row r="213">
      <c r="B213" s="111"/>
      <c r="D213" s="99"/>
      <c r="F213" s="112"/>
    </row>
    <row r="214">
      <c r="B214" s="111"/>
      <c r="D214" s="99"/>
      <c r="F214" s="112"/>
    </row>
    <row r="215">
      <c r="B215" s="111"/>
      <c r="D215" s="99"/>
      <c r="F215" s="112"/>
    </row>
    <row r="216">
      <c r="B216" s="111"/>
      <c r="D216" s="99"/>
      <c r="F216" s="112"/>
    </row>
    <row r="217">
      <c r="B217" s="111"/>
      <c r="D217" s="99"/>
      <c r="F217" s="112"/>
    </row>
    <row r="218">
      <c r="B218" s="111"/>
      <c r="D218" s="99"/>
      <c r="F218" s="112"/>
    </row>
    <row r="219">
      <c r="B219" s="111"/>
      <c r="D219" s="99"/>
      <c r="F219" s="112"/>
    </row>
    <row r="220">
      <c r="B220" s="111"/>
      <c r="D220" s="99"/>
      <c r="F220" s="112"/>
    </row>
    <row r="221">
      <c r="B221" s="111"/>
      <c r="D221" s="99"/>
      <c r="F221" s="112"/>
    </row>
    <row r="222">
      <c r="B222" s="111"/>
      <c r="D222" s="99"/>
      <c r="F222" s="112"/>
    </row>
    <row r="223">
      <c r="B223" s="111"/>
      <c r="D223" s="99"/>
      <c r="F223" s="112"/>
    </row>
    <row r="224">
      <c r="B224" s="111"/>
      <c r="D224" s="99"/>
      <c r="F224" s="112"/>
    </row>
    <row r="225">
      <c r="B225" s="111"/>
      <c r="D225" s="99"/>
      <c r="F225" s="112"/>
    </row>
    <row r="226">
      <c r="B226" s="111"/>
      <c r="D226" s="99"/>
      <c r="F226" s="112"/>
    </row>
    <row r="227">
      <c r="B227" s="111"/>
      <c r="D227" s="99"/>
      <c r="F227" s="112"/>
    </row>
    <row r="228">
      <c r="B228" s="111"/>
      <c r="D228" s="99"/>
      <c r="F228" s="112"/>
    </row>
    <row r="229">
      <c r="B229" s="111"/>
      <c r="D229" s="99"/>
      <c r="F229" s="112"/>
    </row>
    <row r="230">
      <c r="B230" s="111"/>
      <c r="D230" s="99"/>
      <c r="F230" s="112"/>
    </row>
    <row r="231">
      <c r="B231" s="111"/>
      <c r="D231" s="99"/>
      <c r="F231" s="112"/>
    </row>
    <row r="232">
      <c r="B232" s="111"/>
      <c r="D232" s="99"/>
      <c r="F232" s="112"/>
    </row>
    <row r="233">
      <c r="B233" s="111"/>
      <c r="D233" s="99"/>
      <c r="F233" s="112"/>
    </row>
    <row r="234">
      <c r="B234" s="111"/>
      <c r="D234" s="99"/>
      <c r="F234" s="112"/>
    </row>
    <row r="235">
      <c r="B235" s="111"/>
      <c r="D235" s="99"/>
      <c r="F235" s="112"/>
    </row>
    <row r="236">
      <c r="B236" s="111"/>
      <c r="D236" s="99"/>
      <c r="F236" s="112"/>
    </row>
    <row r="237">
      <c r="B237" s="111"/>
      <c r="D237" s="99"/>
      <c r="F237" s="112"/>
    </row>
    <row r="238">
      <c r="B238" s="111"/>
      <c r="D238" s="99"/>
      <c r="F238" s="112"/>
    </row>
    <row r="239">
      <c r="B239" s="111"/>
      <c r="D239" s="99"/>
      <c r="F239" s="112"/>
    </row>
    <row r="240">
      <c r="B240" s="111"/>
      <c r="D240" s="99"/>
      <c r="F240" s="112"/>
    </row>
    <row r="241">
      <c r="B241" s="111"/>
      <c r="D241" s="99"/>
      <c r="F241" s="112"/>
    </row>
    <row r="242">
      <c r="B242" s="111"/>
      <c r="D242" s="99"/>
      <c r="F242" s="112"/>
    </row>
    <row r="243">
      <c r="B243" s="111"/>
      <c r="D243" s="99"/>
      <c r="F243" s="112"/>
    </row>
    <row r="244">
      <c r="B244" s="111"/>
      <c r="D244" s="99"/>
      <c r="F244" s="112"/>
    </row>
    <row r="245">
      <c r="B245" s="111"/>
      <c r="D245" s="99"/>
      <c r="F245" s="112"/>
    </row>
    <row r="246">
      <c r="B246" s="111"/>
      <c r="D246" s="99"/>
      <c r="F246" s="112"/>
    </row>
    <row r="247">
      <c r="B247" s="111"/>
      <c r="D247" s="99"/>
      <c r="F247" s="112"/>
    </row>
    <row r="248">
      <c r="B248" s="111"/>
      <c r="D248" s="99"/>
      <c r="F248" s="112"/>
    </row>
    <row r="249">
      <c r="B249" s="111"/>
      <c r="D249" s="99"/>
      <c r="F249" s="112"/>
    </row>
    <row r="250">
      <c r="B250" s="111"/>
      <c r="D250" s="99"/>
      <c r="F250" s="112"/>
    </row>
    <row r="251">
      <c r="B251" s="111"/>
      <c r="D251" s="99"/>
      <c r="F251" s="112"/>
    </row>
    <row r="252">
      <c r="B252" s="111"/>
      <c r="D252" s="99"/>
      <c r="F252" s="112"/>
    </row>
    <row r="253">
      <c r="B253" s="111"/>
      <c r="D253" s="99"/>
      <c r="F253" s="112"/>
    </row>
    <row r="254">
      <c r="B254" s="111"/>
      <c r="D254" s="99"/>
      <c r="F254" s="112"/>
    </row>
    <row r="255">
      <c r="B255" s="111"/>
      <c r="D255" s="99"/>
      <c r="F255" s="112"/>
    </row>
    <row r="256">
      <c r="B256" s="111"/>
      <c r="D256" s="99"/>
      <c r="F256" s="112"/>
    </row>
    <row r="257">
      <c r="B257" s="111"/>
      <c r="D257" s="99"/>
      <c r="F257" s="112"/>
    </row>
    <row r="258">
      <c r="B258" s="111"/>
      <c r="D258" s="99"/>
      <c r="F258" s="112"/>
    </row>
    <row r="259">
      <c r="B259" s="111"/>
      <c r="D259" s="99"/>
      <c r="F259" s="112"/>
    </row>
    <row r="260">
      <c r="B260" s="111"/>
      <c r="D260" s="99"/>
      <c r="F260" s="112"/>
    </row>
    <row r="261">
      <c r="B261" s="111"/>
      <c r="D261" s="99"/>
      <c r="F261" s="112"/>
    </row>
    <row r="262">
      <c r="B262" s="111"/>
      <c r="D262" s="99"/>
      <c r="F262" s="112"/>
    </row>
    <row r="263">
      <c r="B263" s="111"/>
      <c r="D263" s="99"/>
      <c r="F263" s="112"/>
    </row>
    <row r="264">
      <c r="B264" s="111"/>
      <c r="D264" s="99"/>
      <c r="F264" s="112"/>
    </row>
    <row r="265">
      <c r="B265" s="111"/>
      <c r="D265" s="99"/>
      <c r="F265" s="112"/>
    </row>
    <row r="266">
      <c r="B266" s="111"/>
      <c r="D266" s="99"/>
      <c r="F266" s="112"/>
    </row>
    <row r="267">
      <c r="B267" s="111"/>
      <c r="D267" s="99"/>
      <c r="F267" s="112"/>
    </row>
    <row r="268">
      <c r="B268" s="111"/>
      <c r="D268" s="99"/>
      <c r="F268" s="112"/>
    </row>
    <row r="269">
      <c r="B269" s="111"/>
      <c r="D269" s="99"/>
      <c r="F269" s="112"/>
    </row>
    <row r="270">
      <c r="B270" s="111"/>
      <c r="D270" s="99"/>
      <c r="F270" s="112"/>
    </row>
    <row r="271">
      <c r="B271" s="111"/>
      <c r="D271" s="99"/>
      <c r="F271" s="112"/>
    </row>
    <row r="272">
      <c r="B272" s="111"/>
      <c r="D272" s="99"/>
      <c r="F272" s="112"/>
    </row>
    <row r="273">
      <c r="B273" s="111"/>
      <c r="D273" s="99"/>
      <c r="F273" s="112"/>
    </row>
    <row r="274">
      <c r="B274" s="111"/>
      <c r="D274" s="99"/>
      <c r="F274" s="112"/>
    </row>
    <row r="275">
      <c r="B275" s="111"/>
      <c r="D275" s="99"/>
      <c r="F275" s="112"/>
    </row>
    <row r="276">
      <c r="B276" s="111"/>
      <c r="D276" s="99"/>
      <c r="F276" s="112"/>
    </row>
    <row r="277">
      <c r="B277" s="111"/>
      <c r="D277" s="99"/>
      <c r="F277" s="112"/>
    </row>
    <row r="278">
      <c r="B278" s="111"/>
      <c r="D278" s="99"/>
      <c r="F278" s="112"/>
    </row>
    <row r="279">
      <c r="B279" s="111"/>
      <c r="D279" s="99"/>
      <c r="F279" s="112"/>
    </row>
    <row r="280">
      <c r="B280" s="111"/>
      <c r="D280" s="99"/>
      <c r="F280" s="112"/>
    </row>
    <row r="281">
      <c r="B281" s="111"/>
      <c r="D281" s="99"/>
      <c r="F281" s="112"/>
    </row>
    <row r="282">
      <c r="B282" s="111"/>
      <c r="D282" s="99"/>
      <c r="F282" s="112"/>
    </row>
    <row r="283">
      <c r="B283" s="111"/>
      <c r="D283" s="99"/>
      <c r="F283" s="112"/>
    </row>
    <row r="284">
      <c r="B284" s="111"/>
      <c r="D284" s="99"/>
      <c r="F284" s="112"/>
    </row>
    <row r="285">
      <c r="B285" s="111"/>
      <c r="D285" s="99"/>
      <c r="F285" s="112"/>
    </row>
    <row r="286">
      <c r="B286" s="111"/>
      <c r="D286" s="99"/>
      <c r="F286" s="112"/>
    </row>
    <row r="287">
      <c r="B287" s="111"/>
      <c r="D287" s="99"/>
      <c r="F287" s="112"/>
    </row>
    <row r="288">
      <c r="B288" s="111"/>
      <c r="D288" s="99"/>
      <c r="F288" s="112"/>
    </row>
    <row r="289">
      <c r="B289" s="111"/>
      <c r="D289" s="99"/>
      <c r="F289" s="112"/>
    </row>
    <row r="290">
      <c r="B290" s="111"/>
      <c r="D290" s="99"/>
      <c r="F290" s="112"/>
    </row>
    <row r="291">
      <c r="B291" s="111"/>
      <c r="D291" s="99"/>
      <c r="F291" s="112"/>
    </row>
    <row r="292">
      <c r="B292" s="111"/>
      <c r="D292" s="99"/>
      <c r="F292" s="112"/>
    </row>
    <row r="293">
      <c r="B293" s="111"/>
      <c r="D293" s="99"/>
      <c r="F293" s="112"/>
    </row>
    <row r="294">
      <c r="B294" s="111"/>
      <c r="D294" s="99"/>
      <c r="F294" s="112"/>
    </row>
    <row r="295">
      <c r="B295" s="111"/>
      <c r="D295" s="99"/>
      <c r="F295" s="112"/>
    </row>
    <row r="296">
      <c r="B296" s="111"/>
      <c r="D296" s="99"/>
      <c r="F296" s="112"/>
    </row>
    <row r="297">
      <c r="B297" s="111"/>
      <c r="D297" s="99"/>
      <c r="F297" s="112"/>
    </row>
    <row r="298">
      <c r="B298" s="111"/>
      <c r="D298" s="99"/>
      <c r="F298" s="112"/>
    </row>
    <row r="299">
      <c r="B299" s="111"/>
      <c r="D299" s="99"/>
      <c r="F299" s="112"/>
    </row>
    <row r="300">
      <c r="B300" s="111"/>
      <c r="D300" s="99"/>
      <c r="F300" s="112"/>
    </row>
    <row r="301">
      <c r="B301" s="111"/>
      <c r="D301" s="99"/>
      <c r="F301" s="112"/>
    </row>
    <row r="302">
      <c r="B302" s="111"/>
      <c r="D302" s="99"/>
      <c r="F302" s="112"/>
    </row>
    <row r="303">
      <c r="B303" s="111"/>
      <c r="D303" s="99"/>
      <c r="F303" s="112"/>
    </row>
    <row r="304">
      <c r="B304" s="111"/>
      <c r="D304" s="99"/>
      <c r="F304" s="112"/>
    </row>
    <row r="305">
      <c r="B305" s="111"/>
      <c r="D305" s="99"/>
      <c r="F305" s="112"/>
    </row>
    <row r="306">
      <c r="B306" s="111"/>
      <c r="D306" s="99"/>
      <c r="F306" s="112"/>
    </row>
    <row r="307">
      <c r="B307" s="111"/>
      <c r="D307" s="99"/>
      <c r="F307" s="112"/>
    </row>
    <row r="308">
      <c r="B308" s="111"/>
      <c r="D308" s="99"/>
      <c r="F308" s="112"/>
    </row>
    <row r="309">
      <c r="B309" s="111"/>
      <c r="D309" s="99"/>
      <c r="F309" s="112"/>
    </row>
    <row r="310">
      <c r="B310" s="111"/>
      <c r="D310" s="99"/>
      <c r="F310" s="112"/>
    </row>
    <row r="311">
      <c r="B311" s="111"/>
      <c r="D311" s="99"/>
      <c r="F311" s="112"/>
    </row>
    <row r="312">
      <c r="B312" s="111"/>
      <c r="D312" s="99"/>
      <c r="F312" s="112"/>
    </row>
    <row r="313">
      <c r="B313" s="111"/>
      <c r="D313" s="99"/>
      <c r="F313" s="112"/>
    </row>
    <row r="314">
      <c r="B314" s="111"/>
      <c r="D314" s="99"/>
      <c r="F314" s="112"/>
    </row>
    <row r="315">
      <c r="B315" s="111"/>
      <c r="D315" s="99"/>
      <c r="F315" s="112"/>
    </row>
    <row r="316">
      <c r="B316" s="111"/>
      <c r="D316" s="99"/>
      <c r="F316" s="112"/>
    </row>
    <row r="317">
      <c r="B317" s="111"/>
      <c r="D317" s="99"/>
      <c r="F317" s="112"/>
    </row>
    <row r="318">
      <c r="B318" s="111"/>
      <c r="D318" s="99"/>
      <c r="F318" s="112"/>
    </row>
    <row r="319">
      <c r="B319" s="111"/>
      <c r="D319" s="99"/>
      <c r="F319" s="112"/>
    </row>
    <row r="320">
      <c r="B320" s="111"/>
      <c r="D320" s="99"/>
      <c r="F320" s="112"/>
    </row>
    <row r="321">
      <c r="B321" s="111"/>
      <c r="D321" s="99"/>
      <c r="F321" s="112"/>
    </row>
    <row r="322">
      <c r="B322" s="111"/>
      <c r="D322" s="99"/>
      <c r="F322" s="112"/>
    </row>
    <row r="323">
      <c r="B323" s="111"/>
      <c r="D323" s="99"/>
      <c r="F323" s="112"/>
    </row>
    <row r="324">
      <c r="B324" s="111"/>
      <c r="D324" s="99"/>
      <c r="F324" s="112"/>
    </row>
    <row r="325">
      <c r="B325" s="111"/>
      <c r="D325" s="99"/>
      <c r="F325" s="112"/>
    </row>
    <row r="326">
      <c r="B326" s="111"/>
      <c r="D326" s="99"/>
      <c r="F326" s="112"/>
    </row>
    <row r="327">
      <c r="B327" s="111"/>
      <c r="D327" s="99"/>
      <c r="F327" s="112"/>
    </row>
    <row r="328">
      <c r="B328" s="111"/>
      <c r="D328" s="99"/>
      <c r="F328" s="112"/>
    </row>
    <row r="329">
      <c r="B329" s="111"/>
      <c r="D329" s="99"/>
      <c r="F329" s="112"/>
    </row>
    <row r="330">
      <c r="B330" s="111"/>
      <c r="D330" s="99"/>
      <c r="F330" s="112"/>
    </row>
    <row r="331">
      <c r="B331" s="111"/>
      <c r="D331" s="99"/>
      <c r="F331" s="112"/>
    </row>
    <row r="332">
      <c r="B332" s="111"/>
      <c r="D332" s="99"/>
      <c r="F332" s="112"/>
    </row>
    <row r="333">
      <c r="B333" s="111"/>
      <c r="D333" s="99"/>
      <c r="F333" s="112"/>
    </row>
    <row r="334">
      <c r="B334" s="111"/>
      <c r="D334" s="99"/>
      <c r="F334" s="112"/>
    </row>
    <row r="335">
      <c r="B335" s="111"/>
      <c r="D335" s="99"/>
      <c r="F335" s="112"/>
    </row>
    <row r="336">
      <c r="B336" s="111"/>
      <c r="D336" s="99"/>
      <c r="F336" s="112"/>
    </row>
    <row r="337">
      <c r="B337" s="111"/>
      <c r="D337" s="99"/>
      <c r="F337" s="112"/>
    </row>
    <row r="338">
      <c r="B338" s="111"/>
      <c r="D338" s="99"/>
      <c r="F338" s="112"/>
    </row>
    <row r="339">
      <c r="B339" s="111"/>
      <c r="D339" s="99"/>
      <c r="F339" s="112"/>
    </row>
    <row r="340">
      <c r="B340" s="111"/>
      <c r="D340" s="99"/>
      <c r="F340" s="112"/>
    </row>
    <row r="341">
      <c r="B341" s="111"/>
      <c r="D341" s="99"/>
      <c r="F341" s="112"/>
    </row>
    <row r="342">
      <c r="B342" s="111"/>
      <c r="D342" s="99"/>
      <c r="F342" s="112"/>
    </row>
    <row r="343">
      <c r="B343" s="111"/>
      <c r="D343" s="99"/>
      <c r="F343" s="112"/>
    </row>
    <row r="344">
      <c r="B344" s="111"/>
      <c r="D344" s="99"/>
      <c r="F344" s="112"/>
    </row>
    <row r="345">
      <c r="B345" s="111"/>
      <c r="D345" s="99"/>
      <c r="F345" s="112"/>
    </row>
    <row r="346">
      <c r="B346" s="111"/>
      <c r="D346" s="99"/>
      <c r="F346" s="112"/>
    </row>
    <row r="347">
      <c r="B347" s="111"/>
      <c r="D347" s="99"/>
      <c r="F347" s="112"/>
    </row>
    <row r="348">
      <c r="B348" s="111"/>
      <c r="D348" s="99"/>
      <c r="F348" s="112"/>
    </row>
    <row r="349">
      <c r="B349" s="111"/>
      <c r="D349" s="99"/>
      <c r="F349" s="112"/>
    </row>
    <row r="350">
      <c r="B350" s="111"/>
      <c r="D350" s="99"/>
      <c r="F350" s="112"/>
    </row>
    <row r="351">
      <c r="B351" s="111"/>
      <c r="D351" s="99"/>
      <c r="F351" s="112"/>
    </row>
    <row r="352">
      <c r="B352" s="111"/>
      <c r="D352" s="99"/>
      <c r="F352" s="112"/>
    </row>
    <row r="353">
      <c r="B353" s="111"/>
      <c r="D353" s="99"/>
      <c r="F353" s="112"/>
    </row>
    <row r="354">
      <c r="B354" s="111"/>
      <c r="D354" s="99"/>
      <c r="F354" s="112"/>
    </row>
    <row r="355">
      <c r="B355" s="111"/>
      <c r="D355" s="99"/>
      <c r="F355" s="112"/>
    </row>
    <row r="356">
      <c r="B356" s="111"/>
      <c r="D356" s="99"/>
      <c r="F356" s="112"/>
    </row>
    <row r="357">
      <c r="B357" s="111"/>
      <c r="D357" s="99"/>
      <c r="F357" s="112"/>
    </row>
    <row r="358">
      <c r="B358" s="111"/>
      <c r="D358" s="99"/>
      <c r="F358" s="112"/>
    </row>
    <row r="359">
      <c r="B359" s="111"/>
      <c r="D359" s="99"/>
      <c r="F359" s="112"/>
    </row>
    <row r="360">
      <c r="B360" s="111"/>
      <c r="D360" s="99"/>
      <c r="F360" s="112"/>
    </row>
    <row r="361">
      <c r="B361" s="111"/>
      <c r="D361" s="99"/>
      <c r="F361" s="112"/>
    </row>
    <row r="362">
      <c r="B362" s="111"/>
      <c r="D362" s="99"/>
      <c r="F362" s="112"/>
    </row>
    <row r="363">
      <c r="B363" s="111"/>
      <c r="D363" s="99"/>
      <c r="F363" s="112"/>
    </row>
    <row r="364">
      <c r="B364" s="111"/>
      <c r="D364" s="99"/>
      <c r="F364" s="112"/>
    </row>
    <row r="365">
      <c r="B365" s="111"/>
      <c r="D365" s="99"/>
      <c r="F365" s="112"/>
    </row>
    <row r="366">
      <c r="B366" s="111"/>
      <c r="D366" s="99"/>
      <c r="F366" s="112"/>
    </row>
    <row r="367">
      <c r="B367" s="111"/>
      <c r="D367" s="99"/>
      <c r="F367" s="112"/>
    </row>
    <row r="368">
      <c r="B368" s="111"/>
      <c r="D368" s="99"/>
      <c r="F368" s="112"/>
    </row>
    <row r="369">
      <c r="B369" s="111"/>
      <c r="D369" s="99"/>
      <c r="F369" s="112"/>
    </row>
    <row r="370">
      <c r="B370" s="111"/>
      <c r="D370" s="99"/>
      <c r="F370" s="112"/>
    </row>
    <row r="371">
      <c r="B371" s="111"/>
      <c r="D371" s="99"/>
      <c r="F371" s="112"/>
    </row>
    <row r="372">
      <c r="B372" s="111"/>
      <c r="D372" s="99"/>
      <c r="F372" s="112"/>
    </row>
    <row r="373">
      <c r="B373" s="111"/>
      <c r="D373" s="99"/>
      <c r="F373" s="112"/>
    </row>
    <row r="374">
      <c r="B374" s="111"/>
      <c r="D374" s="99"/>
      <c r="F374" s="112"/>
    </row>
    <row r="375">
      <c r="B375" s="111"/>
      <c r="D375" s="99"/>
      <c r="F375" s="112"/>
    </row>
    <row r="376">
      <c r="B376" s="111"/>
      <c r="D376" s="99"/>
      <c r="F376" s="112"/>
    </row>
    <row r="377">
      <c r="B377" s="111"/>
      <c r="D377" s="99"/>
      <c r="F377" s="112"/>
    </row>
    <row r="378">
      <c r="B378" s="111"/>
      <c r="D378" s="99"/>
      <c r="F378" s="112"/>
    </row>
    <row r="379">
      <c r="B379" s="111"/>
      <c r="D379" s="99"/>
      <c r="F379" s="112"/>
    </row>
    <row r="380">
      <c r="B380" s="111"/>
      <c r="D380" s="99"/>
      <c r="F380" s="112"/>
    </row>
    <row r="381">
      <c r="B381" s="111"/>
      <c r="D381" s="99"/>
      <c r="F381" s="112"/>
    </row>
    <row r="382">
      <c r="B382" s="111"/>
      <c r="D382" s="99"/>
      <c r="F382" s="112"/>
    </row>
    <row r="383">
      <c r="B383" s="111"/>
      <c r="D383" s="99"/>
      <c r="F383" s="112"/>
    </row>
    <row r="384">
      <c r="B384" s="111"/>
      <c r="D384" s="99"/>
      <c r="F384" s="112"/>
    </row>
    <row r="385">
      <c r="B385" s="111"/>
      <c r="D385" s="99"/>
      <c r="F385" s="112"/>
    </row>
    <row r="386">
      <c r="B386" s="111"/>
      <c r="D386" s="99"/>
      <c r="F386" s="112"/>
    </row>
    <row r="387">
      <c r="B387" s="111"/>
      <c r="D387" s="99"/>
      <c r="F387" s="112"/>
    </row>
    <row r="388">
      <c r="B388" s="111"/>
      <c r="D388" s="99"/>
      <c r="F388" s="112"/>
    </row>
    <row r="389">
      <c r="B389" s="111"/>
      <c r="D389" s="99"/>
      <c r="F389" s="112"/>
    </row>
    <row r="390">
      <c r="B390" s="111"/>
      <c r="D390" s="99"/>
      <c r="F390" s="112"/>
    </row>
    <row r="391">
      <c r="B391" s="111"/>
      <c r="D391" s="99"/>
      <c r="F391" s="112"/>
    </row>
    <row r="392">
      <c r="B392" s="111"/>
      <c r="D392" s="99"/>
      <c r="F392" s="112"/>
    </row>
    <row r="393">
      <c r="B393" s="111"/>
      <c r="D393" s="99"/>
      <c r="F393" s="112"/>
    </row>
    <row r="394">
      <c r="B394" s="111"/>
      <c r="D394" s="99"/>
      <c r="F394" s="112"/>
    </row>
    <row r="395">
      <c r="B395" s="111"/>
      <c r="D395" s="99"/>
      <c r="F395" s="112"/>
    </row>
    <row r="396">
      <c r="B396" s="111"/>
      <c r="D396" s="99"/>
      <c r="F396" s="112"/>
    </row>
    <row r="397">
      <c r="B397" s="111"/>
      <c r="D397" s="99"/>
      <c r="F397" s="112"/>
    </row>
    <row r="398">
      <c r="B398" s="111"/>
      <c r="D398" s="99"/>
      <c r="F398" s="112"/>
    </row>
    <row r="399">
      <c r="B399" s="111"/>
      <c r="D399" s="99"/>
      <c r="F399" s="112"/>
    </row>
    <row r="400">
      <c r="B400" s="111"/>
      <c r="D400" s="99"/>
      <c r="F400" s="112"/>
    </row>
    <row r="401">
      <c r="B401" s="111"/>
      <c r="D401" s="99"/>
      <c r="F401" s="112"/>
    </row>
    <row r="402">
      <c r="B402" s="111"/>
      <c r="D402" s="99"/>
      <c r="F402" s="112"/>
    </row>
    <row r="403">
      <c r="B403" s="111"/>
      <c r="D403" s="99"/>
      <c r="F403" s="112"/>
    </row>
    <row r="404">
      <c r="B404" s="111"/>
      <c r="D404" s="99"/>
      <c r="F404" s="112"/>
    </row>
    <row r="405">
      <c r="B405" s="111"/>
      <c r="D405" s="99"/>
      <c r="F405" s="112"/>
    </row>
    <row r="406">
      <c r="B406" s="111"/>
      <c r="D406" s="99"/>
      <c r="F406" s="112"/>
    </row>
    <row r="407">
      <c r="B407" s="111"/>
      <c r="D407" s="99"/>
      <c r="F407" s="112"/>
    </row>
    <row r="408">
      <c r="B408" s="111"/>
      <c r="D408" s="99"/>
      <c r="F408" s="112"/>
    </row>
    <row r="409">
      <c r="B409" s="111"/>
      <c r="D409" s="99"/>
      <c r="F409" s="112"/>
    </row>
    <row r="410">
      <c r="B410" s="111"/>
      <c r="D410" s="99"/>
      <c r="F410" s="112"/>
    </row>
    <row r="411">
      <c r="B411" s="111"/>
      <c r="D411" s="99"/>
      <c r="F411" s="112"/>
    </row>
    <row r="412">
      <c r="B412" s="111"/>
      <c r="D412" s="99"/>
      <c r="F412" s="112"/>
    </row>
    <row r="413">
      <c r="B413" s="111"/>
      <c r="D413" s="99"/>
      <c r="F413" s="112"/>
    </row>
    <row r="414">
      <c r="B414" s="111"/>
      <c r="D414" s="99"/>
      <c r="F414" s="112"/>
    </row>
    <row r="415">
      <c r="B415" s="111"/>
      <c r="D415" s="99"/>
      <c r="F415" s="112"/>
    </row>
    <row r="416">
      <c r="B416" s="111"/>
      <c r="D416" s="99"/>
      <c r="F416" s="112"/>
    </row>
    <row r="417">
      <c r="B417" s="111"/>
      <c r="D417" s="99"/>
      <c r="F417" s="112"/>
    </row>
    <row r="418">
      <c r="B418" s="111"/>
      <c r="D418" s="99"/>
      <c r="F418" s="112"/>
    </row>
    <row r="419">
      <c r="B419" s="111"/>
      <c r="D419" s="99"/>
      <c r="F419" s="112"/>
    </row>
    <row r="420">
      <c r="B420" s="111"/>
      <c r="D420" s="99"/>
      <c r="F420" s="112"/>
    </row>
    <row r="421">
      <c r="B421" s="111"/>
      <c r="D421" s="99"/>
      <c r="F421" s="112"/>
    </row>
    <row r="422">
      <c r="B422" s="111"/>
      <c r="D422" s="99"/>
      <c r="F422" s="112"/>
    </row>
    <row r="423">
      <c r="B423" s="111"/>
      <c r="D423" s="99"/>
      <c r="F423" s="112"/>
    </row>
    <row r="424">
      <c r="B424" s="111"/>
      <c r="D424" s="99"/>
      <c r="F424" s="112"/>
    </row>
    <row r="425">
      <c r="B425" s="111"/>
      <c r="D425" s="99"/>
      <c r="F425" s="112"/>
    </row>
    <row r="426">
      <c r="B426" s="111"/>
      <c r="D426" s="99"/>
      <c r="F426" s="112"/>
    </row>
    <row r="427">
      <c r="B427" s="111"/>
      <c r="D427" s="99"/>
      <c r="F427" s="112"/>
    </row>
    <row r="428">
      <c r="B428" s="111"/>
      <c r="D428" s="99"/>
      <c r="F428" s="112"/>
    </row>
    <row r="429">
      <c r="B429" s="111"/>
      <c r="D429" s="99"/>
      <c r="F429" s="112"/>
    </row>
    <row r="430">
      <c r="B430" s="111"/>
      <c r="D430" s="99"/>
      <c r="F430" s="112"/>
    </row>
    <row r="431">
      <c r="B431" s="111"/>
      <c r="D431" s="99"/>
      <c r="F431" s="112"/>
    </row>
    <row r="432">
      <c r="B432" s="111"/>
      <c r="D432" s="99"/>
      <c r="F432" s="112"/>
    </row>
    <row r="433">
      <c r="B433" s="111"/>
      <c r="D433" s="99"/>
      <c r="F433" s="112"/>
    </row>
    <row r="434">
      <c r="B434" s="111"/>
      <c r="D434" s="99"/>
      <c r="F434" s="112"/>
    </row>
    <row r="435">
      <c r="B435" s="111"/>
      <c r="D435" s="99"/>
      <c r="F435" s="112"/>
    </row>
    <row r="436">
      <c r="B436" s="111"/>
      <c r="D436" s="99"/>
      <c r="F436" s="112"/>
    </row>
    <row r="437">
      <c r="B437" s="111"/>
      <c r="D437" s="99"/>
      <c r="F437" s="112"/>
    </row>
    <row r="438">
      <c r="B438" s="111"/>
      <c r="D438" s="99"/>
      <c r="F438" s="112"/>
    </row>
    <row r="439">
      <c r="B439" s="111"/>
      <c r="D439" s="99"/>
      <c r="F439" s="112"/>
    </row>
    <row r="440">
      <c r="B440" s="111"/>
      <c r="D440" s="99"/>
      <c r="F440" s="112"/>
    </row>
    <row r="441">
      <c r="B441" s="111"/>
      <c r="D441" s="99"/>
      <c r="F441" s="112"/>
    </row>
    <row r="442">
      <c r="B442" s="111"/>
      <c r="D442" s="99"/>
      <c r="F442" s="112"/>
    </row>
    <row r="443">
      <c r="B443" s="111"/>
      <c r="D443" s="99"/>
      <c r="F443" s="112"/>
    </row>
    <row r="444">
      <c r="B444" s="111"/>
      <c r="D444" s="99"/>
      <c r="F444" s="112"/>
    </row>
    <row r="445">
      <c r="B445" s="111"/>
      <c r="D445" s="99"/>
      <c r="F445" s="112"/>
    </row>
    <row r="446">
      <c r="B446" s="111"/>
      <c r="D446" s="99"/>
      <c r="F446" s="112"/>
    </row>
    <row r="447">
      <c r="B447" s="111"/>
      <c r="D447" s="99"/>
      <c r="F447" s="112"/>
    </row>
    <row r="448">
      <c r="B448" s="111"/>
      <c r="D448" s="99"/>
      <c r="F448" s="112"/>
    </row>
    <row r="449">
      <c r="B449" s="111"/>
      <c r="D449" s="99"/>
      <c r="F449" s="112"/>
    </row>
    <row r="450">
      <c r="B450" s="111"/>
      <c r="D450" s="99"/>
      <c r="F450" s="112"/>
    </row>
    <row r="451">
      <c r="B451" s="111"/>
      <c r="D451" s="99"/>
      <c r="F451" s="112"/>
    </row>
    <row r="452">
      <c r="B452" s="111"/>
      <c r="D452" s="99"/>
      <c r="F452" s="112"/>
    </row>
    <row r="453">
      <c r="B453" s="111"/>
      <c r="D453" s="99"/>
      <c r="F453" s="112"/>
    </row>
    <row r="454">
      <c r="B454" s="111"/>
      <c r="D454" s="99"/>
      <c r="F454" s="112"/>
    </row>
    <row r="455">
      <c r="B455" s="111"/>
      <c r="D455" s="99"/>
      <c r="F455" s="112"/>
    </row>
    <row r="456">
      <c r="B456" s="111"/>
      <c r="D456" s="99"/>
      <c r="F456" s="112"/>
    </row>
    <row r="457">
      <c r="B457" s="111"/>
      <c r="D457" s="99"/>
      <c r="F457" s="112"/>
    </row>
    <row r="458">
      <c r="B458" s="111"/>
      <c r="D458" s="99"/>
      <c r="F458" s="112"/>
    </row>
    <row r="459">
      <c r="B459" s="111"/>
      <c r="D459" s="99"/>
      <c r="F459" s="112"/>
    </row>
    <row r="460">
      <c r="B460" s="111"/>
      <c r="D460" s="99"/>
      <c r="F460" s="112"/>
    </row>
    <row r="461">
      <c r="B461" s="111"/>
      <c r="D461" s="99"/>
      <c r="F461" s="112"/>
    </row>
    <row r="462">
      <c r="B462" s="111"/>
      <c r="D462" s="99"/>
      <c r="F462" s="112"/>
    </row>
    <row r="463">
      <c r="B463" s="111"/>
      <c r="D463" s="99"/>
      <c r="F463" s="112"/>
    </row>
    <row r="464">
      <c r="B464" s="111"/>
      <c r="D464" s="99"/>
      <c r="F464" s="112"/>
    </row>
    <row r="465">
      <c r="B465" s="111"/>
      <c r="D465" s="99"/>
      <c r="F465" s="112"/>
    </row>
    <row r="466">
      <c r="B466" s="111"/>
      <c r="D466" s="99"/>
      <c r="F466" s="112"/>
    </row>
    <row r="467">
      <c r="B467" s="111"/>
      <c r="D467" s="99"/>
      <c r="F467" s="112"/>
    </row>
    <row r="468">
      <c r="B468" s="111"/>
      <c r="D468" s="99"/>
      <c r="F468" s="112"/>
    </row>
    <row r="469">
      <c r="B469" s="111"/>
      <c r="D469" s="99"/>
      <c r="F469" s="112"/>
    </row>
    <row r="470">
      <c r="B470" s="111"/>
      <c r="D470" s="99"/>
      <c r="F470" s="112"/>
    </row>
    <row r="471">
      <c r="B471" s="111"/>
      <c r="D471" s="99"/>
      <c r="F471" s="112"/>
    </row>
    <row r="472">
      <c r="B472" s="111"/>
      <c r="D472" s="99"/>
      <c r="F472" s="112"/>
    </row>
    <row r="473">
      <c r="B473" s="111"/>
      <c r="D473" s="99"/>
      <c r="F473" s="112"/>
    </row>
    <row r="474">
      <c r="B474" s="111"/>
      <c r="D474" s="99"/>
      <c r="F474" s="112"/>
    </row>
    <row r="475">
      <c r="B475" s="111"/>
      <c r="D475" s="99"/>
      <c r="F475" s="112"/>
    </row>
    <row r="476">
      <c r="B476" s="111"/>
      <c r="D476" s="99"/>
      <c r="F476" s="112"/>
    </row>
    <row r="477">
      <c r="B477" s="111"/>
      <c r="D477" s="99"/>
      <c r="F477" s="112"/>
    </row>
    <row r="478">
      <c r="B478" s="111"/>
      <c r="D478" s="99"/>
      <c r="F478" s="112"/>
    </row>
    <row r="479">
      <c r="B479" s="111"/>
      <c r="D479" s="99"/>
      <c r="F479" s="112"/>
    </row>
    <row r="480">
      <c r="B480" s="111"/>
      <c r="D480" s="99"/>
      <c r="F480" s="112"/>
    </row>
    <row r="481">
      <c r="B481" s="111"/>
      <c r="D481" s="99"/>
      <c r="F481" s="112"/>
    </row>
    <row r="482">
      <c r="B482" s="111"/>
      <c r="D482" s="99"/>
      <c r="F482" s="112"/>
    </row>
    <row r="483">
      <c r="B483" s="111"/>
      <c r="D483" s="99"/>
      <c r="F483" s="112"/>
    </row>
    <row r="484">
      <c r="B484" s="111"/>
      <c r="D484" s="99"/>
      <c r="F484" s="112"/>
    </row>
    <row r="485">
      <c r="B485" s="111"/>
      <c r="D485" s="99"/>
      <c r="F485" s="112"/>
    </row>
    <row r="486">
      <c r="B486" s="111"/>
      <c r="D486" s="99"/>
      <c r="F486" s="112"/>
    </row>
    <row r="487">
      <c r="B487" s="111"/>
      <c r="D487" s="99"/>
      <c r="F487" s="112"/>
    </row>
    <row r="488">
      <c r="B488" s="111"/>
      <c r="D488" s="99"/>
      <c r="F488" s="112"/>
    </row>
    <row r="489">
      <c r="B489" s="111"/>
      <c r="D489" s="99"/>
      <c r="F489" s="112"/>
    </row>
    <row r="490">
      <c r="B490" s="111"/>
      <c r="D490" s="99"/>
      <c r="F490" s="112"/>
    </row>
    <row r="491">
      <c r="B491" s="111"/>
      <c r="D491" s="99"/>
      <c r="F491" s="112"/>
    </row>
    <row r="492">
      <c r="B492" s="111"/>
      <c r="D492" s="99"/>
      <c r="F492" s="112"/>
    </row>
    <row r="493">
      <c r="B493" s="111"/>
      <c r="D493" s="99"/>
      <c r="F493" s="112"/>
    </row>
    <row r="494">
      <c r="B494" s="111"/>
      <c r="D494" s="99"/>
      <c r="F494" s="112"/>
    </row>
    <row r="495">
      <c r="B495" s="111"/>
      <c r="D495" s="99"/>
      <c r="F495" s="112"/>
    </row>
    <row r="496">
      <c r="B496" s="111"/>
      <c r="D496" s="99"/>
      <c r="F496" s="112"/>
    </row>
    <row r="497">
      <c r="B497" s="111"/>
      <c r="D497" s="99"/>
      <c r="F497" s="112"/>
    </row>
    <row r="498">
      <c r="B498" s="111"/>
      <c r="D498" s="99"/>
      <c r="F498" s="112"/>
    </row>
    <row r="499">
      <c r="B499" s="111"/>
      <c r="D499" s="99"/>
      <c r="F499" s="112"/>
    </row>
    <row r="500">
      <c r="B500" s="111"/>
      <c r="D500" s="99"/>
      <c r="F500" s="112"/>
    </row>
    <row r="501">
      <c r="B501" s="111"/>
      <c r="D501" s="99"/>
      <c r="F501" s="112"/>
    </row>
    <row r="502">
      <c r="B502" s="111"/>
      <c r="D502" s="99"/>
      <c r="F502" s="112"/>
    </row>
    <row r="503">
      <c r="B503" s="111"/>
      <c r="D503" s="99"/>
      <c r="F503" s="112"/>
    </row>
    <row r="504">
      <c r="B504" s="111"/>
      <c r="D504" s="99"/>
      <c r="F504" s="112"/>
    </row>
    <row r="505">
      <c r="B505" s="111"/>
      <c r="D505" s="99"/>
      <c r="F505" s="112"/>
    </row>
    <row r="506">
      <c r="B506" s="111"/>
      <c r="D506" s="99"/>
      <c r="F506" s="112"/>
    </row>
    <row r="507">
      <c r="B507" s="111"/>
      <c r="D507" s="99"/>
      <c r="F507" s="112"/>
    </row>
    <row r="508">
      <c r="B508" s="111"/>
      <c r="D508" s="99"/>
      <c r="F508" s="112"/>
    </row>
    <row r="509">
      <c r="B509" s="111"/>
      <c r="D509" s="99"/>
      <c r="F509" s="112"/>
    </row>
    <row r="510">
      <c r="B510" s="111"/>
      <c r="D510" s="99"/>
      <c r="F510" s="112"/>
    </row>
    <row r="511">
      <c r="B511" s="111"/>
      <c r="D511" s="99"/>
      <c r="F511" s="112"/>
    </row>
    <row r="512">
      <c r="B512" s="111"/>
      <c r="D512" s="99"/>
      <c r="F512" s="112"/>
    </row>
    <row r="513">
      <c r="B513" s="111"/>
      <c r="D513" s="99"/>
      <c r="F513" s="112"/>
    </row>
    <row r="514">
      <c r="B514" s="111"/>
      <c r="D514" s="99"/>
      <c r="F514" s="112"/>
    </row>
    <row r="515">
      <c r="B515" s="111"/>
      <c r="D515" s="99"/>
      <c r="F515" s="112"/>
    </row>
    <row r="516">
      <c r="B516" s="111"/>
      <c r="D516" s="99"/>
      <c r="F516" s="112"/>
    </row>
    <row r="517">
      <c r="B517" s="111"/>
      <c r="D517" s="99"/>
      <c r="F517" s="112"/>
    </row>
    <row r="518">
      <c r="B518" s="111"/>
      <c r="D518" s="99"/>
      <c r="F518" s="112"/>
    </row>
    <row r="519">
      <c r="B519" s="111"/>
      <c r="D519" s="99"/>
      <c r="F519" s="112"/>
    </row>
    <row r="520">
      <c r="B520" s="111"/>
      <c r="D520" s="99"/>
      <c r="F520" s="112"/>
    </row>
    <row r="521">
      <c r="B521" s="111"/>
      <c r="D521" s="99"/>
      <c r="F521" s="112"/>
    </row>
    <row r="522">
      <c r="B522" s="111"/>
      <c r="D522" s="99"/>
      <c r="F522" s="112"/>
    </row>
    <row r="523">
      <c r="B523" s="111"/>
      <c r="D523" s="99"/>
      <c r="F523" s="112"/>
    </row>
    <row r="524">
      <c r="B524" s="111"/>
      <c r="D524" s="99"/>
      <c r="F524" s="112"/>
    </row>
    <row r="525">
      <c r="B525" s="111"/>
      <c r="D525" s="99"/>
      <c r="F525" s="112"/>
    </row>
    <row r="526">
      <c r="B526" s="111"/>
      <c r="D526" s="99"/>
      <c r="F526" s="112"/>
    </row>
    <row r="527">
      <c r="B527" s="111"/>
      <c r="D527" s="99"/>
      <c r="F527" s="112"/>
    </row>
    <row r="528">
      <c r="B528" s="111"/>
      <c r="D528" s="99"/>
      <c r="F528" s="112"/>
    </row>
    <row r="529">
      <c r="B529" s="111"/>
      <c r="D529" s="99"/>
      <c r="F529" s="112"/>
    </row>
    <row r="530">
      <c r="B530" s="111"/>
      <c r="D530" s="99"/>
      <c r="F530" s="112"/>
    </row>
    <row r="531">
      <c r="B531" s="111"/>
      <c r="D531" s="99"/>
      <c r="F531" s="112"/>
    </row>
    <row r="532">
      <c r="B532" s="111"/>
      <c r="D532" s="99"/>
      <c r="F532" s="112"/>
    </row>
    <row r="533">
      <c r="B533" s="111"/>
      <c r="D533" s="99"/>
      <c r="F533" s="112"/>
    </row>
    <row r="534">
      <c r="B534" s="111"/>
      <c r="D534" s="99"/>
      <c r="F534" s="112"/>
    </row>
    <row r="535">
      <c r="B535" s="111"/>
      <c r="D535" s="99"/>
      <c r="F535" s="112"/>
    </row>
    <row r="536">
      <c r="B536" s="111"/>
      <c r="D536" s="99"/>
      <c r="F536" s="112"/>
    </row>
    <row r="537">
      <c r="B537" s="111"/>
      <c r="D537" s="99"/>
      <c r="F537" s="112"/>
    </row>
    <row r="538">
      <c r="B538" s="111"/>
      <c r="D538" s="99"/>
      <c r="F538" s="112"/>
    </row>
    <row r="539">
      <c r="B539" s="111"/>
      <c r="D539" s="99"/>
      <c r="F539" s="112"/>
    </row>
    <row r="540">
      <c r="B540" s="111"/>
      <c r="D540" s="99"/>
      <c r="F540" s="112"/>
    </row>
    <row r="541">
      <c r="B541" s="111"/>
      <c r="D541" s="99"/>
      <c r="F541" s="112"/>
    </row>
    <row r="542">
      <c r="B542" s="111"/>
      <c r="D542" s="99"/>
      <c r="F542" s="112"/>
    </row>
    <row r="543">
      <c r="B543" s="111"/>
      <c r="D543" s="99"/>
      <c r="F543" s="112"/>
    </row>
    <row r="544">
      <c r="B544" s="111"/>
      <c r="D544" s="99"/>
      <c r="F544" s="112"/>
    </row>
    <row r="545">
      <c r="B545" s="111"/>
      <c r="D545" s="99"/>
      <c r="F545" s="112"/>
    </row>
    <row r="546">
      <c r="B546" s="111"/>
      <c r="D546" s="99"/>
      <c r="F546" s="112"/>
    </row>
    <row r="547">
      <c r="B547" s="111"/>
      <c r="D547" s="99"/>
      <c r="F547" s="112"/>
    </row>
    <row r="548">
      <c r="B548" s="111"/>
      <c r="D548" s="99"/>
      <c r="F548" s="112"/>
    </row>
    <row r="549">
      <c r="B549" s="111"/>
      <c r="D549" s="99"/>
      <c r="F549" s="112"/>
    </row>
    <row r="550">
      <c r="B550" s="111"/>
      <c r="D550" s="99"/>
      <c r="F550" s="112"/>
    </row>
    <row r="551">
      <c r="B551" s="111"/>
      <c r="D551" s="99"/>
      <c r="F551" s="112"/>
    </row>
    <row r="552">
      <c r="B552" s="111"/>
      <c r="D552" s="99"/>
      <c r="F552" s="112"/>
    </row>
    <row r="553">
      <c r="B553" s="111"/>
      <c r="D553" s="99"/>
      <c r="F553" s="112"/>
    </row>
    <row r="554">
      <c r="B554" s="111"/>
      <c r="D554" s="99"/>
      <c r="F554" s="112"/>
    </row>
    <row r="555">
      <c r="B555" s="111"/>
      <c r="D555" s="99"/>
      <c r="F555" s="112"/>
    </row>
    <row r="556">
      <c r="B556" s="111"/>
      <c r="D556" s="99"/>
      <c r="F556" s="112"/>
    </row>
    <row r="557">
      <c r="B557" s="111"/>
      <c r="D557" s="99"/>
      <c r="F557" s="112"/>
    </row>
    <row r="558">
      <c r="B558" s="111"/>
      <c r="D558" s="99"/>
      <c r="F558" s="112"/>
    </row>
    <row r="559">
      <c r="B559" s="111"/>
      <c r="D559" s="99"/>
      <c r="F559" s="112"/>
    </row>
    <row r="560">
      <c r="B560" s="111"/>
      <c r="D560" s="99"/>
      <c r="F560" s="112"/>
    </row>
    <row r="561">
      <c r="B561" s="111"/>
      <c r="D561" s="99"/>
      <c r="F561" s="112"/>
    </row>
    <row r="562">
      <c r="B562" s="111"/>
      <c r="D562" s="99"/>
      <c r="F562" s="112"/>
    </row>
    <row r="563">
      <c r="B563" s="111"/>
      <c r="D563" s="99"/>
      <c r="F563" s="112"/>
    </row>
    <row r="564">
      <c r="B564" s="111"/>
      <c r="D564" s="99"/>
      <c r="F564" s="112"/>
    </row>
    <row r="565">
      <c r="B565" s="111"/>
      <c r="D565" s="99"/>
      <c r="F565" s="112"/>
    </row>
    <row r="566">
      <c r="B566" s="111"/>
      <c r="D566" s="99"/>
      <c r="F566" s="112"/>
    </row>
    <row r="567">
      <c r="B567" s="111"/>
      <c r="D567" s="99"/>
      <c r="F567" s="112"/>
    </row>
    <row r="568">
      <c r="B568" s="111"/>
      <c r="D568" s="99"/>
      <c r="F568" s="112"/>
    </row>
    <row r="569">
      <c r="B569" s="111"/>
      <c r="D569" s="99"/>
      <c r="F569" s="112"/>
    </row>
    <row r="570">
      <c r="B570" s="111"/>
      <c r="D570" s="99"/>
      <c r="F570" s="112"/>
    </row>
    <row r="571">
      <c r="B571" s="111"/>
      <c r="D571" s="99"/>
      <c r="F571" s="112"/>
    </row>
    <row r="572">
      <c r="B572" s="111"/>
      <c r="D572" s="99"/>
      <c r="F572" s="112"/>
    </row>
    <row r="573">
      <c r="B573" s="111"/>
      <c r="D573" s="99"/>
      <c r="F573" s="112"/>
    </row>
    <row r="574">
      <c r="B574" s="111"/>
      <c r="D574" s="99"/>
      <c r="F574" s="112"/>
    </row>
    <row r="575">
      <c r="B575" s="111"/>
      <c r="D575" s="99"/>
      <c r="F575" s="112"/>
    </row>
    <row r="576">
      <c r="B576" s="111"/>
      <c r="D576" s="99"/>
      <c r="F576" s="112"/>
    </row>
    <row r="577">
      <c r="B577" s="111"/>
      <c r="D577" s="99"/>
      <c r="F577" s="112"/>
    </row>
    <row r="578">
      <c r="B578" s="111"/>
      <c r="D578" s="99"/>
      <c r="F578" s="112"/>
    </row>
    <row r="579">
      <c r="B579" s="111"/>
      <c r="D579" s="99"/>
      <c r="F579" s="112"/>
    </row>
    <row r="580">
      <c r="B580" s="111"/>
      <c r="D580" s="99"/>
      <c r="F580" s="112"/>
    </row>
    <row r="581">
      <c r="B581" s="111"/>
      <c r="D581" s="99"/>
      <c r="F581" s="112"/>
    </row>
    <row r="582">
      <c r="B582" s="111"/>
      <c r="D582" s="99"/>
      <c r="F582" s="112"/>
    </row>
    <row r="583">
      <c r="B583" s="111"/>
      <c r="D583" s="99"/>
      <c r="F583" s="112"/>
    </row>
    <row r="584">
      <c r="B584" s="111"/>
      <c r="D584" s="99"/>
      <c r="F584" s="112"/>
    </row>
    <row r="585">
      <c r="B585" s="111"/>
      <c r="D585" s="99"/>
      <c r="F585" s="112"/>
    </row>
    <row r="586">
      <c r="B586" s="111"/>
      <c r="D586" s="99"/>
      <c r="F586" s="112"/>
    </row>
    <row r="587">
      <c r="B587" s="111"/>
      <c r="D587" s="99"/>
      <c r="F587" s="112"/>
    </row>
    <row r="588">
      <c r="B588" s="111"/>
      <c r="D588" s="99"/>
      <c r="F588" s="112"/>
    </row>
    <row r="589">
      <c r="B589" s="111"/>
      <c r="D589" s="99"/>
      <c r="F589" s="112"/>
    </row>
    <row r="590">
      <c r="B590" s="111"/>
      <c r="D590" s="99"/>
      <c r="F590" s="112"/>
    </row>
    <row r="591">
      <c r="B591" s="111"/>
      <c r="D591" s="99"/>
      <c r="F591" s="112"/>
    </row>
    <row r="592">
      <c r="B592" s="111"/>
      <c r="D592" s="99"/>
      <c r="F592" s="112"/>
    </row>
    <row r="593">
      <c r="B593" s="111"/>
      <c r="D593" s="99"/>
      <c r="F593" s="112"/>
    </row>
    <row r="594">
      <c r="B594" s="111"/>
      <c r="D594" s="99"/>
      <c r="F594" s="112"/>
    </row>
    <row r="595">
      <c r="B595" s="111"/>
      <c r="D595" s="99"/>
      <c r="F595" s="112"/>
    </row>
    <row r="596">
      <c r="B596" s="111"/>
      <c r="D596" s="99"/>
      <c r="F596" s="112"/>
    </row>
    <row r="597">
      <c r="B597" s="111"/>
      <c r="D597" s="99"/>
      <c r="F597" s="112"/>
    </row>
    <row r="598">
      <c r="B598" s="111"/>
      <c r="D598" s="99"/>
      <c r="F598" s="112"/>
    </row>
    <row r="599">
      <c r="B599" s="111"/>
      <c r="D599" s="99"/>
      <c r="F599" s="112"/>
    </row>
    <row r="600">
      <c r="B600" s="111"/>
      <c r="D600" s="99"/>
      <c r="F600" s="112"/>
    </row>
    <row r="601">
      <c r="B601" s="111"/>
      <c r="D601" s="99"/>
      <c r="F601" s="112"/>
    </row>
    <row r="602">
      <c r="B602" s="111"/>
      <c r="D602" s="99"/>
      <c r="F602" s="112"/>
    </row>
    <row r="603">
      <c r="B603" s="111"/>
      <c r="D603" s="99"/>
      <c r="F603" s="112"/>
    </row>
    <row r="604">
      <c r="B604" s="111"/>
      <c r="D604" s="99"/>
      <c r="F604" s="112"/>
    </row>
    <row r="605">
      <c r="B605" s="111"/>
      <c r="D605" s="99"/>
      <c r="F605" s="112"/>
    </row>
    <row r="606">
      <c r="B606" s="111"/>
      <c r="D606" s="99"/>
      <c r="F606" s="112"/>
    </row>
    <row r="607">
      <c r="B607" s="111"/>
      <c r="D607" s="99"/>
      <c r="F607" s="112"/>
    </row>
    <row r="608">
      <c r="B608" s="111"/>
      <c r="D608" s="99"/>
      <c r="F608" s="112"/>
    </row>
    <row r="609">
      <c r="B609" s="111"/>
      <c r="D609" s="99"/>
      <c r="F609" s="112"/>
    </row>
    <row r="610">
      <c r="B610" s="111"/>
      <c r="D610" s="99"/>
      <c r="F610" s="112"/>
    </row>
    <row r="611">
      <c r="B611" s="111"/>
      <c r="D611" s="99"/>
      <c r="F611" s="112"/>
    </row>
    <row r="612">
      <c r="B612" s="111"/>
      <c r="D612" s="99"/>
      <c r="F612" s="112"/>
    </row>
    <row r="613">
      <c r="B613" s="111"/>
      <c r="D613" s="99"/>
      <c r="F613" s="112"/>
    </row>
    <row r="614">
      <c r="B614" s="111"/>
      <c r="D614" s="99"/>
      <c r="F614" s="112"/>
    </row>
    <row r="615">
      <c r="B615" s="111"/>
      <c r="D615" s="99"/>
      <c r="F615" s="112"/>
    </row>
    <row r="616">
      <c r="B616" s="111"/>
      <c r="D616" s="99"/>
      <c r="F616" s="112"/>
    </row>
    <row r="617">
      <c r="B617" s="111"/>
      <c r="D617" s="99"/>
      <c r="F617" s="112"/>
    </row>
    <row r="618">
      <c r="B618" s="111"/>
      <c r="D618" s="99"/>
      <c r="F618" s="112"/>
    </row>
    <row r="619">
      <c r="B619" s="111"/>
      <c r="D619" s="99"/>
      <c r="F619" s="112"/>
    </row>
    <row r="620">
      <c r="B620" s="111"/>
      <c r="D620" s="99"/>
      <c r="F620" s="112"/>
    </row>
    <row r="621">
      <c r="B621" s="111"/>
      <c r="D621" s="99"/>
      <c r="F621" s="112"/>
    </row>
    <row r="622">
      <c r="B622" s="111"/>
      <c r="D622" s="99"/>
      <c r="F622" s="112"/>
    </row>
    <row r="623">
      <c r="B623" s="111"/>
      <c r="D623" s="99"/>
      <c r="F623" s="112"/>
    </row>
    <row r="624">
      <c r="B624" s="111"/>
      <c r="D624" s="99"/>
      <c r="F624" s="112"/>
    </row>
    <row r="625">
      <c r="B625" s="111"/>
      <c r="D625" s="99"/>
      <c r="F625" s="112"/>
    </row>
    <row r="626">
      <c r="B626" s="111"/>
      <c r="D626" s="99"/>
      <c r="F626" s="112"/>
    </row>
    <row r="627">
      <c r="B627" s="111"/>
      <c r="D627" s="99"/>
      <c r="F627" s="112"/>
    </row>
    <row r="628">
      <c r="B628" s="111"/>
      <c r="D628" s="99"/>
      <c r="F628" s="112"/>
    </row>
    <row r="629">
      <c r="B629" s="111"/>
      <c r="D629" s="99"/>
      <c r="F629" s="112"/>
    </row>
    <row r="630">
      <c r="B630" s="111"/>
      <c r="D630" s="99"/>
      <c r="F630" s="112"/>
    </row>
    <row r="631">
      <c r="B631" s="111"/>
      <c r="D631" s="99"/>
      <c r="F631" s="112"/>
    </row>
    <row r="632">
      <c r="B632" s="111"/>
      <c r="D632" s="99"/>
      <c r="F632" s="112"/>
    </row>
    <row r="633">
      <c r="B633" s="111"/>
      <c r="D633" s="99"/>
      <c r="F633" s="112"/>
    </row>
    <row r="634">
      <c r="B634" s="111"/>
      <c r="D634" s="99"/>
      <c r="F634" s="112"/>
    </row>
    <row r="635">
      <c r="B635" s="111"/>
      <c r="D635" s="99"/>
      <c r="F635" s="112"/>
    </row>
    <row r="636">
      <c r="B636" s="111"/>
      <c r="D636" s="99"/>
      <c r="F636" s="112"/>
    </row>
    <row r="637">
      <c r="B637" s="111"/>
      <c r="D637" s="99"/>
      <c r="F637" s="112"/>
    </row>
    <row r="638">
      <c r="B638" s="111"/>
      <c r="D638" s="99"/>
      <c r="F638" s="112"/>
    </row>
    <row r="639">
      <c r="B639" s="111"/>
      <c r="D639" s="99"/>
      <c r="F639" s="112"/>
    </row>
    <row r="640">
      <c r="B640" s="111"/>
      <c r="D640" s="99"/>
      <c r="F640" s="112"/>
    </row>
    <row r="641">
      <c r="B641" s="111"/>
      <c r="D641" s="99"/>
      <c r="F641" s="112"/>
    </row>
    <row r="642">
      <c r="B642" s="111"/>
      <c r="D642" s="99"/>
      <c r="F642" s="112"/>
    </row>
    <row r="643">
      <c r="B643" s="111"/>
      <c r="D643" s="99"/>
      <c r="F643" s="112"/>
    </row>
    <row r="644">
      <c r="B644" s="111"/>
      <c r="D644" s="99"/>
      <c r="F644" s="112"/>
    </row>
    <row r="645">
      <c r="B645" s="111"/>
      <c r="D645" s="99"/>
      <c r="F645" s="112"/>
    </row>
    <row r="646">
      <c r="B646" s="111"/>
      <c r="D646" s="99"/>
      <c r="F646" s="112"/>
    </row>
    <row r="647">
      <c r="B647" s="111"/>
      <c r="D647" s="99"/>
      <c r="F647" s="112"/>
    </row>
    <row r="648">
      <c r="B648" s="111"/>
      <c r="D648" s="99"/>
      <c r="F648" s="112"/>
    </row>
    <row r="649">
      <c r="B649" s="111"/>
      <c r="D649" s="99"/>
      <c r="F649" s="112"/>
    </row>
    <row r="650">
      <c r="B650" s="111"/>
      <c r="D650" s="99"/>
      <c r="F650" s="112"/>
    </row>
    <row r="651">
      <c r="B651" s="111"/>
      <c r="D651" s="99"/>
      <c r="F651" s="112"/>
    </row>
    <row r="652">
      <c r="B652" s="111"/>
      <c r="D652" s="99"/>
      <c r="F652" s="112"/>
    </row>
    <row r="653">
      <c r="B653" s="111"/>
      <c r="D653" s="99"/>
      <c r="F653" s="112"/>
    </row>
    <row r="654">
      <c r="B654" s="111"/>
      <c r="D654" s="99"/>
      <c r="F654" s="112"/>
    </row>
    <row r="655">
      <c r="B655" s="111"/>
      <c r="D655" s="99"/>
      <c r="F655" s="112"/>
    </row>
    <row r="656">
      <c r="B656" s="111"/>
      <c r="D656" s="99"/>
      <c r="F656" s="112"/>
    </row>
    <row r="657">
      <c r="B657" s="111"/>
      <c r="D657" s="99"/>
      <c r="F657" s="112"/>
    </row>
    <row r="658">
      <c r="B658" s="111"/>
      <c r="D658" s="99"/>
      <c r="F658" s="112"/>
    </row>
    <row r="659">
      <c r="B659" s="111"/>
      <c r="D659" s="99"/>
      <c r="F659" s="112"/>
    </row>
    <row r="660">
      <c r="B660" s="111"/>
      <c r="D660" s="99"/>
      <c r="F660" s="112"/>
    </row>
    <row r="661">
      <c r="B661" s="111"/>
      <c r="D661" s="99"/>
      <c r="F661" s="112"/>
    </row>
    <row r="662">
      <c r="B662" s="111"/>
      <c r="D662" s="99"/>
      <c r="F662" s="112"/>
    </row>
    <row r="663">
      <c r="B663" s="111"/>
      <c r="D663" s="99"/>
      <c r="F663" s="112"/>
    </row>
    <row r="664">
      <c r="B664" s="111"/>
      <c r="D664" s="99"/>
      <c r="F664" s="112"/>
    </row>
    <row r="665">
      <c r="B665" s="111"/>
      <c r="D665" s="99"/>
      <c r="F665" s="112"/>
    </row>
    <row r="666">
      <c r="B666" s="111"/>
      <c r="D666" s="99"/>
      <c r="F666" s="112"/>
    </row>
    <row r="667">
      <c r="B667" s="111"/>
      <c r="D667" s="99"/>
      <c r="F667" s="112"/>
    </row>
    <row r="668">
      <c r="B668" s="111"/>
      <c r="D668" s="99"/>
      <c r="F668" s="112"/>
    </row>
    <row r="669">
      <c r="B669" s="111"/>
      <c r="D669" s="99"/>
      <c r="F669" s="112"/>
    </row>
    <row r="670">
      <c r="B670" s="111"/>
      <c r="D670" s="99"/>
      <c r="F670" s="112"/>
    </row>
    <row r="671">
      <c r="B671" s="111"/>
      <c r="D671" s="99"/>
      <c r="F671" s="112"/>
    </row>
    <row r="672">
      <c r="B672" s="111"/>
      <c r="D672" s="99"/>
      <c r="F672" s="112"/>
    </row>
    <row r="673">
      <c r="B673" s="111"/>
      <c r="D673" s="99"/>
      <c r="F673" s="112"/>
    </row>
    <row r="674">
      <c r="B674" s="111"/>
      <c r="D674" s="99"/>
      <c r="F674" s="112"/>
    </row>
    <row r="675">
      <c r="B675" s="111"/>
      <c r="D675" s="99"/>
      <c r="F675" s="112"/>
    </row>
    <row r="676">
      <c r="B676" s="111"/>
      <c r="D676" s="99"/>
      <c r="F676" s="112"/>
    </row>
    <row r="677">
      <c r="B677" s="111"/>
      <c r="D677" s="99"/>
      <c r="F677" s="112"/>
    </row>
    <row r="678">
      <c r="B678" s="111"/>
      <c r="D678" s="99"/>
      <c r="F678" s="112"/>
    </row>
    <row r="679">
      <c r="B679" s="111"/>
      <c r="D679" s="99"/>
      <c r="F679" s="112"/>
    </row>
    <row r="680">
      <c r="B680" s="111"/>
      <c r="D680" s="99"/>
      <c r="F680" s="112"/>
    </row>
    <row r="681">
      <c r="B681" s="111"/>
      <c r="D681" s="99"/>
      <c r="F681" s="112"/>
    </row>
    <row r="682">
      <c r="B682" s="111"/>
      <c r="D682" s="99"/>
      <c r="F682" s="112"/>
    </row>
    <row r="683">
      <c r="B683" s="111"/>
      <c r="D683" s="99"/>
      <c r="F683" s="112"/>
    </row>
    <row r="684">
      <c r="B684" s="111"/>
      <c r="D684" s="99"/>
      <c r="F684" s="112"/>
    </row>
    <row r="685">
      <c r="B685" s="111"/>
      <c r="D685" s="99"/>
      <c r="F685" s="112"/>
    </row>
    <row r="686">
      <c r="B686" s="111"/>
      <c r="D686" s="99"/>
      <c r="F686" s="112"/>
    </row>
    <row r="687">
      <c r="B687" s="111"/>
      <c r="D687" s="99"/>
      <c r="F687" s="112"/>
    </row>
    <row r="688">
      <c r="B688" s="111"/>
      <c r="D688" s="99"/>
      <c r="F688" s="112"/>
    </row>
    <row r="689">
      <c r="B689" s="111"/>
      <c r="D689" s="99"/>
      <c r="F689" s="112"/>
    </row>
    <row r="690">
      <c r="B690" s="111"/>
      <c r="D690" s="99"/>
      <c r="F690" s="112"/>
    </row>
    <row r="691">
      <c r="B691" s="111"/>
      <c r="D691" s="99"/>
      <c r="F691" s="112"/>
    </row>
    <row r="692">
      <c r="B692" s="111"/>
      <c r="D692" s="99"/>
      <c r="F692" s="112"/>
    </row>
    <row r="693">
      <c r="B693" s="111"/>
      <c r="D693" s="99"/>
      <c r="F693" s="112"/>
    </row>
    <row r="694">
      <c r="B694" s="111"/>
      <c r="D694" s="99"/>
      <c r="F694" s="112"/>
    </row>
    <row r="695">
      <c r="B695" s="111"/>
      <c r="D695" s="99"/>
      <c r="F695" s="112"/>
    </row>
    <row r="696">
      <c r="B696" s="111"/>
      <c r="D696" s="99"/>
      <c r="F696" s="112"/>
    </row>
    <row r="697">
      <c r="B697" s="111"/>
      <c r="D697" s="99"/>
      <c r="F697" s="112"/>
    </row>
    <row r="698">
      <c r="B698" s="111"/>
      <c r="D698" s="99"/>
      <c r="F698" s="112"/>
    </row>
    <row r="699">
      <c r="B699" s="111"/>
      <c r="D699" s="99"/>
      <c r="F699" s="112"/>
    </row>
    <row r="700">
      <c r="B700" s="111"/>
      <c r="D700" s="99"/>
      <c r="F700" s="112"/>
    </row>
    <row r="701">
      <c r="B701" s="111"/>
      <c r="D701" s="99"/>
      <c r="F701" s="112"/>
    </row>
    <row r="702">
      <c r="B702" s="111"/>
      <c r="D702" s="99"/>
      <c r="F702" s="112"/>
    </row>
    <row r="703">
      <c r="B703" s="111"/>
      <c r="D703" s="99"/>
      <c r="F703" s="112"/>
    </row>
    <row r="704">
      <c r="B704" s="111"/>
      <c r="D704" s="99"/>
      <c r="F704" s="112"/>
    </row>
    <row r="705">
      <c r="B705" s="111"/>
      <c r="D705" s="99"/>
      <c r="F705" s="112"/>
    </row>
    <row r="706">
      <c r="B706" s="111"/>
      <c r="D706" s="99"/>
      <c r="F706" s="112"/>
    </row>
    <row r="707">
      <c r="B707" s="111"/>
      <c r="D707" s="99"/>
      <c r="F707" s="112"/>
    </row>
    <row r="708">
      <c r="B708" s="111"/>
      <c r="D708" s="99"/>
      <c r="F708" s="112"/>
    </row>
    <row r="709">
      <c r="B709" s="111"/>
      <c r="D709" s="99"/>
      <c r="F709" s="112"/>
    </row>
    <row r="710">
      <c r="B710" s="111"/>
      <c r="D710" s="99"/>
      <c r="F710" s="112"/>
    </row>
    <row r="711">
      <c r="B711" s="111"/>
      <c r="D711" s="99"/>
      <c r="F711" s="112"/>
    </row>
    <row r="712">
      <c r="B712" s="111"/>
      <c r="D712" s="99"/>
      <c r="F712" s="112"/>
    </row>
    <row r="713">
      <c r="B713" s="111"/>
      <c r="D713" s="99"/>
      <c r="F713" s="112"/>
    </row>
    <row r="714">
      <c r="B714" s="111"/>
      <c r="D714" s="99"/>
      <c r="F714" s="112"/>
    </row>
    <row r="715">
      <c r="B715" s="111"/>
      <c r="D715" s="99"/>
      <c r="F715" s="112"/>
    </row>
    <row r="716">
      <c r="B716" s="111"/>
      <c r="D716" s="99"/>
      <c r="F716" s="112"/>
    </row>
    <row r="717">
      <c r="B717" s="111"/>
      <c r="D717" s="99"/>
      <c r="F717" s="112"/>
    </row>
    <row r="718">
      <c r="B718" s="111"/>
      <c r="D718" s="99"/>
      <c r="F718" s="112"/>
    </row>
    <row r="719">
      <c r="B719" s="111"/>
      <c r="D719" s="99"/>
      <c r="F719" s="112"/>
    </row>
    <row r="720">
      <c r="B720" s="111"/>
      <c r="D720" s="99"/>
      <c r="F720" s="112"/>
    </row>
    <row r="721">
      <c r="B721" s="111"/>
      <c r="D721" s="99"/>
      <c r="F721" s="112"/>
    </row>
    <row r="722">
      <c r="B722" s="111"/>
      <c r="D722" s="99"/>
      <c r="F722" s="112"/>
    </row>
    <row r="723">
      <c r="B723" s="111"/>
      <c r="D723" s="99"/>
      <c r="F723" s="112"/>
    </row>
    <row r="724">
      <c r="B724" s="111"/>
      <c r="D724" s="99"/>
      <c r="F724" s="112"/>
    </row>
    <row r="725">
      <c r="B725" s="111"/>
      <c r="D725" s="99"/>
      <c r="F725" s="112"/>
    </row>
    <row r="726">
      <c r="B726" s="111"/>
      <c r="D726" s="99"/>
      <c r="F726" s="112"/>
    </row>
    <row r="727">
      <c r="B727" s="111"/>
      <c r="D727" s="99"/>
      <c r="F727" s="112"/>
    </row>
    <row r="728">
      <c r="B728" s="111"/>
      <c r="D728" s="99"/>
      <c r="F728" s="112"/>
    </row>
    <row r="729">
      <c r="B729" s="111"/>
      <c r="D729" s="99"/>
      <c r="F729" s="112"/>
    </row>
    <row r="730">
      <c r="B730" s="111"/>
      <c r="D730" s="99"/>
      <c r="F730" s="112"/>
    </row>
    <row r="731">
      <c r="B731" s="111"/>
      <c r="D731" s="99"/>
      <c r="F731" s="112"/>
    </row>
    <row r="732">
      <c r="B732" s="111"/>
      <c r="D732" s="99"/>
      <c r="F732" s="112"/>
    </row>
    <row r="733">
      <c r="B733" s="111"/>
      <c r="D733" s="99"/>
      <c r="F733" s="112"/>
    </row>
    <row r="734">
      <c r="B734" s="111"/>
      <c r="D734" s="99"/>
      <c r="F734" s="112"/>
    </row>
    <row r="735">
      <c r="B735" s="111"/>
      <c r="D735" s="99"/>
      <c r="F735" s="112"/>
    </row>
    <row r="736">
      <c r="B736" s="111"/>
      <c r="D736" s="99"/>
      <c r="F736" s="112"/>
    </row>
    <row r="737">
      <c r="B737" s="111"/>
      <c r="D737" s="99"/>
      <c r="F737" s="112"/>
    </row>
    <row r="738">
      <c r="B738" s="111"/>
      <c r="D738" s="99"/>
      <c r="F738" s="112"/>
    </row>
    <row r="739">
      <c r="B739" s="111"/>
      <c r="D739" s="99"/>
      <c r="F739" s="112"/>
    </row>
    <row r="740">
      <c r="B740" s="111"/>
      <c r="D740" s="99"/>
      <c r="F740" s="112"/>
    </row>
    <row r="741">
      <c r="B741" s="111"/>
      <c r="D741" s="99"/>
      <c r="F741" s="112"/>
    </row>
    <row r="742">
      <c r="B742" s="111"/>
      <c r="D742" s="99"/>
      <c r="F742" s="112"/>
    </row>
    <row r="743">
      <c r="B743" s="111"/>
      <c r="D743" s="99"/>
      <c r="F743" s="112"/>
    </row>
    <row r="744">
      <c r="B744" s="111"/>
      <c r="D744" s="99"/>
      <c r="F744" s="112"/>
    </row>
    <row r="745">
      <c r="B745" s="111"/>
      <c r="D745" s="99"/>
      <c r="F745" s="112"/>
    </row>
    <row r="746">
      <c r="B746" s="111"/>
      <c r="D746" s="99"/>
      <c r="F746" s="112"/>
    </row>
    <row r="747">
      <c r="B747" s="111"/>
      <c r="D747" s="99"/>
      <c r="F747" s="112"/>
    </row>
    <row r="748">
      <c r="B748" s="111"/>
      <c r="D748" s="99"/>
      <c r="F748" s="112"/>
    </row>
    <row r="749">
      <c r="B749" s="111"/>
      <c r="D749" s="99"/>
      <c r="F749" s="112"/>
    </row>
    <row r="750">
      <c r="B750" s="111"/>
      <c r="D750" s="99"/>
      <c r="F750" s="112"/>
    </row>
    <row r="751">
      <c r="B751" s="111"/>
      <c r="D751" s="99"/>
      <c r="F751" s="112"/>
    </row>
    <row r="752">
      <c r="B752" s="111"/>
      <c r="D752" s="99"/>
      <c r="F752" s="112"/>
    </row>
    <row r="753">
      <c r="B753" s="111"/>
      <c r="D753" s="99"/>
      <c r="F753" s="112"/>
    </row>
    <row r="754">
      <c r="B754" s="111"/>
      <c r="D754" s="99"/>
      <c r="F754" s="112"/>
    </row>
    <row r="755">
      <c r="B755" s="111"/>
      <c r="D755" s="99"/>
      <c r="F755" s="112"/>
    </row>
    <row r="756">
      <c r="B756" s="111"/>
      <c r="D756" s="99"/>
      <c r="F756" s="112"/>
    </row>
    <row r="757">
      <c r="B757" s="111"/>
      <c r="D757" s="99"/>
      <c r="F757" s="112"/>
    </row>
    <row r="758">
      <c r="B758" s="111"/>
      <c r="D758" s="99"/>
      <c r="F758" s="112"/>
    </row>
    <row r="759">
      <c r="B759" s="111"/>
      <c r="D759" s="99"/>
      <c r="F759" s="112"/>
    </row>
    <row r="760">
      <c r="B760" s="111"/>
      <c r="D760" s="99"/>
      <c r="F760" s="112"/>
    </row>
    <row r="761">
      <c r="B761" s="111"/>
      <c r="D761" s="99"/>
      <c r="F761" s="112"/>
    </row>
    <row r="762">
      <c r="B762" s="111"/>
      <c r="D762" s="99"/>
      <c r="F762" s="112"/>
    </row>
    <row r="763">
      <c r="B763" s="111"/>
      <c r="D763" s="99"/>
      <c r="F763" s="112"/>
    </row>
    <row r="764">
      <c r="B764" s="111"/>
      <c r="D764" s="99"/>
      <c r="F764" s="112"/>
    </row>
    <row r="765">
      <c r="B765" s="111"/>
      <c r="D765" s="99"/>
      <c r="F765" s="112"/>
    </row>
    <row r="766">
      <c r="B766" s="111"/>
      <c r="D766" s="99"/>
      <c r="F766" s="112"/>
    </row>
    <row r="767">
      <c r="B767" s="111"/>
      <c r="D767" s="99"/>
      <c r="F767" s="112"/>
    </row>
    <row r="768">
      <c r="B768" s="111"/>
      <c r="D768" s="99"/>
      <c r="F768" s="112"/>
    </row>
    <row r="769">
      <c r="B769" s="111"/>
      <c r="D769" s="99"/>
      <c r="F769" s="112"/>
    </row>
    <row r="770">
      <c r="B770" s="111"/>
      <c r="D770" s="99"/>
      <c r="F770" s="112"/>
    </row>
    <row r="771">
      <c r="B771" s="111"/>
      <c r="D771" s="99"/>
      <c r="F771" s="112"/>
    </row>
    <row r="772">
      <c r="B772" s="111"/>
      <c r="D772" s="99"/>
      <c r="F772" s="112"/>
    </row>
    <row r="773">
      <c r="B773" s="111"/>
      <c r="D773" s="99"/>
      <c r="F773" s="112"/>
    </row>
    <row r="774">
      <c r="B774" s="111"/>
      <c r="D774" s="99"/>
      <c r="F774" s="112"/>
    </row>
    <row r="775">
      <c r="B775" s="111"/>
      <c r="D775" s="99"/>
      <c r="F775" s="112"/>
    </row>
    <row r="776">
      <c r="B776" s="111"/>
      <c r="D776" s="99"/>
      <c r="F776" s="112"/>
    </row>
    <row r="777">
      <c r="B777" s="111"/>
      <c r="D777" s="99"/>
      <c r="F777" s="112"/>
    </row>
    <row r="778">
      <c r="B778" s="111"/>
      <c r="D778" s="99"/>
      <c r="F778" s="112"/>
    </row>
    <row r="779">
      <c r="B779" s="111"/>
      <c r="D779" s="99"/>
      <c r="F779" s="112"/>
    </row>
    <row r="780">
      <c r="B780" s="111"/>
      <c r="D780" s="99"/>
      <c r="F780" s="112"/>
    </row>
    <row r="781">
      <c r="B781" s="111"/>
      <c r="D781" s="99"/>
      <c r="F781" s="112"/>
    </row>
    <row r="782">
      <c r="B782" s="111"/>
      <c r="D782" s="99"/>
      <c r="F782" s="112"/>
    </row>
    <row r="783">
      <c r="B783" s="111"/>
      <c r="D783" s="99"/>
      <c r="F783" s="112"/>
    </row>
    <row r="784">
      <c r="B784" s="111"/>
      <c r="D784" s="99"/>
      <c r="F784" s="112"/>
    </row>
    <row r="785">
      <c r="B785" s="111"/>
      <c r="D785" s="99"/>
      <c r="F785" s="112"/>
    </row>
    <row r="786">
      <c r="B786" s="111"/>
      <c r="D786" s="99"/>
      <c r="F786" s="112"/>
    </row>
    <row r="787">
      <c r="B787" s="111"/>
      <c r="D787" s="99"/>
      <c r="F787" s="112"/>
    </row>
    <row r="788">
      <c r="B788" s="111"/>
      <c r="D788" s="99"/>
      <c r="F788" s="112"/>
    </row>
    <row r="789">
      <c r="B789" s="111"/>
      <c r="D789" s="99"/>
      <c r="F789" s="112"/>
    </row>
    <row r="790">
      <c r="B790" s="111"/>
      <c r="D790" s="99"/>
      <c r="F790" s="112"/>
    </row>
    <row r="791">
      <c r="B791" s="111"/>
      <c r="D791" s="99"/>
      <c r="F791" s="112"/>
    </row>
    <row r="792">
      <c r="B792" s="111"/>
      <c r="D792" s="99"/>
      <c r="F792" s="112"/>
    </row>
    <row r="793">
      <c r="B793" s="111"/>
      <c r="D793" s="99"/>
      <c r="F793" s="112"/>
    </row>
    <row r="794">
      <c r="B794" s="111"/>
      <c r="D794" s="99"/>
      <c r="F794" s="112"/>
    </row>
    <row r="795">
      <c r="B795" s="111"/>
      <c r="D795" s="99"/>
      <c r="F795" s="112"/>
    </row>
    <row r="796">
      <c r="B796" s="111"/>
      <c r="D796" s="99"/>
      <c r="F796" s="112"/>
    </row>
    <row r="797">
      <c r="B797" s="111"/>
      <c r="D797" s="99"/>
      <c r="F797" s="112"/>
    </row>
    <row r="798">
      <c r="B798" s="111"/>
      <c r="D798" s="99"/>
      <c r="F798" s="112"/>
    </row>
    <row r="799">
      <c r="B799" s="111"/>
      <c r="D799" s="99"/>
      <c r="F799" s="112"/>
    </row>
    <row r="800">
      <c r="B800" s="111"/>
      <c r="D800" s="99"/>
      <c r="F800" s="112"/>
    </row>
    <row r="801">
      <c r="B801" s="111"/>
      <c r="D801" s="99"/>
      <c r="F801" s="112"/>
    </row>
    <row r="802">
      <c r="B802" s="111"/>
      <c r="D802" s="99"/>
      <c r="F802" s="112"/>
    </row>
    <row r="803">
      <c r="B803" s="111"/>
      <c r="D803" s="99"/>
      <c r="F803" s="112"/>
    </row>
    <row r="804">
      <c r="B804" s="111"/>
      <c r="D804" s="99"/>
      <c r="F804" s="112"/>
    </row>
    <row r="805">
      <c r="B805" s="111"/>
      <c r="D805" s="99"/>
      <c r="F805" s="112"/>
    </row>
    <row r="806">
      <c r="B806" s="111"/>
      <c r="D806" s="99"/>
      <c r="F806" s="112"/>
    </row>
    <row r="807">
      <c r="B807" s="111"/>
      <c r="D807" s="99"/>
      <c r="F807" s="112"/>
    </row>
    <row r="808">
      <c r="B808" s="111"/>
      <c r="D808" s="99"/>
      <c r="F808" s="112"/>
    </row>
    <row r="809">
      <c r="B809" s="111"/>
      <c r="D809" s="99"/>
      <c r="F809" s="112"/>
    </row>
    <row r="810">
      <c r="B810" s="111"/>
      <c r="D810" s="99"/>
      <c r="F810" s="112"/>
    </row>
    <row r="811">
      <c r="B811" s="111"/>
      <c r="D811" s="99"/>
      <c r="F811" s="112"/>
    </row>
    <row r="812">
      <c r="B812" s="111"/>
      <c r="D812" s="99"/>
      <c r="F812" s="112"/>
    </row>
    <row r="813">
      <c r="B813" s="111"/>
      <c r="D813" s="99"/>
      <c r="F813" s="112"/>
    </row>
    <row r="814">
      <c r="B814" s="111"/>
      <c r="D814" s="99"/>
      <c r="F814" s="112"/>
    </row>
    <row r="815">
      <c r="B815" s="111"/>
      <c r="D815" s="99"/>
      <c r="F815" s="112"/>
    </row>
    <row r="816">
      <c r="B816" s="111"/>
      <c r="D816" s="99"/>
      <c r="F816" s="112"/>
    </row>
    <row r="817">
      <c r="B817" s="111"/>
      <c r="D817" s="99"/>
      <c r="F817" s="112"/>
    </row>
    <row r="818">
      <c r="B818" s="111"/>
      <c r="D818" s="99"/>
      <c r="F818" s="112"/>
    </row>
    <row r="819">
      <c r="B819" s="111"/>
      <c r="D819" s="99"/>
      <c r="F819" s="112"/>
    </row>
    <row r="820">
      <c r="B820" s="111"/>
      <c r="D820" s="99"/>
      <c r="F820" s="112"/>
    </row>
    <row r="821">
      <c r="B821" s="111"/>
      <c r="D821" s="99"/>
      <c r="F821" s="112"/>
    </row>
    <row r="822">
      <c r="B822" s="111"/>
      <c r="D822" s="99"/>
      <c r="F822" s="112"/>
    </row>
    <row r="823">
      <c r="B823" s="111"/>
      <c r="D823" s="99"/>
      <c r="F823" s="112"/>
    </row>
    <row r="824">
      <c r="B824" s="111"/>
      <c r="D824" s="99"/>
      <c r="F824" s="112"/>
    </row>
    <row r="825">
      <c r="B825" s="111"/>
      <c r="D825" s="99"/>
      <c r="F825" s="112"/>
    </row>
    <row r="826">
      <c r="B826" s="111"/>
      <c r="D826" s="99"/>
      <c r="F826" s="112"/>
    </row>
    <row r="827">
      <c r="B827" s="111"/>
      <c r="D827" s="99"/>
      <c r="F827" s="112"/>
    </row>
    <row r="828">
      <c r="B828" s="111"/>
      <c r="D828" s="99"/>
      <c r="F828" s="112"/>
    </row>
    <row r="829">
      <c r="B829" s="111"/>
      <c r="D829" s="99"/>
      <c r="F829" s="112"/>
    </row>
    <row r="830">
      <c r="B830" s="111"/>
      <c r="D830" s="99"/>
      <c r="F830" s="112"/>
    </row>
    <row r="831">
      <c r="B831" s="111"/>
      <c r="D831" s="99"/>
      <c r="F831" s="112"/>
    </row>
    <row r="832">
      <c r="B832" s="111"/>
      <c r="D832" s="99"/>
      <c r="F832" s="112"/>
    </row>
    <row r="833">
      <c r="B833" s="111"/>
      <c r="D833" s="99"/>
      <c r="F833" s="112"/>
    </row>
    <row r="834">
      <c r="B834" s="111"/>
      <c r="D834" s="99"/>
      <c r="F834" s="112"/>
    </row>
    <row r="835">
      <c r="B835" s="111"/>
      <c r="D835" s="99"/>
      <c r="F835" s="112"/>
    </row>
    <row r="836">
      <c r="B836" s="111"/>
      <c r="D836" s="99"/>
      <c r="F836" s="112"/>
    </row>
    <row r="837">
      <c r="B837" s="111"/>
      <c r="D837" s="99"/>
      <c r="F837" s="112"/>
    </row>
    <row r="838">
      <c r="B838" s="111"/>
      <c r="D838" s="99"/>
      <c r="F838" s="112"/>
    </row>
    <row r="839">
      <c r="B839" s="111"/>
      <c r="D839" s="99"/>
      <c r="F839" s="112"/>
    </row>
    <row r="840">
      <c r="B840" s="111"/>
      <c r="D840" s="99"/>
      <c r="F840" s="112"/>
    </row>
    <row r="841">
      <c r="B841" s="111"/>
      <c r="D841" s="99"/>
      <c r="F841" s="112"/>
    </row>
    <row r="842">
      <c r="B842" s="111"/>
      <c r="D842" s="99"/>
      <c r="F842" s="112"/>
    </row>
    <row r="843">
      <c r="B843" s="111"/>
      <c r="D843" s="99"/>
      <c r="F843" s="112"/>
    </row>
    <row r="844">
      <c r="B844" s="111"/>
      <c r="D844" s="99"/>
      <c r="F844" s="112"/>
    </row>
    <row r="845">
      <c r="B845" s="111"/>
      <c r="D845" s="99"/>
      <c r="F845" s="112"/>
    </row>
    <row r="846">
      <c r="B846" s="111"/>
      <c r="D846" s="99"/>
      <c r="F846" s="112"/>
    </row>
    <row r="847">
      <c r="B847" s="111"/>
      <c r="D847" s="99"/>
      <c r="F847" s="112"/>
    </row>
    <row r="848">
      <c r="B848" s="111"/>
      <c r="D848" s="99"/>
      <c r="F848" s="112"/>
    </row>
    <row r="849">
      <c r="B849" s="111"/>
      <c r="D849" s="99"/>
      <c r="F849" s="112"/>
    </row>
    <row r="850">
      <c r="B850" s="111"/>
      <c r="D850" s="99"/>
      <c r="F850" s="112"/>
    </row>
    <row r="851">
      <c r="B851" s="111"/>
      <c r="D851" s="99"/>
      <c r="F851" s="112"/>
    </row>
    <row r="852">
      <c r="B852" s="111"/>
      <c r="D852" s="99"/>
      <c r="F852" s="112"/>
    </row>
    <row r="853">
      <c r="B853" s="111"/>
      <c r="D853" s="99"/>
      <c r="F853" s="112"/>
    </row>
    <row r="854">
      <c r="B854" s="111"/>
      <c r="D854" s="99"/>
      <c r="F854" s="112"/>
    </row>
    <row r="855">
      <c r="B855" s="111"/>
      <c r="D855" s="99"/>
      <c r="F855" s="112"/>
    </row>
    <row r="856">
      <c r="B856" s="111"/>
      <c r="D856" s="99"/>
      <c r="F856" s="112"/>
    </row>
    <row r="857">
      <c r="B857" s="111"/>
      <c r="D857" s="99"/>
      <c r="F857" s="112"/>
    </row>
    <row r="858">
      <c r="B858" s="111"/>
      <c r="D858" s="99"/>
      <c r="F858" s="112"/>
    </row>
    <row r="859">
      <c r="B859" s="111"/>
      <c r="D859" s="99"/>
      <c r="F859" s="112"/>
    </row>
    <row r="860">
      <c r="B860" s="111"/>
      <c r="D860" s="99"/>
      <c r="F860" s="112"/>
    </row>
    <row r="861">
      <c r="B861" s="111"/>
      <c r="D861" s="99"/>
      <c r="F861" s="112"/>
    </row>
    <row r="862">
      <c r="B862" s="111"/>
      <c r="D862" s="99"/>
      <c r="F862" s="112"/>
    </row>
    <row r="863">
      <c r="B863" s="111"/>
      <c r="D863" s="99"/>
      <c r="F863" s="112"/>
    </row>
    <row r="864">
      <c r="B864" s="111"/>
      <c r="D864" s="99"/>
      <c r="F864" s="112"/>
    </row>
    <row r="865">
      <c r="B865" s="111"/>
      <c r="D865" s="99"/>
      <c r="F865" s="112"/>
    </row>
    <row r="866">
      <c r="B866" s="111"/>
      <c r="D866" s="99"/>
      <c r="F866" s="112"/>
    </row>
    <row r="867">
      <c r="B867" s="111"/>
      <c r="D867" s="99"/>
      <c r="F867" s="112"/>
    </row>
    <row r="868">
      <c r="B868" s="111"/>
      <c r="D868" s="99"/>
      <c r="F868" s="112"/>
    </row>
    <row r="869">
      <c r="B869" s="111"/>
      <c r="D869" s="99"/>
      <c r="F869" s="112"/>
    </row>
    <row r="870">
      <c r="B870" s="111"/>
      <c r="D870" s="99"/>
      <c r="F870" s="112"/>
    </row>
    <row r="871">
      <c r="B871" s="111"/>
      <c r="D871" s="99"/>
      <c r="F871" s="112"/>
    </row>
    <row r="872">
      <c r="B872" s="111"/>
      <c r="D872" s="99"/>
      <c r="F872" s="112"/>
    </row>
    <row r="873">
      <c r="B873" s="111"/>
      <c r="D873" s="99"/>
      <c r="F873" s="112"/>
    </row>
    <row r="874">
      <c r="B874" s="111"/>
      <c r="D874" s="99"/>
      <c r="F874" s="112"/>
    </row>
    <row r="875">
      <c r="B875" s="111"/>
      <c r="D875" s="99"/>
      <c r="F875" s="112"/>
    </row>
    <row r="876">
      <c r="B876" s="111"/>
      <c r="D876" s="99"/>
      <c r="F876" s="112"/>
    </row>
    <row r="877">
      <c r="B877" s="111"/>
      <c r="D877" s="99"/>
      <c r="F877" s="112"/>
    </row>
    <row r="878">
      <c r="B878" s="111"/>
      <c r="D878" s="99"/>
      <c r="F878" s="112"/>
    </row>
    <row r="879">
      <c r="B879" s="111"/>
      <c r="D879" s="99"/>
      <c r="F879" s="112"/>
    </row>
    <row r="880">
      <c r="B880" s="111"/>
      <c r="D880" s="99"/>
      <c r="F880" s="112"/>
    </row>
    <row r="881">
      <c r="B881" s="111"/>
      <c r="D881" s="99"/>
      <c r="F881" s="112"/>
    </row>
    <row r="882">
      <c r="B882" s="111"/>
      <c r="D882" s="99"/>
      <c r="F882" s="112"/>
    </row>
    <row r="883">
      <c r="B883" s="111"/>
      <c r="D883" s="99"/>
      <c r="F883" s="112"/>
    </row>
    <row r="884">
      <c r="B884" s="111"/>
      <c r="D884" s="99"/>
      <c r="F884" s="112"/>
    </row>
    <row r="885">
      <c r="B885" s="111"/>
      <c r="D885" s="99"/>
      <c r="F885" s="112"/>
    </row>
    <row r="886">
      <c r="B886" s="111"/>
      <c r="D886" s="99"/>
      <c r="F886" s="112"/>
    </row>
    <row r="887">
      <c r="B887" s="111"/>
      <c r="D887" s="99"/>
      <c r="F887" s="112"/>
    </row>
    <row r="888">
      <c r="B888" s="111"/>
      <c r="D888" s="99"/>
      <c r="F888" s="112"/>
    </row>
    <row r="889">
      <c r="B889" s="111"/>
      <c r="D889" s="99"/>
      <c r="F889" s="112"/>
    </row>
    <row r="890">
      <c r="B890" s="111"/>
      <c r="D890" s="99"/>
      <c r="F890" s="112"/>
    </row>
    <row r="891">
      <c r="B891" s="111"/>
      <c r="D891" s="99"/>
      <c r="F891" s="112"/>
    </row>
    <row r="892">
      <c r="B892" s="111"/>
      <c r="D892" s="99"/>
      <c r="F892" s="112"/>
    </row>
    <row r="893">
      <c r="B893" s="111"/>
      <c r="D893" s="99"/>
      <c r="F893" s="112"/>
    </row>
    <row r="894">
      <c r="B894" s="111"/>
      <c r="D894" s="99"/>
      <c r="F894" s="112"/>
    </row>
    <row r="895">
      <c r="B895" s="111"/>
      <c r="D895" s="99"/>
      <c r="F895" s="112"/>
    </row>
    <row r="896">
      <c r="B896" s="111"/>
      <c r="D896" s="99"/>
      <c r="F896" s="112"/>
    </row>
    <row r="897">
      <c r="B897" s="111"/>
      <c r="D897" s="99"/>
      <c r="F897" s="112"/>
    </row>
    <row r="898">
      <c r="B898" s="111"/>
      <c r="D898" s="99"/>
      <c r="F898" s="112"/>
    </row>
    <row r="899">
      <c r="B899" s="111"/>
      <c r="D899" s="99"/>
      <c r="F899" s="112"/>
    </row>
    <row r="900">
      <c r="B900" s="111"/>
      <c r="D900" s="99"/>
      <c r="F900" s="112"/>
    </row>
    <row r="901">
      <c r="B901" s="111"/>
      <c r="D901" s="99"/>
      <c r="F901" s="112"/>
    </row>
    <row r="902">
      <c r="B902" s="111"/>
      <c r="D902" s="99"/>
      <c r="F902" s="112"/>
    </row>
    <row r="903">
      <c r="B903" s="111"/>
      <c r="D903" s="99"/>
      <c r="F903" s="112"/>
    </row>
    <row r="904">
      <c r="B904" s="111"/>
      <c r="D904" s="99"/>
      <c r="F904" s="112"/>
    </row>
    <row r="905">
      <c r="B905" s="111"/>
      <c r="D905" s="99"/>
      <c r="F905" s="112"/>
    </row>
    <row r="906">
      <c r="B906" s="111"/>
      <c r="D906" s="99"/>
      <c r="F906" s="112"/>
    </row>
    <row r="907">
      <c r="B907" s="111"/>
      <c r="D907" s="99"/>
      <c r="F907" s="112"/>
    </row>
    <row r="908">
      <c r="B908" s="111"/>
      <c r="D908" s="99"/>
      <c r="F908" s="112"/>
    </row>
    <row r="909">
      <c r="B909" s="111"/>
      <c r="D909" s="99"/>
      <c r="F909" s="112"/>
    </row>
    <row r="910">
      <c r="B910" s="111"/>
      <c r="D910" s="99"/>
      <c r="F910" s="112"/>
    </row>
    <row r="911">
      <c r="B911" s="111"/>
      <c r="D911" s="99"/>
      <c r="F911" s="112"/>
    </row>
    <row r="912">
      <c r="B912" s="111"/>
      <c r="D912" s="99"/>
      <c r="F912" s="112"/>
    </row>
    <row r="913">
      <c r="B913" s="111"/>
      <c r="D913" s="99"/>
      <c r="F913" s="112"/>
    </row>
    <row r="914">
      <c r="B914" s="111"/>
      <c r="D914" s="99"/>
      <c r="F914" s="112"/>
    </row>
    <row r="915">
      <c r="B915" s="111"/>
      <c r="D915" s="99"/>
      <c r="F915" s="112"/>
    </row>
    <row r="916">
      <c r="B916" s="111"/>
      <c r="D916" s="99"/>
      <c r="F916" s="112"/>
    </row>
    <row r="917">
      <c r="B917" s="111"/>
      <c r="D917" s="99"/>
      <c r="F917" s="112"/>
    </row>
    <row r="918">
      <c r="B918" s="111"/>
      <c r="D918" s="99"/>
      <c r="F918" s="112"/>
    </row>
    <row r="919">
      <c r="B919" s="111"/>
      <c r="D919" s="99"/>
      <c r="F919" s="112"/>
    </row>
    <row r="920">
      <c r="B920" s="111"/>
      <c r="D920" s="99"/>
      <c r="F920" s="112"/>
    </row>
    <row r="921">
      <c r="B921" s="111"/>
      <c r="D921" s="99"/>
      <c r="F921" s="112"/>
    </row>
    <row r="922">
      <c r="B922" s="111"/>
      <c r="D922" s="99"/>
      <c r="F922" s="112"/>
    </row>
    <row r="923">
      <c r="B923" s="111"/>
      <c r="D923" s="99"/>
      <c r="F923" s="112"/>
    </row>
    <row r="924">
      <c r="B924" s="111"/>
      <c r="D924" s="99"/>
      <c r="F924" s="112"/>
    </row>
    <row r="925">
      <c r="B925" s="111"/>
      <c r="D925" s="99"/>
      <c r="F925" s="112"/>
    </row>
    <row r="926">
      <c r="B926" s="111"/>
      <c r="D926" s="99"/>
      <c r="F926" s="112"/>
    </row>
    <row r="927">
      <c r="B927" s="111"/>
      <c r="D927" s="99"/>
      <c r="F927" s="112"/>
    </row>
    <row r="928">
      <c r="B928" s="111"/>
      <c r="D928" s="99"/>
      <c r="F928" s="112"/>
    </row>
    <row r="929">
      <c r="B929" s="111"/>
      <c r="D929" s="99"/>
      <c r="F929" s="112"/>
    </row>
    <row r="930">
      <c r="B930" s="111"/>
      <c r="D930" s="99"/>
      <c r="F930" s="112"/>
    </row>
    <row r="931">
      <c r="B931" s="111"/>
      <c r="D931" s="99"/>
      <c r="F931" s="112"/>
    </row>
    <row r="932">
      <c r="B932" s="111"/>
      <c r="D932" s="99"/>
      <c r="F932" s="112"/>
    </row>
    <row r="933">
      <c r="B933" s="111"/>
      <c r="D933" s="99"/>
      <c r="F933" s="112"/>
    </row>
    <row r="934">
      <c r="B934" s="111"/>
      <c r="D934" s="99"/>
      <c r="F934" s="112"/>
    </row>
    <row r="935">
      <c r="B935" s="111"/>
      <c r="D935" s="99"/>
      <c r="F935" s="112"/>
    </row>
    <row r="936">
      <c r="B936" s="111"/>
      <c r="D936" s="99"/>
      <c r="F936" s="112"/>
    </row>
    <row r="937">
      <c r="B937" s="111"/>
      <c r="D937" s="99"/>
      <c r="F937" s="112"/>
    </row>
    <row r="938">
      <c r="B938" s="111"/>
      <c r="D938" s="99"/>
      <c r="F938" s="112"/>
    </row>
    <row r="939">
      <c r="B939" s="111"/>
      <c r="D939" s="99"/>
      <c r="F939" s="112"/>
    </row>
    <row r="940">
      <c r="B940" s="111"/>
      <c r="D940" s="99"/>
      <c r="F940" s="112"/>
    </row>
    <row r="941">
      <c r="B941" s="111"/>
      <c r="D941" s="99"/>
      <c r="F941" s="112"/>
    </row>
    <row r="942">
      <c r="B942" s="111"/>
      <c r="D942" s="99"/>
      <c r="F942" s="112"/>
    </row>
    <row r="943">
      <c r="B943" s="111"/>
      <c r="D943" s="99"/>
      <c r="F943" s="112"/>
    </row>
    <row r="944">
      <c r="B944" s="111"/>
      <c r="D944" s="99"/>
      <c r="F944" s="112"/>
    </row>
    <row r="945">
      <c r="B945" s="111"/>
      <c r="D945" s="99"/>
      <c r="F945" s="112"/>
    </row>
    <row r="946">
      <c r="B946" s="111"/>
      <c r="D946" s="99"/>
      <c r="F946" s="112"/>
    </row>
    <row r="947">
      <c r="B947" s="111"/>
      <c r="D947" s="99"/>
      <c r="F947" s="112"/>
    </row>
    <row r="948">
      <c r="B948" s="111"/>
      <c r="D948" s="99"/>
      <c r="F948" s="112"/>
    </row>
    <row r="949">
      <c r="B949" s="111"/>
      <c r="D949" s="99"/>
      <c r="F949" s="112"/>
    </row>
    <row r="950">
      <c r="B950" s="111"/>
      <c r="D950" s="99"/>
      <c r="F950" s="112"/>
    </row>
    <row r="951">
      <c r="B951" s="111"/>
      <c r="D951" s="99"/>
      <c r="F951" s="112"/>
    </row>
    <row r="952">
      <c r="B952" s="111"/>
      <c r="D952" s="99"/>
      <c r="F952" s="112"/>
    </row>
    <row r="953">
      <c r="B953" s="111"/>
      <c r="D953" s="99"/>
      <c r="F953" s="112"/>
    </row>
    <row r="954">
      <c r="B954" s="111"/>
      <c r="D954" s="99"/>
      <c r="F954" s="112"/>
    </row>
    <row r="955">
      <c r="B955" s="111"/>
      <c r="D955" s="99"/>
      <c r="F955" s="112"/>
    </row>
    <row r="956">
      <c r="B956" s="111"/>
      <c r="D956" s="99"/>
      <c r="F956" s="112"/>
    </row>
    <row r="957">
      <c r="B957" s="111"/>
      <c r="D957" s="99"/>
      <c r="F957" s="112"/>
    </row>
    <row r="958">
      <c r="B958" s="111"/>
      <c r="D958" s="99"/>
      <c r="F958" s="112"/>
    </row>
    <row r="959">
      <c r="B959" s="111"/>
      <c r="D959" s="99"/>
      <c r="F959" s="112"/>
    </row>
    <row r="960">
      <c r="B960" s="111"/>
      <c r="D960" s="99"/>
      <c r="F960" s="112"/>
    </row>
    <row r="961">
      <c r="B961" s="111"/>
      <c r="D961" s="99"/>
      <c r="F961" s="112"/>
    </row>
    <row r="962">
      <c r="B962" s="111"/>
      <c r="D962" s="99"/>
      <c r="F962" s="112"/>
    </row>
    <row r="963">
      <c r="B963" s="111"/>
      <c r="D963" s="99"/>
      <c r="F963" s="112"/>
    </row>
    <row r="964">
      <c r="B964" s="111"/>
      <c r="D964" s="99"/>
      <c r="F964" s="112"/>
    </row>
    <row r="965">
      <c r="B965" s="111"/>
      <c r="D965" s="99"/>
      <c r="F965" s="112"/>
    </row>
    <row r="966">
      <c r="B966" s="111"/>
      <c r="D966" s="99"/>
      <c r="F966" s="112"/>
    </row>
    <row r="967">
      <c r="B967" s="111"/>
      <c r="D967" s="99"/>
      <c r="F967" s="112"/>
    </row>
    <row r="968">
      <c r="B968" s="111"/>
      <c r="D968" s="99"/>
      <c r="F968" s="112"/>
    </row>
    <row r="969">
      <c r="B969" s="111"/>
      <c r="D969" s="99"/>
      <c r="F969" s="112"/>
    </row>
    <row r="970">
      <c r="B970" s="111"/>
      <c r="D970" s="99"/>
      <c r="F970" s="112"/>
    </row>
    <row r="971">
      <c r="B971" s="111"/>
      <c r="D971" s="99"/>
      <c r="F971" s="112"/>
    </row>
    <row r="972">
      <c r="B972" s="111"/>
      <c r="D972" s="99"/>
      <c r="F972" s="112"/>
    </row>
    <row r="973">
      <c r="B973" s="111"/>
      <c r="D973" s="99"/>
      <c r="F973" s="112"/>
    </row>
    <row r="974">
      <c r="B974" s="111"/>
      <c r="D974" s="99"/>
      <c r="F974" s="112"/>
    </row>
    <row r="975">
      <c r="B975" s="111"/>
      <c r="D975" s="99"/>
      <c r="F975" s="112"/>
    </row>
    <row r="976">
      <c r="B976" s="111"/>
      <c r="D976" s="99"/>
      <c r="F976" s="112"/>
    </row>
    <row r="977">
      <c r="B977" s="111"/>
      <c r="D977" s="99"/>
      <c r="F977" s="112"/>
    </row>
    <row r="978">
      <c r="B978" s="111"/>
      <c r="D978" s="99"/>
      <c r="F978" s="112"/>
    </row>
    <row r="979">
      <c r="B979" s="111"/>
      <c r="D979" s="99"/>
      <c r="F979" s="112"/>
    </row>
    <row r="980">
      <c r="B980" s="111"/>
      <c r="D980" s="99"/>
      <c r="F980" s="112"/>
    </row>
    <row r="981">
      <c r="B981" s="111"/>
      <c r="D981" s="99"/>
      <c r="F981" s="112"/>
    </row>
    <row r="982">
      <c r="B982" s="111"/>
      <c r="D982" s="99"/>
      <c r="F982" s="112"/>
    </row>
    <row r="983">
      <c r="B983" s="111"/>
      <c r="D983" s="99"/>
      <c r="F983" s="112"/>
    </row>
    <row r="984">
      <c r="B984" s="111"/>
      <c r="D984" s="99"/>
      <c r="F984" s="112"/>
    </row>
    <row r="985">
      <c r="B985" s="111"/>
      <c r="D985" s="99"/>
      <c r="F985" s="112"/>
    </row>
    <row r="986">
      <c r="B986" s="111"/>
      <c r="D986" s="99"/>
      <c r="F986" s="112"/>
    </row>
    <row r="987">
      <c r="B987" s="111"/>
      <c r="D987" s="99"/>
      <c r="F987" s="112"/>
    </row>
    <row r="988">
      <c r="B988" s="111"/>
      <c r="D988" s="99"/>
      <c r="F988" s="112"/>
    </row>
    <row r="989">
      <c r="B989" s="111"/>
      <c r="D989" s="99"/>
      <c r="F989" s="112"/>
    </row>
    <row r="990">
      <c r="B990" s="111"/>
      <c r="D990" s="99"/>
      <c r="F990" s="112"/>
    </row>
    <row r="991">
      <c r="B991" s="111"/>
      <c r="D991" s="99"/>
      <c r="F991" s="112"/>
    </row>
    <row r="992">
      <c r="B992" s="111"/>
      <c r="D992" s="99"/>
      <c r="F992" s="112"/>
    </row>
    <row r="993">
      <c r="B993" s="111"/>
      <c r="D993" s="99"/>
      <c r="F993" s="112"/>
    </row>
    <row r="994">
      <c r="B994" s="111"/>
      <c r="D994" s="99"/>
      <c r="F994" s="112"/>
    </row>
    <row r="995">
      <c r="B995" s="111"/>
      <c r="D995" s="99"/>
      <c r="F995" s="112"/>
    </row>
    <row r="996">
      <c r="B996" s="111"/>
      <c r="D996" s="99"/>
      <c r="F996" s="112"/>
    </row>
    <row r="997">
      <c r="B997" s="111"/>
      <c r="D997" s="99"/>
      <c r="F997" s="112"/>
    </row>
    <row r="998">
      <c r="B998" s="111"/>
      <c r="D998" s="99"/>
      <c r="F998" s="112"/>
    </row>
    <row r="999">
      <c r="B999" s="111"/>
      <c r="D999" s="99"/>
      <c r="F999" s="112"/>
    </row>
    <row r="1000">
      <c r="B1000" s="111"/>
      <c r="D1000" s="99"/>
      <c r="F1000" s="112"/>
    </row>
    <row r="1001">
      <c r="B1001" s="111"/>
      <c r="D1001" s="99"/>
      <c r="F1001" s="112"/>
    </row>
    <row r="1002">
      <c r="B1002" s="111"/>
      <c r="D1002" s="99"/>
      <c r="F1002" s="112"/>
    </row>
    <row r="1003">
      <c r="B1003" s="111"/>
      <c r="D1003" s="99"/>
      <c r="F1003" s="112"/>
    </row>
    <row r="1004">
      <c r="B1004" s="111"/>
      <c r="D1004" s="99"/>
      <c r="F1004" s="112"/>
    </row>
    <row r="1005">
      <c r="B1005" s="111"/>
      <c r="D1005" s="99"/>
      <c r="F1005" s="112"/>
    </row>
    <row r="1006">
      <c r="B1006" s="111"/>
      <c r="D1006" s="99"/>
      <c r="F1006" s="112"/>
    </row>
    <row r="1007">
      <c r="B1007" s="111"/>
      <c r="D1007" s="99"/>
      <c r="F1007" s="112"/>
    </row>
    <row r="1008">
      <c r="B1008" s="111"/>
      <c r="D1008" s="99"/>
      <c r="F1008" s="112"/>
    </row>
    <row r="1009">
      <c r="B1009" s="111"/>
      <c r="D1009" s="99"/>
      <c r="F1009" s="112"/>
    </row>
    <row r="1010">
      <c r="B1010" s="111"/>
      <c r="D1010" s="99"/>
      <c r="F1010" s="112"/>
    </row>
    <row r="1011">
      <c r="B1011" s="111"/>
      <c r="D1011" s="99"/>
      <c r="F1011" s="112"/>
    </row>
    <row r="1012">
      <c r="B1012" s="111"/>
      <c r="D1012" s="99"/>
      <c r="F1012" s="112"/>
    </row>
    <row r="1013">
      <c r="B1013" s="111"/>
      <c r="D1013" s="99"/>
      <c r="F1013" s="112"/>
    </row>
    <row r="1014">
      <c r="B1014" s="111"/>
      <c r="D1014" s="99"/>
      <c r="F1014" s="112"/>
    </row>
    <row r="1015">
      <c r="B1015" s="111"/>
      <c r="D1015" s="99"/>
      <c r="F1015" s="112"/>
    </row>
    <row r="1016">
      <c r="B1016" s="111"/>
      <c r="D1016" s="99"/>
      <c r="F1016" s="112"/>
    </row>
    <row r="1017">
      <c r="B1017" s="111"/>
      <c r="D1017" s="99"/>
      <c r="F1017" s="112"/>
    </row>
    <row r="1018">
      <c r="B1018" s="111"/>
      <c r="D1018" s="99"/>
      <c r="F1018" s="112"/>
    </row>
    <row r="1019">
      <c r="B1019" s="111"/>
      <c r="D1019" s="99"/>
      <c r="F1019" s="112"/>
    </row>
    <row r="1020">
      <c r="B1020" s="111"/>
      <c r="D1020" s="99"/>
      <c r="F1020" s="112"/>
    </row>
    <row r="1021">
      <c r="B1021" s="111"/>
      <c r="D1021" s="99"/>
      <c r="F1021" s="112"/>
    </row>
    <row r="1022">
      <c r="B1022" s="111"/>
      <c r="D1022" s="99"/>
      <c r="F1022" s="112"/>
    </row>
    <row r="1023">
      <c r="B1023" s="111"/>
      <c r="D1023" s="99"/>
      <c r="F1023" s="112"/>
    </row>
    <row r="1024">
      <c r="B1024" s="111"/>
      <c r="D1024" s="99"/>
      <c r="F1024" s="112"/>
    </row>
    <row r="1025">
      <c r="B1025" s="111"/>
      <c r="D1025" s="99"/>
      <c r="F1025" s="112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0.57"/>
    <col customWidth="1" min="2" max="2" width="17.0"/>
    <col customWidth="1" min="3" max="3" width="15.43"/>
    <col customWidth="1" min="4" max="4" width="24.71"/>
    <col customWidth="1" min="5" max="5" width="15.86"/>
    <col customWidth="1" min="6" max="6" width="40.71"/>
    <col customWidth="1" min="7" max="7" width="30.86"/>
  </cols>
  <sheetData>
    <row r="1">
      <c r="A1" s="74" t="s">
        <v>188</v>
      </c>
      <c r="B1" s="75"/>
      <c r="C1" s="76"/>
      <c r="D1" s="103"/>
      <c r="E1" s="113"/>
      <c r="F1" s="91"/>
      <c r="G1" s="76"/>
      <c r="H1" s="74"/>
      <c r="I1" s="74"/>
      <c r="J1" s="74"/>
      <c r="K1" s="74"/>
      <c r="L1" s="74"/>
      <c r="M1" s="74"/>
    </row>
    <row r="2">
      <c r="A2" s="80" t="s">
        <v>193</v>
      </c>
      <c r="B2" s="81" t="s">
        <v>194</v>
      </c>
      <c r="C2" s="76"/>
      <c r="D2" s="103"/>
      <c r="E2" s="113"/>
      <c r="F2" s="91"/>
      <c r="G2" s="76"/>
      <c r="H2" s="74"/>
      <c r="I2" s="74"/>
      <c r="J2" s="74"/>
      <c r="K2" s="74"/>
      <c r="L2" s="74"/>
      <c r="M2" s="74"/>
    </row>
    <row r="3">
      <c r="A3" s="82" t="s">
        <v>197</v>
      </c>
      <c r="B3" s="83" t="s">
        <v>198</v>
      </c>
      <c r="C3" s="76"/>
      <c r="D3" s="103"/>
      <c r="E3" s="113"/>
      <c r="F3" s="91"/>
      <c r="G3" s="76"/>
      <c r="H3" s="74"/>
      <c r="I3" s="74"/>
      <c r="J3" s="74"/>
      <c r="K3" s="74"/>
      <c r="L3" s="74"/>
      <c r="M3" s="74"/>
    </row>
    <row r="4">
      <c r="A4" s="86"/>
      <c r="B4" s="85"/>
      <c r="C4" s="76"/>
      <c r="D4" s="103"/>
      <c r="E4" s="113"/>
      <c r="F4" s="91"/>
      <c r="G4" s="76"/>
      <c r="H4" s="74"/>
      <c r="I4" s="74"/>
      <c r="J4" s="74"/>
      <c r="K4" s="74"/>
      <c r="L4" s="74"/>
      <c r="M4" s="74"/>
    </row>
    <row r="5">
      <c r="A5" s="86"/>
      <c r="B5" s="85"/>
      <c r="C5" s="76"/>
      <c r="D5" s="103"/>
      <c r="E5" s="113"/>
      <c r="F5" s="91"/>
      <c r="G5" s="76"/>
      <c r="H5" s="74"/>
      <c r="I5" s="74"/>
      <c r="J5" s="74"/>
      <c r="K5" s="74"/>
      <c r="L5" s="74"/>
      <c r="M5" s="74"/>
    </row>
    <row r="6">
      <c r="A6" s="86" t="s">
        <v>267</v>
      </c>
      <c r="B6" s="85">
        <v>6000.0</v>
      </c>
      <c r="C6" s="76" t="s">
        <v>38</v>
      </c>
      <c r="D6" s="103" t="s">
        <v>268</v>
      </c>
      <c r="E6" s="113" t="s">
        <v>269</v>
      </c>
      <c r="F6" s="114" t="str">
        <f>SUM(D:D)</f>
        <v>2,008,778</v>
      </c>
      <c r="G6" s="76" t="s">
        <v>38</v>
      </c>
      <c r="H6" s="74" t="str">
        <f>F6/1000</f>
        <v>2008.7783</v>
      </c>
      <c r="I6" s="88" t="s">
        <v>270</v>
      </c>
      <c r="K6" s="74"/>
      <c r="L6" s="74"/>
      <c r="M6" s="74"/>
    </row>
    <row r="7">
      <c r="A7" s="74"/>
      <c r="B7" s="75"/>
      <c r="C7" s="74"/>
      <c r="D7" s="75"/>
      <c r="E7" s="74"/>
      <c r="F7" s="91"/>
      <c r="G7" s="74"/>
      <c r="H7" s="74"/>
      <c r="K7" s="74"/>
      <c r="L7" s="74"/>
      <c r="M7" s="74"/>
    </row>
    <row r="8">
      <c r="A8" s="74"/>
      <c r="B8" s="92" t="s">
        <v>271</v>
      </c>
      <c r="C8" s="93" t="s">
        <v>203</v>
      </c>
      <c r="D8" s="115" t="s">
        <v>272</v>
      </c>
      <c r="E8" s="93" t="s">
        <v>273</v>
      </c>
      <c r="F8" s="95" t="s">
        <v>206</v>
      </c>
      <c r="G8" s="96" t="s">
        <v>207</v>
      </c>
      <c r="H8" s="74"/>
      <c r="I8" s="74"/>
      <c r="J8" s="74"/>
      <c r="K8" s="74"/>
      <c r="L8" s="74"/>
      <c r="M8" s="74"/>
    </row>
    <row r="9">
      <c r="A9" s="96" t="s">
        <v>208</v>
      </c>
      <c r="B9" s="85">
        <v>150.0</v>
      </c>
      <c r="C9" s="98"/>
      <c r="D9" s="111"/>
      <c r="E9" s="100" t="s">
        <v>274</v>
      </c>
      <c r="F9" s="91"/>
      <c r="G9" s="102" t="s">
        <v>275</v>
      </c>
      <c r="H9" s="74"/>
      <c r="I9" s="74"/>
      <c r="J9" s="74"/>
      <c r="K9" s="74"/>
      <c r="L9" s="74"/>
      <c r="M9" s="74"/>
    </row>
    <row r="10">
      <c r="A10" s="74" t="s">
        <v>210</v>
      </c>
      <c r="B10" s="103">
        <v>100.0</v>
      </c>
      <c r="C10" s="78">
        <v>4.0</v>
      </c>
      <c r="D10" s="111" t="str">
        <f t="shared" ref="D10:D12" si="1">C10*B10</f>
        <v>400</v>
      </c>
      <c r="E10" s="74" t="s">
        <v>276</v>
      </c>
      <c r="F10" s="91"/>
      <c r="G10" s="104" t="s">
        <v>277</v>
      </c>
      <c r="H10" s="74"/>
      <c r="I10" s="74"/>
      <c r="J10" s="74"/>
      <c r="K10" s="74"/>
      <c r="L10" s="74"/>
      <c r="M10" s="74"/>
    </row>
    <row r="11">
      <c r="A11" s="78" t="s">
        <v>211</v>
      </c>
      <c r="B11" s="103">
        <v>10.0</v>
      </c>
      <c r="C11" s="103">
        <v>4.0</v>
      </c>
      <c r="D11" s="111" t="str">
        <f t="shared" si="1"/>
        <v>40</v>
      </c>
      <c r="E11" s="74"/>
      <c r="F11" s="101"/>
      <c r="G11" s="105"/>
      <c r="H11" s="74"/>
      <c r="I11" s="74"/>
      <c r="J11" s="74"/>
      <c r="K11" s="74"/>
      <c r="L11" s="74"/>
      <c r="M11" s="74"/>
    </row>
    <row r="12">
      <c r="A12" s="78" t="s">
        <v>212</v>
      </c>
      <c r="B12" s="103">
        <v>200.0</v>
      </c>
      <c r="C12" s="78">
        <v>4.0</v>
      </c>
      <c r="D12" s="111" t="str">
        <f t="shared" si="1"/>
        <v>800</v>
      </c>
      <c r="E12" s="78" t="s">
        <v>278</v>
      </c>
      <c r="F12" s="101" t="s">
        <v>279</v>
      </c>
      <c r="G12" s="105" t="s">
        <v>280</v>
      </c>
      <c r="H12" s="116" t="s">
        <v>281</v>
      </c>
      <c r="I12" s="74"/>
      <c r="J12" s="74"/>
      <c r="K12" s="74"/>
      <c r="L12" s="74"/>
      <c r="M12" s="74"/>
    </row>
    <row r="13">
      <c r="A13" s="106" t="s">
        <v>213</v>
      </c>
      <c r="B13" s="75"/>
      <c r="C13" s="74"/>
      <c r="D13" s="111"/>
      <c r="E13" s="74" t="s">
        <v>282</v>
      </c>
      <c r="F13" s="91"/>
      <c r="G13" s="74"/>
      <c r="H13" s="74"/>
      <c r="I13" s="74"/>
      <c r="J13" s="74"/>
      <c r="K13" s="74"/>
      <c r="L13" s="74"/>
      <c r="M13" s="74"/>
    </row>
    <row r="14">
      <c r="A14" s="74" t="s">
        <v>214</v>
      </c>
      <c r="B14" s="103">
        <v>20.0</v>
      </c>
      <c r="C14" s="78">
        <v>1.0</v>
      </c>
      <c r="D14" s="111" t="str">
        <f t="shared" ref="D14:D16" si="2">C14*B14</f>
        <v>20</v>
      </c>
      <c r="E14" s="74" t="s">
        <v>283</v>
      </c>
      <c r="F14" s="91"/>
      <c r="G14" s="74"/>
      <c r="H14" s="74"/>
      <c r="I14" s="74"/>
      <c r="J14" s="74"/>
      <c r="K14" s="74"/>
      <c r="L14" s="74"/>
      <c r="M14" s="74"/>
    </row>
    <row r="15">
      <c r="A15" s="74" t="s">
        <v>215</v>
      </c>
      <c r="B15" s="103">
        <v>0.5</v>
      </c>
      <c r="C15" s="78">
        <v>5.0</v>
      </c>
      <c r="D15" s="111" t="str">
        <f t="shared" si="2"/>
        <v>3</v>
      </c>
      <c r="E15" s="74" t="s">
        <v>284</v>
      </c>
      <c r="F15" s="91"/>
      <c r="G15" s="74"/>
      <c r="H15" s="74"/>
      <c r="I15" s="74"/>
      <c r="J15" s="74"/>
      <c r="K15" s="74"/>
      <c r="L15" s="74"/>
      <c r="M15" s="74"/>
    </row>
    <row r="16">
      <c r="A16" s="74" t="s">
        <v>216</v>
      </c>
      <c r="B16" s="103">
        <v>750.0</v>
      </c>
      <c r="C16" s="78">
        <v>2.0</v>
      </c>
      <c r="D16" s="111" t="str">
        <f t="shared" si="2"/>
        <v>1,500</v>
      </c>
      <c r="E16" s="74" t="s">
        <v>285</v>
      </c>
      <c r="F16" s="91"/>
      <c r="G16" s="104" t="s">
        <v>286</v>
      </c>
      <c r="H16" s="74"/>
      <c r="I16" s="74"/>
      <c r="J16" s="74"/>
      <c r="K16" s="74"/>
      <c r="L16" s="74"/>
      <c r="M16" s="74"/>
    </row>
    <row r="17">
      <c r="A17" s="76" t="s">
        <v>217</v>
      </c>
      <c r="B17" s="75"/>
      <c r="C17" s="74"/>
      <c r="D17" s="111"/>
      <c r="E17" s="74"/>
      <c r="F17" s="91"/>
      <c r="G17" s="74"/>
      <c r="H17" s="74"/>
      <c r="I17" s="74"/>
      <c r="J17" s="74"/>
      <c r="K17" s="74"/>
      <c r="L17" s="74"/>
      <c r="M17" s="74"/>
    </row>
    <row r="18">
      <c r="A18" s="74" t="s">
        <v>218</v>
      </c>
      <c r="B18" s="103">
        <v>1000.0</v>
      </c>
      <c r="C18" s="78">
        <v>4.0</v>
      </c>
      <c r="D18" s="111" t="str">
        <f t="shared" ref="D18:D23" si="3">C18*B18</f>
        <v>4,000</v>
      </c>
      <c r="E18" s="74"/>
      <c r="F18" s="109" t="s">
        <v>287</v>
      </c>
      <c r="G18" s="74"/>
      <c r="H18" s="74"/>
      <c r="I18" s="74"/>
      <c r="J18" s="74"/>
      <c r="K18" s="74"/>
      <c r="L18" s="74"/>
      <c r="M18" s="74"/>
    </row>
    <row r="19">
      <c r="A19" s="107" t="s">
        <v>219</v>
      </c>
      <c r="B19" s="108">
        <v>1000.0</v>
      </c>
      <c r="C19" s="107">
        <v>800.0</v>
      </c>
      <c r="D19" s="111" t="str">
        <f t="shared" si="3"/>
        <v>800,000</v>
      </c>
      <c r="F19" s="109" t="s">
        <v>288</v>
      </c>
      <c r="G19" s="107" t="s">
        <v>280</v>
      </c>
    </row>
    <row r="20">
      <c r="A20" s="107" t="s">
        <v>220</v>
      </c>
      <c r="B20" s="108">
        <v>500.0</v>
      </c>
      <c r="C20" s="107">
        <v>800.0</v>
      </c>
      <c r="D20" s="111" t="str">
        <f t="shared" si="3"/>
        <v>400,000</v>
      </c>
      <c r="F20" s="109" t="s">
        <v>288</v>
      </c>
      <c r="G20" s="107" t="s">
        <v>280</v>
      </c>
    </row>
    <row r="21">
      <c r="A21" s="107" t="s">
        <v>221</v>
      </c>
      <c r="B21" s="108">
        <v>90.0</v>
      </c>
      <c r="C21" s="107">
        <v>4.0</v>
      </c>
      <c r="D21" s="111" t="str">
        <f t="shared" si="3"/>
        <v>360</v>
      </c>
      <c r="E21" s="107" t="s">
        <v>289</v>
      </c>
      <c r="F21" s="109" t="s">
        <v>290</v>
      </c>
      <c r="G21" s="107" t="s">
        <v>280</v>
      </c>
      <c r="H21" s="117" t="s">
        <v>291</v>
      </c>
    </row>
    <row r="22">
      <c r="A22" s="110" t="s">
        <v>222</v>
      </c>
      <c r="B22" s="108">
        <v>1000.0</v>
      </c>
      <c r="C22" s="107">
        <v>6.0</v>
      </c>
      <c r="D22" s="111" t="str">
        <f t="shared" si="3"/>
        <v>6,000</v>
      </c>
      <c r="F22" s="109" t="s">
        <v>292</v>
      </c>
      <c r="G22" s="107"/>
      <c r="H22" s="117" t="s">
        <v>293</v>
      </c>
    </row>
    <row r="23">
      <c r="A23" s="107" t="s">
        <v>223</v>
      </c>
      <c r="B23" s="108">
        <v>500.0</v>
      </c>
      <c r="C23" s="107">
        <v>6.0</v>
      </c>
      <c r="D23" s="111" t="str">
        <f t="shared" si="3"/>
        <v>3,000</v>
      </c>
      <c r="F23" s="109"/>
      <c r="G23" s="107"/>
    </row>
    <row r="24">
      <c r="A24" s="76" t="s">
        <v>224</v>
      </c>
      <c r="B24" s="75"/>
      <c r="C24" s="74"/>
      <c r="D24" s="111"/>
      <c r="E24" s="74"/>
      <c r="F24" s="91"/>
      <c r="G24" s="74"/>
      <c r="H24" s="74"/>
      <c r="I24" s="74"/>
      <c r="J24" s="74"/>
      <c r="K24" s="74"/>
      <c r="L24" s="74"/>
      <c r="M24" s="74"/>
    </row>
    <row r="25">
      <c r="A25" s="74" t="s">
        <v>225</v>
      </c>
      <c r="B25" s="75"/>
      <c r="C25" s="74"/>
      <c r="D25" s="111" t="str">
        <f t="shared" ref="D25:D29" si="4">C25*B25</f>
        <v>0</v>
      </c>
      <c r="E25" s="74"/>
      <c r="F25" s="91"/>
      <c r="G25" s="74"/>
      <c r="H25" s="74"/>
      <c r="I25" s="74"/>
      <c r="J25" s="74"/>
      <c r="K25" s="74"/>
      <c r="L25" s="74"/>
      <c r="M25" s="74"/>
    </row>
    <row r="26">
      <c r="A26" s="78" t="s">
        <v>226</v>
      </c>
      <c r="B26" s="103" t="str">
        <f>'Mass Calculations'!B2</f>
        <v>89,436</v>
      </c>
      <c r="C26" s="78">
        <v>4.0</v>
      </c>
      <c r="D26" s="111" t="str">
        <f t="shared" si="4"/>
        <v>357,744</v>
      </c>
      <c r="E26" s="74"/>
      <c r="F26" s="91"/>
      <c r="G26" s="74"/>
      <c r="H26" s="74"/>
      <c r="I26" s="74"/>
      <c r="J26" s="74"/>
      <c r="K26" s="74"/>
      <c r="L26" s="74"/>
      <c r="M26" s="74"/>
    </row>
    <row r="27">
      <c r="A27" s="78" t="s">
        <v>227</v>
      </c>
      <c r="B27" s="103" t="str">
        <f>'Mass Calculations'!B3</f>
        <v>88,526</v>
      </c>
      <c r="C27" s="78">
        <v>2.0</v>
      </c>
      <c r="D27" s="111" t="str">
        <f t="shared" si="4"/>
        <v>177,052</v>
      </c>
      <c r="E27" s="74"/>
      <c r="F27" s="91"/>
      <c r="G27" s="74"/>
      <c r="H27" s="74"/>
      <c r="I27" s="74"/>
      <c r="J27" s="74"/>
      <c r="K27" s="74"/>
      <c r="L27" s="74"/>
      <c r="M27" s="74"/>
    </row>
    <row r="28">
      <c r="A28" s="78" t="s">
        <v>228</v>
      </c>
      <c r="B28" s="103" t="str">
        <f>'Mass Calculations'!B4</f>
        <v>26,138</v>
      </c>
      <c r="C28" s="78">
        <v>2.0</v>
      </c>
      <c r="D28" s="111" t="str">
        <f t="shared" si="4"/>
        <v>52,277</v>
      </c>
      <c r="E28" s="74"/>
      <c r="F28" s="91"/>
      <c r="G28" s="74"/>
      <c r="H28" s="74"/>
      <c r="I28" s="74"/>
      <c r="J28" s="74"/>
      <c r="K28" s="74"/>
      <c r="L28" s="74"/>
      <c r="M28" s="74"/>
    </row>
    <row r="29">
      <c r="A29" s="78" t="s">
        <v>229</v>
      </c>
      <c r="B29" s="103">
        <v>600.0</v>
      </c>
      <c r="C29" s="78">
        <v>4.0</v>
      </c>
      <c r="D29" s="111" t="str">
        <f t="shared" si="4"/>
        <v>2,400</v>
      </c>
      <c r="E29" s="74"/>
      <c r="F29" s="91"/>
      <c r="G29" s="74"/>
      <c r="H29" s="74"/>
      <c r="I29" s="74"/>
      <c r="J29" s="74"/>
      <c r="K29" s="74"/>
      <c r="L29" s="74"/>
      <c r="M29" s="74"/>
    </row>
    <row r="30">
      <c r="A30" s="76" t="s">
        <v>230</v>
      </c>
      <c r="B30" s="103"/>
      <c r="C30" s="74"/>
      <c r="D30" s="111"/>
      <c r="E30" s="74"/>
      <c r="F30" s="91"/>
      <c r="G30" s="74"/>
      <c r="H30" s="74"/>
      <c r="I30" s="74"/>
      <c r="J30" s="74"/>
      <c r="K30" s="74"/>
      <c r="L30" s="74"/>
      <c r="M30" s="74"/>
    </row>
    <row r="31">
      <c r="A31" s="78" t="s">
        <v>231</v>
      </c>
      <c r="B31" s="103">
        <v>200.0</v>
      </c>
      <c r="C31" s="78">
        <v>4.0</v>
      </c>
      <c r="D31" s="111" t="str">
        <f t="shared" ref="D31:D43" si="5">C31*B31</f>
        <v>800</v>
      </c>
      <c r="E31" s="78" t="s">
        <v>294</v>
      </c>
      <c r="F31" s="91"/>
      <c r="G31" s="74"/>
      <c r="H31" s="74"/>
      <c r="I31" s="74"/>
      <c r="J31" s="74"/>
      <c r="K31" s="74"/>
      <c r="L31" s="74"/>
      <c r="M31" s="74"/>
    </row>
    <row r="32">
      <c r="A32" s="78" t="s">
        <v>232</v>
      </c>
      <c r="B32" s="103">
        <v>20.0</v>
      </c>
      <c r="C32" s="78">
        <v>4.0</v>
      </c>
      <c r="D32" s="111" t="str">
        <f t="shared" si="5"/>
        <v>80</v>
      </c>
      <c r="E32" s="74"/>
      <c r="F32" s="91"/>
      <c r="G32" s="74"/>
      <c r="H32" s="74"/>
      <c r="I32" s="74"/>
      <c r="J32" s="74"/>
      <c r="K32" s="74"/>
      <c r="L32" s="74"/>
      <c r="M32" s="74"/>
    </row>
    <row r="33">
      <c r="A33" s="78" t="s">
        <v>233</v>
      </c>
      <c r="B33" s="103">
        <v>1000.0</v>
      </c>
      <c r="C33" s="78">
        <v>1.0</v>
      </c>
      <c r="D33" s="111" t="str">
        <f t="shared" si="5"/>
        <v>1,000</v>
      </c>
      <c r="E33" s="74" t="s">
        <v>295</v>
      </c>
      <c r="F33" s="91"/>
      <c r="G33" s="74"/>
      <c r="H33" s="74"/>
      <c r="I33" s="74"/>
      <c r="J33" s="74"/>
      <c r="K33" s="74"/>
      <c r="L33" s="74"/>
      <c r="M33" s="74"/>
    </row>
    <row r="34">
      <c r="A34" s="78" t="s">
        <v>234</v>
      </c>
      <c r="B34" s="103">
        <v>5.0</v>
      </c>
      <c r="C34" s="78">
        <v>1.0</v>
      </c>
      <c r="D34" s="111" t="str">
        <f t="shared" si="5"/>
        <v>5</v>
      </c>
      <c r="E34" s="74"/>
      <c r="F34" s="91"/>
      <c r="G34" s="74"/>
      <c r="H34" s="74"/>
      <c r="I34" s="74"/>
      <c r="J34" s="74"/>
      <c r="K34" s="74"/>
      <c r="L34" s="74"/>
      <c r="M34" s="74"/>
    </row>
    <row r="35">
      <c r="A35" s="76" t="s">
        <v>235</v>
      </c>
      <c r="B35" s="103"/>
      <c r="C35" s="74"/>
      <c r="D35" s="111" t="str">
        <f t="shared" si="5"/>
        <v>0</v>
      </c>
      <c r="E35" s="74"/>
      <c r="F35" s="91"/>
      <c r="G35" s="74"/>
      <c r="H35" s="74"/>
      <c r="I35" s="74"/>
      <c r="J35" s="74"/>
      <c r="K35" s="74"/>
      <c r="L35" s="74"/>
      <c r="M35" s="74"/>
    </row>
    <row r="36">
      <c r="A36" s="78" t="s">
        <v>236</v>
      </c>
      <c r="B36" s="103">
        <v>35000.0</v>
      </c>
      <c r="C36" s="78">
        <v>1.0</v>
      </c>
      <c r="D36" s="111" t="str">
        <f t="shared" si="5"/>
        <v>35,000</v>
      </c>
      <c r="E36" s="74"/>
      <c r="F36" s="91"/>
      <c r="G36" s="74"/>
      <c r="H36" s="74"/>
      <c r="I36" s="74"/>
      <c r="J36" s="74"/>
      <c r="K36" s="74"/>
      <c r="L36" s="74"/>
      <c r="M36" s="74"/>
    </row>
    <row r="37">
      <c r="A37" s="78" t="s">
        <v>237</v>
      </c>
      <c r="B37" s="103">
        <v>500.0</v>
      </c>
      <c r="C37" s="78">
        <v>1.0</v>
      </c>
      <c r="D37" s="111" t="str">
        <f t="shared" si="5"/>
        <v>500</v>
      </c>
      <c r="E37" s="74"/>
      <c r="F37" s="91"/>
      <c r="G37" s="74"/>
      <c r="H37" s="74"/>
      <c r="I37" s="74"/>
      <c r="J37" s="74"/>
      <c r="K37" s="74"/>
      <c r="L37" s="74"/>
      <c r="M37" s="74"/>
    </row>
    <row r="38">
      <c r="A38" s="78" t="s">
        <v>238</v>
      </c>
      <c r="B38" s="103">
        <v>500.0</v>
      </c>
      <c r="C38" s="78">
        <v>1.0</v>
      </c>
      <c r="D38" s="111" t="str">
        <f t="shared" si="5"/>
        <v>500</v>
      </c>
      <c r="E38" s="74"/>
      <c r="F38" s="91"/>
      <c r="G38" s="74"/>
      <c r="H38" s="74"/>
      <c r="I38" s="74"/>
      <c r="J38" s="74"/>
      <c r="K38" s="74"/>
      <c r="L38" s="74"/>
      <c r="M38" s="74"/>
    </row>
    <row r="39">
      <c r="A39" s="78" t="s">
        <v>239</v>
      </c>
      <c r="B39" s="103">
        <v>4000.0</v>
      </c>
      <c r="C39" s="78">
        <v>2.0</v>
      </c>
      <c r="D39" s="111" t="str">
        <f t="shared" si="5"/>
        <v>8,000</v>
      </c>
      <c r="E39" s="74"/>
      <c r="F39" s="91"/>
      <c r="G39" s="74"/>
      <c r="H39" s="74"/>
      <c r="I39" s="74"/>
      <c r="J39" s="74"/>
      <c r="K39" s="74"/>
      <c r="L39" s="74"/>
      <c r="M39" s="74"/>
    </row>
    <row r="40">
      <c r="A40" s="78" t="s">
        <v>240</v>
      </c>
      <c r="B40" s="103">
        <v>5000.0</v>
      </c>
      <c r="C40" s="78">
        <v>2.0</v>
      </c>
      <c r="D40" s="111" t="str">
        <f t="shared" si="5"/>
        <v>10,000</v>
      </c>
      <c r="E40" s="74"/>
      <c r="F40" s="91"/>
      <c r="G40" s="74"/>
      <c r="H40" s="74"/>
      <c r="I40" s="74"/>
      <c r="J40" s="74"/>
      <c r="K40" s="74"/>
      <c r="L40" s="74"/>
      <c r="M40" s="74"/>
    </row>
    <row r="41">
      <c r="A41" s="78" t="s">
        <v>241</v>
      </c>
      <c r="B41" s="103">
        <v>500.0</v>
      </c>
      <c r="C41" s="78">
        <v>6.0</v>
      </c>
      <c r="D41" s="111" t="str">
        <f t="shared" si="5"/>
        <v>3,000</v>
      </c>
      <c r="E41" s="74"/>
      <c r="F41" s="91"/>
      <c r="G41" s="74"/>
      <c r="H41" s="74"/>
      <c r="I41" s="74"/>
      <c r="J41" s="74"/>
      <c r="K41" s="74"/>
      <c r="L41" s="74"/>
      <c r="M41" s="74"/>
    </row>
    <row r="42">
      <c r="A42" s="78" t="s">
        <v>242</v>
      </c>
      <c r="B42" s="103">
        <v>400.0</v>
      </c>
      <c r="C42" s="78">
        <v>6.0</v>
      </c>
      <c r="D42" s="111" t="str">
        <f t="shared" si="5"/>
        <v>2,400</v>
      </c>
      <c r="E42" s="74"/>
      <c r="F42" s="91"/>
      <c r="G42" s="74"/>
      <c r="H42" s="74"/>
      <c r="I42" s="74"/>
      <c r="J42" s="74"/>
      <c r="K42" s="74"/>
      <c r="L42" s="74"/>
      <c r="M42" s="74"/>
    </row>
    <row r="43">
      <c r="A43" s="78" t="s">
        <v>243</v>
      </c>
      <c r="B43" s="103">
        <v>120000.0</v>
      </c>
      <c r="C43" s="78">
        <v>1.0</v>
      </c>
      <c r="D43" s="111" t="str">
        <f t="shared" si="5"/>
        <v>120,000</v>
      </c>
      <c r="E43" s="74"/>
      <c r="F43" s="91"/>
      <c r="G43" s="74"/>
      <c r="H43" s="74"/>
      <c r="I43" s="74"/>
      <c r="J43" s="74"/>
      <c r="K43" s="74"/>
      <c r="L43" s="74"/>
      <c r="M43" s="74"/>
    </row>
    <row r="44">
      <c r="A44" s="76" t="s">
        <v>244</v>
      </c>
      <c r="B44" s="103"/>
      <c r="C44" s="74"/>
      <c r="D44" s="111"/>
      <c r="E44" s="74"/>
      <c r="F44" s="91"/>
      <c r="G44" s="74"/>
      <c r="H44" s="74"/>
      <c r="I44" s="74"/>
      <c r="J44" s="74"/>
      <c r="K44" s="74"/>
      <c r="L44" s="74"/>
      <c r="M44" s="74"/>
    </row>
    <row r="45">
      <c r="A45" s="78" t="s">
        <v>245</v>
      </c>
      <c r="B45" s="103">
        <v>500.0</v>
      </c>
      <c r="C45" s="78">
        <v>1.0</v>
      </c>
      <c r="D45" s="111" t="str">
        <f t="shared" ref="D45:D47" si="6">C45*B45</f>
        <v>500</v>
      </c>
      <c r="E45" s="74"/>
      <c r="F45" s="91"/>
      <c r="G45" s="104"/>
      <c r="H45" s="74"/>
      <c r="I45" s="74"/>
      <c r="J45" s="74"/>
      <c r="K45" s="74"/>
      <c r="L45" s="74"/>
      <c r="M45" s="74"/>
    </row>
    <row r="46">
      <c r="A46" s="78" t="s">
        <v>246</v>
      </c>
      <c r="B46" s="103">
        <v>4000.0</v>
      </c>
      <c r="C46" s="78">
        <v>1.0</v>
      </c>
      <c r="D46" s="111" t="str">
        <f t="shared" si="6"/>
        <v>4,000</v>
      </c>
      <c r="E46" s="74"/>
      <c r="F46" s="91"/>
      <c r="G46" s="104"/>
      <c r="H46" s="74"/>
      <c r="I46" s="74"/>
      <c r="J46" s="74"/>
      <c r="K46" s="74"/>
      <c r="L46" s="74"/>
      <c r="M46" s="74"/>
    </row>
    <row r="47">
      <c r="A47" s="78" t="s">
        <v>247</v>
      </c>
      <c r="B47" s="103">
        <v>500.0</v>
      </c>
      <c r="C47" s="78">
        <v>2.0</v>
      </c>
      <c r="D47" s="111" t="str">
        <f t="shared" si="6"/>
        <v>1,000</v>
      </c>
      <c r="E47" s="74"/>
      <c r="F47" s="91"/>
      <c r="G47" s="104"/>
      <c r="H47" s="74"/>
      <c r="I47" s="74"/>
      <c r="J47" s="74"/>
      <c r="K47" s="74"/>
      <c r="L47" s="74"/>
      <c r="M47" s="74"/>
    </row>
    <row r="48">
      <c r="A48" s="76" t="s">
        <v>248</v>
      </c>
      <c r="B48" s="75"/>
      <c r="C48" s="74"/>
      <c r="D48" s="111"/>
      <c r="E48" s="74" t="s">
        <v>296</v>
      </c>
      <c r="F48" s="91"/>
      <c r="G48" s="104" t="s">
        <v>297</v>
      </c>
      <c r="H48" s="74"/>
      <c r="I48" s="74"/>
      <c r="J48" s="74"/>
      <c r="K48" s="74"/>
      <c r="L48" s="74"/>
      <c r="M48" s="74"/>
    </row>
    <row r="49">
      <c r="A49" s="74" t="s">
        <v>249</v>
      </c>
      <c r="B49" s="103">
        <v>1000.0</v>
      </c>
      <c r="C49" s="78">
        <v>1.0</v>
      </c>
      <c r="D49" s="111" t="str">
        <f t="shared" ref="D49:D52" si="7">C49*B49</f>
        <v>1,000</v>
      </c>
      <c r="E49" s="74"/>
      <c r="F49" s="91"/>
      <c r="G49" s="104" t="s">
        <v>298</v>
      </c>
      <c r="H49" s="74"/>
      <c r="I49" s="74"/>
      <c r="J49" s="74"/>
      <c r="K49" s="74"/>
      <c r="L49" s="74"/>
      <c r="M49" s="74" t="s">
        <v>250</v>
      </c>
    </row>
    <row r="50">
      <c r="A50" s="107" t="s">
        <v>251</v>
      </c>
      <c r="B50" s="108">
        <v>3.0</v>
      </c>
      <c r="C50" s="107">
        <v>6.0</v>
      </c>
      <c r="D50" s="111" t="str">
        <f t="shared" si="7"/>
        <v>18</v>
      </c>
      <c r="F50" s="112"/>
    </row>
    <row r="51">
      <c r="A51" s="107" t="s">
        <v>252</v>
      </c>
      <c r="B51" s="108">
        <v>20.0</v>
      </c>
      <c r="C51" s="107">
        <v>10.0</v>
      </c>
      <c r="D51" s="111" t="str">
        <f t="shared" si="7"/>
        <v>200</v>
      </c>
      <c r="E51" s="107" t="s">
        <v>299</v>
      </c>
      <c r="F51" s="112"/>
    </row>
    <row r="52">
      <c r="A52" s="107" t="s">
        <v>253</v>
      </c>
      <c r="B52" s="108">
        <v>100.0</v>
      </c>
      <c r="C52" s="107">
        <v>2.0</v>
      </c>
      <c r="D52" s="111" t="str">
        <f t="shared" si="7"/>
        <v>200</v>
      </c>
      <c r="F52" s="112"/>
    </row>
    <row r="53">
      <c r="A53" s="88" t="s">
        <v>254</v>
      </c>
      <c r="B53" s="111"/>
      <c r="D53" s="111"/>
      <c r="F53" s="112"/>
    </row>
    <row r="54">
      <c r="A54" s="107" t="s">
        <v>255</v>
      </c>
      <c r="B54" s="108">
        <v>2000.0</v>
      </c>
      <c r="C54" s="107">
        <v>4.0</v>
      </c>
      <c r="D54" s="111" t="str">
        <f t="shared" ref="D54:D56" si="8">C54*B54</f>
        <v>8,000</v>
      </c>
      <c r="F54" s="112"/>
    </row>
    <row r="55">
      <c r="A55" s="107" t="s">
        <v>256</v>
      </c>
      <c r="B55" s="108">
        <v>30.0</v>
      </c>
      <c r="C55" s="107">
        <v>6.0</v>
      </c>
      <c r="D55" s="111" t="str">
        <f t="shared" si="8"/>
        <v>180</v>
      </c>
      <c r="F55" s="112"/>
    </row>
    <row r="56">
      <c r="A56" s="107" t="s">
        <v>257</v>
      </c>
      <c r="B56" s="108">
        <v>400.0</v>
      </c>
      <c r="C56" s="107">
        <v>6.0</v>
      </c>
      <c r="D56" s="111" t="str">
        <f t="shared" si="8"/>
        <v>2,400</v>
      </c>
      <c r="F56" s="112"/>
    </row>
    <row r="57">
      <c r="A57" s="88" t="s">
        <v>258</v>
      </c>
      <c r="B57" s="111"/>
      <c r="D57" s="111"/>
      <c r="F57" s="112"/>
    </row>
    <row r="58">
      <c r="A58" s="78" t="s">
        <v>259</v>
      </c>
      <c r="B58" s="103">
        <v>300.0</v>
      </c>
      <c r="C58" s="78">
        <v>2.0</v>
      </c>
      <c r="D58" s="111" t="str">
        <f t="shared" ref="D58:D60" si="9">C58*B58</f>
        <v>600</v>
      </c>
      <c r="E58" s="74"/>
      <c r="F58" s="91"/>
      <c r="G58" s="74"/>
      <c r="H58" s="74"/>
      <c r="I58" s="74"/>
      <c r="J58" s="74"/>
      <c r="K58" s="74"/>
      <c r="L58" s="74"/>
      <c r="M58" s="74"/>
    </row>
    <row r="59">
      <c r="A59" s="78" t="s">
        <v>260</v>
      </c>
      <c r="B59" s="103">
        <v>400.0</v>
      </c>
      <c r="C59" s="78">
        <v>1.0</v>
      </c>
      <c r="D59" s="111" t="str">
        <f t="shared" si="9"/>
        <v>400</v>
      </c>
      <c r="E59" s="74"/>
      <c r="F59" s="91"/>
      <c r="G59" s="74"/>
      <c r="H59" s="74"/>
      <c r="I59" s="74"/>
      <c r="J59" s="74"/>
      <c r="K59" s="74"/>
      <c r="L59" s="74"/>
      <c r="M59" s="74"/>
    </row>
    <row r="60">
      <c r="A60" s="107" t="s">
        <v>261</v>
      </c>
      <c r="B60" s="108">
        <v>3000.0</v>
      </c>
      <c r="C60" s="107">
        <v>1.0</v>
      </c>
      <c r="D60" s="111" t="str">
        <f t="shared" si="9"/>
        <v>3,000</v>
      </c>
      <c r="F60" s="112"/>
    </row>
    <row r="61">
      <c r="A61" s="88" t="s">
        <v>262</v>
      </c>
      <c r="B61" s="111"/>
      <c r="D61" s="111"/>
      <c r="F61" s="112"/>
    </row>
    <row r="62">
      <c r="A62" s="107" t="s">
        <v>263</v>
      </c>
      <c r="B62" s="108">
        <v>200.0</v>
      </c>
      <c r="C62" s="107">
        <v>1.0</v>
      </c>
      <c r="D62" s="111" t="str">
        <f t="shared" ref="D62:D103" si="10">C62*B62</f>
        <v>200</v>
      </c>
      <c r="F62" s="112"/>
    </row>
    <row r="63">
      <c r="A63" s="107" t="s">
        <v>264</v>
      </c>
      <c r="B63" s="108">
        <v>100.0</v>
      </c>
      <c r="C63" s="107">
        <v>1.0</v>
      </c>
      <c r="D63" s="111" t="str">
        <f t="shared" si="10"/>
        <v>100</v>
      </c>
      <c r="F63" s="112"/>
    </row>
    <row r="64">
      <c r="A64" s="107" t="s">
        <v>265</v>
      </c>
      <c r="B64" s="108">
        <v>50.0</v>
      </c>
      <c r="C64" s="107">
        <v>1.0</v>
      </c>
      <c r="D64" s="111" t="str">
        <f t="shared" si="10"/>
        <v>50</v>
      </c>
      <c r="F64" s="112"/>
    </row>
    <row r="65">
      <c r="A65" s="107" t="s">
        <v>266</v>
      </c>
      <c r="B65" s="108">
        <v>50.0</v>
      </c>
      <c r="C65" s="107">
        <v>1.0</v>
      </c>
      <c r="D65" s="111" t="str">
        <f t="shared" si="10"/>
        <v>50</v>
      </c>
      <c r="F65" s="112"/>
    </row>
    <row r="66">
      <c r="B66" s="111"/>
      <c r="D66" s="111" t="str">
        <f t="shared" si="10"/>
        <v>0</v>
      </c>
      <c r="F66" s="112"/>
    </row>
    <row r="67">
      <c r="B67" s="111"/>
      <c r="D67" s="111" t="str">
        <f t="shared" si="10"/>
        <v>0</v>
      </c>
      <c r="F67" s="112"/>
    </row>
    <row r="68">
      <c r="B68" s="111"/>
      <c r="D68" s="111" t="str">
        <f t="shared" si="10"/>
        <v>0</v>
      </c>
      <c r="F68" s="112"/>
    </row>
    <row r="69">
      <c r="B69" s="111"/>
      <c r="D69" s="111" t="str">
        <f t="shared" si="10"/>
        <v>0</v>
      </c>
      <c r="F69" s="112"/>
    </row>
    <row r="70">
      <c r="B70" s="111"/>
      <c r="D70" s="111" t="str">
        <f t="shared" si="10"/>
        <v>0</v>
      </c>
      <c r="F70" s="112"/>
    </row>
    <row r="71">
      <c r="B71" s="111"/>
      <c r="D71" s="111" t="str">
        <f t="shared" si="10"/>
        <v>0</v>
      </c>
      <c r="F71" s="112"/>
    </row>
    <row r="72">
      <c r="B72" s="111"/>
      <c r="D72" s="111" t="str">
        <f t="shared" si="10"/>
        <v>0</v>
      </c>
      <c r="F72" s="112"/>
    </row>
    <row r="73">
      <c r="B73" s="111"/>
      <c r="D73" s="111" t="str">
        <f t="shared" si="10"/>
        <v>0</v>
      </c>
      <c r="F73" s="112"/>
    </row>
    <row r="74">
      <c r="B74" s="111"/>
      <c r="D74" s="111" t="str">
        <f t="shared" si="10"/>
        <v>0</v>
      </c>
      <c r="F74" s="112"/>
    </row>
    <row r="75">
      <c r="B75" s="111"/>
      <c r="D75" s="111" t="str">
        <f t="shared" si="10"/>
        <v>0</v>
      </c>
      <c r="F75" s="112"/>
    </row>
    <row r="76">
      <c r="B76" s="111"/>
      <c r="D76" s="111" t="str">
        <f t="shared" si="10"/>
        <v>0</v>
      </c>
      <c r="F76" s="112"/>
    </row>
    <row r="77">
      <c r="B77" s="111"/>
      <c r="D77" s="111" t="str">
        <f t="shared" si="10"/>
        <v>0</v>
      </c>
      <c r="F77" s="112"/>
    </row>
    <row r="78">
      <c r="B78" s="111"/>
      <c r="D78" s="111" t="str">
        <f t="shared" si="10"/>
        <v>0</v>
      </c>
      <c r="F78" s="112"/>
    </row>
    <row r="79">
      <c r="B79" s="111"/>
      <c r="D79" s="111" t="str">
        <f t="shared" si="10"/>
        <v>0</v>
      </c>
      <c r="F79" s="112"/>
    </row>
    <row r="80">
      <c r="B80" s="111"/>
      <c r="D80" s="111" t="str">
        <f t="shared" si="10"/>
        <v>0</v>
      </c>
      <c r="F80" s="112"/>
    </row>
    <row r="81">
      <c r="B81" s="111"/>
      <c r="D81" s="111" t="str">
        <f t="shared" si="10"/>
        <v>0</v>
      </c>
      <c r="F81" s="112"/>
    </row>
    <row r="82">
      <c r="B82" s="111"/>
      <c r="D82" s="111" t="str">
        <f t="shared" si="10"/>
        <v>0</v>
      </c>
      <c r="F82" s="112"/>
    </row>
    <row r="83">
      <c r="B83" s="111"/>
      <c r="D83" s="111" t="str">
        <f t="shared" si="10"/>
        <v>0</v>
      </c>
      <c r="F83" s="112"/>
    </row>
    <row r="84">
      <c r="B84" s="111"/>
      <c r="D84" s="111" t="str">
        <f t="shared" si="10"/>
        <v>0</v>
      </c>
      <c r="F84" s="112"/>
    </row>
    <row r="85">
      <c r="B85" s="111"/>
      <c r="D85" s="111" t="str">
        <f t="shared" si="10"/>
        <v>0</v>
      </c>
      <c r="F85" s="112"/>
    </row>
    <row r="86">
      <c r="B86" s="111"/>
      <c r="D86" s="111" t="str">
        <f t="shared" si="10"/>
        <v>0</v>
      </c>
      <c r="F86" s="112"/>
    </row>
    <row r="87">
      <c r="B87" s="111"/>
      <c r="D87" s="111" t="str">
        <f t="shared" si="10"/>
        <v>0</v>
      </c>
      <c r="F87" s="112"/>
    </row>
    <row r="88">
      <c r="B88" s="111"/>
      <c r="D88" s="111" t="str">
        <f t="shared" si="10"/>
        <v>0</v>
      </c>
      <c r="F88" s="112"/>
    </row>
    <row r="89">
      <c r="B89" s="111"/>
      <c r="D89" s="111" t="str">
        <f t="shared" si="10"/>
        <v>0</v>
      </c>
      <c r="F89" s="112"/>
    </row>
    <row r="90">
      <c r="B90" s="111"/>
      <c r="D90" s="111" t="str">
        <f t="shared" si="10"/>
        <v>0</v>
      </c>
      <c r="F90" s="112"/>
    </row>
    <row r="91">
      <c r="B91" s="111"/>
      <c r="D91" s="111" t="str">
        <f t="shared" si="10"/>
        <v>0</v>
      </c>
      <c r="F91" s="112"/>
    </row>
    <row r="92">
      <c r="B92" s="111"/>
      <c r="D92" s="111" t="str">
        <f t="shared" si="10"/>
        <v>0</v>
      </c>
      <c r="F92" s="112"/>
    </row>
    <row r="93">
      <c r="B93" s="111"/>
      <c r="D93" s="111" t="str">
        <f t="shared" si="10"/>
        <v>0</v>
      </c>
      <c r="F93" s="112"/>
    </row>
    <row r="94">
      <c r="B94" s="111"/>
      <c r="D94" s="111" t="str">
        <f t="shared" si="10"/>
        <v>0</v>
      </c>
      <c r="F94" s="112"/>
    </row>
    <row r="95">
      <c r="B95" s="111"/>
      <c r="D95" s="111" t="str">
        <f t="shared" si="10"/>
        <v>0</v>
      </c>
      <c r="F95" s="112"/>
    </row>
    <row r="96">
      <c r="B96" s="111"/>
      <c r="D96" s="111" t="str">
        <f t="shared" si="10"/>
        <v>0</v>
      </c>
      <c r="F96" s="112"/>
    </row>
    <row r="97">
      <c r="B97" s="111"/>
      <c r="D97" s="111" t="str">
        <f t="shared" si="10"/>
        <v>0</v>
      </c>
      <c r="F97" s="112"/>
    </row>
    <row r="98">
      <c r="B98" s="111"/>
      <c r="D98" s="111" t="str">
        <f t="shared" si="10"/>
        <v>0</v>
      </c>
      <c r="F98" s="112"/>
    </row>
    <row r="99">
      <c r="B99" s="111"/>
      <c r="D99" s="111" t="str">
        <f t="shared" si="10"/>
        <v>0</v>
      </c>
      <c r="F99" s="112"/>
    </row>
    <row r="100">
      <c r="B100" s="111"/>
      <c r="D100" s="111" t="str">
        <f t="shared" si="10"/>
        <v>0</v>
      </c>
      <c r="F100" s="112"/>
    </row>
    <row r="101">
      <c r="B101" s="111"/>
      <c r="D101" s="111" t="str">
        <f t="shared" si="10"/>
        <v>0</v>
      </c>
      <c r="F101" s="112"/>
    </row>
    <row r="102">
      <c r="B102" s="111"/>
      <c r="D102" s="111" t="str">
        <f t="shared" si="10"/>
        <v>0</v>
      </c>
      <c r="F102" s="112"/>
    </row>
    <row r="103">
      <c r="B103" s="111"/>
      <c r="D103" s="111" t="str">
        <f t="shared" si="10"/>
        <v>0</v>
      </c>
      <c r="F103" s="112"/>
    </row>
    <row r="104">
      <c r="B104" s="111"/>
      <c r="D104" s="111"/>
      <c r="F104" s="112"/>
    </row>
    <row r="105">
      <c r="B105" s="111"/>
      <c r="D105" s="111"/>
      <c r="F105" s="112"/>
    </row>
    <row r="106">
      <c r="B106" s="111"/>
      <c r="D106" s="111"/>
      <c r="F106" s="112"/>
    </row>
    <row r="107">
      <c r="B107" s="111"/>
      <c r="D107" s="111"/>
      <c r="F107" s="112"/>
    </row>
    <row r="108">
      <c r="B108" s="111"/>
      <c r="D108" s="111"/>
      <c r="F108" s="112"/>
    </row>
    <row r="109">
      <c r="B109" s="111"/>
      <c r="D109" s="111"/>
      <c r="F109" s="112"/>
    </row>
    <row r="110">
      <c r="B110" s="111"/>
      <c r="D110" s="111"/>
      <c r="F110" s="112"/>
    </row>
    <row r="111">
      <c r="B111" s="111"/>
      <c r="D111" s="111"/>
      <c r="F111" s="112"/>
    </row>
    <row r="112">
      <c r="B112" s="111"/>
      <c r="D112" s="111"/>
      <c r="F112" s="112"/>
    </row>
    <row r="113">
      <c r="B113" s="111"/>
      <c r="D113" s="111"/>
      <c r="F113" s="112"/>
    </row>
    <row r="114">
      <c r="B114" s="111"/>
      <c r="D114" s="111"/>
      <c r="F114" s="112"/>
    </row>
    <row r="115">
      <c r="B115" s="111"/>
      <c r="D115" s="111"/>
      <c r="F115" s="112"/>
    </row>
    <row r="116">
      <c r="B116" s="111"/>
      <c r="D116" s="111"/>
      <c r="F116" s="112"/>
    </row>
    <row r="117">
      <c r="B117" s="111"/>
      <c r="D117" s="111"/>
      <c r="F117" s="112"/>
    </row>
    <row r="118">
      <c r="B118" s="111"/>
      <c r="D118" s="111"/>
      <c r="F118" s="112"/>
    </row>
    <row r="119">
      <c r="B119" s="111"/>
      <c r="D119" s="111"/>
      <c r="F119" s="112"/>
    </row>
    <row r="120">
      <c r="B120" s="111"/>
      <c r="D120" s="111"/>
      <c r="F120" s="112"/>
    </row>
    <row r="121">
      <c r="B121" s="111"/>
      <c r="D121" s="111"/>
      <c r="F121" s="112"/>
    </row>
    <row r="122">
      <c r="B122" s="111"/>
      <c r="D122" s="111"/>
      <c r="F122" s="112"/>
    </row>
    <row r="123">
      <c r="B123" s="111"/>
      <c r="D123" s="111"/>
      <c r="F123" s="112"/>
    </row>
    <row r="124">
      <c r="B124" s="111"/>
      <c r="D124" s="111"/>
      <c r="F124" s="112"/>
    </row>
    <row r="125">
      <c r="B125" s="111"/>
      <c r="D125" s="111"/>
      <c r="F125" s="112"/>
    </row>
    <row r="126">
      <c r="B126" s="111"/>
      <c r="D126" s="111"/>
      <c r="F126" s="112"/>
    </row>
    <row r="127">
      <c r="B127" s="111"/>
      <c r="D127" s="111"/>
      <c r="F127" s="112"/>
    </row>
    <row r="128">
      <c r="B128" s="111"/>
      <c r="D128" s="111"/>
      <c r="F128" s="112"/>
    </row>
    <row r="129">
      <c r="B129" s="111"/>
      <c r="D129" s="111"/>
      <c r="F129" s="112"/>
    </row>
    <row r="130">
      <c r="B130" s="111"/>
      <c r="D130" s="111"/>
      <c r="F130" s="112"/>
    </row>
    <row r="131">
      <c r="B131" s="111"/>
      <c r="D131" s="111"/>
      <c r="F131" s="112"/>
    </row>
    <row r="132">
      <c r="B132" s="111"/>
      <c r="D132" s="111"/>
      <c r="F132" s="112"/>
    </row>
    <row r="133">
      <c r="B133" s="111"/>
      <c r="D133" s="111"/>
      <c r="F133" s="112"/>
    </row>
    <row r="134">
      <c r="B134" s="111"/>
      <c r="D134" s="111"/>
      <c r="F134" s="112"/>
    </row>
    <row r="135">
      <c r="B135" s="111"/>
      <c r="D135" s="111"/>
      <c r="F135" s="112"/>
    </row>
    <row r="136">
      <c r="B136" s="111"/>
      <c r="D136" s="111"/>
      <c r="F136" s="112"/>
    </row>
    <row r="137">
      <c r="B137" s="111"/>
      <c r="D137" s="111"/>
      <c r="F137" s="112"/>
    </row>
    <row r="138">
      <c r="B138" s="111"/>
      <c r="D138" s="111"/>
      <c r="F138" s="112"/>
    </row>
    <row r="139">
      <c r="B139" s="111"/>
      <c r="D139" s="111"/>
      <c r="F139" s="112"/>
    </row>
    <row r="140">
      <c r="B140" s="111"/>
      <c r="D140" s="111"/>
      <c r="F140" s="112"/>
    </row>
    <row r="141">
      <c r="B141" s="111"/>
      <c r="D141" s="111"/>
      <c r="F141" s="112"/>
    </row>
    <row r="142">
      <c r="B142" s="111"/>
      <c r="D142" s="111"/>
      <c r="F142" s="112"/>
    </row>
    <row r="143">
      <c r="B143" s="111"/>
      <c r="D143" s="111"/>
      <c r="F143" s="112"/>
    </row>
    <row r="144">
      <c r="B144" s="111"/>
      <c r="D144" s="111"/>
      <c r="F144" s="112"/>
    </row>
    <row r="145">
      <c r="B145" s="111"/>
      <c r="D145" s="111"/>
      <c r="F145" s="112"/>
    </row>
    <row r="146">
      <c r="B146" s="111"/>
      <c r="D146" s="111"/>
      <c r="F146" s="112"/>
    </row>
    <row r="147">
      <c r="B147" s="111"/>
      <c r="D147" s="111"/>
      <c r="F147" s="112"/>
    </row>
    <row r="148">
      <c r="B148" s="111"/>
      <c r="D148" s="111"/>
      <c r="F148" s="112"/>
    </row>
    <row r="149">
      <c r="B149" s="111"/>
      <c r="D149" s="111"/>
      <c r="F149" s="112"/>
    </row>
    <row r="150">
      <c r="B150" s="111"/>
      <c r="D150" s="111"/>
      <c r="F150" s="112"/>
    </row>
    <row r="151">
      <c r="B151" s="111"/>
      <c r="D151" s="111"/>
      <c r="F151" s="112"/>
    </row>
    <row r="152">
      <c r="B152" s="111"/>
      <c r="D152" s="111"/>
      <c r="F152" s="112"/>
    </row>
    <row r="153">
      <c r="B153" s="111"/>
      <c r="D153" s="111"/>
      <c r="F153" s="112"/>
    </row>
    <row r="154">
      <c r="B154" s="111"/>
      <c r="D154" s="111"/>
      <c r="F154" s="112"/>
    </row>
    <row r="155">
      <c r="B155" s="111"/>
      <c r="D155" s="111"/>
      <c r="F155" s="112"/>
    </row>
    <row r="156">
      <c r="B156" s="111"/>
      <c r="D156" s="111"/>
      <c r="F156" s="112"/>
    </row>
    <row r="157">
      <c r="B157" s="111"/>
      <c r="D157" s="111"/>
      <c r="F157" s="112"/>
    </row>
    <row r="158">
      <c r="B158" s="111"/>
      <c r="D158" s="111"/>
      <c r="F158" s="112"/>
    </row>
    <row r="159">
      <c r="B159" s="111"/>
      <c r="D159" s="111"/>
      <c r="F159" s="112"/>
    </row>
    <row r="160">
      <c r="B160" s="111"/>
      <c r="D160" s="111"/>
      <c r="F160" s="112"/>
    </row>
    <row r="161">
      <c r="B161" s="111"/>
      <c r="D161" s="111"/>
      <c r="F161" s="112"/>
    </row>
    <row r="162">
      <c r="B162" s="111"/>
      <c r="D162" s="111"/>
      <c r="F162" s="112"/>
    </row>
    <row r="163">
      <c r="B163" s="111"/>
      <c r="D163" s="111"/>
      <c r="F163" s="112"/>
    </row>
    <row r="164">
      <c r="B164" s="111"/>
      <c r="D164" s="111"/>
      <c r="F164" s="112"/>
    </row>
    <row r="165">
      <c r="B165" s="111"/>
      <c r="D165" s="111"/>
      <c r="F165" s="112"/>
    </row>
    <row r="166">
      <c r="B166" s="111"/>
      <c r="D166" s="111"/>
      <c r="F166" s="112"/>
    </row>
    <row r="167">
      <c r="B167" s="111"/>
      <c r="D167" s="111"/>
      <c r="F167" s="112"/>
    </row>
    <row r="168">
      <c r="B168" s="111"/>
      <c r="D168" s="111"/>
      <c r="F168" s="112"/>
    </row>
    <row r="169">
      <c r="B169" s="111"/>
      <c r="D169" s="111"/>
      <c r="F169" s="112"/>
    </row>
    <row r="170">
      <c r="B170" s="111"/>
      <c r="D170" s="111"/>
      <c r="F170" s="112"/>
    </row>
    <row r="171">
      <c r="B171" s="111"/>
      <c r="D171" s="111"/>
      <c r="F171" s="112"/>
    </row>
    <row r="172">
      <c r="B172" s="111"/>
      <c r="D172" s="111"/>
      <c r="F172" s="112"/>
    </row>
    <row r="173">
      <c r="B173" s="111"/>
      <c r="D173" s="111"/>
      <c r="F173" s="112"/>
    </row>
    <row r="174">
      <c r="B174" s="111"/>
      <c r="D174" s="111"/>
      <c r="F174" s="112"/>
    </row>
    <row r="175">
      <c r="B175" s="111"/>
      <c r="D175" s="111"/>
      <c r="F175" s="112"/>
    </row>
    <row r="176">
      <c r="B176" s="111"/>
      <c r="D176" s="111"/>
      <c r="F176" s="112"/>
    </row>
    <row r="177">
      <c r="B177" s="111"/>
      <c r="D177" s="111"/>
      <c r="F177" s="112"/>
    </row>
    <row r="178">
      <c r="B178" s="111"/>
      <c r="D178" s="111"/>
      <c r="F178" s="112"/>
    </row>
    <row r="179">
      <c r="B179" s="111"/>
      <c r="D179" s="111"/>
      <c r="F179" s="112"/>
    </row>
    <row r="180">
      <c r="B180" s="111"/>
      <c r="D180" s="111"/>
      <c r="F180" s="112"/>
    </row>
    <row r="181">
      <c r="B181" s="111"/>
      <c r="D181" s="111"/>
      <c r="F181" s="112"/>
    </row>
    <row r="182">
      <c r="B182" s="111"/>
      <c r="D182" s="111"/>
      <c r="F182" s="112"/>
    </row>
    <row r="183">
      <c r="B183" s="111"/>
      <c r="D183" s="111"/>
      <c r="F183" s="112"/>
    </row>
    <row r="184">
      <c r="B184" s="111"/>
      <c r="D184" s="111"/>
      <c r="F184" s="112"/>
    </row>
    <row r="185">
      <c r="B185" s="111"/>
      <c r="D185" s="111"/>
      <c r="F185" s="112"/>
    </row>
    <row r="186">
      <c r="B186" s="111"/>
      <c r="D186" s="111"/>
      <c r="F186" s="112"/>
    </row>
    <row r="187">
      <c r="B187" s="111"/>
      <c r="D187" s="111"/>
      <c r="F187" s="112"/>
    </row>
    <row r="188">
      <c r="B188" s="111"/>
      <c r="D188" s="111"/>
      <c r="F188" s="112"/>
    </row>
    <row r="189">
      <c r="B189" s="111"/>
      <c r="D189" s="111"/>
      <c r="F189" s="112"/>
    </row>
    <row r="190">
      <c r="B190" s="111"/>
      <c r="D190" s="111"/>
      <c r="F190" s="112"/>
    </row>
    <row r="191">
      <c r="B191" s="111"/>
      <c r="D191" s="111"/>
      <c r="F191" s="112"/>
    </row>
    <row r="192">
      <c r="B192" s="111"/>
      <c r="D192" s="111"/>
      <c r="F192" s="112"/>
    </row>
    <row r="193">
      <c r="B193" s="111"/>
      <c r="D193" s="111"/>
      <c r="F193" s="112"/>
    </row>
    <row r="194">
      <c r="B194" s="111"/>
      <c r="D194" s="111"/>
      <c r="F194" s="112"/>
    </row>
    <row r="195">
      <c r="B195" s="111"/>
      <c r="D195" s="111"/>
      <c r="F195" s="112"/>
    </row>
    <row r="196">
      <c r="B196" s="111"/>
      <c r="D196" s="111"/>
      <c r="F196" s="112"/>
    </row>
    <row r="197">
      <c r="B197" s="111"/>
      <c r="D197" s="111"/>
      <c r="F197" s="112"/>
    </row>
    <row r="198">
      <c r="B198" s="111"/>
      <c r="D198" s="111"/>
      <c r="F198" s="112"/>
    </row>
    <row r="199">
      <c r="B199" s="111"/>
      <c r="D199" s="111"/>
      <c r="F199" s="112"/>
    </row>
    <row r="200">
      <c r="B200" s="111"/>
      <c r="D200" s="111"/>
      <c r="F200" s="112"/>
    </row>
    <row r="201">
      <c r="B201" s="111"/>
      <c r="D201" s="111"/>
      <c r="F201" s="112"/>
    </row>
    <row r="202">
      <c r="B202" s="111"/>
      <c r="D202" s="111"/>
      <c r="F202" s="112"/>
    </row>
    <row r="203">
      <c r="B203" s="111"/>
      <c r="D203" s="111"/>
      <c r="F203" s="112"/>
    </row>
    <row r="204">
      <c r="B204" s="111"/>
      <c r="D204" s="111"/>
      <c r="F204" s="112"/>
    </row>
    <row r="205">
      <c r="B205" s="111"/>
      <c r="D205" s="111"/>
      <c r="F205" s="112"/>
    </row>
    <row r="206">
      <c r="B206" s="111"/>
      <c r="D206" s="111"/>
      <c r="F206" s="112"/>
    </row>
    <row r="207">
      <c r="B207" s="111"/>
      <c r="D207" s="111"/>
      <c r="F207" s="112"/>
    </row>
    <row r="208">
      <c r="B208" s="111"/>
      <c r="D208" s="111"/>
      <c r="F208" s="112"/>
    </row>
    <row r="209">
      <c r="B209" s="111"/>
      <c r="D209" s="111"/>
      <c r="F209" s="112"/>
    </row>
    <row r="210">
      <c r="B210" s="111"/>
      <c r="D210" s="111"/>
      <c r="F210" s="112"/>
    </row>
    <row r="211">
      <c r="B211" s="111"/>
      <c r="D211" s="111"/>
      <c r="F211" s="112"/>
    </row>
    <row r="212">
      <c r="B212" s="111"/>
      <c r="D212" s="111"/>
      <c r="F212" s="112"/>
    </row>
    <row r="213">
      <c r="B213" s="111"/>
      <c r="D213" s="111"/>
      <c r="F213" s="112"/>
    </row>
    <row r="214">
      <c r="B214" s="111"/>
      <c r="D214" s="111"/>
      <c r="F214" s="112"/>
    </row>
    <row r="215">
      <c r="B215" s="111"/>
      <c r="D215" s="111"/>
      <c r="F215" s="112"/>
    </row>
    <row r="216">
      <c r="B216" s="111"/>
      <c r="D216" s="111"/>
      <c r="F216" s="112"/>
    </row>
    <row r="217">
      <c r="B217" s="111"/>
      <c r="D217" s="111"/>
      <c r="F217" s="112"/>
    </row>
    <row r="218">
      <c r="B218" s="111"/>
      <c r="D218" s="111"/>
      <c r="F218" s="112"/>
    </row>
    <row r="219">
      <c r="B219" s="111"/>
      <c r="D219" s="111"/>
      <c r="F219" s="112"/>
    </row>
    <row r="220">
      <c r="B220" s="111"/>
      <c r="D220" s="111"/>
      <c r="F220" s="112"/>
    </row>
    <row r="221">
      <c r="B221" s="111"/>
      <c r="D221" s="111"/>
      <c r="F221" s="112"/>
    </row>
    <row r="222">
      <c r="B222" s="111"/>
      <c r="D222" s="111"/>
      <c r="F222" s="112"/>
    </row>
    <row r="223">
      <c r="B223" s="111"/>
      <c r="D223" s="111"/>
      <c r="F223" s="112"/>
    </row>
    <row r="224">
      <c r="B224" s="111"/>
      <c r="D224" s="111"/>
      <c r="F224" s="112"/>
    </row>
    <row r="225">
      <c r="B225" s="111"/>
      <c r="D225" s="111"/>
      <c r="F225" s="112"/>
    </row>
    <row r="226">
      <c r="B226" s="111"/>
      <c r="D226" s="111"/>
      <c r="F226" s="112"/>
    </row>
    <row r="227">
      <c r="B227" s="111"/>
      <c r="D227" s="111"/>
      <c r="F227" s="112"/>
    </row>
    <row r="228">
      <c r="B228" s="111"/>
      <c r="D228" s="111"/>
      <c r="F228" s="112"/>
    </row>
    <row r="229">
      <c r="B229" s="111"/>
      <c r="D229" s="111"/>
      <c r="F229" s="112"/>
    </row>
    <row r="230">
      <c r="B230" s="111"/>
      <c r="D230" s="111"/>
      <c r="F230" s="112"/>
    </row>
    <row r="231">
      <c r="B231" s="111"/>
      <c r="D231" s="111"/>
      <c r="F231" s="112"/>
    </row>
    <row r="232">
      <c r="B232" s="111"/>
      <c r="D232" s="111"/>
      <c r="F232" s="112"/>
    </row>
    <row r="233">
      <c r="B233" s="111"/>
      <c r="D233" s="111"/>
      <c r="F233" s="112"/>
    </row>
    <row r="234">
      <c r="B234" s="111"/>
      <c r="D234" s="111"/>
      <c r="F234" s="112"/>
    </row>
    <row r="235">
      <c r="B235" s="111"/>
      <c r="D235" s="111"/>
      <c r="F235" s="112"/>
    </row>
    <row r="236">
      <c r="B236" s="111"/>
      <c r="D236" s="111"/>
      <c r="F236" s="112"/>
    </row>
    <row r="237">
      <c r="B237" s="111"/>
      <c r="D237" s="111"/>
      <c r="F237" s="112"/>
    </row>
    <row r="238">
      <c r="B238" s="111"/>
      <c r="D238" s="111"/>
      <c r="F238" s="112"/>
    </row>
    <row r="239">
      <c r="B239" s="111"/>
      <c r="D239" s="111"/>
      <c r="F239" s="112"/>
    </row>
    <row r="240">
      <c r="B240" s="111"/>
      <c r="D240" s="111"/>
      <c r="F240" s="112"/>
    </row>
    <row r="241">
      <c r="B241" s="111"/>
      <c r="D241" s="111"/>
      <c r="F241" s="112"/>
    </row>
    <row r="242">
      <c r="B242" s="111"/>
      <c r="D242" s="111"/>
      <c r="F242" s="112"/>
    </row>
    <row r="243">
      <c r="B243" s="111"/>
      <c r="D243" s="111"/>
      <c r="F243" s="112"/>
    </row>
    <row r="244">
      <c r="B244" s="111"/>
      <c r="D244" s="111"/>
      <c r="F244" s="112"/>
    </row>
    <row r="245">
      <c r="B245" s="111"/>
      <c r="D245" s="111"/>
      <c r="F245" s="112"/>
    </row>
    <row r="246">
      <c r="B246" s="111"/>
      <c r="D246" s="111"/>
      <c r="F246" s="112"/>
    </row>
    <row r="247">
      <c r="B247" s="111"/>
      <c r="D247" s="111"/>
      <c r="F247" s="112"/>
    </row>
    <row r="248">
      <c r="B248" s="111"/>
      <c r="D248" s="111"/>
      <c r="F248" s="112"/>
    </row>
    <row r="249">
      <c r="B249" s="111"/>
      <c r="D249" s="111"/>
      <c r="F249" s="112"/>
    </row>
    <row r="250">
      <c r="B250" s="111"/>
      <c r="D250" s="111"/>
      <c r="F250" s="112"/>
    </row>
    <row r="251">
      <c r="B251" s="111"/>
      <c r="D251" s="111"/>
      <c r="F251" s="112"/>
    </row>
    <row r="252">
      <c r="B252" s="111"/>
      <c r="D252" s="111"/>
      <c r="F252" s="112"/>
    </row>
    <row r="253">
      <c r="B253" s="111"/>
      <c r="D253" s="111"/>
      <c r="F253" s="112"/>
    </row>
    <row r="254">
      <c r="B254" s="111"/>
      <c r="D254" s="111"/>
      <c r="F254" s="112"/>
    </row>
    <row r="255">
      <c r="B255" s="111"/>
      <c r="D255" s="111"/>
      <c r="F255" s="112"/>
    </row>
    <row r="256">
      <c r="B256" s="111"/>
      <c r="D256" s="111"/>
      <c r="F256" s="112"/>
    </row>
    <row r="257">
      <c r="B257" s="111"/>
      <c r="D257" s="111"/>
      <c r="F257" s="112"/>
    </row>
    <row r="258">
      <c r="B258" s="111"/>
      <c r="D258" s="111"/>
      <c r="F258" s="112"/>
    </row>
    <row r="259">
      <c r="B259" s="111"/>
      <c r="D259" s="111"/>
      <c r="F259" s="112"/>
    </row>
    <row r="260">
      <c r="B260" s="111"/>
      <c r="D260" s="111"/>
      <c r="F260" s="112"/>
    </row>
    <row r="261">
      <c r="B261" s="111"/>
      <c r="D261" s="111"/>
      <c r="F261" s="112"/>
    </row>
    <row r="262">
      <c r="B262" s="111"/>
      <c r="D262" s="111"/>
      <c r="F262" s="112"/>
    </row>
    <row r="263">
      <c r="B263" s="111"/>
      <c r="D263" s="111"/>
      <c r="F263" s="112"/>
    </row>
    <row r="264">
      <c r="B264" s="111"/>
      <c r="D264" s="111"/>
      <c r="F264" s="112"/>
    </row>
    <row r="265">
      <c r="B265" s="111"/>
      <c r="D265" s="111"/>
      <c r="F265" s="112"/>
    </row>
    <row r="266">
      <c r="B266" s="111"/>
      <c r="D266" s="111"/>
      <c r="F266" s="112"/>
    </row>
    <row r="267">
      <c r="B267" s="111"/>
      <c r="D267" s="111"/>
      <c r="F267" s="112"/>
    </row>
    <row r="268">
      <c r="B268" s="111"/>
      <c r="D268" s="111"/>
      <c r="F268" s="112"/>
    </row>
    <row r="269">
      <c r="B269" s="111"/>
      <c r="D269" s="111"/>
      <c r="F269" s="112"/>
    </row>
    <row r="270">
      <c r="B270" s="111"/>
      <c r="D270" s="111"/>
      <c r="F270" s="112"/>
    </row>
    <row r="271">
      <c r="B271" s="111"/>
      <c r="D271" s="111"/>
      <c r="F271" s="112"/>
    </row>
    <row r="272">
      <c r="B272" s="111"/>
      <c r="D272" s="111"/>
      <c r="F272" s="112"/>
    </row>
    <row r="273">
      <c r="B273" s="111"/>
      <c r="D273" s="111"/>
      <c r="F273" s="112"/>
    </row>
    <row r="274">
      <c r="B274" s="111"/>
      <c r="D274" s="111"/>
      <c r="F274" s="112"/>
    </row>
    <row r="275">
      <c r="B275" s="111"/>
      <c r="D275" s="111"/>
      <c r="F275" s="112"/>
    </row>
    <row r="276">
      <c r="B276" s="111"/>
      <c r="D276" s="111"/>
      <c r="F276" s="112"/>
    </row>
    <row r="277">
      <c r="B277" s="111"/>
      <c r="D277" s="111"/>
      <c r="F277" s="112"/>
    </row>
    <row r="278">
      <c r="B278" s="111"/>
      <c r="D278" s="111"/>
      <c r="F278" s="112"/>
    </row>
    <row r="279">
      <c r="B279" s="111"/>
      <c r="D279" s="111"/>
      <c r="F279" s="112"/>
    </row>
    <row r="280">
      <c r="B280" s="111"/>
      <c r="D280" s="111"/>
      <c r="F280" s="112"/>
    </row>
    <row r="281">
      <c r="B281" s="111"/>
      <c r="D281" s="111"/>
      <c r="F281" s="112"/>
    </row>
    <row r="282">
      <c r="B282" s="111"/>
      <c r="D282" s="111"/>
      <c r="F282" s="112"/>
    </row>
    <row r="283">
      <c r="B283" s="111"/>
      <c r="D283" s="111"/>
      <c r="F283" s="112"/>
    </row>
    <row r="284">
      <c r="B284" s="111"/>
      <c r="D284" s="111"/>
      <c r="F284" s="112"/>
    </row>
    <row r="285">
      <c r="B285" s="111"/>
      <c r="D285" s="111"/>
      <c r="F285" s="112"/>
    </row>
    <row r="286">
      <c r="B286" s="111"/>
      <c r="D286" s="111"/>
      <c r="F286" s="112"/>
    </row>
    <row r="287">
      <c r="B287" s="111"/>
      <c r="D287" s="111"/>
      <c r="F287" s="112"/>
    </row>
    <row r="288">
      <c r="B288" s="111"/>
      <c r="D288" s="111"/>
      <c r="F288" s="112"/>
    </row>
    <row r="289">
      <c r="B289" s="111"/>
      <c r="D289" s="111"/>
      <c r="F289" s="112"/>
    </row>
    <row r="290">
      <c r="B290" s="111"/>
      <c r="D290" s="111"/>
      <c r="F290" s="112"/>
    </row>
    <row r="291">
      <c r="B291" s="111"/>
      <c r="D291" s="111"/>
      <c r="F291" s="112"/>
    </row>
    <row r="292">
      <c r="B292" s="111"/>
      <c r="D292" s="111"/>
      <c r="F292" s="112"/>
    </row>
    <row r="293">
      <c r="B293" s="111"/>
      <c r="D293" s="111"/>
      <c r="F293" s="112"/>
    </row>
    <row r="294">
      <c r="B294" s="111"/>
      <c r="D294" s="111"/>
      <c r="F294" s="112"/>
    </row>
    <row r="295">
      <c r="B295" s="111"/>
      <c r="D295" s="111"/>
      <c r="F295" s="112"/>
    </row>
    <row r="296">
      <c r="B296" s="111"/>
      <c r="D296" s="111"/>
      <c r="F296" s="112"/>
    </row>
    <row r="297">
      <c r="B297" s="111"/>
      <c r="D297" s="111"/>
      <c r="F297" s="112"/>
    </row>
    <row r="298">
      <c r="B298" s="111"/>
      <c r="D298" s="111"/>
      <c r="F298" s="112"/>
    </row>
    <row r="299">
      <c r="B299" s="111"/>
      <c r="D299" s="111"/>
      <c r="F299" s="112"/>
    </row>
    <row r="300">
      <c r="B300" s="111"/>
      <c r="D300" s="111"/>
      <c r="F300" s="112"/>
    </row>
    <row r="301">
      <c r="B301" s="111"/>
      <c r="D301" s="111"/>
      <c r="F301" s="112"/>
    </row>
    <row r="302">
      <c r="B302" s="111"/>
      <c r="D302" s="111"/>
      <c r="F302" s="112"/>
    </row>
    <row r="303">
      <c r="B303" s="111"/>
      <c r="D303" s="111"/>
      <c r="F303" s="112"/>
    </row>
    <row r="304">
      <c r="B304" s="111"/>
      <c r="D304" s="111"/>
      <c r="F304" s="112"/>
    </row>
    <row r="305">
      <c r="B305" s="111"/>
      <c r="D305" s="111"/>
      <c r="F305" s="112"/>
    </row>
    <row r="306">
      <c r="B306" s="111"/>
      <c r="D306" s="111"/>
      <c r="F306" s="112"/>
    </row>
    <row r="307">
      <c r="B307" s="111"/>
      <c r="D307" s="111"/>
      <c r="F307" s="112"/>
    </row>
    <row r="308">
      <c r="B308" s="111"/>
      <c r="D308" s="111"/>
      <c r="F308" s="112"/>
    </row>
    <row r="309">
      <c r="B309" s="111"/>
      <c r="D309" s="111"/>
      <c r="F309" s="112"/>
    </row>
    <row r="310">
      <c r="B310" s="111"/>
      <c r="D310" s="111"/>
      <c r="F310" s="112"/>
    </row>
    <row r="311">
      <c r="B311" s="111"/>
      <c r="D311" s="111"/>
      <c r="F311" s="112"/>
    </row>
    <row r="312">
      <c r="B312" s="111"/>
      <c r="D312" s="111"/>
      <c r="F312" s="112"/>
    </row>
    <row r="313">
      <c r="B313" s="111"/>
      <c r="D313" s="111"/>
      <c r="F313" s="112"/>
    </row>
    <row r="314">
      <c r="B314" s="111"/>
      <c r="D314" s="111"/>
      <c r="F314" s="112"/>
    </row>
    <row r="315">
      <c r="B315" s="111"/>
      <c r="D315" s="111"/>
      <c r="F315" s="112"/>
    </row>
    <row r="316">
      <c r="B316" s="111"/>
      <c r="D316" s="111"/>
      <c r="F316" s="112"/>
    </row>
    <row r="317">
      <c r="B317" s="111"/>
      <c r="D317" s="111"/>
      <c r="F317" s="112"/>
    </row>
    <row r="318">
      <c r="B318" s="111"/>
      <c r="D318" s="111"/>
      <c r="F318" s="112"/>
    </row>
    <row r="319">
      <c r="B319" s="111"/>
      <c r="D319" s="111"/>
      <c r="F319" s="112"/>
    </row>
    <row r="320">
      <c r="B320" s="111"/>
      <c r="D320" s="111"/>
      <c r="F320" s="112"/>
    </row>
    <row r="321">
      <c r="B321" s="111"/>
      <c r="D321" s="111"/>
      <c r="F321" s="112"/>
    </row>
    <row r="322">
      <c r="B322" s="111"/>
      <c r="D322" s="111"/>
      <c r="F322" s="112"/>
    </row>
    <row r="323">
      <c r="B323" s="111"/>
      <c r="D323" s="111"/>
      <c r="F323" s="112"/>
    </row>
    <row r="324">
      <c r="B324" s="111"/>
      <c r="D324" s="111"/>
      <c r="F324" s="112"/>
    </row>
    <row r="325">
      <c r="B325" s="111"/>
      <c r="D325" s="111"/>
      <c r="F325" s="112"/>
    </row>
    <row r="326">
      <c r="B326" s="111"/>
      <c r="D326" s="111"/>
      <c r="F326" s="112"/>
    </row>
    <row r="327">
      <c r="B327" s="111"/>
      <c r="D327" s="111"/>
      <c r="F327" s="112"/>
    </row>
    <row r="328">
      <c r="B328" s="111"/>
      <c r="D328" s="111"/>
      <c r="F328" s="112"/>
    </row>
    <row r="329">
      <c r="B329" s="111"/>
      <c r="D329" s="111"/>
      <c r="F329" s="112"/>
    </row>
    <row r="330">
      <c r="B330" s="111"/>
      <c r="D330" s="111"/>
      <c r="F330" s="112"/>
    </row>
    <row r="331">
      <c r="B331" s="111"/>
      <c r="D331" s="111"/>
      <c r="F331" s="112"/>
    </row>
    <row r="332">
      <c r="B332" s="111"/>
      <c r="D332" s="111"/>
      <c r="F332" s="112"/>
    </row>
    <row r="333">
      <c r="B333" s="111"/>
      <c r="D333" s="111"/>
      <c r="F333" s="112"/>
    </row>
    <row r="334">
      <c r="B334" s="111"/>
      <c r="D334" s="111"/>
      <c r="F334" s="112"/>
    </row>
    <row r="335">
      <c r="B335" s="111"/>
      <c r="D335" s="111"/>
      <c r="F335" s="112"/>
    </row>
    <row r="336">
      <c r="B336" s="111"/>
      <c r="D336" s="111"/>
      <c r="F336" s="112"/>
    </row>
    <row r="337">
      <c r="B337" s="111"/>
      <c r="D337" s="111"/>
      <c r="F337" s="112"/>
    </row>
    <row r="338">
      <c r="B338" s="111"/>
      <c r="D338" s="111"/>
      <c r="F338" s="112"/>
    </row>
    <row r="339">
      <c r="B339" s="111"/>
      <c r="D339" s="111"/>
      <c r="F339" s="112"/>
    </row>
    <row r="340">
      <c r="B340" s="111"/>
      <c r="D340" s="111"/>
      <c r="F340" s="112"/>
    </row>
    <row r="341">
      <c r="B341" s="111"/>
      <c r="D341" s="111"/>
      <c r="F341" s="112"/>
    </row>
    <row r="342">
      <c r="B342" s="111"/>
      <c r="D342" s="111"/>
      <c r="F342" s="112"/>
    </row>
    <row r="343">
      <c r="B343" s="111"/>
      <c r="D343" s="111"/>
      <c r="F343" s="112"/>
    </row>
    <row r="344">
      <c r="B344" s="111"/>
      <c r="D344" s="111"/>
      <c r="F344" s="112"/>
    </row>
    <row r="345">
      <c r="B345" s="111"/>
      <c r="D345" s="111"/>
      <c r="F345" s="112"/>
    </row>
    <row r="346">
      <c r="B346" s="111"/>
      <c r="D346" s="111"/>
      <c r="F346" s="112"/>
    </row>
    <row r="347">
      <c r="B347" s="111"/>
      <c r="D347" s="111"/>
      <c r="F347" s="112"/>
    </row>
    <row r="348">
      <c r="B348" s="111"/>
      <c r="D348" s="111"/>
      <c r="F348" s="112"/>
    </row>
    <row r="349">
      <c r="B349" s="111"/>
      <c r="D349" s="111"/>
      <c r="F349" s="112"/>
    </row>
    <row r="350">
      <c r="B350" s="111"/>
      <c r="D350" s="111"/>
      <c r="F350" s="112"/>
    </row>
    <row r="351">
      <c r="B351" s="111"/>
      <c r="D351" s="111"/>
      <c r="F351" s="112"/>
    </row>
    <row r="352">
      <c r="B352" s="111"/>
      <c r="D352" s="111"/>
      <c r="F352" s="112"/>
    </row>
    <row r="353">
      <c r="B353" s="111"/>
      <c r="D353" s="111"/>
      <c r="F353" s="112"/>
    </row>
    <row r="354">
      <c r="B354" s="111"/>
      <c r="D354" s="111"/>
      <c r="F354" s="112"/>
    </row>
    <row r="355">
      <c r="B355" s="111"/>
      <c r="D355" s="111"/>
      <c r="F355" s="112"/>
    </row>
    <row r="356">
      <c r="B356" s="111"/>
      <c r="D356" s="111"/>
      <c r="F356" s="112"/>
    </row>
    <row r="357">
      <c r="B357" s="111"/>
      <c r="D357" s="111"/>
      <c r="F357" s="112"/>
    </row>
    <row r="358">
      <c r="B358" s="111"/>
      <c r="D358" s="111"/>
      <c r="F358" s="112"/>
    </row>
    <row r="359">
      <c r="B359" s="111"/>
      <c r="D359" s="111"/>
      <c r="F359" s="112"/>
    </row>
    <row r="360">
      <c r="B360" s="111"/>
      <c r="D360" s="111"/>
      <c r="F360" s="112"/>
    </row>
    <row r="361">
      <c r="B361" s="111"/>
      <c r="D361" s="111"/>
      <c r="F361" s="112"/>
    </row>
    <row r="362">
      <c r="B362" s="111"/>
      <c r="D362" s="111"/>
      <c r="F362" s="112"/>
    </row>
    <row r="363">
      <c r="B363" s="111"/>
      <c r="D363" s="111"/>
      <c r="F363" s="112"/>
    </row>
    <row r="364">
      <c r="B364" s="111"/>
      <c r="D364" s="111"/>
      <c r="F364" s="112"/>
    </row>
    <row r="365">
      <c r="B365" s="111"/>
      <c r="D365" s="111"/>
      <c r="F365" s="112"/>
    </row>
    <row r="366">
      <c r="B366" s="111"/>
      <c r="D366" s="111"/>
      <c r="F366" s="112"/>
    </row>
    <row r="367">
      <c r="B367" s="111"/>
      <c r="D367" s="111"/>
      <c r="F367" s="112"/>
    </row>
    <row r="368">
      <c r="B368" s="111"/>
      <c r="D368" s="111"/>
      <c r="F368" s="112"/>
    </row>
    <row r="369">
      <c r="B369" s="111"/>
      <c r="D369" s="111"/>
      <c r="F369" s="112"/>
    </row>
    <row r="370">
      <c r="B370" s="111"/>
      <c r="D370" s="111"/>
      <c r="F370" s="112"/>
    </row>
    <row r="371">
      <c r="B371" s="111"/>
      <c r="D371" s="111"/>
      <c r="F371" s="112"/>
    </row>
    <row r="372">
      <c r="B372" s="111"/>
      <c r="D372" s="111"/>
      <c r="F372" s="112"/>
    </row>
    <row r="373">
      <c r="B373" s="111"/>
      <c r="D373" s="111"/>
      <c r="F373" s="112"/>
    </row>
    <row r="374">
      <c r="B374" s="111"/>
      <c r="D374" s="111"/>
      <c r="F374" s="112"/>
    </row>
    <row r="375">
      <c r="B375" s="111"/>
      <c r="D375" s="111"/>
      <c r="F375" s="112"/>
    </row>
    <row r="376">
      <c r="B376" s="111"/>
      <c r="D376" s="111"/>
      <c r="F376" s="112"/>
    </row>
    <row r="377">
      <c r="B377" s="111"/>
      <c r="D377" s="111"/>
      <c r="F377" s="112"/>
    </row>
    <row r="378">
      <c r="B378" s="111"/>
      <c r="D378" s="111"/>
      <c r="F378" s="112"/>
    </row>
    <row r="379">
      <c r="B379" s="111"/>
      <c r="D379" s="111"/>
      <c r="F379" s="112"/>
    </row>
    <row r="380">
      <c r="B380" s="111"/>
      <c r="D380" s="111"/>
      <c r="F380" s="112"/>
    </row>
    <row r="381">
      <c r="B381" s="111"/>
      <c r="D381" s="111"/>
      <c r="F381" s="112"/>
    </row>
    <row r="382">
      <c r="B382" s="111"/>
      <c r="D382" s="111"/>
      <c r="F382" s="112"/>
    </row>
    <row r="383">
      <c r="B383" s="111"/>
      <c r="D383" s="111"/>
      <c r="F383" s="112"/>
    </row>
    <row r="384">
      <c r="B384" s="111"/>
      <c r="D384" s="111"/>
      <c r="F384" s="112"/>
    </row>
    <row r="385">
      <c r="B385" s="111"/>
      <c r="D385" s="111"/>
      <c r="F385" s="112"/>
    </row>
    <row r="386">
      <c r="B386" s="111"/>
      <c r="D386" s="111"/>
      <c r="F386" s="112"/>
    </row>
    <row r="387">
      <c r="B387" s="111"/>
      <c r="D387" s="111"/>
      <c r="F387" s="112"/>
    </row>
    <row r="388">
      <c r="B388" s="111"/>
      <c r="D388" s="111"/>
      <c r="F388" s="112"/>
    </row>
    <row r="389">
      <c r="B389" s="111"/>
      <c r="D389" s="111"/>
      <c r="F389" s="112"/>
    </row>
    <row r="390">
      <c r="B390" s="111"/>
      <c r="D390" s="111"/>
      <c r="F390" s="112"/>
    </row>
    <row r="391">
      <c r="B391" s="111"/>
      <c r="D391" s="111"/>
      <c r="F391" s="112"/>
    </row>
    <row r="392">
      <c r="B392" s="111"/>
      <c r="D392" s="111"/>
      <c r="F392" s="112"/>
    </row>
    <row r="393">
      <c r="B393" s="111"/>
      <c r="D393" s="111"/>
      <c r="F393" s="112"/>
    </row>
    <row r="394">
      <c r="B394" s="111"/>
      <c r="D394" s="111"/>
      <c r="F394" s="112"/>
    </row>
    <row r="395">
      <c r="B395" s="111"/>
      <c r="D395" s="111"/>
      <c r="F395" s="112"/>
    </row>
    <row r="396">
      <c r="B396" s="111"/>
      <c r="D396" s="111"/>
      <c r="F396" s="112"/>
    </row>
    <row r="397">
      <c r="B397" s="111"/>
      <c r="D397" s="111"/>
      <c r="F397" s="112"/>
    </row>
    <row r="398">
      <c r="B398" s="111"/>
      <c r="D398" s="111"/>
      <c r="F398" s="112"/>
    </row>
    <row r="399">
      <c r="B399" s="111"/>
      <c r="D399" s="111"/>
      <c r="F399" s="112"/>
    </row>
    <row r="400">
      <c r="B400" s="111"/>
      <c r="D400" s="111"/>
      <c r="F400" s="112"/>
    </row>
    <row r="401">
      <c r="B401" s="111"/>
      <c r="D401" s="111"/>
      <c r="F401" s="112"/>
    </row>
    <row r="402">
      <c r="B402" s="111"/>
      <c r="D402" s="111"/>
      <c r="F402" s="112"/>
    </row>
    <row r="403">
      <c r="B403" s="111"/>
      <c r="D403" s="111"/>
      <c r="F403" s="112"/>
    </row>
    <row r="404">
      <c r="B404" s="111"/>
      <c r="D404" s="111"/>
      <c r="F404" s="112"/>
    </row>
    <row r="405">
      <c r="B405" s="111"/>
      <c r="D405" s="111"/>
      <c r="F405" s="112"/>
    </row>
    <row r="406">
      <c r="B406" s="111"/>
      <c r="D406" s="111"/>
      <c r="F406" s="112"/>
    </row>
    <row r="407">
      <c r="B407" s="111"/>
      <c r="D407" s="111"/>
      <c r="F407" s="112"/>
    </row>
    <row r="408">
      <c r="B408" s="111"/>
      <c r="D408" s="111"/>
      <c r="F408" s="112"/>
    </row>
    <row r="409">
      <c r="B409" s="111"/>
      <c r="D409" s="111"/>
      <c r="F409" s="112"/>
    </row>
    <row r="410">
      <c r="B410" s="111"/>
      <c r="D410" s="111"/>
      <c r="F410" s="112"/>
    </row>
    <row r="411">
      <c r="B411" s="111"/>
      <c r="D411" s="111"/>
      <c r="F411" s="112"/>
    </row>
    <row r="412">
      <c r="B412" s="111"/>
      <c r="D412" s="111"/>
      <c r="F412" s="112"/>
    </row>
    <row r="413">
      <c r="B413" s="111"/>
      <c r="D413" s="111"/>
      <c r="F413" s="112"/>
    </row>
    <row r="414">
      <c r="B414" s="111"/>
      <c r="D414" s="111"/>
      <c r="F414" s="112"/>
    </row>
    <row r="415">
      <c r="B415" s="111"/>
      <c r="D415" s="111"/>
      <c r="F415" s="112"/>
    </row>
    <row r="416">
      <c r="B416" s="111"/>
      <c r="D416" s="111"/>
      <c r="F416" s="112"/>
    </row>
    <row r="417">
      <c r="B417" s="111"/>
      <c r="D417" s="111"/>
      <c r="F417" s="112"/>
    </row>
    <row r="418">
      <c r="B418" s="111"/>
      <c r="D418" s="111"/>
      <c r="F418" s="112"/>
    </row>
    <row r="419">
      <c r="B419" s="111"/>
      <c r="D419" s="111"/>
      <c r="F419" s="112"/>
    </row>
    <row r="420">
      <c r="B420" s="111"/>
      <c r="D420" s="111"/>
      <c r="F420" s="112"/>
    </row>
    <row r="421">
      <c r="B421" s="111"/>
      <c r="D421" s="111"/>
      <c r="F421" s="112"/>
    </row>
    <row r="422">
      <c r="B422" s="111"/>
      <c r="D422" s="111"/>
      <c r="F422" s="112"/>
    </row>
    <row r="423">
      <c r="B423" s="111"/>
      <c r="D423" s="111"/>
      <c r="F423" s="112"/>
    </row>
    <row r="424">
      <c r="B424" s="111"/>
      <c r="D424" s="111"/>
      <c r="F424" s="112"/>
    </row>
    <row r="425">
      <c r="B425" s="111"/>
      <c r="D425" s="111"/>
      <c r="F425" s="112"/>
    </row>
    <row r="426">
      <c r="B426" s="111"/>
      <c r="D426" s="111"/>
      <c r="F426" s="112"/>
    </row>
    <row r="427">
      <c r="B427" s="111"/>
      <c r="D427" s="111"/>
      <c r="F427" s="112"/>
    </row>
    <row r="428">
      <c r="B428" s="111"/>
      <c r="D428" s="111"/>
      <c r="F428" s="112"/>
    </row>
    <row r="429">
      <c r="B429" s="111"/>
      <c r="D429" s="111"/>
      <c r="F429" s="112"/>
    </row>
    <row r="430">
      <c r="B430" s="111"/>
      <c r="D430" s="111"/>
      <c r="F430" s="112"/>
    </row>
    <row r="431">
      <c r="B431" s="111"/>
      <c r="D431" s="111"/>
      <c r="F431" s="112"/>
    </row>
    <row r="432">
      <c r="B432" s="111"/>
      <c r="D432" s="111"/>
      <c r="F432" s="112"/>
    </row>
    <row r="433">
      <c r="B433" s="111"/>
      <c r="D433" s="111"/>
      <c r="F433" s="112"/>
    </row>
    <row r="434">
      <c r="B434" s="111"/>
      <c r="D434" s="111"/>
      <c r="F434" s="112"/>
    </row>
    <row r="435">
      <c r="B435" s="111"/>
      <c r="D435" s="111"/>
      <c r="F435" s="112"/>
    </row>
    <row r="436">
      <c r="B436" s="111"/>
      <c r="D436" s="111"/>
      <c r="F436" s="112"/>
    </row>
    <row r="437">
      <c r="B437" s="111"/>
      <c r="D437" s="111"/>
      <c r="F437" s="112"/>
    </row>
    <row r="438">
      <c r="B438" s="111"/>
      <c r="D438" s="111"/>
      <c r="F438" s="112"/>
    </row>
    <row r="439">
      <c r="B439" s="111"/>
      <c r="D439" s="111"/>
      <c r="F439" s="112"/>
    </row>
    <row r="440">
      <c r="B440" s="111"/>
      <c r="D440" s="111"/>
      <c r="F440" s="112"/>
    </row>
    <row r="441">
      <c r="B441" s="111"/>
      <c r="D441" s="111"/>
      <c r="F441" s="112"/>
    </row>
    <row r="442">
      <c r="B442" s="111"/>
      <c r="D442" s="111"/>
      <c r="F442" s="112"/>
    </row>
    <row r="443">
      <c r="B443" s="111"/>
      <c r="D443" s="111"/>
      <c r="F443" s="112"/>
    </row>
    <row r="444">
      <c r="B444" s="111"/>
      <c r="D444" s="111"/>
      <c r="F444" s="112"/>
    </row>
    <row r="445">
      <c r="B445" s="111"/>
      <c r="D445" s="111"/>
      <c r="F445" s="112"/>
    </row>
    <row r="446">
      <c r="B446" s="111"/>
      <c r="D446" s="111"/>
      <c r="F446" s="112"/>
    </row>
    <row r="447">
      <c r="B447" s="111"/>
      <c r="D447" s="111"/>
      <c r="F447" s="112"/>
    </row>
    <row r="448">
      <c r="B448" s="111"/>
      <c r="D448" s="111"/>
      <c r="F448" s="112"/>
    </row>
    <row r="449">
      <c r="B449" s="111"/>
      <c r="D449" s="111"/>
      <c r="F449" s="112"/>
    </row>
    <row r="450">
      <c r="B450" s="111"/>
      <c r="D450" s="111"/>
      <c r="F450" s="112"/>
    </row>
    <row r="451">
      <c r="B451" s="111"/>
      <c r="D451" s="111"/>
      <c r="F451" s="112"/>
    </row>
    <row r="452">
      <c r="B452" s="111"/>
      <c r="D452" s="111"/>
      <c r="F452" s="112"/>
    </row>
    <row r="453">
      <c r="B453" s="111"/>
      <c r="D453" s="111"/>
      <c r="F453" s="112"/>
    </row>
    <row r="454">
      <c r="B454" s="111"/>
      <c r="D454" s="111"/>
      <c r="F454" s="112"/>
    </row>
    <row r="455">
      <c r="B455" s="111"/>
      <c r="D455" s="111"/>
      <c r="F455" s="112"/>
    </row>
    <row r="456">
      <c r="B456" s="111"/>
      <c r="D456" s="111"/>
      <c r="F456" s="112"/>
    </row>
    <row r="457">
      <c r="B457" s="111"/>
      <c r="D457" s="111"/>
      <c r="F457" s="112"/>
    </row>
    <row r="458">
      <c r="B458" s="111"/>
      <c r="D458" s="111"/>
      <c r="F458" s="112"/>
    </row>
    <row r="459">
      <c r="B459" s="111"/>
      <c r="D459" s="111"/>
      <c r="F459" s="112"/>
    </row>
    <row r="460">
      <c r="B460" s="111"/>
      <c r="D460" s="111"/>
      <c r="F460" s="112"/>
    </row>
    <row r="461">
      <c r="B461" s="111"/>
      <c r="D461" s="111"/>
      <c r="F461" s="112"/>
    </row>
    <row r="462">
      <c r="B462" s="111"/>
      <c r="D462" s="111"/>
      <c r="F462" s="112"/>
    </row>
    <row r="463">
      <c r="B463" s="111"/>
      <c r="D463" s="111"/>
      <c r="F463" s="112"/>
    </row>
    <row r="464">
      <c r="B464" s="111"/>
      <c r="D464" s="111"/>
      <c r="F464" s="112"/>
    </row>
    <row r="465">
      <c r="B465" s="111"/>
      <c r="D465" s="111"/>
      <c r="F465" s="112"/>
    </row>
    <row r="466">
      <c r="B466" s="111"/>
      <c r="D466" s="111"/>
      <c r="F466" s="112"/>
    </row>
    <row r="467">
      <c r="B467" s="111"/>
      <c r="D467" s="111"/>
      <c r="F467" s="112"/>
    </row>
    <row r="468">
      <c r="B468" s="111"/>
      <c r="D468" s="111"/>
      <c r="F468" s="112"/>
    </row>
    <row r="469">
      <c r="B469" s="111"/>
      <c r="D469" s="111"/>
      <c r="F469" s="112"/>
    </row>
    <row r="470">
      <c r="B470" s="111"/>
      <c r="D470" s="111"/>
      <c r="F470" s="112"/>
    </row>
    <row r="471">
      <c r="B471" s="111"/>
      <c r="D471" s="111"/>
      <c r="F471" s="112"/>
    </row>
    <row r="472">
      <c r="B472" s="111"/>
      <c r="D472" s="111"/>
      <c r="F472" s="112"/>
    </row>
    <row r="473">
      <c r="B473" s="111"/>
      <c r="D473" s="111"/>
      <c r="F473" s="112"/>
    </row>
    <row r="474">
      <c r="B474" s="111"/>
      <c r="D474" s="111"/>
      <c r="F474" s="112"/>
    </row>
    <row r="475">
      <c r="B475" s="111"/>
      <c r="D475" s="111"/>
      <c r="F475" s="112"/>
    </row>
    <row r="476">
      <c r="B476" s="111"/>
      <c r="D476" s="111"/>
      <c r="F476" s="112"/>
    </row>
    <row r="477">
      <c r="B477" s="111"/>
      <c r="D477" s="111"/>
      <c r="F477" s="112"/>
    </row>
    <row r="478">
      <c r="B478" s="111"/>
      <c r="D478" s="111"/>
      <c r="F478" s="112"/>
    </row>
    <row r="479">
      <c r="B479" s="111"/>
      <c r="D479" s="111"/>
      <c r="F479" s="112"/>
    </row>
    <row r="480">
      <c r="B480" s="111"/>
      <c r="D480" s="111"/>
      <c r="F480" s="112"/>
    </row>
    <row r="481">
      <c r="B481" s="111"/>
      <c r="D481" s="111"/>
      <c r="F481" s="112"/>
    </row>
    <row r="482">
      <c r="B482" s="111"/>
      <c r="D482" s="111"/>
      <c r="F482" s="112"/>
    </row>
    <row r="483">
      <c r="B483" s="111"/>
      <c r="D483" s="111"/>
      <c r="F483" s="112"/>
    </row>
    <row r="484">
      <c r="B484" s="111"/>
      <c r="D484" s="111"/>
      <c r="F484" s="112"/>
    </row>
    <row r="485">
      <c r="B485" s="111"/>
      <c r="D485" s="111"/>
      <c r="F485" s="112"/>
    </row>
    <row r="486">
      <c r="B486" s="111"/>
      <c r="D486" s="111"/>
      <c r="F486" s="112"/>
    </row>
    <row r="487">
      <c r="B487" s="111"/>
      <c r="D487" s="111"/>
      <c r="F487" s="112"/>
    </row>
    <row r="488">
      <c r="B488" s="111"/>
      <c r="D488" s="111"/>
      <c r="F488" s="112"/>
    </row>
    <row r="489">
      <c r="B489" s="111"/>
      <c r="D489" s="111"/>
      <c r="F489" s="112"/>
    </row>
    <row r="490">
      <c r="B490" s="111"/>
      <c r="D490" s="111"/>
      <c r="F490" s="112"/>
    </row>
    <row r="491">
      <c r="B491" s="111"/>
      <c r="D491" s="111"/>
      <c r="F491" s="112"/>
    </row>
    <row r="492">
      <c r="B492" s="111"/>
      <c r="D492" s="111"/>
      <c r="F492" s="112"/>
    </row>
    <row r="493">
      <c r="B493" s="111"/>
      <c r="D493" s="111"/>
      <c r="F493" s="112"/>
    </row>
    <row r="494">
      <c r="B494" s="111"/>
      <c r="D494" s="111"/>
      <c r="F494" s="112"/>
    </row>
    <row r="495">
      <c r="B495" s="111"/>
      <c r="D495" s="111"/>
      <c r="F495" s="112"/>
    </row>
    <row r="496">
      <c r="B496" s="111"/>
      <c r="D496" s="111"/>
      <c r="F496" s="112"/>
    </row>
    <row r="497">
      <c r="B497" s="111"/>
      <c r="D497" s="111"/>
      <c r="F497" s="112"/>
    </row>
    <row r="498">
      <c r="B498" s="111"/>
      <c r="D498" s="111"/>
      <c r="F498" s="112"/>
    </row>
    <row r="499">
      <c r="B499" s="111"/>
      <c r="D499" s="111"/>
      <c r="F499" s="112"/>
    </row>
    <row r="500">
      <c r="B500" s="111"/>
      <c r="D500" s="111"/>
      <c r="F500" s="112"/>
    </row>
    <row r="501">
      <c r="B501" s="111"/>
      <c r="D501" s="111"/>
      <c r="F501" s="112"/>
    </row>
    <row r="502">
      <c r="B502" s="111"/>
      <c r="D502" s="111"/>
      <c r="F502" s="112"/>
    </row>
    <row r="503">
      <c r="B503" s="111"/>
      <c r="D503" s="111"/>
      <c r="F503" s="112"/>
    </row>
    <row r="504">
      <c r="B504" s="111"/>
      <c r="D504" s="111"/>
      <c r="F504" s="112"/>
    </row>
    <row r="505">
      <c r="B505" s="111"/>
      <c r="D505" s="111"/>
      <c r="F505" s="112"/>
    </row>
    <row r="506">
      <c r="B506" s="111"/>
      <c r="D506" s="111"/>
      <c r="F506" s="112"/>
    </row>
    <row r="507">
      <c r="B507" s="111"/>
      <c r="D507" s="111"/>
      <c r="F507" s="112"/>
    </row>
    <row r="508">
      <c r="B508" s="111"/>
      <c r="D508" s="111"/>
      <c r="F508" s="112"/>
    </row>
    <row r="509">
      <c r="B509" s="111"/>
      <c r="D509" s="111"/>
      <c r="F509" s="112"/>
    </row>
    <row r="510">
      <c r="B510" s="111"/>
      <c r="D510" s="111"/>
      <c r="F510" s="112"/>
    </row>
    <row r="511">
      <c r="B511" s="111"/>
      <c r="D511" s="111"/>
      <c r="F511" s="112"/>
    </row>
    <row r="512">
      <c r="B512" s="111"/>
      <c r="D512" s="111"/>
      <c r="F512" s="112"/>
    </row>
    <row r="513">
      <c r="B513" s="111"/>
      <c r="D513" s="111"/>
      <c r="F513" s="112"/>
    </row>
    <row r="514">
      <c r="B514" s="111"/>
      <c r="D514" s="111"/>
      <c r="F514" s="112"/>
    </row>
    <row r="515">
      <c r="B515" s="111"/>
      <c r="D515" s="111"/>
      <c r="F515" s="112"/>
    </row>
    <row r="516">
      <c r="B516" s="111"/>
      <c r="D516" s="111"/>
      <c r="F516" s="112"/>
    </row>
    <row r="517">
      <c r="B517" s="111"/>
      <c r="D517" s="111"/>
      <c r="F517" s="112"/>
    </row>
    <row r="518">
      <c r="B518" s="111"/>
      <c r="D518" s="111"/>
      <c r="F518" s="112"/>
    </row>
    <row r="519">
      <c r="B519" s="111"/>
      <c r="D519" s="111"/>
      <c r="F519" s="112"/>
    </row>
    <row r="520">
      <c r="B520" s="111"/>
      <c r="D520" s="111"/>
      <c r="F520" s="112"/>
    </row>
    <row r="521">
      <c r="B521" s="111"/>
      <c r="D521" s="111"/>
      <c r="F521" s="112"/>
    </row>
    <row r="522">
      <c r="B522" s="111"/>
      <c r="D522" s="111"/>
      <c r="F522" s="112"/>
    </row>
    <row r="523">
      <c r="B523" s="111"/>
      <c r="D523" s="111"/>
      <c r="F523" s="112"/>
    </row>
    <row r="524">
      <c r="B524" s="111"/>
      <c r="D524" s="111"/>
      <c r="F524" s="112"/>
    </row>
    <row r="525">
      <c r="B525" s="111"/>
      <c r="D525" s="111"/>
      <c r="F525" s="112"/>
    </row>
    <row r="526">
      <c r="B526" s="111"/>
      <c r="D526" s="111"/>
      <c r="F526" s="112"/>
    </row>
    <row r="527">
      <c r="B527" s="111"/>
      <c r="D527" s="111"/>
      <c r="F527" s="112"/>
    </row>
    <row r="528">
      <c r="B528" s="111"/>
      <c r="D528" s="111"/>
      <c r="F528" s="112"/>
    </row>
    <row r="529">
      <c r="B529" s="111"/>
      <c r="D529" s="111"/>
      <c r="F529" s="112"/>
    </row>
    <row r="530">
      <c r="B530" s="111"/>
      <c r="D530" s="111"/>
      <c r="F530" s="112"/>
    </row>
    <row r="531">
      <c r="B531" s="111"/>
      <c r="D531" s="111"/>
      <c r="F531" s="112"/>
    </row>
    <row r="532">
      <c r="B532" s="111"/>
      <c r="D532" s="111"/>
      <c r="F532" s="112"/>
    </row>
    <row r="533">
      <c r="B533" s="111"/>
      <c r="D533" s="111"/>
      <c r="F533" s="112"/>
    </row>
    <row r="534">
      <c r="B534" s="111"/>
      <c r="D534" s="111"/>
      <c r="F534" s="112"/>
    </row>
    <row r="535">
      <c r="B535" s="111"/>
      <c r="D535" s="111"/>
      <c r="F535" s="112"/>
    </row>
    <row r="536">
      <c r="B536" s="111"/>
      <c r="D536" s="111"/>
      <c r="F536" s="112"/>
    </row>
    <row r="537">
      <c r="B537" s="111"/>
      <c r="D537" s="111"/>
      <c r="F537" s="112"/>
    </row>
    <row r="538">
      <c r="B538" s="111"/>
      <c r="D538" s="111"/>
      <c r="F538" s="112"/>
    </row>
    <row r="539">
      <c r="B539" s="111"/>
      <c r="D539" s="111"/>
      <c r="F539" s="112"/>
    </row>
    <row r="540">
      <c r="B540" s="111"/>
      <c r="D540" s="111"/>
      <c r="F540" s="112"/>
    </row>
    <row r="541">
      <c r="B541" s="111"/>
      <c r="D541" s="111"/>
      <c r="F541" s="112"/>
    </row>
    <row r="542">
      <c r="B542" s="111"/>
      <c r="D542" s="111"/>
      <c r="F542" s="112"/>
    </row>
    <row r="543">
      <c r="B543" s="111"/>
      <c r="D543" s="111"/>
      <c r="F543" s="112"/>
    </row>
    <row r="544">
      <c r="B544" s="111"/>
      <c r="D544" s="111"/>
      <c r="F544" s="112"/>
    </row>
    <row r="545">
      <c r="B545" s="111"/>
      <c r="D545" s="111"/>
      <c r="F545" s="112"/>
    </row>
    <row r="546">
      <c r="B546" s="111"/>
      <c r="D546" s="111"/>
      <c r="F546" s="112"/>
    </row>
    <row r="547">
      <c r="B547" s="111"/>
      <c r="D547" s="111"/>
      <c r="F547" s="112"/>
    </row>
    <row r="548">
      <c r="B548" s="111"/>
      <c r="D548" s="111"/>
      <c r="F548" s="112"/>
    </row>
    <row r="549">
      <c r="B549" s="111"/>
      <c r="D549" s="111"/>
      <c r="F549" s="112"/>
    </row>
    <row r="550">
      <c r="B550" s="111"/>
      <c r="D550" s="111"/>
      <c r="F550" s="112"/>
    </row>
    <row r="551">
      <c r="B551" s="111"/>
      <c r="D551" s="111"/>
      <c r="F551" s="112"/>
    </row>
    <row r="552">
      <c r="B552" s="111"/>
      <c r="D552" s="111"/>
      <c r="F552" s="112"/>
    </row>
    <row r="553">
      <c r="B553" s="111"/>
      <c r="D553" s="111"/>
      <c r="F553" s="112"/>
    </row>
    <row r="554">
      <c r="B554" s="111"/>
      <c r="D554" s="111"/>
      <c r="F554" s="112"/>
    </row>
    <row r="555">
      <c r="B555" s="111"/>
      <c r="D555" s="111"/>
      <c r="F555" s="112"/>
    </row>
    <row r="556">
      <c r="B556" s="111"/>
      <c r="D556" s="111"/>
      <c r="F556" s="112"/>
    </row>
    <row r="557">
      <c r="B557" s="111"/>
      <c r="D557" s="111"/>
      <c r="F557" s="112"/>
    </row>
    <row r="558">
      <c r="B558" s="111"/>
      <c r="D558" s="111"/>
      <c r="F558" s="112"/>
    </row>
    <row r="559">
      <c r="B559" s="111"/>
      <c r="D559" s="111"/>
      <c r="F559" s="112"/>
    </row>
    <row r="560">
      <c r="B560" s="111"/>
      <c r="D560" s="111"/>
      <c r="F560" s="112"/>
    </row>
    <row r="561">
      <c r="B561" s="111"/>
      <c r="D561" s="111"/>
      <c r="F561" s="112"/>
    </row>
    <row r="562">
      <c r="B562" s="111"/>
      <c r="D562" s="111"/>
      <c r="F562" s="112"/>
    </row>
    <row r="563">
      <c r="B563" s="111"/>
      <c r="D563" s="111"/>
      <c r="F563" s="112"/>
    </row>
    <row r="564">
      <c r="B564" s="111"/>
      <c r="D564" s="111"/>
      <c r="F564" s="112"/>
    </row>
    <row r="565">
      <c r="B565" s="111"/>
      <c r="D565" s="111"/>
      <c r="F565" s="112"/>
    </row>
    <row r="566">
      <c r="B566" s="111"/>
      <c r="D566" s="111"/>
      <c r="F566" s="112"/>
    </row>
    <row r="567">
      <c r="B567" s="111"/>
      <c r="D567" s="111"/>
      <c r="F567" s="112"/>
    </row>
    <row r="568">
      <c r="B568" s="111"/>
      <c r="D568" s="111"/>
      <c r="F568" s="112"/>
    </row>
    <row r="569">
      <c r="B569" s="111"/>
      <c r="D569" s="111"/>
      <c r="F569" s="112"/>
    </row>
    <row r="570">
      <c r="B570" s="111"/>
      <c r="D570" s="111"/>
      <c r="F570" s="112"/>
    </row>
    <row r="571">
      <c r="B571" s="111"/>
      <c r="D571" s="111"/>
      <c r="F571" s="112"/>
    </row>
    <row r="572">
      <c r="B572" s="111"/>
      <c r="D572" s="111"/>
      <c r="F572" s="112"/>
    </row>
    <row r="573">
      <c r="B573" s="111"/>
      <c r="D573" s="111"/>
      <c r="F573" s="112"/>
    </row>
    <row r="574">
      <c r="B574" s="111"/>
      <c r="D574" s="111"/>
      <c r="F574" s="112"/>
    </row>
    <row r="575">
      <c r="B575" s="111"/>
      <c r="D575" s="111"/>
      <c r="F575" s="112"/>
    </row>
    <row r="576">
      <c r="B576" s="111"/>
      <c r="D576" s="111"/>
      <c r="F576" s="112"/>
    </row>
    <row r="577">
      <c r="B577" s="111"/>
      <c r="D577" s="111"/>
      <c r="F577" s="112"/>
    </row>
    <row r="578">
      <c r="B578" s="111"/>
      <c r="D578" s="111"/>
      <c r="F578" s="112"/>
    </row>
    <row r="579">
      <c r="B579" s="111"/>
      <c r="D579" s="111"/>
      <c r="F579" s="112"/>
    </row>
    <row r="580">
      <c r="B580" s="111"/>
      <c r="D580" s="111"/>
      <c r="F580" s="112"/>
    </row>
    <row r="581">
      <c r="B581" s="111"/>
      <c r="D581" s="111"/>
      <c r="F581" s="112"/>
    </row>
    <row r="582">
      <c r="B582" s="111"/>
      <c r="D582" s="111"/>
      <c r="F582" s="112"/>
    </row>
    <row r="583">
      <c r="B583" s="111"/>
      <c r="D583" s="111"/>
      <c r="F583" s="112"/>
    </row>
    <row r="584">
      <c r="B584" s="111"/>
      <c r="D584" s="111"/>
      <c r="F584" s="112"/>
    </row>
    <row r="585">
      <c r="B585" s="111"/>
      <c r="D585" s="111"/>
      <c r="F585" s="112"/>
    </row>
    <row r="586">
      <c r="B586" s="111"/>
      <c r="D586" s="111"/>
      <c r="F586" s="112"/>
    </row>
    <row r="587">
      <c r="B587" s="111"/>
      <c r="D587" s="111"/>
      <c r="F587" s="112"/>
    </row>
    <row r="588">
      <c r="B588" s="111"/>
      <c r="D588" s="111"/>
      <c r="F588" s="112"/>
    </row>
    <row r="589">
      <c r="B589" s="111"/>
      <c r="D589" s="111"/>
      <c r="F589" s="112"/>
    </row>
    <row r="590">
      <c r="B590" s="111"/>
      <c r="D590" s="111"/>
      <c r="F590" s="112"/>
    </row>
    <row r="591">
      <c r="B591" s="111"/>
      <c r="D591" s="111"/>
      <c r="F591" s="112"/>
    </row>
    <row r="592">
      <c r="B592" s="111"/>
      <c r="D592" s="111"/>
      <c r="F592" s="112"/>
    </row>
    <row r="593">
      <c r="B593" s="111"/>
      <c r="D593" s="111"/>
      <c r="F593" s="112"/>
    </row>
    <row r="594">
      <c r="B594" s="111"/>
      <c r="D594" s="111"/>
      <c r="F594" s="112"/>
    </row>
    <row r="595">
      <c r="B595" s="111"/>
      <c r="D595" s="111"/>
      <c r="F595" s="112"/>
    </row>
    <row r="596">
      <c r="B596" s="111"/>
      <c r="D596" s="111"/>
      <c r="F596" s="112"/>
    </row>
    <row r="597">
      <c r="B597" s="111"/>
      <c r="D597" s="111"/>
      <c r="F597" s="112"/>
    </row>
    <row r="598">
      <c r="B598" s="111"/>
      <c r="D598" s="111"/>
      <c r="F598" s="112"/>
    </row>
    <row r="599">
      <c r="B599" s="111"/>
      <c r="D599" s="111"/>
      <c r="F599" s="112"/>
    </row>
    <row r="600">
      <c r="B600" s="111"/>
      <c r="D600" s="111"/>
      <c r="F600" s="112"/>
    </row>
    <row r="601">
      <c r="B601" s="111"/>
      <c r="D601" s="111"/>
      <c r="F601" s="112"/>
    </row>
    <row r="602">
      <c r="B602" s="111"/>
      <c r="D602" s="111"/>
      <c r="F602" s="112"/>
    </row>
    <row r="603">
      <c r="B603" s="111"/>
      <c r="D603" s="111"/>
      <c r="F603" s="112"/>
    </row>
    <row r="604">
      <c r="B604" s="111"/>
      <c r="D604" s="111"/>
      <c r="F604" s="112"/>
    </row>
    <row r="605">
      <c r="B605" s="111"/>
      <c r="D605" s="111"/>
      <c r="F605" s="112"/>
    </row>
    <row r="606">
      <c r="B606" s="111"/>
      <c r="D606" s="111"/>
      <c r="F606" s="112"/>
    </row>
    <row r="607">
      <c r="B607" s="111"/>
      <c r="D607" s="111"/>
      <c r="F607" s="112"/>
    </row>
    <row r="608">
      <c r="B608" s="111"/>
      <c r="D608" s="111"/>
      <c r="F608" s="112"/>
    </row>
    <row r="609">
      <c r="B609" s="111"/>
      <c r="D609" s="111"/>
      <c r="F609" s="112"/>
    </row>
    <row r="610">
      <c r="B610" s="111"/>
      <c r="D610" s="111"/>
      <c r="F610" s="112"/>
    </row>
    <row r="611">
      <c r="B611" s="111"/>
      <c r="D611" s="111"/>
      <c r="F611" s="112"/>
    </row>
    <row r="612">
      <c r="B612" s="111"/>
      <c r="D612" s="111"/>
      <c r="F612" s="112"/>
    </row>
    <row r="613">
      <c r="B613" s="111"/>
      <c r="D613" s="111"/>
      <c r="F613" s="112"/>
    </row>
    <row r="614">
      <c r="B614" s="111"/>
      <c r="D614" s="111"/>
      <c r="F614" s="112"/>
    </row>
    <row r="615">
      <c r="B615" s="111"/>
      <c r="D615" s="111"/>
      <c r="F615" s="112"/>
    </row>
    <row r="616">
      <c r="B616" s="111"/>
      <c r="D616" s="111"/>
      <c r="F616" s="112"/>
    </row>
    <row r="617">
      <c r="B617" s="111"/>
      <c r="D617" s="111"/>
      <c r="F617" s="112"/>
    </row>
    <row r="618">
      <c r="B618" s="111"/>
      <c r="D618" s="111"/>
      <c r="F618" s="112"/>
    </row>
    <row r="619">
      <c r="B619" s="111"/>
      <c r="D619" s="111"/>
      <c r="F619" s="112"/>
    </row>
    <row r="620">
      <c r="B620" s="111"/>
      <c r="D620" s="111"/>
      <c r="F620" s="112"/>
    </row>
    <row r="621">
      <c r="B621" s="111"/>
      <c r="D621" s="111"/>
      <c r="F621" s="112"/>
    </row>
    <row r="622">
      <c r="B622" s="111"/>
      <c r="D622" s="111"/>
      <c r="F622" s="112"/>
    </row>
    <row r="623">
      <c r="B623" s="111"/>
      <c r="D623" s="111"/>
      <c r="F623" s="112"/>
    </row>
    <row r="624">
      <c r="B624" s="111"/>
      <c r="D624" s="111"/>
      <c r="F624" s="112"/>
    </row>
    <row r="625">
      <c r="B625" s="111"/>
      <c r="D625" s="111"/>
      <c r="F625" s="112"/>
    </row>
    <row r="626">
      <c r="B626" s="111"/>
      <c r="D626" s="111"/>
      <c r="F626" s="112"/>
    </row>
    <row r="627">
      <c r="B627" s="111"/>
      <c r="D627" s="111"/>
      <c r="F627" s="112"/>
    </row>
    <row r="628">
      <c r="B628" s="111"/>
      <c r="D628" s="111"/>
      <c r="F628" s="112"/>
    </row>
    <row r="629">
      <c r="B629" s="111"/>
      <c r="D629" s="111"/>
      <c r="F629" s="112"/>
    </row>
    <row r="630">
      <c r="B630" s="111"/>
      <c r="D630" s="111"/>
      <c r="F630" s="112"/>
    </row>
    <row r="631">
      <c r="B631" s="111"/>
      <c r="D631" s="111"/>
      <c r="F631" s="112"/>
    </row>
    <row r="632">
      <c r="B632" s="111"/>
      <c r="D632" s="111"/>
      <c r="F632" s="112"/>
    </row>
    <row r="633">
      <c r="B633" s="111"/>
      <c r="D633" s="111"/>
      <c r="F633" s="112"/>
    </row>
    <row r="634">
      <c r="B634" s="111"/>
      <c r="D634" s="111"/>
      <c r="F634" s="112"/>
    </row>
    <row r="635">
      <c r="B635" s="111"/>
      <c r="D635" s="111"/>
      <c r="F635" s="112"/>
    </row>
    <row r="636">
      <c r="B636" s="111"/>
      <c r="D636" s="111"/>
      <c r="F636" s="112"/>
    </row>
    <row r="637">
      <c r="B637" s="111"/>
      <c r="D637" s="111"/>
      <c r="F637" s="112"/>
    </row>
    <row r="638">
      <c r="B638" s="111"/>
      <c r="D638" s="111"/>
      <c r="F638" s="112"/>
    </row>
    <row r="639">
      <c r="B639" s="111"/>
      <c r="D639" s="111"/>
      <c r="F639" s="112"/>
    </row>
    <row r="640">
      <c r="B640" s="111"/>
      <c r="D640" s="111"/>
      <c r="F640" s="112"/>
    </row>
    <row r="641">
      <c r="B641" s="111"/>
      <c r="D641" s="111"/>
      <c r="F641" s="112"/>
    </row>
    <row r="642">
      <c r="B642" s="111"/>
      <c r="D642" s="111"/>
      <c r="F642" s="112"/>
    </row>
    <row r="643">
      <c r="B643" s="111"/>
      <c r="D643" s="111"/>
      <c r="F643" s="112"/>
    </row>
    <row r="644">
      <c r="B644" s="111"/>
      <c r="D644" s="111"/>
      <c r="F644" s="112"/>
    </row>
    <row r="645">
      <c r="B645" s="111"/>
      <c r="D645" s="111"/>
      <c r="F645" s="112"/>
    </row>
    <row r="646">
      <c r="B646" s="111"/>
      <c r="D646" s="111"/>
      <c r="F646" s="112"/>
    </row>
    <row r="647">
      <c r="B647" s="111"/>
      <c r="D647" s="111"/>
      <c r="F647" s="112"/>
    </row>
    <row r="648">
      <c r="B648" s="111"/>
      <c r="D648" s="111"/>
      <c r="F648" s="112"/>
    </row>
    <row r="649">
      <c r="B649" s="111"/>
      <c r="D649" s="111"/>
      <c r="F649" s="112"/>
    </row>
    <row r="650">
      <c r="B650" s="111"/>
      <c r="D650" s="111"/>
      <c r="F650" s="112"/>
    </row>
    <row r="651">
      <c r="B651" s="111"/>
      <c r="D651" s="111"/>
      <c r="F651" s="112"/>
    </row>
    <row r="652">
      <c r="B652" s="111"/>
      <c r="D652" s="111"/>
      <c r="F652" s="112"/>
    </row>
    <row r="653">
      <c r="B653" s="111"/>
      <c r="D653" s="111"/>
      <c r="F653" s="112"/>
    </row>
    <row r="654">
      <c r="B654" s="111"/>
      <c r="D654" s="111"/>
      <c r="F654" s="112"/>
    </row>
    <row r="655">
      <c r="B655" s="111"/>
      <c r="D655" s="111"/>
      <c r="F655" s="112"/>
    </row>
    <row r="656">
      <c r="B656" s="111"/>
      <c r="D656" s="111"/>
      <c r="F656" s="112"/>
    </row>
    <row r="657">
      <c r="B657" s="111"/>
      <c r="D657" s="111"/>
      <c r="F657" s="112"/>
    </row>
    <row r="658">
      <c r="B658" s="111"/>
      <c r="D658" s="111"/>
      <c r="F658" s="112"/>
    </row>
    <row r="659">
      <c r="B659" s="111"/>
      <c r="D659" s="111"/>
      <c r="F659" s="112"/>
    </row>
    <row r="660">
      <c r="B660" s="111"/>
      <c r="D660" s="111"/>
      <c r="F660" s="112"/>
    </row>
    <row r="661">
      <c r="B661" s="111"/>
      <c r="D661" s="111"/>
      <c r="F661" s="112"/>
    </row>
    <row r="662">
      <c r="B662" s="111"/>
      <c r="D662" s="111"/>
      <c r="F662" s="112"/>
    </row>
    <row r="663">
      <c r="B663" s="111"/>
      <c r="D663" s="111"/>
      <c r="F663" s="112"/>
    </row>
    <row r="664">
      <c r="B664" s="111"/>
      <c r="D664" s="111"/>
      <c r="F664" s="112"/>
    </row>
    <row r="665">
      <c r="B665" s="111"/>
      <c r="D665" s="111"/>
      <c r="F665" s="112"/>
    </row>
    <row r="666">
      <c r="B666" s="111"/>
      <c r="D666" s="111"/>
      <c r="F666" s="112"/>
    </row>
    <row r="667">
      <c r="B667" s="111"/>
      <c r="D667" s="111"/>
      <c r="F667" s="112"/>
    </row>
    <row r="668">
      <c r="B668" s="111"/>
      <c r="D668" s="111"/>
      <c r="F668" s="112"/>
    </row>
    <row r="669">
      <c r="B669" s="111"/>
      <c r="D669" s="111"/>
      <c r="F669" s="112"/>
    </row>
    <row r="670">
      <c r="B670" s="111"/>
      <c r="D670" s="111"/>
      <c r="F670" s="112"/>
    </row>
    <row r="671">
      <c r="B671" s="111"/>
      <c r="D671" s="111"/>
      <c r="F671" s="112"/>
    </row>
    <row r="672">
      <c r="B672" s="111"/>
      <c r="D672" s="111"/>
      <c r="F672" s="112"/>
    </row>
    <row r="673">
      <c r="B673" s="111"/>
      <c r="D673" s="111"/>
      <c r="F673" s="112"/>
    </row>
    <row r="674">
      <c r="B674" s="111"/>
      <c r="D674" s="111"/>
      <c r="F674" s="112"/>
    </row>
    <row r="675">
      <c r="B675" s="111"/>
      <c r="D675" s="111"/>
      <c r="F675" s="112"/>
    </row>
    <row r="676">
      <c r="B676" s="111"/>
      <c r="D676" s="111"/>
      <c r="F676" s="112"/>
    </row>
    <row r="677">
      <c r="B677" s="111"/>
      <c r="D677" s="111"/>
      <c r="F677" s="112"/>
    </row>
    <row r="678">
      <c r="B678" s="111"/>
      <c r="D678" s="111"/>
      <c r="F678" s="112"/>
    </row>
    <row r="679">
      <c r="B679" s="111"/>
      <c r="D679" s="111"/>
      <c r="F679" s="112"/>
    </row>
    <row r="680">
      <c r="B680" s="111"/>
      <c r="D680" s="111"/>
      <c r="F680" s="112"/>
    </row>
    <row r="681">
      <c r="B681" s="111"/>
      <c r="D681" s="111"/>
      <c r="F681" s="112"/>
    </row>
    <row r="682">
      <c r="B682" s="111"/>
      <c r="D682" s="111"/>
      <c r="F682" s="112"/>
    </row>
    <row r="683">
      <c r="B683" s="111"/>
      <c r="D683" s="111"/>
      <c r="F683" s="112"/>
    </row>
    <row r="684">
      <c r="B684" s="111"/>
      <c r="D684" s="111"/>
      <c r="F684" s="112"/>
    </row>
    <row r="685">
      <c r="B685" s="111"/>
      <c r="D685" s="111"/>
      <c r="F685" s="112"/>
    </row>
    <row r="686">
      <c r="B686" s="111"/>
      <c r="D686" s="111"/>
      <c r="F686" s="112"/>
    </row>
    <row r="687">
      <c r="B687" s="111"/>
      <c r="D687" s="111"/>
      <c r="F687" s="112"/>
    </row>
    <row r="688">
      <c r="B688" s="111"/>
      <c r="D688" s="111"/>
      <c r="F688" s="112"/>
    </row>
    <row r="689">
      <c r="B689" s="111"/>
      <c r="D689" s="111"/>
      <c r="F689" s="112"/>
    </row>
    <row r="690">
      <c r="B690" s="111"/>
      <c r="D690" s="111"/>
      <c r="F690" s="112"/>
    </row>
    <row r="691">
      <c r="B691" s="111"/>
      <c r="D691" s="111"/>
      <c r="F691" s="112"/>
    </row>
    <row r="692">
      <c r="B692" s="111"/>
      <c r="D692" s="111"/>
      <c r="F692" s="112"/>
    </row>
    <row r="693">
      <c r="B693" s="111"/>
      <c r="D693" s="111"/>
      <c r="F693" s="112"/>
    </row>
    <row r="694">
      <c r="B694" s="111"/>
      <c r="D694" s="111"/>
      <c r="F694" s="112"/>
    </row>
    <row r="695">
      <c r="B695" s="111"/>
      <c r="D695" s="111"/>
      <c r="F695" s="112"/>
    </row>
    <row r="696">
      <c r="B696" s="111"/>
      <c r="D696" s="111"/>
      <c r="F696" s="112"/>
    </row>
    <row r="697">
      <c r="B697" s="111"/>
      <c r="D697" s="111"/>
      <c r="F697" s="112"/>
    </row>
    <row r="698">
      <c r="B698" s="111"/>
      <c r="D698" s="111"/>
      <c r="F698" s="112"/>
    </row>
    <row r="699">
      <c r="B699" s="111"/>
      <c r="D699" s="111"/>
      <c r="F699" s="112"/>
    </row>
    <row r="700">
      <c r="B700" s="111"/>
      <c r="D700" s="111"/>
      <c r="F700" s="112"/>
    </row>
    <row r="701">
      <c r="B701" s="111"/>
      <c r="D701" s="111"/>
      <c r="F701" s="112"/>
    </row>
    <row r="702">
      <c r="B702" s="111"/>
      <c r="D702" s="111"/>
      <c r="F702" s="112"/>
    </row>
    <row r="703">
      <c r="B703" s="111"/>
      <c r="D703" s="111"/>
      <c r="F703" s="112"/>
    </row>
    <row r="704">
      <c r="B704" s="111"/>
      <c r="D704" s="111"/>
      <c r="F704" s="112"/>
    </row>
    <row r="705">
      <c r="B705" s="111"/>
      <c r="D705" s="111"/>
      <c r="F705" s="112"/>
    </row>
    <row r="706">
      <c r="B706" s="111"/>
      <c r="D706" s="111"/>
      <c r="F706" s="112"/>
    </row>
    <row r="707">
      <c r="B707" s="111"/>
      <c r="D707" s="111"/>
      <c r="F707" s="112"/>
    </row>
    <row r="708">
      <c r="B708" s="111"/>
      <c r="D708" s="111"/>
      <c r="F708" s="112"/>
    </row>
    <row r="709">
      <c r="B709" s="111"/>
      <c r="D709" s="111"/>
      <c r="F709" s="112"/>
    </row>
    <row r="710">
      <c r="B710" s="111"/>
      <c r="D710" s="111"/>
      <c r="F710" s="112"/>
    </row>
    <row r="711">
      <c r="B711" s="111"/>
      <c r="D711" s="111"/>
      <c r="F711" s="112"/>
    </row>
    <row r="712">
      <c r="B712" s="111"/>
      <c r="D712" s="111"/>
      <c r="F712" s="112"/>
    </row>
    <row r="713">
      <c r="B713" s="111"/>
      <c r="D713" s="111"/>
      <c r="F713" s="112"/>
    </row>
    <row r="714">
      <c r="B714" s="111"/>
      <c r="D714" s="111"/>
      <c r="F714" s="112"/>
    </row>
    <row r="715">
      <c r="B715" s="111"/>
      <c r="D715" s="111"/>
      <c r="F715" s="112"/>
    </row>
    <row r="716">
      <c r="B716" s="111"/>
      <c r="D716" s="111"/>
      <c r="F716" s="112"/>
    </row>
    <row r="717">
      <c r="B717" s="111"/>
      <c r="D717" s="111"/>
      <c r="F717" s="112"/>
    </row>
    <row r="718">
      <c r="B718" s="111"/>
      <c r="D718" s="111"/>
      <c r="F718" s="112"/>
    </row>
    <row r="719">
      <c r="B719" s="111"/>
      <c r="D719" s="111"/>
      <c r="F719" s="112"/>
    </row>
    <row r="720">
      <c r="B720" s="111"/>
      <c r="D720" s="111"/>
      <c r="F720" s="112"/>
    </row>
    <row r="721">
      <c r="B721" s="111"/>
      <c r="D721" s="111"/>
      <c r="F721" s="112"/>
    </row>
    <row r="722">
      <c r="B722" s="111"/>
      <c r="D722" s="111"/>
      <c r="F722" s="112"/>
    </row>
    <row r="723">
      <c r="B723" s="111"/>
      <c r="D723" s="111"/>
      <c r="F723" s="112"/>
    </row>
    <row r="724">
      <c r="B724" s="111"/>
      <c r="D724" s="111"/>
      <c r="F724" s="112"/>
    </row>
    <row r="725">
      <c r="B725" s="111"/>
      <c r="D725" s="111"/>
      <c r="F725" s="112"/>
    </row>
    <row r="726">
      <c r="B726" s="111"/>
      <c r="D726" s="111"/>
      <c r="F726" s="112"/>
    </row>
    <row r="727">
      <c r="B727" s="111"/>
      <c r="D727" s="111"/>
      <c r="F727" s="112"/>
    </row>
    <row r="728">
      <c r="B728" s="111"/>
      <c r="D728" s="111"/>
      <c r="F728" s="112"/>
    </row>
    <row r="729">
      <c r="B729" s="111"/>
      <c r="D729" s="111"/>
      <c r="F729" s="112"/>
    </row>
    <row r="730">
      <c r="B730" s="111"/>
      <c r="D730" s="111"/>
      <c r="F730" s="112"/>
    </row>
    <row r="731">
      <c r="B731" s="111"/>
      <c r="D731" s="111"/>
      <c r="F731" s="112"/>
    </row>
    <row r="732">
      <c r="B732" s="111"/>
      <c r="D732" s="111"/>
      <c r="F732" s="112"/>
    </row>
    <row r="733">
      <c r="B733" s="111"/>
      <c r="D733" s="111"/>
      <c r="F733" s="112"/>
    </row>
    <row r="734">
      <c r="B734" s="111"/>
      <c r="D734" s="111"/>
      <c r="F734" s="112"/>
    </row>
    <row r="735">
      <c r="B735" s="111"/>
      <c r="D735" s="111"/>
      <c r="F735" s="112"/>
    </row>
    <row r="736">
      <c r="B736" s="111"/>
      <c r="D736" s="111"/>
      <c r="F736" s="112"/>
    </row>
    <row r="737">
      <c r="B737" s="111"/>
      <c r="D737" s="111"/>
      <c r="F737" s="112"/>
    </row>
    <row r="738">
      <c r="B738" s="111"/>
      <c r="D738" s="111"/>
      <c r="F738" s="112"/>
    </row>
    <row r="739">
      <c r="B739" s="111"/>
      <c r="D739" s="111"/>
      <c r="F739" s="112"/>
    </row>
    <row r="740">
      <c r="B740" s="111"/>
      <c r="D740" s="111"/>
      <c r="F740" s="112"/>
    </row>
    <row r="741">
      <c r="B741" s="111"/>
      <c r="D741" s="111"/>
      <c r="F741" s="112"/>
    </row>
    <row r="742">
      <c r="B742" s="111"/>
      <c r="D742" s="111"/>
      <c r="F742" s="112"/>
    </row>
    <row r="743">
      <c r="B743" s="111"/>
      <c r="D743" s="111"/>
      <c r="F743" s="112"/>
    </row>
    <row r="744">
      <c r="B744" s="111"/>
      <c r="D744" s="111"/>
      <c r="F744" s="112"/>
    </row>
    <row r="745">
      <c r="B745" s="111"/>
      <c r="D745" s="111"/>
      <c r="F745" s="112"/>
    </row>
    <row r="746">
      <c r="B746" s="111"/>
      <c r="D746" s="111"/>
      <c r="F746" s="112"/>
    </row>
    <row r="747">
      <c r="B747" s="111"/>
      <c r="D747" s="111"/>
      <c r="F747" s="112"/>
    </row>
    <row r="748">
      <c r="B748" s="111"/>
      <c r="D748" s="111"/>
      <c r="F748" s="112"/>
    </row>
    <row r="749">
      <c r="B749" s="111"/>
      <c r="D749" s="111"/>
      <c r="F749" s="112"/>
    </row>
    <row r="750">
      <c r="B750" s="111"/>
      <c r="D750" s="111"/>
      <c r="F750" s="112"/>
    </row>
    <row r="751">
      <c r="B751" s="111"/>
      <c r="D751" s="111"/>
      <c r="F751" s="112"/>
    </row>
    <row r="752">
      <c r="B752" s="111"/>
      <c r="D752" s="111"/>
      <c r="F752" s="112"/>
    </row>
    <row r="753">
      <c r="B753" s="111"/>
      <c r="D753" s="111"/>
      <c r="F753" s="112"/>
    </row>
    <row r="754">
      <c r="B754" s="111"/>
      <c r="D754" s="111"/>
      <c r="F754" s="112"/>
    </row>
    <row r="755">
      <c r="B755" s="111"/>
      <c r="D755" s="111"/>
      <c r="F755" s="112"/>
    </row>
    <row r="756">
      <c r="B756" s="111"/>
      <c r="D756" s="111"/>
      <c r="F756" s="112"/>
    </row>
    <row r="757">
      <c r="B757" s="111"/>
      <c r="D757" s="111"/>
      <c r="F757" s="112"/>
    </row>
    <row r="758">
      <c r="B758" s="111"/>
      <c r="D758" s="111"/>
      <c r="F758" s="112"/>
    </row>
    <row r="759">
      <c r="B759" s="111"/>
      <c r="D759" s="111"/>
      <c r="F759" s="112"/>
    </row>
    <row r="760">
      <c r="B760" s="111"/>
      <c r="D760" s="111"/>
      <c r="F760" s="112"/>
    </row>
    <row r="761">
      <c r="B761" s="111"/>
      <c r="D761" s="111"/>
      <c r="F761" s="112"/>
    </row>
    <row r="762">
      <c r="B762" s="111"/>
      <c r="D762" s="111"/>
      <c r="F762" s="112"/>
    </row>
    <row r="763">
      <c r="B763" s="111"/>
      <c r="D763" s="111"/>
      <c r="F763" s="112"/>
    </row>
    <row r="764">
      <c r="B764" s="111"/>
      <c r="D764" s="111"/>
      <c r="F764" s="112"/>
    </row>
    <row r="765">
      <c r="B765" s="111"/>
      <c r="D765" s="111"/>
      <c r="F765" s="112"/>
    </row>
    <row r="766">
      <c r="B766" s="111"/>
      <c r="D766" s="111"/>
      <c r="F766" s="112"/>
    </row>
    <row r="767">
      <c r="B767" s="111"/>
      <c r="D767" s="111"/>
      <c r="F767" s="112"/>
    </row>
    <row r="768">
      <c r="B768" s="111"/>
      <c r="D768" s="111"/>
      <c r="F768" s="112"/>
    </row>
    <row r="769">
      <c r="B769" s="111"/>
      <c r="D769" s="111"/>
      <c r="F769" s="112"/>
    </row>
    <row r="770">
      <c r="B770" s="111"/>
      <c r="D770" s="111"/>
      <c r="F770" s="112"/>
    </row>
    <row r="771">
      <c r="B771" s="111"/>
      <c r="D771" s="111"/>
      <c r="F771" s="112"/>
    </row>
    <row r="772">
      <c r="B772" s="111"/>
      <c r="D772" s="111"/>
      <c r="F772" s="112"/>
    </row>
    <row r="773">
      <c r="B773" s="111"/>
      <c r="D773" s="111"/>
      <c r="F773" s="112"/>
    </row>
    <row r="774">
      <c r="B774" s="111"/>
      <c r="D774" s="111"/>
      <c r="F774" s="112"/>
    </row>
    <row r="775">
      <c r="B775" s="111"/>
      <c r="D775" s="111"/>
      <c r="F775" s="112"/>
    </row>
    <row r="776">
      <c r="B776" s="111"/>
      <c r="D776" s="111"/>
      <c r="F776" s="112"/>
    </row>
    <row r="777">
      <c r="B777" s="111"/>
      <c r="D777" s="111"/>
      <c r="F777" s="112"/>
    </row>
    <row r="778">
      <c r="B778" s="111"/>
      <c r="D778" s="111"/>
      <c r="F778" s="112"/>
    </row>
    <row r="779">
      <c r="B779" s="111"/>
      <c r="D779" s="111"/>
      <c r="F779" s="112"/>
    </row>
    <row r="780">
      <c r="B780" s="111"/>
      <c r="D780" s="111"/>
      <c r="F780" s="112"/>
    </row>
    <row r="781">
      <c r="B781" s="111"/>
      <c r="D781" s="111"/>
      <c r="F781" s="112"/>
    </row>
    <row r="782">
      <c r="B782" s="111"/>
      <c r="D782" s="111"/>
      <c r="F782" s="112"/>
    </row>
    <row r="783">
      <c r="B783" s="111"/>
      <c r="D783" s="111"/>
      <c r="F783" s="112"/>
    </row>
    <row r="784">
      <c r="B784" s="111"/>
      <c r="D784" s="111"/>
      <c r="F784" s="112"/>
    </row>
    <row r="785">
      <c r="B785" s="111"/>
      <c r="D785" s="111"/>
      <c r="F785" s="112"/>
    </row>
    <row r="786">
      <c r="B786" s="111"/>
      <c r="D786" s="111"/>
      <c r="F786" s="112"/>
    </row>
    <row r="787">
      <c r="B787" s="111"/>
      <c r="D787" s="111"/>
      <c r="F787" s="112"/>
    </row>
    <row r="788">
      <c r="B788" s="111"/>
      <c r="D788" s="111"/>
      <c r="F788" s="112"/>
    </row>
    <row r="789">
      <c r="B789" s="111"/>
      <c r="D789" s="111"/>
      <c r="F789" s="112"/>
    </row>
    <row r="790">
      <c r="B790" s="111"/>
      <c r="D790" s="111"/>
      <c r="F790" s="112"/>
    </row>
    <row r="791">
      <c r="B791" s="111"/>
      <c r="D791" s="111"/>
      <c r="F791" s="112"/>
    </row>
    <row r="792">
      <c r="B792" s="111"/>
      <c r="D792" s="111"/>
      <c r="F792" s="112"/>
    </row>
    <row r="793">
      <c r="B793" s="111"/>
      <c r="D793" s="111"/>
      <c r="F793" s="112"/>
    </row>
    <row r="794">
      <c r="B794" s="111"/>
      <c r="D794" s="111"/>
      <c r="F794" s="112"/>
    </row>
    <row r="795">
      <c r="B795" s="111"/>
      <c r="D795" s="111"/>
      <c r="F795" s="112"/>
    </row>
    <row r="796">
      <c r="B796" s="111"/>
      <c r="D796" s="111"/>
      <c r="F796" s="112"/>
    </row>
    <row r="797">
      <c r="B797" s="111"/>
      <c r="D797" s="111"/>
      <c r="F797" s="112"/>
    </row>
    <row r="798">
      <c r="B798" s="111"/>
      <c r="D798" s="111"/>
      <c r="F798" s="112"/>
    </row>
    <row r="799">
      <c r="B799" s="111"/>
      <c r="D799" s="111"/>
      <c r="F799" s="112"/>
    </row>
    <row r="800">
      <c r="B800" s="111"/>
      <c r="D800" s="111"/>
      <c r="F800" s="112"/>
    </row>
    <row r="801">
      <c r="B801" s="111"/>
      <c r="D801" s="111"/>
      <c r="F801" s="112"/>
    </row>
    <row r="802">
      <c r="B802" s="111"/>
      <c r="D802" s="111"/>
      <c r="F802" s="112"/>
    </row>
    <row r="803">
      <c r="B803" s="111"/>
      <c r="D803" s="111"/>
      <c r="F803" s="112"/>
    </row>
    <row r="804">
      <c r="B804" s="111"/>
      <c r="D804" s="111"/>
      <c r="F804" s="112"/>
    </row>
    <row r="805">
      <c r="B805" s="111"/>
      <c r="D805" s="111"/>
      <c r="F805" s="112"/>
    </row>
    <row r="806">
      <c r="B806" s="111"/>
      <c r="D806" s="111"/>
      <c r="F806" s="112"/>
    </row>
    <row r="807">
      <c r="B807" s="111"/>
      <c r="D807" s="111"/>
      <c r="F807" s="112"/>
    </row>
    <row r="808">
      <c r="B808" s="111"/>
      <c r="D808" s="111"/>
      <c r="F808" s="112"/>
    </row>
    <row r="809">
      <c r="B809" s="111"/>
      <c r="D809" s="111"/>
      <c r="F809" s="112"/>
    </row>
    <row r="810">
      <c r="B810" s="111"/>
      <c r="D810" s="111"/>
      <c r="F810" s="112"/>
    </row>
    <row r="811">
      <c r="B811" s="111"/>
      <c r="D811" s="111"/>
      <c r="F811" s="112"/>
    </row>
    <row r="812">
      <c r="B812" s="111"/>
      <c r="D812" s="111"/>
      <c r="F812" s="112"/>
    </row>
    <row r="813">
      <c r="B813" s="111"/>
      <c r="D813" s="111"/>
      <c r="F813" s="112"/>
    </row>
    <row r="814">
      <c r="B814" s="111"/>
      <c r="D814" s="111"/>
      <c r="F814" s="112"/>
    </row>
    <row r="815">
      <c r="B815" s="111"/>
      <c r="D815" s="111"/>
      <c r="F815" s="112"/>
    </row>
    <row r="816">
      <c r="B816" s="111"/>
      <c r="D816" s="111"/>
      <c r="F816" s="112"/>
    </row>
    <row r="817">
      <c r="B817" s="111"/>
      <c r="D817" s="111"/>
      <c r="F817" s="112"/>
    </row>
    <row r="818">
      <c r="B818" s="111"/>
      <c r="D818" s="111"/>
      <c r="F818" s="112"/>
    </row>
    <row r="819">
      <c r="B819" s="111"/>
      <c r="D819" s="111"/>
      <c r="F819" s="112"/>
    </row>
    <row r="820">
      <c r="B820" s="111"/>
      <c r="D820" s="111"/>
      <c r="F820" s="112"/>
    </row>
    <row r="821">
      <c r="B821" s="111"/>
      <c r="D821" s="111"/>
      <c r="F821" s="112"/>
    </row>
    <row r="822">
      <c r="B822" s="111"/>
      <c r="D822" s="111"/>
      <c r="F822" s="112"/>
    </row>
    <row r="823">
      <c r="B823" s="111"/>
      <c r="D823" s="111"/>
      <c r="F823" s="112"/>
    </row>
    <row r="824">
      <c r="B824" s="111"/>
      <c r="D824" s="111"/>
      <c r="F824" s="112"/>
    </row>
    <row r="825">
      <c r="B825" s="111"/>
      <c r="D825" s="111"/>
      <c r="F825" s="112"/>
    </row>
    <row r="826">
      <c r="B826" s="111"/>
      <c r="D826" s="111"/>
      <c r="F826" s="112"/>
    </row>
    <row r="827">
      <c r="B827" s="111"/>
      <c r="D827" s="111"/>
      <c r="F827" s="112"/>
    </row>
    <row r="828">
      <c r="B828" s="111"/>
      <c r="D828" s="111"/>
      <c r="F828" s="112"/>
    </row>
    <row r="829">
      <c r="B829" s="111"/>
      <c r="D829" s="111"/>
      <c r="F829" s="112"/>
    </row>
    <row r="830">
      <c r="B830" s="111"/>
      <c r="D830" s="111"/>
      <c r="F830" s="112"/>
    </row>
    <row r="831">
      <c r="B831" s="111"/>
      <c r="D831" s="111"/>
      <c r="F831" s="112"/>
    </row>
    <row r="832">
      <c r="B832" s="111"/>
      <c r="D832" s="111"/>
      <c r="F832" s="112"/>
    </row>
    <row r="833">
      <c r="B833" s="111"/>
      <c r="D833" s="111"/>
      <c r="F833" s="112"/>
    </row>
    <row r="834">
      <c r="B834" s="111"/>
      <c r="D834" s="111"/>
      <c r="F834" s="112"/>
    </row>
    <row r="835">
      <c r="B835" s="111"/>
      <c r="D835" s="111"/>
      <c r="F835" s="112"/>
    </row>
    <row r="836">
      <c r="B836" s="111"/>
      <c r="D836" s="111"/>
      <c r="F836" s="112"/>
    </row>
    <row r="837">
      <c r="B837" s="111"/>
      <c r="D837" s="111"/>
      <c r="F837" s="112"/>
    </row>
    <row r="838">
      <c r="B838" s="111"/>
      <c r="D838" s="111"/>
      <c r="F838" s="112"/>
    </row>
    <row r="839">
      <c r="B839" s="111"/>
      <c r="D839" s="111"/>
      <c r="F839" s="112"/>
    </row>
    <row r="840">
      <c r="B840" s="111"/>
      <c r="D840" s="111"/>
      <c r="F840" s="112"/>
    </row>
    <row r="841">
      <c r="B841" s="111"/>
      <c r="D841" s="111"/>
      <c r="F841" s="112"/>
    </row>
    <row r="842">
      <c r="B842" s="111"/>
      <c r="D842" s="111"/>
      <c r="F842" s="112"/>
    </row>
    <row r="843">
      <c r="B843" s="111"/>
      <c r="D843" s="111"/>
      <c r="F843" s="112"/>
    </row>
    <row r="844">
      <c r="B844" s="111"/>
      <c r="D844" s="111"/>
      <c r="F844" s="112"/>
    </row>
    <row r="845">
      <c r="B845" s="111"/>
      <c r="D845" s="111"/>
      <c r="F845" s="112"/>
    </row>
    <row r="846">
      <c r="B846" s="111"/>
      <c r="D846" s="111"/>
      <c r="F846" s="112"/>
    </row>
    <row r="847">
      <c r="B847" s="111"/>
      <c r="D847" s="111"/>
      <c r="F847" s="112"/>
    </row>
    <row r="848">
      <c r="B848" s="111"/>
      <c r="D848" s="111"/>
      <c r="F848" s="112"/>
    </row>
    <row r="849">
      <c r="B849" s="111"/>
      <c r="D849" s="111"/>
      <c r="F849" s="112"/>
    </row>
    <row r="850">
      <c r="B850" s="111"/>
      <c r="D850" s="111"/>
      <c r="F850" s="112"/>
    </row>
    <row r="851">
      <c r="B851" s="111"/>
      <c r="D851" s="111"/>
      <c r="F851" s="112"/>
    </row>
    <row r="852">
      <c r="B852" s="111"/>
      <c r="D852" s="111"/>
      <c r="F852" s="112"/>
    </row>
    <row r="853">
      <c r="B853" s="111"/>
      <c r="D853" s="111"/>
      <c r="F853" s="112"/>
    </row>
    <row r="854">
      <c r="B854" s="111"/>
      <c r="D854" s="111"/>
      <c r="F854" s="112"/>
    </row>
    <row r="855">
      <c r="B855" s="111"/>
      <c r="D855" s="111"/>
      <c r="F855" s="112"/>
    </row>
    <row r="856">
      <c r="B856" s="111"/>
      <c r="D856" s="111"/>
      <c r="F856" s="112"/>
    </row>
    <row r="857">
      <c r="B857" s="111"/>
      <c r="D857" s="111"/>
      <c r="F857" s="112"/>
    </row>
    <row r="858">
      <c r="B858" s="111"/>
      <c r="D858" s="111"/>
      <c r="F858" s="112"/>
    </row>
    <row r="859">
      <c r="B859" s="111"/>
      <c r="D859" s="111"/>
      <c r="F859" s="112"/>
    </row>
    <row r="860">
      <c r="B860" s="111"/>
      <c r="D860" s="111"/>
      <c r="F860" s="112"/>
    </row>
    <row r="861">
      <c r="B861" s="111"/>
      <c r="D861" s="111"/>
      <c r="F861" s="112"/>
    </row>
    <row r="862">
      <c r="B862" s="111"/>
      <c r="D862" s="111"/>
      <c r="F862" s="112"/>
    </row>
    <row r="863">
      <c r="B863" s="111"/>
      <c r="D863" s="111"/>
      <c r="F863" s="112"/>
    </row>
    <row r="864">
      <c r="B864" s="111"/>
      <c r="D864" s="111"/>
      <c r="F864" s="112"/>
    </row>
    <row r="865">
      <c r="B865" s="111"/>
      <c r="D865" s="111"/>
      <c r="F865" s="112"/>
    </row>
    <row r="866">
      <c r="B866" s="111"/>
      <c r="D866" s="111"/>
      <c r="F866" s="112"/>
    </row>
    <row r="867">
      <c r="B867" s="111"/>
      <c r="D867" s="111"/>
      <c r="F867" s="112"/>
    </row>
    <row r="868">
      <c r="B868" s="111"/>
      <c r="D868" s="111"/>
      <c r="F868" s="112"/>
    </row>
    <row r="869">
      <c r="B869" s="111"/>
      <c r="D869" s="111"/>
      <c r="F869" s="112"/>
    </row>
    <row r="870">
      <c r="B870" s="111"/>
      <c r="D870" s="111"/>
      <c r="F870" s="112"/>
    </row>
    <row r="871">
      <c r="B871" s="111"/>
      <c r="D871" s="111"/>
      <c r="F871" s="112"/>
    </row>
    <row r="872">
      <c r="B872" s="111"/>
      <c r="D872" s="111"/>
      <c r="F872" s="112"/>
    </row>
    <row r="873">
      <c r="B873" s="111"/>
      <c r="D873" s="111"/>
      <c r="F873" s="112"/>
    </row>
    <row r="874">
      <c r="B874" s="111"/>
      <c r="D874" s="111"/>
      <c r="F874" s="112"/>
    </row>
    <row r="875">
      <c r="B875" s="111"/>
      <c r="D875" s="111"/>
      <c r="F875" s="112"/>
    </row>
    <row r="876">
      <c r="B876" s="111"/>
      <c r="D876" s="111"/>
      <c r="F876" s="112"/>
    </row>
    <row r="877">
      <c r="B877" s="111"/>
      <c r="D877" s="111"/>
      <c r="F877" s="112"/>
    </row>
    <row r="878">
      <c r="B878" s="111"/>
      <c r="D878" s="111"/>
      <c r="F878" s="112"/>
    </row>
    <row r="879">
      <c r="B879" s="111"/>
      <c r="D879" s="111"/>
      <c r="F879" s="112"/>
    </row>
    <row r="880">
      <c r="B880" s="111"/>
      <c r="D880" s="111"/>
      <c r="F880" s="112"/>
    </row>
    <row r="881">
      <c r="B881" s="111"/>
      <c r="D881" s="111"/>
      <c r="F881" s="112"/>
    </row>
    <row r="882">
      <c r="B882" s="111"/>
      <c r="D882" s="111"/>
      <c r="F882" s="112"/>
    </row>
    <row r="883">
      <c r="B883" s="111"/>
      <c r="D883" s="111"/>
      <c r="F883" s="112"/>
    </row>
    <row r="884">
      <c r="B884" s="111"/>
      <c r="D884" s="111"/>
      <c r="F884" s="112"/>
    </row>
    <row r="885">
      <c r="B885" s="111"/>
      <c r="D885" s="111"/>
      <c r="F885" s="112"/>
    </row>
    <row r="886">
      <c r="B886" s="111"/>
      <c r="D886" s="111"/>
      <c r="F886" s="112"/>
    </row>
    <row r="887">
      <c r="B887" s="111"/>
      <c r="D887" s="111"/>
      <c r="F887" s="112"/>
    </row>
    <row r="888">
      <c r="B888" s="111"/>
      <c r="D888" s="111"/>
      <c r="F888" s="112"/>
    </row>
    <row r="889">
      <c r="B889" s="111"/>
      <c r="D889" s="111"/>
      <c r="F889" s="112"/>
    </row>
    <row r="890">
      <c r="B890" s="111"/>
      <c r="D890" s="111"/>
      <c r="F890" s="112"/>
    </row>
    <row r="891">
      <c r="B891" s="111"/>
      <c r="D891" s="111"/>
      <c r="F891" s="112"/>
    </row>
    <row r="892">
      <c r="B892" s="111"/>
      <c r="D892" s="111"/>
      <c r="F892" s="112"/>
    </row>
    <row r="893">
      <c r="B893" s="111"/>
      <c r="D893" s="111"/>
      <c r="F893" s="112"/>
    </row>
    <row r="894">
      <c r="B894" s="111"/>
      <c r="D894" s="111"/>
      <c r="F894" s="112"/>
    </row>
    <row r="895">
      <c r="B895" s="111"/>
      <c r="D895" s="111"/>
      <c r="F895" s="112"/>
    </row>
    <row r="896">
      <c r="B896" s="111"/>
      <c r="D896" s="111"/>
      <c r="F896" s="112"/>
    </row>
    <row r="897">
      <c r="B897" s="111"/>
      <c r="D897" s="111"/>
      <c r="F897" s="112"/>
    </row>
    <row r="898">
      <c r="B898" s="111"/>
      <c r="D898" s="111"/>
      <c r="F898" s="112"/>
    </row>
    <row r="899">
      <c r="B899" s="111"/>
      <c r="D899" s="111"/>
      <c r="F899" s="112"/>
    </row>
    <row r="900">
      <c r="B900" s="111"/>
      <c r="D900" s="111"/>
      <c r="F900" s="112"/>
    </row>
    <row r="901">
      <c r="B901" s="111"/>
      <c r="D901" s="111"/>
      <c r="F901" s="112"/>
    </row>
    <row r="902">
      <c r="B902" s="111"/>
      <c r="D902" s="111"/>
      <c r="F902" s="112"/>
    </row>
    <row r="903">
      <c r="B903" s="111"/>
      <c r="D903" s="111"/>
      <c r="F903" s="112"/>
    </row>
    <row r="904">
      <c r="B904" s="111"/>
      <c r="D904" s="111"/>
      <c r="F904" s="112"/>
    </row>
    <row r="905">
      <c r="B905" s="111"/>
      <c r="D905" s="111"/>
      <c r="F905" s="112"/>
    </row>
    <row r="906">
      <c r="B906" s="111"/>
      <c r="D906" s="111"/>
      <c r="F906" s="112"/>
    </row>
    <row r="907">
      <c r="B907" s="111"/>
      <c r="D907" s="111"/>
      <c r="F907" s="112"/>
    </row>
    <row r="908">
      <c r="B908" s="111"/>
      <c r="D908" s="111"/>
      <c r="F908" s="112"/>
    </row>
    <row r="909">
      <c r="B909" s="111"/>
      <c r="D909" s="111"/>
      <c r="F909" s="112"/>
    </row>
    <row r="910">
      <c r="B910" s="111"/>
      <c r="D910" s="111"/>
      <c r="F910" s="112"/>
    </row>
    <row r="911">
      <c r="B911" s="111"/>
      <c r="D911" s="111"/>
      <c r="F911" s="112"/>
    </row>
    <row r="912">
      <c r="B912" s="111"/>
      <c r="D912" s="111"/>
      <c r="F912" s="112"/>
    </row>
    <row r="913">
      <c r="B913" s="111"/>
      <c r="D913" s="111"/>
      <c r="F913" s="112"/>
    </row>
    <row r="914">
      <c r="B914" s="111"/>
      <c r="D914" s="111"/>
      <c r="F914" s="112"/>
    </row>
    <row r="915">
      <c r="B915" s="111"/>
      <c r="D915" s="111"/>
      <c r="F915" s="112"/>
    </row>
    <row r="916">
      <c r="B916" s="111"/>
      <c r="D916" s="111"/>
      <c r="F916" s="112"/>
    </row>
    <row r="917">
      <c r="B917" s="111"/>
      <c r="D917" s="111"/>
      <c r="F917" s="112"/>
    </row>
    <row r="918">
      <c r="B918" s="111"/>
      <c r="D918" s="111"/>
      <c r="F918" s="112"/>
    </row>
    <row r="919">
      <c r="B919" s="111"/>
      <c r="D919" s="111"/>
      <c r="F919" s="112"/>
    </row>
    <row r="920">
      <c r="B920" s="111"/>
      <c r="D920" s="111"/>
      <c r="F920" s="112"/>
    </row>
    <row r="921">
      <c r="B921" s="111"/>
      <c r="D921" s="111"/>
      <c r="F921" s="112"/>
    </row>
    <row r="922">
      <c r="B922" s="111"/>
      <c r="D922" s="111"/>
      <c r="F922" s="112"/>
    </row>
    <row r="923">
      <c r="B923" s="111"/>
      <c r="D923" s="111"/>
      <c r="F923" s="112"/>
    </row>
    <row r="924">
      <c r="B924" s="111"/>
      <c r="D924" s="111"/>
      <c r="F924" s="112"/>
    </row>
    <row r="925">
      <c r="B925" s="111"/>
      <c r="D925" s="111"/>
      <c r="F925" s="112"/>
    </row>
    <row r="926">
      <c r="B926" s="111"/>
      <c r="D926" s="111"/>
      <c r="F926" s="112"/>
    </row>
    <row r="927">
      <c r="B927" s="111"/>
      <c r="D927" s="111"/>
      <c r="F927" s="112"/>
    </row>
    <row r="928">
      <c r="B928" s="111"/>
      <c r="D928" s="111"/>
      <c r="F928" s="112"/>
    </row>
    <row r="929">
      <c r="B929" s="111"/>
      <c r="D929" s="111"/>
      <c r="F929" s="112"/>
    </row>
    <row r="930">
      <c r="B930" s="111"/>
      <c r="D930" s="111"/>
      <c r="F930" s="112"/>
    </row>
    <row r="931">
      <c r="B931" s="111"/>
      <c r="D931" s="111"/>
      <c r="F931" s="112"/>
    </row>
    <row r="932">
      <c r="B932" s="111"/>
      <c r="D932" s="111"/>
      <c r="F932" s="112"/>
    </row>
    <row r="933">
      <c r="B933" s="111"/>
      <c r="D933" s="111"/>
      <c r="F933" s="112"/>
    </row>
    <row r="934">
      <c r="B934" s="111"/>
      <c r="D934" s="111"/>
      <c r="F934" s="112"/>
    </row>
    <row r="935">
      <c r="B935" s="111"/>
      <c r="D935" s="111"/>
      <c r="F935" s="112"/>
    </row>
    <row r="936">
      <c r="B936" s="111"/>
      <c r="D936" s="111"/>
      <c r="F936" s="112"/>
    </row>
    <row r="937">
      <c r="B937" s="111"/>
      <c r="D937" s="111"/>
      <c r="F937" s="112"/>
    </row>
    <row r="938">
      <c r="B938" s="111"/>
      <c r="D938" s="111"/>
      <c r="F938" s="112"/>
    </row>
    <row r="939">
      <c r="B939" s="111"/>
      <c r="D939" s="111"/>
      <c r="F939" s="112"/>
    </row>
    <row r="940">
      <c r="B940" s="111"/>
      <c r="D940" s="111"/>
      <c r="F940" s="112"/>
    </row>
    <row r="941">
      <c r="B941" s="111"/>
      <c r="D941" s="111"/>
      <c r="F941" s="112"/>
    </row>
    <row r="942">
      <c r="B942" s="111"/>
      <c r="D942" s="111"/>
      <c r="F942" s="112"/>
    </row>
    <row r="943">
      <c r="B943" s="111"/>
      <c r="D943" s="111"/>
      <c r="F943" s="112"/>
    </row>
    <row r="944">
      <c r="B944" s="111"/>
      <c r="D944" s="111"/>
      <c r="F944" s="112"/>
    </row>
    <row r="945">
      <c r="B945" s="111"/>
      <c r="D945" s="111"/>
      <c r="F945" s="112"/>
    </row>
    <row r="946">
      <c r="B946" s="111"/>
      <c r="D946" s="111"/>
      <c r="F946" s="112"/>
    </row>
    <row r="947">
      <c r="B947" s="111"/>
      <c r="D947" s="111"/>
      <c r="F947" s="112"/>
    </row>
    <row r="948">
      <c r="B948" s="111"/>
      <c r="D948" s="111"/>
      <c r="F948" s="112"/>
    </row>
    <row r="949">
      <c r="B949" s="111"/>
      <c r="D949" s="111"/>
      <c r="F949" s="112"/>
    </row>
    <row r="950">
      <c r="B950" s="111"/>
      <c r="D950" s="111"/>
      <c r="F950" s="112"/>
    </row>
    <row r="951">
      <c r="B951" s="111"/>
      <c r="D951" s="111"/>
      <c r="F951" s="112"/>
    </row>
    <row r="952">
      <c r="B952" s="111"/>
      <c r="D952" s="111"/>
      <c r="F952" s="112"/>
    </row>
    <row r="953">
      <c r="B953" s="111"/>
      <c r="D953" s="111"/>
      <c r="F953" s="112"/>
    </row>
    <row r="954">
      <c r="B954" s="111"/>
      <c r="D954" s="111"/>
      <c r="F954" s="112"/>
    </row>
    <row r="955">
      <c r="B955" s="111"/>
      <c r="D955" s="111"/>
      <c r="F955" s="112"/>
    </row>
    <row r="956">
      <c r="B956" s="111"/>
      <c r="D956" s="111"/>
      <c r="F956" s="112"/>
    </row>
    <row r="957">
      <c r="B957" s="111"/>
      <c r="D957" s="111"/>
      <c r="F957" s="112"/>
    </row>
    <row r="958">
      <c r="B958" s="111"/>
      <c r="D958" s="111"/>
      <c r="F958" s="112"/>
    </row>
    <row r="959">
      <c r="B959" s="111"/>
      <c r="D959" s="111"/>
      <c r="F959" s="112"/>
    </row>
    <row r="960">
      <c r="B960" s="111"/>
      <c r="D960" s="111"/>
      <c r="F960" s="112"/>
    </row>
    <row r="961">
      <c r="B961" s="111"/>
      <c r="D961" s="111"/>
      <c r="F961" s="112"/>
    </row>
    <row r="962">
      <c r="B962" s="111"/>
      <c r="D962" s="111"/>
      <c r="F962" s="112"/>
    </row>
    <row r="963">
      <c r="B963" s="111"/>
      <c r="D963" s="111"/>
      <c r="F963" s="112"/>
    </row>
    <row r="964">
      <c r="B964" s="111"/>
      <c r="D964" s="111"/>
      <c r="F964" s="112"/>
    </row>
    <row r="965">
      <c r="B965" s="111"/>
      <c r="D965" s="111"/>
      <c r="F965" s="112"/>
    </row>
    <row r="966">
      <c r="B966" s="111"/>
      <c r="D966" s="111"/>
      <c r="F966" s="112"/>
    </row>
    <row r="967">
      <c r="B967" s="111"/>
      <c r="D967" s="111"/>
      <c r="F967" s="112"/>
    </row>
    <row r="968">
      <c r="B968" s="111"/>
      <c r="D968" s="111"/>
      <c r="F968" s="112"/>
    </row>
    <row r="969">
      <c r="B969" s="111"/>
      <c r="D969" s="111"/>
      <c r="F969" s="112"/>
    </row>
    <row r="970">
      <c r="B970" s="111"/>
      <c r="D970" s="111"/>
      <c r="F970" s="112"/>
    </row>
    <row r="971">
      <c r="B971" s="111"/>
      <c r="D971" s="111"/>
      <c r="F971" s="112"/>
    </row>
    <row r="972">
      <c r="B972" s="111"/>
      <c r="D972" s="111"/>
      <c r="F972" s="112"/>
    </row>
    <row r="973">
      <c r="B973" s="111"/>
      <c r="D973" s="111"/>
      <c r="F973" s="112"/>
    </row>
    <row r="974">
      <c r="B974" s="111"/>
      <c r="D974" s="111"/>
      <c r="F974" s="112"/>
    </row>
    <row r="975">
      <c r="B975" s="111"/>
      <c r="D975" s="111"/>
      <c r="F975" s="112"/>
    </row>
    <row r="976">
      <c r="B976" s="111"/>
      <c r="D976" s="111"/>
      <c r="F976" s="112"/>
    </row>
    <row r="977">
      <c r="B977" s="111"/>
      <c r="D977" s="111"/>
      <c r="F977" s="112"/>
    </row>
    <row r="978">
      <c r="B978" s="111"/>
      <c r="D978" s="111"/>
      <c r="F978" s="112"/>
    </row>
    <row r="979">
      <c r="B979" s="111"/>
      <c r="D979" s="111"/>
      <c r="F979" s="112"/>
    </row>
    <row r="980">
      <c r="B980" s="111"/>
      <c r="D980" s="111"/>
      <c r="F980" s="112"/>
    </row>
    <row r="981">
      <c r="B981" s="111"/>
      <c r="D981" s="111"/>
      <c r="F981" s="112"/>
    </row>
    <row r="982">
      <c r="B982" s="111"/>
      <c r="D982" s="111"/>
      <c r="F982" s="112"/>
    </row>
    <row r="983">
      <c r="B983" s="111"/>
      <c r="D983" s="111"/>
      <c r="F983" s="112"/>
    </row>
    <row r="984">
      <c r="B984" s="111"/>
      <c r="D984" s="111"/>
      <c r="F984" s="112"/>
    </row>
    <row r="985">
      <c r="B985" s="111"/>
      <c r="D985" s="111"/>
      <c r="F985" s="112"/>
    </row>
    <row r="986">
      <c r="B986" s="111"/>
      <c r="D986" s="111"/>
      <c r="F986" s="112"/>
    </row>
    <row r="987">
      <c r="B987" s="111"/>
      <c r="D987" s="111"/>
      <c r="F987" s="112"/>
    </row>
    <row r="988">
      <c r="B988" s="111"/>
      <c r="D988" s="111"/>
      <c r="F988" s="112"/>
    </row>
    <row r="989">
      <c r="B989" s="111"/>
      <c r="D989" s="111"/>
      <c r="F989" s="112"/>
    </row>
    <row r="990">
      <c r="B990" s="111"/>
      <c r="D990" s="111"/>
      <c r="F990" s="112"/>
    </row>
    <row r="991">
      <c r="B991" s="111"/>
      <c r="D991" s="111"/>
      <c r="F991" s="112"/>
    </row>
    <row r="992">
      <c r="B992" s="111"/>
      <c r="D992" s="111"/>
      <c r="F992" s="112"/>
    </row>
    <row r="993">
      <c r="B993" s="111"/>
      <c r="D993" s="111"/>
      <c r="F993" s="112"/>
    </row>
    <row r="994">
      <c r="B994" s="111"/>
      <c r="D994" s="111"/>
      <c r="F994" s="112"/>
    </row>
    <row r="995">
      <c r="B995" s="111"/>
      <c r="D995" s="111"/>
      <c r="F995" s="112"/>
    </row>
    <row r="996">
      <c r="B996" s="111"/>
      <c r="D996" s="111"/>
      <c r="F996" s="112"/>
    </row>
    <row r="997">
      <c r="B997" s="111"/>
      <c r="D997" s="111"/>
      <c r="F997" s="112"/>
    </row>
    <row r="998">
      <c r="B998" s="111"/>
      <c r="D998" s="111"/>
      <c r="F998" s="112"/>
    </row>
    <row r="999">
      <c r="B999" s="111"/>
      <c r="D999" s="111"/>
      <c r="F999" s="112"/>
    </row>
    <row r="1000">
      <c r="B1000" s="111"/>
      <c r="D1000" s="111"/>
      <c r="F1000" s="112"/>
    </row>
    <row r="1001">
      <c r="B1001" s="111"/>
      <c r="D1001" s="111"/>
      <c r="F1001" s="112"/>
    </row>
    <row r="1002">
      <c r="B1002" s="111"/>
      <c r="D1002" s="111"/>
      <c r="F1002" s="112"/>
    </row>
    <row r="1003">
      <c r="B1003" s="111"/>
      <c r="D1003" s="111"/>
      <c r="F1003" s="112"/>
    </row>
    <row r="1004">
      <c r="B1004" s="111"/>
      <c r="D1004" s="111"/>
      <c r="F1004" s="112"/>
    </row>
    <row r="1005">
      <c r="B1005" s="111"/>
      <c r="D1005" s="111"/>
      <c r="F1005" s="112"/>
    </row>
    <row r="1006">
      <c r="B1006" s="111"/>
      <c r="D1006" s="111"/>
      <c r="F1006" s="112"/>
    </row>
    <row r="1007">
      <c r="B1007" s="111"/>
      <c r="D1007" s="111"/>
      <c r="F1007" s="112"/>
    </row>
    <row r="1008">
      <c r="B1008" s="111"/>
      <c r="D1008" s="111"/>
      <c r="F1008" s="112"/>
    </row>
    <row r="1009">
      <c r="B1009" s="111"/>
      <c r="D1009" s="111"/>
      <c r="F1009" s="112"/>
    </row>
    <row r="1010">
      <c r="B1010" s="111"/>
      <c r="D1010" s="111"/>
      <c r="F1010" s="112"/>
    </row>
    <row r="1011">
      <c r="B1011" s="111"/>
      <c r="D1011" s="111"/>
      <c r="F1011" s="112"/>
    </row>
    <row r="1012">
      <c r="B1012" s="111"/>
      <c r="D1012" s="111"/>
      <c r="F1012" s="112"/>
    </row>
    <row r="1013">
      <c r="B1013" s="111"/>
      <c r="D1013" s="111"/>
      <c r="F1013" s="112"/>
    </row>
    <row r="1014">
      <c r="B1014" s="111"/>
      <c r="D1014" s="111"/>
      <c r="F1014" s="112"/>
    </row>
    <row r="1015">
      <c r="B1015" s="111"/>
      <c r="D1015" s="111"/>
      <c r="F1015" s="112"/>
    </row>
    <row r="1016">
      <c r="B1016" s="111"/>
      <c r="D1016" s="111"/>
      <c r="F1016" s="112"/>
    </row>
    <row r="1017">
      <c r="B1017" s="111"/>
      <c r="D1017" s="111"/>
      <c r="F1017" s="112"/>
    </row>
    <row r="1018">
      <c r="B1018" s="111"/>
      <c r="D1018" s="111"/>
      <c r="F1018" s="112"/>
    </row>
    <row r="1019">
      <c r="B1019" s="111"/>
      <c r="D1019" s="111"/>
      <c r="F1019" s="112"/>
    </row>
    <row r="1020">
      <c r="B1020" s="111"/>
      <c r="D1020" s="111"/>
      <c r="F1020" s="112"/>
    </row>
    <row r="1021">
      <c r="B1021" s="111"/>
      <c r="D1021" s="111"/>
      <c r="F1021" s="112"/>
    </row>
    <row r="1022">
      <c r="B1022" s="111"/>
      <c r="D1022" s="111"/>
      <c r="F1022" s="112"/>
    </row>
    <row r="1023">
      <c r="B1023" s="111"/>
      <c r="D1023" s="111"/>
      <c r="F1023" s="112"/>
    </row>
    <row r="1024">
      <c r="B1024" s="111"/>
      <c r="D1024" s="111"/>
      <c r="F1024" s="112"/>
    </row>
    <row r="1025">
      <c r="B1025" s="111"/>
      <c r="D1025" s="111"/>
      <c r="F1025" s="112"/>
    </row>
    <row r="1026">
      <c r="B1026" s="111"/>
      <c r="D1026" s="111"/>
      <c r="F1026" s="112"/>
    </row>
    <row r="1027">
      <c r="B1027" s="111"/>
      <c r="D1027" s="111"/>
      <c r="F1027" s="112"/>
    </row>
    <row r="1028">
      <c r="B1028" s="111"/>
      <c r="D1028" s="111"/>
      <c r="F1028" s="112"/>
    </row>
    <row r="1029">
      <c r="B1029" s="111"/>
      <c r="D1029" s="111"/>
      <c r="F1029" s="112"/>
    </row>
  </sheetData>
  <hyperlinks>
    <hyperlink r:id="rId1" ref="G9"/>
    <hyperlink r:id="rId2" ref="G10"/>
    <hyperlink r:id="rId3" ref="H12"/>
    <hyperlink r:id="rId4" ref="G16"/>
    <hyperlink r:id="rId5" ref="H21"/>
    <hyperlink r:id="rId6" ref="H22"/>
    <hyperlink r:id="rId7" ref="G48"/>
    <hyperlink r:id="rId8" ref="G49"/>
  </hyperlinks>
  <drawing r:id="rId9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6.0"/>
    <col customWidth="1" min="2" max="2" width="17.0"/>
    <col customWidth="1" min="3" max="3" width="15.43"/>
    <col customWidth="1" min="4" max="4" width="23.43"/>
    <col customWidth="1" min="5" max="5" width="16.29"/>
    <col customWidth="1" min="6" max="6" width="37.71"/>
    <col customWidth="1" min="7" max="7" width="26.71"/>
  </cols>
  <sheetData>
    <row r="1">
      <c r="A1" s="74" t="s">
        <v>188</v>
      </c>
      <c r="B1" s="118"/>
      <c r="C1" s="119"/>
      <c r="D1" s="113"/>
      <c r="E1" s="120"/>
      <c r="F1" s="121"/>
      <c r="G1" s="74"/>
      <c r="H1" s="74"/>
      <c r="I1" s="74"/>
      <c r="J1" s="74"/>
      <c r="K1" s="74"/>
      <c r="L1" s="74"/>
      <c r="M1" s="74"/>
    </row>
    <row r="2">
      <c r="A2" s="80" t="s">
        <v>193</v>
      </c>
      <c r="B2" s="122" t="s">
        <v>194</v>
      </c>
      <c r="C2" s="119"/>
      <c r="D2" s="113"/>
      <c r="E2" s="120"/>
      <c r="F2" s="113"/>
      <c r="G2" s="74"/>
      <c r="H2" s="74"/>
      <c r="I2" s="74"/>
      <c r="J2" s="74"/>
      <c r="K2" s="74"/>
      <c r="L2" s="74"/>
      <c r="M2" s="74"/>
    </row>
    <row r="3">
      <c r="A3" s="82" t="s">
        <v>197</v>
      </c>
      <c r="B3" s="123" t="s">
        <v>198</v>
      </c>
      <c r="C3" s="119"/>
      <c r="D3" s="113"/>
      <c r="E3" s="120"/>
      <c r="F3" s="121"/>
      <c r="G3" s="74"/>
      <c r="H3" s="74"/>
      <c r="I3" s="74"/>
      <c r="J3" s="74"/>
      <c r="K3" s="74"/>
      <c r="L3" s="74"/>
      <c r="M3" s="74"/>
    </row>
    <row r="4">
      <c r="A4" s="86"/>
      <c r="B4" s="124"/>
      <c r="C4" s="119"/>
      <c r="D4" s="88" t="s">
        <v>300</v>
      </c>
      <c r="E4" s="125">
        <v>10.0</v>
      </c>
      <c r="F4" s="108" t="str">
        <f>'Mass Budget'!F6</f>
        <v>2,008,778</v>
      </c>
      <c r="G4" s="126" t="str">
        <f>F4*E4</f>
        <v>$20,087,783.00</v>
      </c>
      <c r="I4" s="74"/>
      <c r="J4" s="74"/>
      <c r="K4" s="74"/>
      <c r="L4" s="74"/>
      <c r="M4" s="74"/>
    </row>
    <row r="5">
      <c r="A5" s="86"/>
      <c r="B5" s="124"/>
      <c r="C5" s="119"/>
      <c r="D5" s="113"/>
      <c r="E5" s="120"/>
      <c r="F5" s="121"/>
      <c r="G5" s="74"/>
      <c r="H5" s="74"/>
      <c r="I5" s="74"/>
      <c r="J5" s="74"/>
      <c r="K5" s="74"/>
      <c r="L5" s="74"/>
      <c r="M5" s="74"/>
    </row>
    <row r="6">
      <c r="A6" s="86" t="s">
        <v>301</v>
      </c>
      <c r="B6" s="124">
        <v>6.5E7</v>
      </c>
      <c r="C6" s="119" t="s">
        <v>302</v>
      </c>
      <c r="D6" s="113" t="s">
        <v>303</v>
      </c>
      <c r="E6" s="120" t="str">
        <f>SUM(D:D)</f>
        <v>$58,186,224.00</v>
      </c>
      <c r="F6" s="121" t="s">
        <v>201</v>
      </c>
      <c r="G6" s="127" t="str">
        <f>B6-E6</f>
        <v>$6,813,776.00</v>
      </c>
      <c r="H6" s="74"/>
      <c r="K6" s="74"/>
      <c r="L6" s="74"/>
      <c r="M6" s="74"/>
    </row>
    <row r="7">
      <c r="A7" s="74"/>
      <c r="B7" s="118"/>
      <c r="C7" s="75"/>
      <c r="D7" s="118"/>
      <c r="E7" s="74"/>
      <c r="F7" s="91"/>
      <c r="G7" s="74"/>
      <c r="H7" s="74"/>
      <c r="K7" s="74"/>
      <c r="L7" s="74"/>
      <c r="M7" s="74"/>
    </row>
    <row r="8">
      <c r="A8" s="74"/>
      <c r="B8" s="128" t="s">
        <v>304</v>
      </c>
      <c r="C8" s="115" t="s">
        <v>203</v>
      </c>
      <c r="D8" s="129" t="s">
        <v>305</v>
      </c>
      <c r="E8" s="93" t="s">
        <v>306</v>
      </c>
      <c r="F8" s="95" t="s">
        <v>206</v>
      </c>
      <c r="G8" s="96" t="s">
        <v>207</v>
      </c>
      <c r="H8" s="74"/>
      <c r="I8" s="74"/>
      <c r="J8" s="74"/>
      <c r="K8" s="74"/>
      <c r="L8" s="74"/>
      <c r="M8" s="74"/>
    </row>
    <row r="9">
      <c r="A9" s="96" t="s">
        <v>208</v>
      </c>
      <c r="B9" s="130"/>
      <c r="C9" s="85"/>
      <c r="D9" s="126"/>
      <c r="E9" s="74" t="s">
        <v>307</v>
      </c>
      <c r="F9" s="91"/>
      <c r="H9" s="74"/>
      <c r="I9" s="74"/>
      <c r="J9" s="74"/>
      <c r="K9" s="74"/>
      <c r="L9" s="74"/>
      <c r="M9" s="74"/>
    </row>
    <row r="10">
      <c r="A10" s="74" t="s">
        <v>210</v>
      </c>
      <c r="B10" s="130">
        <v>1000000.0</v>
      </c>
      <c r="C10" s="103">
        <v>4.0</v>
      </c>
      <c r="D10" s="126" t="str">
        <f t="shared" ref="D10:D12" si="1">C10*B10</f>
        <v>$4,000,000.00</v>
      </c>
      <c r="E10" s="74" t="s">
        <v>308</v>
      </c>
      <c r="F10" s="91"/>
      <c r="G10" s="104" t="s">
        <v>275</v>
      </c>
      <c r="H10" s="74"/>
      <c r="I10" s="74"/>
      <c r="J10" s="74"/>
      <c r="K10" s="74"/>
      <c r="L10" s="74"/>
      <c r="M10" s="74"/>
    </row>
    <row r="11">
      <c r="A11" s="78" t="s">
        <v>211</v>
      </c>
      <c r="B11" s="130">
        <v>1000000.0</v>
      </c>
      <c r="C11" s="103">
        <v>4.0</v>
      </c>
      <c r="D11" s="126" t="str">
        <f t="shared" si="1"/>
        <v>$4,000,000.00</v>
      </c>
      <c r="E11" s="74"/>
      <c r="F11" s="101"/>
      <c r="G11" s="105"/>
      <c r="H11" s="74"/>
      <c r="I11" s="74"/>
      <c r="J11" s="74"/>
      <c r="K11" s="74"/>
      <c r="L11" s="74"/>
      <c r="M11" s="74"/>
    </row>
    <row r="12">
      <c r="A12" s="78" t="s">
        <v>309</v>
      </c>
      <c r="B12" s="130">
        <v>2000000.0</v>
      </c>
      <c r="C12" s="103">
        <v>4.0</v>
      </c>
      <c r="D12" s="126" t="str">
        <f t="shared" si="1"/>
        <v>$8,000,000.00</v>
      </c>
      <c r="E12" s="74"/>
      <c r="F12" s="101"/>
      <c r="G12" s="105" t="s">
        <v>277</v>
      </c>
      <c r="H12" s="74"/>
      <c r="I12" s="74"/>
      <c r="J12" s="74"/>
      <c r="K12" s="74"/>
      <c r="L12" s="74"/>
      <c r="M12" s="74"/>
    </row>
    <row r="13">
      <c r="A13" s="106" t="s">
        <v>213</v>
      </c>
      <c r="B13" s="126"/>
      <c r="C13" s="75"/>
      <c r="D13" s="126"/>
      <c r="F13" s="112"/>
      <c r="H13" s="74"/>
      <c r="I13" s="74"/>
      <c r="J13" s="74"/>
      <c r="K13" s="74"/>
      <c r="L13" s="74"/>
      <c r="M13" s="74"/>
    </row>
    <row r="14">
      <c r="A14" s="74" t="s">
        <v>214</v>
      </c>
      <c r="B14" s="130">
        <v>150000.0</v>
      </c>
      <c r="C14" s="103">
        <v>1.0</v>
      </c>
      <c r="D14" s="126" t="str">
        <f t="shared" ref="D14:D16" si="2">C14*B14</f>
        <v>$150,000.00</v>
      </c>
      <c r="E14" s="74" t="s">
        <v>310</v>
      </c>
      <c r="F14" s="91"/>
      <c r="G14" s="74"/>
      <c r="H14" s="74"/>
      <c r="I14" s="74"/>
      <c r="J14" s="74"/>
      <c r="K14" s="74"/>
      <c r="L14" s="74"/>
      <c r="M14" s="74"/>
    </row>
    <row r="15">
      <c r="A15" s="74" t="s">
        <v>215</v>
      </c>
      <c r="B15" s="130">
        <v>25000.0</v>
      </c>
      <c r="C15" s="103">
        <v>4.0</v>
      </c>
      <c r="D15" s="126" t="str">
        <f t="shared" si="2"/>
        <v>$100,000.00</v>
      </c>
      <c r="E15" s="74" t="s">
        <v>311</v>
      </c>
      <c r="F15" s="91"/>
      <c r="G15" s="74"/>
      <c r="H15" s="74"/>
      <c r="I15" s="74"/>
      <c r="J15" s="74"/>
      <c r="K15" s="74"/>
      <c r="L15" s="74"/>
      <c r="M15" s="74"/>
    </row>
    <row r="16">
      <c r="A16" s="74" t="s">
        <v>216</v>
      </c>
      <c r="B16" s="130">
        <v>50000.0</v>
      </c>
      <c r="C16" s="103">
        <v>4.0</v>
      </c>
      <c r="D16" s="126" t="str">
        <f t="shared" si="2"/>
        <v>$200,000.00</v>
      </c>
      <c r="E16" s="74" t="s">
        <v>312</v>
      </c>
      <c r="F16" s="91"/>
      <c r="G16" s="104" t="s">
        <v>286</v>
      </c>
      <c r="H16" s="74"/>
      <c r="I16" s="74"/>
      <c r="J16" s="74"/>
      <c r="K16" s="74"/>
      <c r="L16" s="74"/>
      <c r="M16" s="74"/>
    </row>
    <row r="17">
      <c r="A17" s="76" t="s">
        <v>217</v>
      </c>
      <c r="B17" s="130"/>
      <c r="C17" s="103"/>
      <c r="D17" s="126"/>
      <c r="E17" s="78"/>
      <c r="F17" s="91"/>
      <c r="G17" s="78"/>
      <c r="H17" s="74"/>
      <c r="I17" s="74"/>
      <c r="J17" s="74"/>
      <c r="K17" s="74"/>
      <c r="L17" s="74"/>
      <c r="M17" s="74"/>
    </row>
    <row r="18">
      <c r="A18" s="74" t="s">
        <v>218</v>
      </c>
      <c r="B18" s="130">
        <v>2000000.0</v>
      </c>
      <c r="C18" s="103">
        <v>1.0</v>
      </c>
      <c r="D18" s="126" t="str">
        <f t="shared" ref="D18:D23" si="3">C18*B18</f>
        <v>$2,000,000.00</v>
      </c>
      <c r="E18" s="74"/>
      <c r="F18" s="91"/>
      <c r="G18" s="116" t="s">
        <v>313</v>
      </c>
      <c r="H18" s="74"/>
      <c r="I18" s="74"/>
      <c r="J18" s="74"/>
      <c r="K18" s="74"/>
      <c r="L18" s="74"/>
      <c r="M18" s="74"/>
    </row>
    <row r="19">
      <c r="A19" s="107" t="s">
        <v>219</v>
      </c>
      <c r="B19" s="125">
        <v>200.0</v>
      </c>
      <c r="C19" s="108">
        <v>800.0</v>
      </c>
      <c r="D19" s="126" t="str">
        <f t="shared" si="3"/>
        <v>$160,000.00</v>
      </c>
      <c r="E19" s="78" t="s">
        <v>314</v>
      </c>
      <c r="F19" s="109"/>
      <c r="G19" s="116" t="s">
        <v>315</v>
      </c>
    </row>
    <row r="20">
      <c r="A20" s="107" t="s">
        <v>220</v>
      </c>
      <c r="B20" s="125">
        <v>200.0</v>
      </c>
      <c r="C20" s="108">
        <v>800.0</v>
      </c>
      <c r="D20" s="126" t="str">
        <f t="shared" si="3"/>
        <v>$160,000.00</v>
      </c>
      <c r="F20" s="109"/>
      <c r="G20" s="107"/>
    </row>
    <row r="21">
      <c r="A21" s="107" t="s">
        <v>221</v>
      </c>
      <c r="B21" s="125">
        <v>0.0</v>
      </c>
      <c r="C21" s="108">
        <v>4.0</v>
      </c>
      <c r="D21" s="126" t="str">
        <f t="shared" si="3"/>
        <v>$0.00</v>
      </c>
      <c r="F21" s="109"/>
      <c r="G21" s="107"/>
    </row>
    <row r="22">
      <c r="A22" s="110" t="s">
        <v>222</v>
      </c>
      <c r="B22" s="125">
        <v>10000.0</v>
      </c>
      <c r="C22" s="108">
        <v>6.0</v>
      </c>
      <c r="D22" s="126" t="str">
        <f t="shared" si="3"/>
        <v>$60,000.00</v>
      </c>
      <c r="E22" s="108">
        <v>2000.0</v>
      </c>
      <c r="F22" s="109"/>
      <c r="G22" s="117" t="s">
        <v>316</v>
      </c>
    </row>
    <row r="23">
      <c r="A23" s="107" t="s">
        <v>223</v>
      </c>
      <c r="B23" s="125">
        <v>25000.0</v>
      </c>
      <c r="C23" s="108">
        <v>6.0</v>
      </c>
      <c r="D23" s="126" t="str">
        <f t="shared" si="3"/>
        <v>$150,000.00</v>
      </c>
      <c r="E23" s="108">
        <v>10000.0</v>
      </c>
      <c r="F23" s="109"/>
      <c r="G23" s="117" t="s">
        <v>317</v>
      </c>
    </row>
    <row r="24">
      <c r="A24" s="76" t="s">
        <v>224</v>
      </c>
      <c r="B24" s="118"/>
      <c r="C24" s="75"/>
      <c r="D24" s="126"/>
      <c r="E24" s="74"/>
      <c r="F24" s="91"/>
      <c r="G24" s="74"/>
      <c r="H24" s="74"/>
      <c r="I24" s="74"/>
      <c r="J24" s="74"/>
      <c r="K24" s="74"/>
      <c r="L24" s="74"/>
      <c r="M24" s="74"/>
    </row>
    <row r="25">
      <c r="A25" s="74" t="s">
        <v>225</v>
      </c>
      <c r="B25" s="130">
        <v>10.0</v>
      </c>
      <c r="C25" s="103" t="str">
        <f>'Cost Calculations'!B49</f>
        <v>206,610</v>
      </c>
      <c r="D25" s="126" t="str">
        <f t="shared" ref="D25:D29" si="4">C25*B25</f>
        <v>$2,066,100.00</v>
      </c>
      <c r="E25" s="78" t="s">
        <v>318</v>
      </c>
      <c r="F25" s="91"/>
      <c r="G25" s="116" t="s">
        <v>319</v>
      </c>
      <c r="H25" s="74"/>
      <c r="I25" s="74"/>
      <c r="J25" s="74"/>
      <c r="K25" s="74"/>
      <c r="L25" s="74"/>
      <c r="M25" s="74"/>
    </row>
    <row r="26">
      <c r="A26" s="78" t="s">
        <v>226</v>
      </c>
      <c r="B26" s="130" t="str">
        <f>'Cost Calculations'!B2</f>
        <v>$1,848,580.00</v>
      </c>
      <c r="C26" s="103">
        <v>4.0</v>
      </c>
      <c r="D26" s="126" t="str">
        <f t="shared" si="4"/>
        <v>$7,394,320.00</v>
      </c>
      <c r="E26" s="74"/>
      <c r="F26" s="91"/>
      <c r="G26" s="74"/>
      <c r="H26" s="74"/>
      <c r="I26" s="74"/>
      <c r="J26" s="74"/>
      <c r="K26" s="74"/>
      <c r="L26" s="74"/>
      <c r="M26" s="74"/>
    </row>
    <row r="27">
      <c r="A27" s="78" t="s">
        <v>227</v>
      </c>
      <c r="B27" s="130" t="str">
        <f>'Cost Calculations'!B3</f>
        <v>$1,828,190.00</v>
      </c>
      <c r="C27" s="103">
        <v>2.0</v>
      </c>
      <c r="D27" s="126" t="str">
        <f t="shared" si="4"/>
        <v>$3,656,380.00</v>
      </c>
      <c r="E27" s="74"/>
      <c r="F27" s="91"/>
      <c r="G27" s="74"/>
      <c r="H27" s="74"/>
      <c r="I27" s="74"/>
      <c r="J27" s="74"/>
      <c r="K27" s="74"/>
      <c r="L27" s="74"/>
      <c r="M27" s="74"/>
    </row>
    <row r="28">
      <c r="A28" s="78" t="s">
        <v>228</v>
      </c>
      <c r="B28" s="130" t="str">
        <f>'Cost Calculations'!B4</f>
        <v>$571,856.00</v>
      </c>
      <c r="C28" s="103">
        <v>4.0</v>
      </c>
      <c r="D28" s="126" t="str">
        <f t="shared" si="4"/>
        <v>$2,287,424.00</v>
      </c>
      <c r="E28" s="74"/>
      <c r="F28" s="91"/>
      <c r="G28" s="74"/>
      <c r="H28" s="74"/>
      <c r="I28" s="74"/>
      <c r="J28" s="74"/>
      <c r="K28" s="74"/>
      <c r="L28" s="74"/>
      <c r="M28" s="74"/>
    </row>
    <row r="29">
      <c r="A29" s="78" t="s">
        <v>229</v>
      </c>
      <c r="B29" s="130">
        <v>150000.0</v>
      </c>
      <c r="C29" s="103">
        <v>4.0</v>
      </c>
      <c r="D29" s="126" t="str">
        <f t="shared" si="4"/>
        <v>$600,000.00</v>
      </c>
      <c r="E29" s="74"/>
      <c r="F29" s="91"/>
      <c r="G29" s="74"/>
      <c r="H29" s="74"/>
      <c r="I29" s="74"/>
      <c r="J29" s="74"/>
      <c r="K29" s="74"/>
      <c r="L29" s="74"/>
      <c r="M29" s="74"/>
    </row>
    <row r="30">
      <c r="A30" s="76" t="s">
        <v>230</v>
      </c>
      <c r="B30" s="130"/>
      <c r="C30" s="75"/>
      <c r="D30" s="126"/>
      <c r="E30" s="74"/>
      <c r="F30" s="91"/>
      <c r="G30" s="74"/>
      <c r="H30" s="74"/>
      <c r="I30" s="74"/>
      <c r="J30" s="74"/>
      <c r="K30" s="74"/>
      <c r="L30" s="74"/>
      <c r="M30" s="74"/>
    </row>
    <row r="31">
      <c r="A31" s="78" t="s">
        <v>231</v>
      </c>
      <c r="B31" s="130">
        <v>300000.0</v>
      </c>
      <c r="C31" s="103">
        <v>4.0</v>
      </c>
      <c r="D31" s="126" t="str">
        <f t="shared" ref="D31:D34" si="5">C31*B31</f>
        <v>$1,200,000.00</v>
      </c>
      <c r="E31" s="78"/>
      <c r="F31" s="91"/>
      <c r="G31" s="74"/>
      <c r="H31" s="74"/>
      <c r="I31" s="74"/>
      <c r="J31" s="74"/>
      <c r="K31" s="74"/>
      <c r="L31" s="74"/>
      <c r="M31" s="74"/>
    </row>
    <row r="32">
      <c r="A32" s="78" t="s">
        <v>232</v>
      </c>
      <c r="B32" s="130">
        <v>150000.0</v>
      </c>
      <c r="C32" s="103">
        <v>4.0</v>
      </c>
      <c r="D32" s="126" t="str">
        <f t="shared" si="5"/>
        <v>$600,000.00</v>
      </c>
      <c r="E32" s="74"/>
      <c r="F32" s="91"/>
      <c r="G32" s="74"/>
      <c r="H32" s="74"/>
      <c r="I32" s="74"/>
      <c r="J32" s="74"/>
      <c r="K32" s="74"/>
      <c r="L32" s="74"/>
      <c r="M32" s="74"/>
    </row>
    <row r="33">
      <c r="A33" s="78" t="s">
        <v>233</v>
      </c>
      <c r="B33" s="130">
        <v>1000000.0</v>
      </c>
      <c r="C33" s="103">
        <v>1.0</v>
      </c>
      <c r="D33" s="126" t="str">
        <f t="shared" si="5"/>
        <v>$1,000,000.00</v>
      </c>
      <c r="E33" s="74"/>
      <c r="F33" s="91"/>
      <c r="G33" s="74"/>
      <c r="H33" s="74"/>
      <c r="I33" s="74"/>
      <c r="J33" s="74"/>
      <c r="K33" s="74"/>
      <c r="L33" s="74"/>
      <c r="M33" s="74"/>
    </row>
    <row r="34">
      <c r="A34" s="78" t="s">
        <v>320</v>
      </c>
      <c r="B34" s="130">
        <v>30000.0</v>
      </c>
      <c r="C34" s="103">
        <v>1.0</v>
      </c>
      <c r="D34" s="126" t="str">
        <f t="shared" si="5"/>
        <v>$30,000.00</v>
      </c>
      <c r="E34" s="74"/>
      <c r="F34" s="91"/>
      <c r="G34" s="74"/>
      <c r="H34" s="74"/>
      <c r="I34" s="74"/>
      <c r="J34" s="74"/>
      <c r="K34" s="74"/>
      <c r="L34" s="74"/>
      <c r="M34" s="74"/>
    </row>
    <row r="35">
      <c r="A35" s="76" t="s">
        <v>235</v>
      </c>
      <c r="B35" s="130"/>
      <c r="C35" s="75"/>
      <c r="D35" s="126"/>
      <c r="E35" s="74"/>
      <c r="F35" s="91"/>
      <c r="G35" s="74"/>
      <c r="H35" s="74"/>
      <c r="I35" s="74"/>
      <c r="J35" s="74"/>
      <c r="K35" s="74"/>
      <c r="L35" s="74"/>
      <c r="M35" s="74"/>
    </row>
    <row r="36">
      <c r="A36" s="78" t="s">
        <v>236</v>
      </c>
      <c r="B36" s="130">
        <v>15.0</v>
      </c>
      <c r="C36" s="103">
        <v>200000.0</v>
      </c>
      <c r="D36" s="126" t="str">
        <f t="shared" ref="D36:D43" si="6">C36*B36</f>
        <v>$3,000,000.00</v>
      </c>
      <c r="E36" s="74"/>
      <c r="F36" s="91"/>
      <c r="G36" s="74"/>
      <c r="H36" s="74"/>
      <c r="I36" s="74"/>
      <c r="J36" s="74"/>
      <c r="K36" s="74"/>
      <c r="L36" s="74"/>
      <c r="M36" s="74"/>
    </row>
    <row r="37">
      <c r="A37" s="78" t="s">
        <v>237</v>
      </c>
      <c r="B37" s="130">
        <v>150000.0</v>
      </c>
      <c r="C37" s="103">
        <v>2.0</v>
      </c>
      <c r="D37" s="126" t="str">
        <f t="shared" si="6"/>
        <v>$300,000.00</v>
      </c>
      <c r="E37" s="74"/>
      <c r="F37" s="91"/>
      <c r="G37" s="74"/>
      <c r="H37" s="74"/>
      <c r="I37" s="74"/>
      <c r="J37" s="74"/>
      <c r="K37" s="74"/>
      <c r="L37" s="74"/>
      <c r="M37" s="74"/>
    </row>
    <row r="38">
      <c r="A38" s="78" t="s">
        <v>238</v>
      </c>
      <c r="B38" s="130">
        <v>20000.0</v>
      </c>
      <c r="C38" s="103">
        <v>1.0</v>
      </c>
      <c r="D38" s="126" t="str">
        <f t="shared" si="6"/>
        <v>$20,000.00</v>
      </c>
      <c r="E38" s="74"/>
      <c r="F38" s="91"/>
      <c r="G38" s="74"/>
      <c r="H38" s="74"/>
      <c r="I38" s="74"/>
      <c r="J38" s="74"/>
      <c r="K38" s="74"/>
      <c r="L38" s="74"/>
      <c r="M38" s="74"/>
    </row>
    <row r="39">
      <c r="A39" s="78" t="s">
        <v>239</v>
      </c>
      <c r="B39" s="130">
        <v>50000.0</v>
      </c>
      <c r="C39" s="103">
        <v>2.0</v>
      </c>
      <c r="D39" s="126" t="str">
        <f t="shared" si="6"/>
        <v>$100,000.00</v>
      </c>
      <c r="E39" s="74"/>
      <c r="F39" s="91"/>
      <c r="G39" s="74"/>
      <c r="H39" s="74"/>
      <c r="I39" s="74"/>
      <c r="J39" s="74"/>
      <c r="K39" s="74"/>
      <c r="L39" s="74"/>
      <c r="M39" s="74"/>
    </row>
    <row r="40">
      <c r="A40" s="78" t="s">
        <v>240</v>
      </c>
      <c r="B40" s="130">
        <v>50000.0</v>
      </c>
      <c r="C40" s="103">
        <v>2.0</v>
      </c>
      <c r="D40" s="126" t="str">
        <f t="shared" si="6"/>
        <v>$100,000.00</v>
      </c>
      <c r="E40" s="74"/>
      <c r="F40" s="91"/>
      <c r="G40" s="74"/>
      <c r="H40" s="74"/>
      <c r="I40" s="74"/>
      <c r="J40" s="74"/>
      <c r="K40" s="74"/>
      <c r="L40" s="74"/>
      <c r="M40" s="74"/>
    </row>
    <row r="41">
      <c r="A41" s="78" t="s">
        <v>241</v>
      </c>
      <c r="B41" s="130">
        <v>100000.0</v>
      </c>
      <c r="C41" s="103">
        <v>6.0</v>
      </c>
      <c r="D41" s="126" t="str">
        <f t="shared" si="6"/>
        <v>$600,000.00</v>
      </c>
      <c r="E41" s="74"/>
      <c r="F41" s="91"/>
      <c r="G41" s="74"/>
      <c r="H41" s="74"/>
      <c r="I41" s="74"/>
      <c r="J41" s="74"/>
      <c r="K41" s="74"/>
      <c r="L41" s="74"/>
      <c r="M41" s="74"/>
    </row>
    <row r="42">
      <c r="A42" s="78" t="s">
        <v>242</v>
      </c>
      <c r="B42" s="130">
        <v>50000.0</v>
      </c>
      <c r="C42" s="103">
        <v>6.0</v>
      </c>
      <c r="D42" s="126" t="str">
        <f t="shared" si="6"/>
        <v>$300,000.00</v>
      </c>
      <c r="E42" s="74"/>
      <c r="F42" s="91"/>
      <c r="G42" s="74"/>
      <c r="H42" s="74"/>
      <c r="I42" s="74"/>
      <c r="J42" s="74"/>
      <c r="K42" s="74"/>
      <c r="L42" s="74"/>
      <c r="M42" s="74"/>
    </row>
    <row r="43">
      <c r="A43" s="78" t="s">
        <v>243</v>
      </c>
      <c r="B43" s="130">
        <v>50000.0</v>
      </c>
      <c r="C43" s="103">
        <v>6.0</v>
      </c>
      <c r="D43" s="126" t="str">
        <f t="shared" si="6"/>
        <v>$300,000.00</v>
      </c>
      <c r="E43" s="74"/>
      <c r="F43" s="91"/>
      <c r="G43" s="74"/>
      <c r="H43" s="74"/>
      <c r="I43" s="74"/>
      <c r="J43" s="74"/>
      <c r="K43" s="74"/>
      <c r="L43" s="74"/>
      <c r="M43" s="74"/>
    </row>
    <row r="44">
      <c r="A44" s="76" t="s">
        <v>244</v>
      </c>
      <c r="B44" s="130"/>
      <c r="C44" s="75"/>
      <c r="D44" s="126"/>
      <c r="E44" s="74"/>
      <c r="F44" s="91"/>
      <c r="G44" s="74"/>
      <c r="H44" s="74"/>
      <c r="I44" s="74"/>
      <c r="J44" s="74"/>
      <c r="K44" s="74"/>
      <c r="L44" s="74"/>
      <c r="M44" s="74"/>
    </row>
    <row r="45">
      <c r="A45" s="78" t="s">
        <v>245</v>
      </c>
      <c r="B45" s="130">
        <v>500000.0</v>
      </c>
      <c r="C45" s="103">
        <v>1.0</v>
      </c>
      <c r="D45" s="126" t="str">
        <f t="shared" ref="D45:D47" si="7">C45*B45</f>
        <v>$500,000.00</v>
      </c>
      <c r="E45" s="74"/>
      <c r="F45" s="91"/>
      <c r="G45" s="104"/>
      <c r="H45" s="74"/>
      <c r="I45" s="74"/>
      <c r="J45" s="74"/>
      <c r="K45" s="74"/>
      <c r="L45" s="74"/>
      <c r="M45" s="74"/>
    </row>
    <row r="46">
      <c r="A46" s="78" t="s">
        <v>246</v>
      </c>
      <c r="B46" s="130">
        <v>500000.0</v>
      </c>
      <c r="C46" s="103">
        <v>1.0</v>
      </c>
      <c r="D46" s="126" t="str">
        <f t="shared" si="7"/>
        <v>$500,000.00</v>
      </c>
      <c r="E46" s="74"/>
      <c r="F46" s="91"/>
      <c r="G46" s="104"/>
      <c r="H46" s="74"/>
      <c r="I46" s="74"/>
      <c r="J46" s="74"/>
      <c r="K46" s="74"/>
      <c r="L46" s="74"/>
      <c r="M46" s="74"/>
    </row>
    <row r="47">
      <c r="A47" s="78" t="s">
        <v>247</v>
      </c>
      <c r="B47" s="130">
        <v>50000.0</v>
      </c>
      <c r="C47" s="103">
        <v>2.0</v>
      </c>
      <c r="D47" s="126" t="str">
        <f t="shared" si="7"/>
        <v>$100,000.00</v>
      </c>
      <c r="E47" s="74"/>
      <c r="F47" s="91"/>
      <c r="G47" s="104"/>
      <c r="H47" s="74"/>
      <c r="I47" s="74"/>
      <c r="J47" s="74"/>
      <c r="K47" s="74"/>
      <c r="L47" s="74"/>
      <c r="M47" s="74"/>
    </row>
    <row r="48">
      <c r="A48" s="76" t="s">
        <v>248</v>
      </c>
      <c r="B48" s="118"/>
      <c r="C48" s="75"/>
      <c r="D48" s="126"/>
      <c r="E48" s="74"/>
      <c r="F48" s="91"/>
      <c r="G48" s="104"/>
      <c r="H48" s="74"/>
      <c r="I48" s="74"/>
      <c r="J48" s="74"/>
      <c r="K48" s="74"/>
      <c r="L48" s="74"/>
      <c r="M48" s="74"/>
    </row>
    <row r="49">
      <c r="A49" s="74" t="s">
        <v>249</v>
      </c>
      <c r="B49" s="130">
        <v>750.0</v>
      </c>
      <c r="C49" s="103">
        <v>2200.0</v>
      </c>
      <c r="D49" s="126" t="str">
        <f t="shared" ref="D49:D52" si="8">C49*B49</f>
        <v>$1,650,000.00</v>
      </c>
      <c r="E49" s="78" t="s">
        <v>321</v>
      </c>
      <c r="F49" s="109" t="s">
        <v>322</v>
      </c>
      <c r="G49" s="107" t="s">
        <v>323</v>
      </c>
      <c r="H49" s="74"/>
      <c r="I49" s="74"/>
      <c r="J49" s="74"/>
      <c r="K49" s="74"/>
      <c r="L49" s="74"/>
      <c r="M49" s="74" t="s">
        <v>250</v>
      </c>
    </row>
    <row r="50">
      <c r="A50" s="107" t="s">
        <v>251</v>
      </c>
      <c r="B50" s="125">
        <v>30000.0</v>
      </c>
      <c r="C50" s="108">
        <v>6.0</v>
      </c>
      <c r="D50" s="126" t="str">
        <f t="shared" si="8"/>
        <v>$180,000.00</v>
      </c>
      <c r="F50" s="112"/>
      <c r="G50" s="117" t="s">
        <v>324</v>
      </c>
    </row>
    <row r="51">
      <c r="A51" s="107" t="s">
        <v>252</v>
      </c>
      <c r="B51" s="125">
        <v>22000.0</v>
      </c>
      <c r="C51" s="108">
        <v>6.0</v>
      </c>
      <c r="D51" s="126" t="str">
        <f t="shared" si="8"/>
        <v>$132,000.00</v>
      </c>
      <c r="F51" s="112"/>
    </row>
    <row r="52">
      <c r="A52" s="107" t="s">
        <v>253</v>
      </c>
      <c r="B52" s="125">
        <v>100000.0</v>
      </c>
      <c r="C52" s="108">
        <v>2.0</v>
      </c>
      <c r="D52" s="126" t="str">
        <f t="shared" si="8"/>
        <v>$200,000.00</v>
      </c>
      <c r="F52" s="112"/>
    </row>
    <row r="53">
      <c r="A53" s="88" t="s">
        <v>254</v>
      </c>
      <c r="B53" s="126"/>
      <c r="C53" s="111"/>
      <c r="D53" s="126"/>
      <c r="F53" s="112"/>
    </row>
    <row r="54">
      <c r="A54" s="107" t="s">
        <v>255</v>
      </c>
      <c r="B54" s="125">
        <v>1000000.0</v>
      </c>
      <c r="C54" s="108">
        <v>4.0</v>
      </c>
      <c r="D54" s="126" t="str">
        <f t="shared" ref="D54:D60" si="9">C54*B54</f>
        <v>$4,000,000.00</v>
      </c>
      <c r="F54" s="112"/>
    </row>
    <row r="55">
      <c r="A55" s="107" t="s">
        <v>256</v>
      </c>
      <c r="B55" s="125">
        <v>10000.0</v>
      </c>
      <c r="C55" s="108">
        <v>6.0</v>
      </c>
      <c r="D55" s="126" t="str">
        <f t="shared" si="9"/>
        <v>$60,000.00</v>
      </c>
      <c r="F55" s="112"/>
    </row>
    <row r="56">
      <c r="A56" s="107" t="s">
        <v>257</v>
      </c>
      <c r="B56" s="125">
        <v>50000.0</v>
      </c>
      <c r="C56" s="108">
        <v>6.0</v>
      </c>
      <c r="D56" s="126" t="str">
        <f t="shared" si="9"/>
        <v>$300,000.00</v>
      </c>
      <c r="F56" s="112"/>
    </row>
    <row r="57">
      <c r="A57" s="88" t="s">
        <v>258</v>
      </c>
      <c r="B57" s="126"/>
      <c r="C57" s="111"/>
      <c r="D57" s="126" t="str">
        <f t="shared" si="9"/>
        <v>$0.00</v>
      </c>
      <c r="F57" s="112"/>
    </row>
    <row r="58">
      <c r="A58" s="78" t="s">
        <v>259</v>
      </c>
      <c r="B58" s="130">
        <v>500000.0</v>
      </c>
      <c r="C58" s="103">
        <v>2.0</v>
      </c>
      <c r="D58" s="126" t="str">
        <f t="shared" si="9"/>
        <v>$1,000,000.00</v>
      </c>
      <c r="E58" s="74"/>
      <c r="F58" s="91"/>
      <c r="G58" s="74"/>
      <c r="H58" s="74"/>
      <c r="I58" s="74"/>
      <c r="J58" s="74"/>
      <c r="K58" s="74"/>
      <c r="L58" s="74"/>
      <c r="M58" s="74"/>
    </row>
    <row r="59">
      <c r="A59" s="78" t="s">
        <v>260</v>
      </c>
      <c r="B59" s="130">
        <v>2000000.0</v>
      </c>
      <c r="C59" s="103">
        <v>1.0</v>
      </c>
      <c r="D59" s="126" t="str">
        <f t="shared" si="9"/>
        <v>$2,000,000.00</v>
      </c>
      <c r="E59" s="74"/>
      <c r="F59" s="91"/>
      <c r="G59" s="74"/>
      <c r="H59" s="74"/>
      <c r="I59" s="74"/>
      <c r="J59" s="74"/>
      <c r="K59" s="74"/>
      <c r="L59" s="74"/>
      <c r="M59" s="74"/>
    </row>
    <row r="60">
      <c r="A60" s="107" t="s">
        <v>261</v>
      </c>
      <c r="B60" s="125">
        <v>4000000.0</v>
      </c>
      <c r="C60" s="108">
        <v>1.0</v>
      </c>
      <c r="D60" s="126" t="str">
        <f t="shared" si="9"/>
        <v>$4,000,000.00</v>
      </c>
      <c r="F60" s="112"/>
    </row>
    <row r="61">
      <c r="A61" s="88" t="s">
        <v>262</v>
      </c>
      <c r="B61" s="126"/>
      <c r="C61" s="111"/>
      <c r="D61" s="126"/>
      <c r="F61" s="112"/>
    </row>
    <row r="62">
      <c r="A62" s="107" t="s">
        <v>263</v>
      </c>
      <c r="B62" s="125">
        <v>500000.0</v>
      </c>
      <c r="C62" s="108">
        <v>1.0</v>
      </c>
      <c r="D62" s="126" t="str">
        <f t="shared" ref="D62:D101" si="10">C62*B62</f>
        <v>$500,000.00</v>
      </c>
      <c r="F62" s="112"/>
    </row>
    <row r="63">
      <c r="A63" s="107" t="s">
        <v>264</v>
      </c>
      <c r="B63" s="125">
        <v>500000.0</v>
      </c>
      <c r="C63" s="108">
        <v>1.0</v>
      </c>
      <c r="D63" s="126" t="str">
        <f t="shared" si="10"/>
        <v>$500,000.00</v>
      </c>
      <c r="F63" s="112"/>
    </row>
    <row r="64">
      <c r="A64" s="107" t="s">
        <v>265</v>
      </c>
      <c r="B64" s="125">
        <v>25000.0</v>
      </c>
      <c r="C64" s="108">
        <v>1.0</v>
      </c>
      <c r="D64" s="126" t="str">
        <f t="shared" si="10"/>
        <v>$25,000.00</v>
      </c>
      <c r="F64" s="112"/>
    </row>
    <row r="65">
      <c r="A65" s="107" t="s">
        <v>266</v>
      </c>
      <c r="B65" s="125">
        <v>5000.0</v>
      </c>
      <c r="C65" s="108">
        <v>1.0</v>
      </c>
      <c r="D65" s="126" t="str">
        <f t="shared" si="10"/>
        <v>$5,000.00</v>
      </c>
      <c r="F65" s="112"/>
    </row>
    <row r="66">
      <c r="B66" s="126"/>
      <c r="C66" s="111"/>
      <c r="D66" s="126" t="str">
        <f t="shared" si="10"/>
        <v>$0.00</v>
      </c>
      <c r="F66" s="112"/>
    </row>
    <row r="67">
      <c r="B67" s="126"/>
      <c r="C67" s="111"/>
      <c r="D67" s="126" t="str">
        <f t="shared" si="10"/>
        <v>$0.00</v>
      </c>
      <c r="F67" s="112"/>
    </row>
    <row r="68">
      <c r="B68" s="126"/>
      <c r="C68" s="111"/>
      <c r="D68" s="126" t="str">
        <f t="shared" si="10"/>
        <v>$0.00</v>
      </c>
      <c r="F68" s="112"/>
    </row>
    <row r="69">
      <c r="B69" s="126"/>
      <c r="C69" s="111"/>
      <c r="D69" s="126" t="str">
        <f t="shared" si="10"/>
        <v>$0.00</v>
      </c>
      <c r="F69" s="112"/>
    </row>
    <row r="70">
      <c r="B70" s="126"/>
      <c r="C70" s="111"/>
      <c r="D70" s="126" t="str">
        <f t="shared" si="10"/>
        <v>$0.00</v>
      </c>
      <c r="F70" s="112"/>
    </row>
    <row r="71">
      <c r="B71" s="126"/>
      <c r="C71" s="111"/>
      <c r="D71" s="126" t="str">
        <f t="shared" si="10"/>
        <v>$0.00</v>
      </c>
      <c r="F71" s="112"/>
    </row>
    <row r="72">
      <c r="B72" s="126"/>
      <c r="C72" s="111"/>
      <c r="D72" s="126" t="str">
        <f t="shared" si="10"/>
        <v>$0.00</v>
      </c>
      <c r="F72" s="112"/>
    </row>
    <row r="73">
      <c r="B73" s="126"/>
      <c r="C73" s="111"/>
      <c r="D73" s="126" t="str">
        <f t="shared" si="10"/>
        <v>$0.00</v>
      </c>
      <c r="F73" s="112"/>
    </row>
    <row r="74">
      <c r="B74" s="126"/>
      <c r="C74" s="111"/>
      <c r="D74" s="126" t="str">
        <f t="shared" si="10"/>
        <v>$0.00</v>
      </c>
      <c r="F74" s="112"/>
    </row>
    <row r="75">
      <c r="B75" s="126"/>
      <c r="C75" s="111"/>
      <c r="D75" s="126" t="str">
        <f t="shared" si="10"/>
        <v>$0.00</v>
      </c>
      <c r="F75" s="112"/>
    </row>
    <row r="76">
      <c r="B76" s="126"/>
      <c r="C76" s="111"/>
      <c r="D76" s="126" t="str">
        <f t="shared" si="10"/>
        <v>$0.00</v>
      </c>
      <c r="F76" s="112"/>
    </row>
    <row r="77">
      <c r="B77" s="126"/>
      <c r="C77" s="111"/>
      <c r="D77" s="126" t="str">
        <f t="shared" si="10"/>
        <v>$0.00</v>
      </c>
      <c r="F77" s="112"/>
    </row>
    <row r="78">
      <c r="B78" s="126"/>
      <c r="C78" s="111"/>
      <c r="D78" s="126" t="str">
        <f t="shared" si="10"/>
        <v>$0.00</v>
      </c>
      <c r="F78" s="112"/>
    </row>
    <row r="79">
      <c r="B79" s="126"/>
      <c r="C79" s="111"/>
      <c r="D79" s="126" t="str">
        <f t="shared" si="10"/>
        <v>$0.00</v>
      </c>
      <c r="F79" s="112"/>
    </row>
    <row r="80">
      <c r="B80" s="126"/>
      <c r="C80" s="111"/>
      <c r="D80" s="126" t="str">
        <f t="shared" si="10"/>
        <v>$0.00</v>
      </c>
      <c r="F80" s="112"/>
    </row>
    <row r="81">
      <c r="B81" s="126"/>
      <c r="C81" s="111"/>
      <c r="D81" s="126" t="str">
        <f t="shared" si="10"/>
        <v>$0.00</v>
      </c>
      <c r="F81" s="112"/>
    </row>
    <row r="82">
      <c r="B82" s="126"/>
      <c r="C82" s="111"/>
      <c r="D82" s="126" t="str">
        <f t="shared" si="10"/>
        <v>$0.00</v>
      </c>
      <c r="F82" s="112"/>
    </row>
    <row r="83">
      <c r="B83" s="126"/>
      <c r="C83" s="111"/>
      <c r="D83" s="126" t="str">
        <f t="shared" si="10"/>
        <v>$0.00</v>
      </c>
      <c r="F83" s="112"/>
    </row>
    <row r="84">
      <c r="B84" s="126"/>
      <c r="C84" s="111"/>
      <c r="D84" s="126" t="str">
        <f t="shared" si="10"/>
        <v>$0.00</v>
      </c>
      <c r="F84" s="112"/>
    </row>
    <row r="85">
      <c r="B85" s="126"/>
      <c r="C85" s="111"/>
      <c r="D85" s="126" t="str">
        <f t="shared" si="10"/>
        <v>$0.00</v>
      </c>
      <c r="F85" s="112"/>
    </row>
    <row r="86">
      <c r="B86" s="126"/>
      <c r="C86" s="111"/>
      <c r="D86" s="126" t="str">
        <f t="shared" si="10"/>
        <v>$0.00</v>
      </c>
      <c r="F86" s="112"/>
    </row>
    <row r="87">
      <c r="B87" s="126"/>
      <c r="C87" s="111"/>
      <c r="D87" s="126" t="str">
        <f t="shared" si="10"/>
        <v>$0.00</v>
      </c>
      <c r="F87" s="112"/>
    </row>
    <row r="88">
      <c r="B88" s="126"/>
      <c r="C88" s="111"/>
      <c r="D88" s="126" t="str">
        <f t="shared" si="10"/>
        <v>$0.00</v>
      </c>
      <c r="F88" s="112"/>
    </row>
    <row r="89">
      <c r="B89" s="126"/>
      <c r="C89" s="111"/>
      <c r="D89" s="126" t="str">
        <f t="shared" si="10"/>
        <v>$0.00</v>
      </c>
      <c r="F89" s="112"/>
    </row>
    <row r="90">
      <c r="B90" s="126"/>
      <c r="C90" s="111"/>
      <c r="D90" s="126" t="str">
        <f t="shared" si="10"/>
        <v>$0.00</v>
      </c>
      <c r="F90" s="112"/>
    </row>
    <row r="91">
      <c r="B91" s="126"/>
      <c r="C91" s="111"/>
      <c r="D91" s="126" t="str">
        <f t="shared" si="10"/>
        <v>$0.00</v>
      </c>
      <c r="F91" s="112"/>
    </row>
    <row r="92">
      <c r="B92" s="126"/>
      <c r="C92" s="111"/>
      <c r="D92" s="126" t="str">
        <f t="shared" si="10"/>
        <v>$0.00</v>
      </c>
      <c r="F92" s="112"/>
    </row>
    <row r="93">
      <c r="B93" s="126"/>
      <c r="C93" s="111"/>
      <c r="D93" s="126" t="str">
        <f t="shared" si="10"/>
        <v>$0.00</v>
      </c>
      <c r="F93" s="112"/>
    </row>
    <row r="94">
      <c r="B94" s="126"/>
      <c r="C94" s="111"/>
      <c r="D94" s="126" t="str">
        <f t="shared" si="10"/>
        <v>$0.00</v>
      </c>
      <c r="F94" s="112"/>
    </row>
    <row r="95">
      <c r="B95" s="126"/>
      <c r="C95" s="111"/>
      <c r="D95" s="126" t="str">
        <f t="shared" si="10"/>
        <v>$0.00</v>
      </c>
      <c r="F95" s="112"/>
    </row>
    <row r="96">
      <c r="B96" s="126"/>
      <c r="C96" s="111"/>
      <c r="D96" s="126" t="str">
        <f t="shared" si="10"/>
        <v>$0.00</v>
      </c>
      <c r="F96" s="112"/>
    </row>
    <row r="97">
      <c r="B97" s="126"/>
      <c r="C97" s="111"/>
      <c r="D97" s="126" t="str">
        <f t="shared" si="10"/>
        <v>$0.00</v>
      </c>
      <c r="F97" s="112"/>
    </row>
    <row r="98">
      <c r="B98" s="126"/>
      <c r="C98" s="111"/>
      <c r="D98" s="126" t="str">
        <f t="shared" si="10"/>
        <v>$0.00</v>
      </c>
      <c r="F98" s="112"/>
    </row>
    <row r="99">
      <c r="B99" s="126"/>
      <c r="C99" s="111"/>
      <c r="D99" s="126" t="str">
        <f t="shared" si="10"/>
        <v>$0.00</v>
      </c>
      <c r="F99" s="112"/>
    </row>
    <row r="100">
      <c r="B100" s="126"/>
      <c r="C100" s="111"/>
      <c r="D100" s="126" t="str">
        <f t="shared" si="10"/>
        <v>$0.00</v>
      </c>
      <c r="F100" s="112"/>
    </row>
    <row r="101">
      <c r="B101" s="126"/>
      <c r="C101" s="111"/>
      <c r="D101" s="126" t="str">
        <f t="shared" si="10"/>
        <v>$0.00</v>
      </c>
      <c r="F101" s="112"/>
    </row>
    <row r="102">
      <c r="B102" s="126"/>
      <c r="C102" s="111"/>
      <c r="D102" s="126"/>
      <c r="F102" s="112"/>
    </row>
    <row r="103">
      <c r="B103" s="126"/>
      <c r="C103" s="111"/>
      <c r="D103" s="126"/>
      <c r="F103" s="112"/>
    </row>
    <row r="104">
      <c r="B104" s="126"/>
      <c r="C104" s="111"/>
      <c r="D104" s="126"/>
      <c r="F104" s="112"/>
    </row>
    <row r="105">
      <c r="B105" s="126"/>
      <c r="C105" s="111"/>
      <c r="D105" s="126"/>
      <c r="F105" s="112"/>
    </row>
    <row r="106">
      <c r="B106" s="126"/>
      <c r="C106" s="111"/>
      <c r="D106" s="126"/>
      <c r="F106" s="112"/>
    </row>
    <row r="107">
      <c r="B107" s="126"/>
      <c r="C107" s="111"/>
      <c r="D107" s="126"/>
      <c r="F107" s="112"/>
    </row>
    <row r="108">
      <c r="B108" s="126"/>
      <c r="C108" s="111"/>
      <c r="D108" s="126"/>
      <c r="F108" s="112"/>
    </row>
    <row r="109">
      <c r="B109" s="126"/>
      <c r="C109" s="111"/>
      <c r="D109" s="126"/>
      <c r="F109" s="112"/>
    </row>
    <row r="110">
      <c r="B110" s="126"/>
      <c r="C110" s="111"/>
      <c r="D110" s="126"/>
      <c r="F110" s="112"/>
    </row>
    <row r="111">
      <c r="B111" s="126"/>
      <c r="C111" s="111"/>
      <c r="D111" s="126"/>
      <c r="F111" s="112"/>
    </row>
    <row r="112">
      <c r="B112" s="126"/>
      <c r="C112" s="111"/>
      <c r="D112" s="126"/>
      <c r="F112" s="112"/>
    </row>
    <row r="113">
      <c r="B113" s="126"/>
      <c r="C113" s="111"/>
      <c r="D113" s="126"/>
      <c r="F113" s="112"/>
    </row>
    <row r="114">
      <c r="B114" s="126"/>
      <c r="C114" s="111"/>
      <c r="D114" s="126"/>
      <c r="F114" s="112"/>
    </row>
    <row r="115">
      <c r="B115" s="126"/>
      <c r="C115" s="111"/>
      <c r="D115" s="126"/>
      <c r="F115" s="112"/>
    </row>
    <row r="116">
      <c r="B116" s="126"/>
      <c r="C116" s="111"/>
      <c r="D116" s="126"/>
      <c r="F116" s="112"/>
    </row>
    <row r="117">
      <c r="B117" s="126"/>
      <c r="C117" s="111"/>
      <c r="D117" s="126"/>
      <c r="F117" s="112"/>
    </row>
    <row r="118">
      <c r="B118" s="126"/>
      <c r="C118" s="111"/>
      <c r="D118" s="126"/>
      <c r="F118" s="112"/>
    </row>
    <row r="119">
      <c r="B119" s="126"/>
      <c r="C119" s="111"/>
      <c r="D119" s="126"/>
      <c r="F119" s="112"/>
    </row>
    <row r="120">
      <c r="B120" s="126"/>
      <c r="C120" s="111"/>
      <c r="D120" s="126"/>
      <c r="F120" s="112"/>
    </row>
    <row r="121">
      <c r="B121" s="126"/>
      <c r="C121" s="111"/>
      <c r="D121" s="126"/>
      <c r="F121" s="112"/>
    </row>
    <row r="122">
      <c r="B122" s="126"/>
      <c r="C122" s="111"/>
      <c r="D122" s="126"/>
      <c r="F122" s="112"/>
    </row>
    <row r="123">
      <c r="B123" s="126"/>
      <c r="C123" s="111"/>
      <c r="D123" s="126"/>
      <c r="F123" s="112"/>
    </row>
    <row r="124">
      <c r="B124" s="126"/>
      <c r="C124" s="111"/>
      <c r="D124" s="126"/>
      <c r="F124" s="112"/>
    </row>
    <row r="125">
      <c r="B125" s="126"/>
      <c r="C125" s="111"/>
      <c r="D125" s="126"/>
      <c r="F125" s="112"/>
    </row>
    <row r="126">
      <c r="B126" s="126"/>
      <c r="C126" s="111"/>
      <c r="D126" s="126"/>
      <c r="F126" s="112"/>
    </row>
    <row r="127">
      <c r="B127" s="126"/>
      <c r="C127" s="111"/>
      <c r="D127" s="126"/>
      <c r="F127" s="112"/>
    </row>
    <row r="128">
      <c r="B128" s="126"/>
      <c r="C128" s="111"/>
      <c r="D128" s="126"/>
      <c r="F128" s="112"/>
    </row>
    <row r="129">
      <c r="B129" s="126"/>
      <c r="C129" s="111"/>
      <c r="D129" s="126"/>
      <c r="F129" s="112"/>
    </row>
    <row r="130">
      <c r="B130" s="126"/>
      <c r="C130" s="111"/>
      <c r="D130" s="126"/>
      <c r="F130" s="112"/>
    </row>
    <row r="131">
      <c r="B131" s="126"/>
      <c r="C131" s="111"/>
      <c r="D131" s="126"/>
      <c r="F131" s="112"/>
    </row>
    <row r="132">
      <c r="B132" s="126"/>
      <c r="C132" s="111"/>
      <c r="D132" s="126"/>
      <c r="F132" s="112"/>
    </row>
    <row r="133">
      <c r="B133" s="126"/>
      <c r="C133" s="111"/>
      <c r="D133" s="126"/>
      <c r="F133" s="112"/>
    </row>
    <row r="134">
      <c r="B134" s="126"/>
      <c r="C134" s="111"/>
      <c r="D134" s="126"/>
      <c r="F134" s="112"/>
    </row>
    <row r="135">
      <c r="B135" s="126"/>
      <c r="C135" s="111"/>
      <c r="D135" s="126"/>
      <c r="F135" s="112"/>
    </row>
    <row r="136">
      <c r="B136" s="126"/>
      <c r="C136" s="111"/>
      <c r="D136" s="126"/>
      <c r="F136" s="112"/>
    </row>
    <row r="137">
      <c r="B137" s="126"/>
      <c r="C137" s="111"/>
      <c r="D137" s="126"/>
      <c r="F137" s="112"/>
    </row>
    <row r="138">
      <c r="B138" s="126"/>
      <c r="C138" s="111"/>
      <c r="D138" s="126"/>
      <c r="F138" s="112"/>
    </row>
    <row r="139">
      <c r="B139" s="126"/>
      <c r="C139" s="111"/>
      <c r="D139" s="126"/>
      <c r="F139" s="112"/>
    </row>
    <row r="140">
      <c r="B140" s="126"/>
      <c r="C140" s="111"/>
      <c r="D140" s="126"/>
      <c r="F140" s="112"/>
    </row>
    <row r="141">
      <c r="B141" s="126"/>
      <c r="C141" s="111"/>
      <c r="D141" s="126"/>
      <c r="F141" s="112"/>
    </row>
    <row r="142">
      <c r="B142" s="126"/>
      <c r="C142" s="111"/>
      <c r="D142" s="126"/>
      <c r="F142" s="112"/>
    </row>
    <row r="143">
      <c r="B143" s="126"/>
      <c r="C143" s="111"/>
      <c r="D143" s="126"/>
      <c r="F143" s="112"/>
    </row>
    <row r="144">
      <c r="B144" s="126"/>
      <c r="C144" s="111"/>
      <c r="D144" s="126"/>
      <c r="F144" s="112"/>
    </row>
    <row r="145">
      <c r="B145" s="126"/>
      <c r="C145" s="111"/>
      <c r="D145" s="126"/>
      <c r="F145" s="112"/>
    </row>
    <row r="146">
      <c r="B146" s="126"/>
      <c r="C146" s="111"/>
      <c r="D146" s="126"/>
      <c r="F146" s="112"/>
    </row>
    <row r="147">
      <c r="B147" s="126"/>
      <c r="C147" s="111"/>
      <c r="D147" s="126"/>
      <c r="F147" s="112"/>
    </row>
    <row r="148">
      <c r="B148" s="126"/>
      <c r="C148" s="111"/>
      <c r="D148" s="126"/>
      <c r="F148" s="112"/>
    </row>
    <row r="149">
      <c r="B149" s="126"/>
      <c r="C149" s="111"/>
      <c r="D149" s="126"/>
      <c r="F149" s="112"/>
    </row>
    <row r="150">
      <c r="B150" s="126"/>
      <c r="C150" s="111"/>
      <c r="D150" s="126"/>
      <c r="F150" s="112"/>
    </row>
    <row r="151">
      <c r="B151" s="126"/>
      <c r="C151" s="111"/>
      <c r="D151" s="126"/>
      <c r="F151" s="112"/>
    </row>
    <row r="152">
      <c r="B152" s="126"/>
      <c r="C152" s="111"/>
      <c r="D152" s="126"/>
      <c r="F152" s="112"/>
    </row>
    <row r="153">
      <c r="B153" s="126"/>
      <c r="C153" s="111"/>
      <c r="D153" s="126"/>
      <c r="F153" s="112"/>
    </row>
    <row r="154">
      <c r="B154" s="126"/>
      <c r="C154" s="111"/>
      <c r="D154" s="126"/>
      <c r="F154" s="112"/>
    </row>
    <row r="155">
      <c r="B155" s="126"/>
      <c r="C155" s="111"/>
      <c r="D155" s="126"/>
      <c r="F155" s="112"/>
    </row>
    <row r="156">
      <c r="B156" s="126"/>
      <c r="C156" s="111"/>
      <c r="D156" s="126"/>
      <c r="F156" s="112"/>
    </row>
    <row r="157">
      <c r="B157" s="126"/>
      <c r="C157" s="111"/>
      <c r="D157" s="126"/>
      <c r="F157" s="112"/>
    </row>
    <row r="158">
      <c r="B158" s="126"/>
      <c r="C158" s="111"/>
      <c r="D158" s="126"/>
      <c r="F158" s="112"/>
    </row>
    <row r="159">
      <c r="B159" s="126"/>
      <c r="C159" s="111"/>
      <c r="D159" s="126"/>
      <c r="F159" s="112"/>
    </row>
    <row r="160">
      <c r="B160" s="126"/>
      <c r="C160" s="111"/>
      <c r="D160" s="126"/>
      <c r="F160" s="112"/>
    </row>
    <row r="161">
      <c r="B161" s="126"/>
      <c r="C161" s="111"/>
      <c r="D161" s="126"/>
      <c r="F161" s="112"/>
    </row>
    <row r="162">
      <c r="B162" s="126"/>
      <c r="C162" s="111"/>
      <c r="D162" s="126"/>
      <c r="F162" s="112"/>
    </row>
    <row r="163">
      <c r="B163" s="126"/>
      <c r="C163" s="111"/>
      <c r="D163" s="126"/>
      <c r="F163" s="112"/>
    </row>
    <row r="164">
      <c r="B164" s="126"/>
      <c r="C164" s="111"/>
      <c r="D164" s="126"/>
      <c r="F164" s="112"/>
    </row>
    <row r="165">
      <c r="B165" s="126"/>
      <c r="C165" s="111"/>
      <c r="D165" s="126"/>
      <c r="F165" s="112"/>
    </row>
    <row r="166">
      <c r="B166" s="126"/>
      <c r="C166" s="111"/>
      <c r="D166" s="126"/>
      <c r="F166" s="112"/>
    </row>
    <row r="167">
      <c r="B167" s="126"/>
      <c r="C167" s="111"/>
      <c r="D167" s="126"/>
      <c r="F167" s="112"/>
    </row>
    <row r="168">
      <c r="B168" s="126"/>
      <c r="C168" s="111"/>
      <c r="D168" s="126"/>
      <c r="F168" s="112"/>
    </row>
    <row r="169">
      <c r="B169" s="126"/>
      <c r="C169" s="111"/>
      <c r="D169" s="126"/>
      <c r="F169" s="112"/>
    </row>
    <row r="170">
      <c r="B170" s="126"/>
      <c r="C170" s="111"/>
      <c r="D170" s="126"/>
      <c r="F170" s="112"/>
    </row>
    <row r="171">
      <c r="B171" s="126"/>
      <c r="C171" s="111"/>
      <c r="D171" s="126"/>
      <c r="F171" s="112"/>
    </row>
    <row r="172">
      <c r="B172" s="126"/>
      <c r="C172" s="111"/>
      <c r="D172" s="126"/>
      <c r="F172" s="112"/>
    </row>
    <row r="173">
      <c r="B173" s="126"/>
      <c r="C173" s="111"/>
      <c r="D173" s="126"/>
      <c r="F173" s="112"/>
    </row>
    <row r="174">
      <c r="B174" s="126"/>
      <c r="C174" s="111"/>
      <c r="D174" s="126"/>
      <c r="F174" s="112"/>
    </row>
    <row r="175">
      <c r="B175" s="126"/>
      <c r="C175" s="111"/>
      <c r="D175" s="126"/>
      <c r="F175" s="112"/>
    </row>
    <row r="176">
      <c r="B176" s="126"/>
      <c r="C176" s="111"/>
      <c r="D176" s="126"/>
      <c r="F176" s="112"/>
    </row>
    <row r="177">
      <c r="B177" s="126"/>
      <c r="C177" s="111"/>
      <c r="D177" s="126"/>
      <c r="F177" s="112"/>
    </row>
    <row r="178">
      <c r="B178" s="126"/>
      <c r="C178" s="111"/>
      <c r="D178" s="126"/>
      <c r="F178" s="112"/>
    </row>
    <row r="179">
      <c r="B179" s="126"/>
      <c r="C179" s="111"/>
      <c r="D179" s="126"/>
      <c r="F179" s="112"/>
    </row>
    <row r="180">
      <c r="B180" s="126"/>
      <c r="C180" s="111"/>
      <c r="D180" s="126"/>
      <c r="F180" s="112"/>
    </row>
    <row r="181">
      <c r="B181" s="126"/>
      <c r="C181" s="111"/>
      <c r="D181" s="126"/>
      <c r="F181" s="112"/>
    </row>
    <row r="182">
      <c r="B182" s="126"/>
      <c r="C182" s="111"/>
      <c r="D182" s="126"/>
      <c r="F182" s="112"/>
    </row>
    <row r="183">
      <c r="B183" s="126"/>
      <c r="C183" s="111"/>
      <c r="D183" s="126"/>
      <c r="F183" s="112"/>
    </row>
    <row r="184">
      <c r="B184" s="126"/>
      <c r="C184" s="111"/>
      <c r="D184" s="126"/>
      <c r="F184" s="112"/>
    </row>
    <row r="185">
      <c r="B185" s="126"/>
      <c r="C185" s="111"/>
      <c r="D185" s="126"/>
      <c r="F185" s="112"/>
    </row>
    <row r="186">
      <c r="B186" s="126"/>
      <c r="C186" s="111"/>
      <c r="D186" s="126"/>
      <c r="F186" s="112"/>
    </row>
    <row r="187">
      <c r="B187" s="126"/>
      <c r="C187" s="111"/>
      <c r="D187" s="126"/>
      <c r="F187" s="112"/>
    </row>
    <row r="188">
      <c r="B188" s="126"/>
      <c r="C188" s="111"/>
      <c r="D188" s="126"/>
      <c r="F188" s="112"/>
    </row>
    <row r="189">
      <c r="B189" s="126"/>
      <c r="C189" s="111"/>
      <c r="D189" s="126"/>
      <c r="F189" s="112"/>
    </row>
    <row r="190">
      <c r="B190" s="126"/>
      <c r="C190" s="111"/>
      <c r="D190" s="126"/>
      <c r="F190" s="112"/>
    </row>
    <row r="191">
      <c r="B191" s="126"/>
      <c r="C191" s="111"/>
      <c r="D191" s="126"/>
      <c r="F191" s="112"/>
    </row>
    <row r="192">
      <c r="B192" s="126"/>
      <c r="C192" s="111"/>
      <c r="D192" s="126"/>
      <c r="F192" s="112"/>
    </row>
    <row r="193">
      <c r="B193" s="126"/>
      <c r="C193" s="111"/>
      <c r="D193" s="126"/>
      <c r="F193" s="112"/>
    </row>
    <row r="194">
      <c r="B194" s="126"/>
      <c r="C194" s="111"/>
      <c r="D194" s="126"/>
      <c r="F194" s="112"/>
    </row>
    <row r="195">
      <c r="B195" s="126"/>
      <c r="C195" s="111"/>
      <c r="D195" s="126"/>
      <c r="F195" s="112"/>
    </row>
    <row r="196">
      <c r="B196" s="126"/>
      <c r="C196" s="111"/>
      <c r="D196" s="126"/>
      <c r="F196" s="112"/>
    </row>
    <row r="197">
      <c r="B197" s="126"/>
      <c r="C197" s="111"/>
      <c r="D197" s="126"/>
      <c r="F197" s="112"/>
    </row>
    <row r="198">
      <c r="B198" s="126"/>
      <c r="C198" s="111"/>
      <c r="D198" s="126"/>
      <c r="F198" s="112"/>
    </row>
    <row r="199">
      <c r="B199" s="126"/>
      <c r="C199" s="111"/>
      <c r="D199" s="126"/>
      <c r="F199" s="112"/>
    </row>
    <row r="200">
      <c r="B200" s="126"/>
      <c r="C200" s="111"/>
      <c r="D200" s="126"/>
      <c r="F200" s="112"/>
    </row>
    <row r="201">
      <c r="B201" s="126"/>
      <c r="C201" s="111"/>
      <c r="D201" s="126"/>
      <c r="F201" s="112"/>
    </row>
    <row r="202">
      <c r="B202" s="126"/>
      <c r="C202" s="111"/>
      <c r="D202" s="126"/>
      <c r="F202" s="112"/>
    </row>
    <row r="203">
      <c r="B203" s="126"/>
      <c r="C203" s="111"/>
      <c r="D203" s="126"/>
      <c r="F203" s="112"/>
    </row>
    <row r="204">
      <c r="B204" s="126"/>
      <c r="C204" s="111"/>
      <c r="D204" s="126"/>
      <c r="F204" s="112"/>
    </row>
    <row r="205">
      <c r="B205" s="126"/>
      <c r="C205" s="111"/>
      <c r="D205" s="126"/>
      <c r="F205" s="112"/>
    </row>
    <row r="206">
      <c r="B206" s="126"/>
      <c r="C206" s="111"/>
      <c r="D206" s="126"/>
      <c r="F206" s="112"/>
    </row>
    <row r="207">
      <c r="B207" s="126"/>
      <c r="C207" s="111"/>
      <c r="D207" s="126"/>
      <c r="F207" s="112"/>
    </row>
    <row r="208">
      <c r="B208" s="126"/>
      <c r="C208" s="111"/>
      <c r="D208" s="126"/>
      <c r="F208" s="112"/>
    </row>
    <row r="209">
      <c r="B209" s="126"/>
      <c r="C209" s="111"/>
      <c r="D209" s="126"/>
      <c r="F209" s="112"/>
    </row>
    <row r="210">
      <c r="B210" s="126"/>
      <c r="C210" s="111"/>
      <c r="D210" s="126"/>
      <c r="F210" s="112"/>
    </row>
    <row r="211">
      <c r="B211" s="126"/>
      <c r="C211" s="111"/>
      <c r="D211" s="126"/>
      <c r="F211" s="112"/>
    </row>
    <row r="212">
      <c r="B212" s="126"/>
      <c r="C212" s="111"/>
      <c r="D212" s="126"/>
      <c r="F212" s="112"/>
    </row>
    <row r="213">
      <c r="B213" s="126"/>
      <c r="C213" s="111"/>
      <c r="D213" s="126"/>
      <c r="F213" s="112"/>
    </row>
    <row r="214">
      <c r="B214" s="126"/>
      <c r="C214" s="111"/>
      <c r="D214" s="126"/>
      <c r="F214" s="112"/>
    </row>
    <row r="215">
      <c r="B215" s="126"/>
      <c r="C215" s="111"/>
      <c r="D215" s="126"/>
      <c r="F215" s="112"/>
    </row>
    <row r="216">
      <c r="B216" s="126"/>
      <c r="C216" s="111"/>
      <c r="D216" s="126"/>
      <c r="F216" s="112"/>
    </row>
    <row r="217">
      <c r="B217" s="126"/>
      <c r="C217" s="111"/>
      <c r="D217" s="126"/>
      <c r="F217" s="112"/>
    </row>
    <row r="218">
      <c r="B218" s="126"/>
      <c r="C218" s="111"/>
      <c r="D218" s="126"/>
      <c r="F218" s="112"/>
    </row>
    <row r="219">
      <c r="B219" s="126"/>
      <c r="C219" s="111"/>
      <c r="D219" s="126"/>
      <c r="F219" s="112"/>
    </row>
    <row r="220">
      <c r="B220" s="126"/>
      <c r="C220" s="111"/>
      <c r="D220" s="126"/>
      <c r="F220" s="112"/>
    </row>
    <row r="221">
      <c r="B221" s="126"/>
      <c r="C221" s="111"/>
      <c r="D221" s="126"/>
      <c r="F221" s="112"/>
    </row>
    <row r="222">
      <c r="B222" s="126"/>
      <c r="C222" s="111"/>
      <c r="D222" s="126"/>
      <c r="F222" s="112"/>
    </row>
    <row r="223">
      <c r="B223" s="126"/>
      <c r="C223" s="111"/>
      <c r="D223" s="126"/>
      <c r="F223" s="112"/>
    </row>
    <row r="224">
      <c r="B224" s="126"/>
      <c r="C224" s="111"/>
      <c r="D224" s="126"/>
      <c r="F224" s="112"/>
    </row>
    <row r="225">
      <c r="B225" s="126"/>
      <c r="C225" s="111"/>
      <c r="D225" s="126"/>
      <c r="F225" s="112"/>
    </row>
    <row r="226">
      <c r="B226" s="126"/>
      <c r="C226" s="111"/>
      <c r="D226" s="126"/>
      <c r="F226" s="112"/>
    </row>
    <row r="227">
      <c r="B227" s="126"/>
      <c r="C227" s="111"/>
      <c r="D227" s="126"/>
      <c r="F227" s="112"/>
    </row>
    <row r="228">
      <c r="B228" s="126"/>
      <c r="C228" s="111"/>
      <c r="D228" s="126"/>
      <c r="F228" s="112"/>
    </row>
    <row r="229">
      <c r="B229" s="126"/>
      <c r="C229" s="111"/>
      <c r="D229" s="126"/>
      <c r="F229" s="112"/>
    </row>
    <row r="230">
      <c r="B230" s="126"/>
      <c r="C230" s="111"/>
      <c r="D230" s="126"/>
      <c r="F230" s="112"/>
    </row>
    <row r="231">
      <c r="B231" s="126"/>
      <c r="C231" s="111"/>
      <c r="D231" s="126"/>
      <c r="F231" s="112"/>
    </row>
    <row r="232">
      <c r="B232" s="126"/>
      <c r="C232" s="111"/>
      <c r="D232" s="126"/>
      <c r="F232" s="112"/>
    </row>
    <row r="233">
      <c r="B233" s="126"/>
      <c r="C233" s="111"/>
      <c r="D233" s="126"/>
      <c r="F233" s="112"/>
    </row>
    <row r="234">
      <c r="B234" s="126"/>
      <c r="C234" s="111"/>
      <c r="D234" s="126"/>
      <c r="F234" s="112"/>
    </row>
    <row r="235">
      <c r="B235" s="126"/>
      <c r="C235" s="111"/>
      <c r="D235" s="126"/>
      <c r="F235" s="112"/>
    </row>
    <row r="236">
      <c r="B236" s="126"/>
      <c r="C236" s="111"/>
      <c r="D236" s="126"/>
      <c r="F236" s="112"/>
    </row>
    <row r="237">
      <c r="B237" s="126"/>
      <c r="C237" s="111"/>
      <c r="D237" s="126"/>
      <c r="F237" s="112"/>
    </row>
    <row r="238">
      <c r="B238" s="126"/>
      <c r="C238" s="111"/>
      <c r="D238" s="126"/>
      <c r="F238" s="112"/>
    </row>
    <row r="239">
      <c r="B239" s="126"/>
      <c r="C239" s="111"/>
      <c r="D239" s="126"/>
      <c r="F239" s="112"/>
    </row>
    <row r="240">
      <c r="B240" s="126"/>
      <c r="C240" s="111"/>
      <c r="D240" s="126"/>
      <c r="F240" s="112"/>
    </row>
    <row r="241">
      <c r="B241" s="126"/>
      <c r="C241" s="111"/>
      <c r="D241" s="126"/>
      <c r="F241" s="112"/>
    </row>
    <row r="242">
      <c r="B242" s="126"/>
      <c r="C242" s="111"/>
      <c r="D242" s="126"/>
      <c r="F242" s="112"/>
    </row>
    <row r="243">
      <c r="B243" s="126"/>
      <c r="C243" s="111"/>
      <c r="D243" s="126"/>
      <c r="F243" s="112"/>
    </row>
    <row r="244">
      <c r="B244" s="126"/>
      <c r="C244" s="111"/>
      <c r="D244" s="126"/>
      <c r="F244" s="112"/>
    </row>
    <row r="245">
      <c r="B245" s="126"/>
      <c r="C245" s="111"/>
      <c r="D245" s="126"/>
      <c r="F245" s="112"/>
    </row>
    <row r="246">
      <c r="B246" s="126"/>
      <c r="C246" s="111"/>
      <c r="D246" s="126"/>
      <c r="F246" s="112"/>
    </row>
    <row r="247">
      <c r="B247" s="126"/>
      <c r="C247" s="111"/>
      <c r="D247" s="126"/>
      <c r="F247" s="112"/>
    </row>
    <row r="248">
      <c r="B248" s="126"/>
      <c r="C248" s="111"/>
      <c r="D248" s="126"/>
      <c r="F248" s="112"/>
    </row>
    <row r="249">
      <c r="B249" s="126"/>
      <c r="C249" s="111"/>
      <c r="D249" s="126"/>
      <c r="F249" s="112"/>
    </row>
    <row r="250">
      <c r="B250" s="126"/>
      <c r="C250" s="111"/>
      <c r="D250" s="126"/>
      <c r="F250" s="112"/>
    </row>
    <row r="251">
      <c r="B251" s="126"/>
      <c r="C251" s="111"/>
      <c r="D251" s="126"/>
      <c r="F251" s="112"/>
    </row>
    <row r="252">
      <c r="B252" s="126"/>
      <c r="C252" s="111"/>
      <c r="D252" s="126"/>
      <c r="F252" s="112"/>
    </row>
    <row r="253">
      <c r="B253" s="126"/>
      <c r="C253" s="111"/>
      <c r="D253" s="126"/>
      <c r="F253" s="112"/>
    </row>
    <row r="254">
      <c r="B254" s="126"/>
      <c r="C254" s="111"/>
      <c r="D254" s="126"/>
      <c r="F254" s="112"/>
    </row>
    <row r="255">
      <c r="B255" s="126"/>
      <c r="C255" s="111"/>
      <c r="D255" s="126"/>
      <c r="F255" s="112"/>
    </row>
    <row r="256">
      <c r="B256" s="126"/>
      <c r="C256" s="111"/>
      <c r="D256" s="126"/>
      <c r="F256" s="112"/>
    </row>
    <row r="257">
      <c r="B257" s="126"/>
      <c r="C257" s="111"/>
      <c r="D257" s="126"/>
      <c r="F257" s="112"/>
    </row>
    <row r="258">
      <c r="B258" s="126"/>
      <c r="C258" s="111"/>
      <c r="D258" s="126"/>
      <c r="F258" s="112"/>
    </row>
    <row r="259">
      <c r="B259" s="126"/>
      <c r="C259" s="111"/>
      <c r="D259" s="126"/>
      <c r="F259" s="112"/>
    </row>
    <row r="260">
      <c r="B260" s="126"/>
      <c r="C260" s="111"/>
      <c r="D260" s="126"/>
      <c r="F260" s="112"/>
    </row>
    <row r="261">
      <c r="B261" s="126"/>
      <c r="C261" s="111"/>
      <c r="D261" s="126"/>
      <c r="F261" s="112"/>
    </row>
    <row r="262">
      <c r="B262" s="126"/>
      <c r="C262" s="111"/>
      <c r="D262" s="126"/>
      <c r="F262" s="112"/>
    </row>
    <row r="263">
      <c r="B263" s="126"/>
      <c r="C263" s="111"/>
      <c r="D263" s="126"/>
      <c r="F263" s="112"/>
    </row>
    <row r="264">
      <c r="B264" s="126"/>
      <c r="C264" s="111"/>
      <c r="D264" s="126"/>
      <c r="F264" s="112"/>
    </row>
    <row r="265">
      <c r="B265" s="126"/>
      <c r="C265" s="111"/>
      <c r="D265" s="126"/>
      <c r="F265" s="112"/>
    </row>
    <row r="266">
      <c r="B266" s="126"/>
      <c r="C266" s="111"/>
      <c r="D266" s="126"/>
      <c r="F266" s="112"/>
    </row>
    <row r="267">
      <c r="B267" s="126"/>
      <c r="C267" s="111"/>
      <c r="D267" s="126"/>
      <c r="F267" s="112"/>
    </row>
    <row r="268">
      <c r="B268" s="126"/>
      <c r="C268" s="111"/>
      <c r="D268" s="126"/>
      <c r="F268" s="112"/>
    </row>
    <row r="269">
      <c r="B269" s="126"/>
      <c r="C269" s="111"/>
      <c r="D269" s="126"/>
      <c r="F269" s="112"/>
    </row>
    <row r="270">
      <c r="B270" s="126"/>
      <c r="C270" s="111"/>
      <c r="D270" s="126"/>
      <c r="F270" s="112"/>
    </row>
    <row r="271">
      <c r="B271" s="126"/>
      <c r="C271" s="111"/>
      <c r="D271" s="126"/>
      <c r="F271" s="112"/>
    </row>
    <row r="272">
      <c r="B272" s="126"/>
      <c r="C272" s="111"/>
      <c r="D272" s="126"/>
      <c r="F272" s="112"/>
    </row>
    <row r="273">
      <c r="B273" s="126"/>
      <c r="C273" s="111"/>
      <c r="D273" s="126"/>
      <c r="F273" s="112"/>
    </row>
    <row r="274">
      <c r="B274" s="126"/>
      <c r="C274" s="111"/>
      <c r="D274" s="126"/>
      <c r="F274" s="112"/>
    </row>
    <row r="275">
      <c r="B275" s="126"/>
      <c r="C275" s="111"/>
      <c r="D275" s="126"/>
      <c r="F275" s="112"/>
    </row>
    <row r="276">
      <c r="B276" s="126"/>
      <c r="C276" s="111"/>
      <c r="D276" s="126"/>
      <c r="F276" s="112"/>
    </row>
    <row r="277">
      <c r="B277" s="126"/>
      <c r="C277" s="111"/>
      <c r="D277" s="126"/>
      <c r="F277" s="112"/>
    </row>
    <row r="278">
      <c r="B278" s="126"/>
      <c r="C278" s="111"/>
      <c r="D278" s="126"/>
      <c r="F278" s="112"/>
    </row>
    <row r="279">
      <c r="B279" s="126"/>
      <c r="C279" s="111"/>
      <c r="D279" s="126"/>
      <c r="F279" s="112"/>
    </row>
    <row r="280">
      <c r="B280" s="126"/>
      <c r="C280" s="111"/>
      <c r="D280" s="126"/>
      <c r="F280" s="112"/>
    </row>
    <row r="281">
      <c r="B281" s="126"/>
      <c r="C281" s="111"/>
      <c r="D281" s="126"/>
      <c r="F281" s="112"/>
    </row>
    <row r="282">
      <c r="B282" s="126"/>
      <c r="C282" s="111"/>
      <c r="D282" s="126"/>
      <c r="F282" s="112"/>
    </row>
    <row r="283">
      <c r="B283" s="126"/>
      <c r="C283" s="111"/>
      <c r="D283" s="126"/>
      <c r="F283" s="112"/>
    </row>
    <row r="284">
      <c r="B284" s="126"/>
      <c r="C284" s="111"/>
      <c r="D284" s="126"/>
      <c r="F284" s="112"/>
    </row>
    <row r="285">
      <c r="B285" s="126"/>
      <c r="C285" s="111"/>
      <c r="D285" s="126"/>
      <c r="F285" s="112"/>
    </row>
    <row r="286">
      <c r="B286" s="126"/>
      <c r="C286" s="111"/>
      <c r="D286" s="126"/>
      <c r="F286" s="112"/>
    </row>
    <row r="287">
      <c r="B287" s="126"/>
      <c r="C287" s="111"/>
      <c r="D287" s="126"/>
      <c r="F287" s="112"/>
    </row>
    <row r="288">
      <c r="B288" s="126"/>
      <c r="C288" s="111"/>
      <c r="D288" s="126"/>
      <c r="F288" s="112"/>
    </row>
    <row r="289">
      <c r="B289" s="126"/>
      <c r="C289" s="111"/>
      <c r="D289" s="126"/>
      <c r="F289" s="112"/>
    </row>
    <row r="290">
      <c r="B290" s="126"/>
      <c r="C290" s="111"/>
      <c r="D290" s="126"/>
      <c r="F290" s="112"/>
    </row>
    <row r="291">
      <c r="B291" s="126"/>
      <c r="C291" s="111"/>
      <c r="D291" s="126"/>
      <c r="F291" s="112"/>
    </row>
    <row r="292">
      <c r="B292" s="126"/>
      <c r="C292" s="111"/>
      <c r="D292" s="126"/>
      <c r="F292" s="112"/>
    </row>
    <row r="293">
      <c r="B293" s="126"/>
      <c r="C293" s="111"/>
      <c r="D293" s="126"/>
      <c r="F293" s="112"/>
    </row>
    <row r="294">
      <c r="B294" s="126"/>
      <c r="C294" s="111"/>
      <c r="D294" s="126"/>
      <c r="F294" s="112"/>
    </row>
    <row r="295">
      <c r="B295" s="126"/>
      <c r="C295" s="111"/>
      <c r="D295" s="126"/>
      <c r="F295" s="112"/>
    </row>
    <row r="296">
      <c r="B296" s="126"/>
      <c r="C296" s="111"/>
      <c r="D296" s="126"/>
      <c r="F296" s="112"/>
    </row>
    <row r="297">
      <c r="B297" s="126"/>
      <c r="C297" s="111"/>
      <c r="D297" s="126"/>
      <c r="F297" s="112"/>
    </row>
    <row r="298">
      <c r="B298" s="126"/>
      <c r="C298" s="111"/>
      <c r="D298" s="126"/>
      <c r="F298" s="112"/>
    </row>
    <row r="299">
      <c r="B299" s="126"/>
      <c r="C299" s="111"/>
      <c r="D299" s="126"/>
      <c r="F299" s="112"/>
    </row>
    <row r="300">
      <c r="B300" s="126"/>
      <c r="C300" s="111"/>
      <c r="D300" s="126"/>
      <c r="F300" s="112"/>
    </row>
    <row r="301">
      <c r="B301" s="126"/>
      <c r="C301" s="111"/>
      <c r="D301" s="126"/>
      <c r="F301" s="112"/>
    </row>
    <row r="302">
      <c r="B302" s="126"/>
      <c r="C302" s="111"/>
      <c r="D302" s="126"/>
      <c r="F302" s="112"/>
    </row>
    <row r="303">
      <c r="B303" s="126"/>
      <c r="C303" s="111"/>
      <c r="D303" s="126"/>
      <c r="F303" s="112"/>
    </row>
    <row r="304">
      <c r="B304" s="126"/>
      <c r="C304" s="111"/>
      <c r="D304" s="126"/>
      <c r="F304" s="112"/>
    </row>
    <row r="305">
      <c r="B305" s="126"/>
      <c r="C305" s="111"/>
      <c r="D305" s="126"/>
      <c r="F305" s="112"/>
    </row>
    <row r="306">
      <c r="B306" s="126"/>
      <c r="C306" s="111"/>
      <c r="D306" s="126"/>
      <c r="F306" s="112"/>
    </row>
    <row r="307">
      <c r="B307" s="126"/>
      <c r="C307" s="111"/>
      <c r="D307" s="126"/>
      <c r="F307" s="112"/>
    </row>
    <row r="308">
      <c r="B308" s="126"/>
      <c r="C308" s="111"/>
      <c r="D308" s="126"/>
      <c r="F308" s="112"/>
    </row>
    <row r="309">
      <c r="B309" s="126"/>
      <c r="C309" s="111"/>
      <c r="D309" s="126"/>
      <c r="F309" s="112"/>
    </row>
    <row r="310">
      <c r="B310" s="126"/>
      <c r="C310" s="111"/>
      <c r="D310" s="126"/>
      <c r="F310" s="112"/>
    </row>
    <row r="311">
      <c r="B311" s="126"/>
      <c r="C311" s="111"/>
      <c r="D311" s="126"/>
      <c r="F311" s="112"/>
    </row>
    <row r="312">
      <c r="B312" s="126"/>
      <c r="C312" s="111"/>
      <c r="D312" s="126"/>
      <c r="F312" s="112"/>
    </row>
    <row r="313">
      <c r="B313" s="126"/>
      <c r="C313" s="111"/>
      <c r="D313" s="126"/>
      <c r="F313" s="112"/>
    </row>
    <row r="314">
      <c r="B314" s="126"/>
      <c r="C314" s="111"/>
      <c r="D314" s="126"/>
      <c r="F314" s="112"/>
    </row>
    <row r="315">
      <c r="B315" s="126"/>
      <c r="C315" s="111"/>
      <c r="D315" s="126"/>
      <c r="F315" s="112"/>
    </row>
    <row r="316">
      <c r="B316" s="126"/>
      <c r="C316" s="111"/>
      <c r="D316" s="126"/>
      <c r="F316" s="112"/>
    </row>
    <row r="317">
      <c r="B317" s="126"/>
      <c r="C317" s="111"/>
      <c r="D317" s="126"/>
      <c r="F317" s="112"/>
    </row>
    <row r="318">
      <c r="B318" s="126"/>
      <c r="C318" s="111"/>
      <c r="D318" s="126"/>
      <c r="F318" s="112"/>
    </row>
    <row r="319">
      <c r="B319" s="126"/>
      <c r="C319" s="111"/>
      <c r="D319" s="126"/>
      <c r="F319" s="112"/>
    </row>
    <row r="320">
      <c r="B320" s="126"/>
      <c r="C320" s="111"/>
      <c r="D320" s="126"/>
      <c r="F320" s="112"/>
    </row>
    <row r="321">
      <c r="B321" s="126"/>
      <c r="C321" s="111"/>
      <c r="D321" s="126"/>
      <c r="F321" s="112"/>
    </row>
    <row r="322">
      <c r="B322" s="126"/>
      <c r="C322" s="111"/>
      <c r="D322" s="126"/>
      <c r="F322" s="112"/>
    </row>
    <row r="323">
      <c r="B323" s="126"/>
      <c r="C323" s="111"/>
      <c r="D323" s="126"/>
      <c r="F323" s="112"/>
    </row>
    <row r="324">
      <c r="B324" s="126"/>
      <c r="C324" s="111"/>
      <c r="D324" s="126"/>
      <c r="F324" s="112"/>
    </row>
    <row r="325">
      <c r="B325" s="126"/>
      <c r="C325" s="111"/>
      <c r="D325" s="126"/>
      <c r="F325" s="112"/>
    </row>
    <row r="326">
      <c r="B326" s="126"/>
      <c r="C326" s="111"/>
      <c r="D326" s="126"/>
      <c r="F326" s="112"/>
    </row>
    <row r="327">
      <c r="B327" s="126"/>
      <c r="C327" s="111"/>
      <c r="D327" s="126"/>
      <c r="F327" s="112"/>
    </row>
    <row r="328">
      <c r="B328" s="126"/>
      <c r="C328" s="111"/>
      <c r="D328" s="126"/>
      <c r="F328" s="112"/>
    </row>
    <row r="329">
      <c r="B329" s="126"/>
      <c r="C329" s="111"/>
      <c r="D329" s="126"/>
      <c r="F329" s="112"/>
    </row>
    <row r="330">
      <c r="B330" s="126"/>
      <c r="C330" s="111"/>
      <c r="D330" s="126"/>
      <c r="F330" s="112"/>
    </row>
    <row r="331">
      <c r="B331" s="126"/>
      <c r="C331" s="111"/>
      <c r="D331" s="126"/>
      <c r="F331" s="112"/>
    </row>
    <row r="332">
      <c r="B332" s="126"/>
      <c r="C332" s="111"/>
      <c r="D332" s="126"/>
      <c r="F332" s="112"/>
    </row>
    <row r="333">
      <c r="B333" s="126"/>
      <c r="C333" s="111"/>
      <c r="D333" s="126"/>
      <c r="F333" s="112"/>
    </row>
    <row r="334">
      <c r="B334" s="126"/>
      <c r="C334" s="111"/>
      <c r="D334" s="126"/>
      <c r="F334" s="112"/>
    </row>
    <row r="335">
      <c r="B335" s="126"/>
      <c r="C335" s="111"/>
      <c r="D335" s="126"/>
      <c r="F335" s="112"/>
    </row>
    <row r="336">
      <c r="B336" s="126"/>
      <c r="C336" s="111"/>
      <c r="D336" s="126"/>
      <c r="F336" s="112"/>
    </row>
    <row r="337">
      <c r="B337" s="126"/>
      <c r="C337" s="111"/>
      <c r="D337" s="126"/>
      <c r="F337" s="112"/>
    </row>
    <row r="338">
      <c r="B338" s="126"/>
      <c r="C338" s="111"/>
      <c r="D338" s="126"/>
      <c r="F338" s="112"/>
    </row>
    <row r="339">
      <c r="B339" s="126"/>
      <c r="C339" s="111"/>
      <c r="D339" s="126"/>
      <c r="F339" s="112"/>
    </row>
    <row r="340">
      <c r="B340" s="126"/>
      <c r="C340" s="111"/>
      <c r="D340" s="126"/>
      <c r="F340" s="112"/>
    </row>
    <row r="341">
      <c r="B341" s="126"/>
      <c r="C341" s="111"/>
      <c r="D341" s="126"/>
      <c r="F341" s="112"/>
    </row>
    <row r="342">
      <c r="B342" s="126"/>
      <c r="C342" s="111"/>
      <c r="D342" s="126"/>
      <c r="F342" s="112"/>
    </row>
    <row r="343">
      <c r="B343" s="126"/>
      <c r="C343" s="111"/>
      <c r="D343" s="126"/>
      <c r="F343" s="112"/>
    </row>
    <row r="344">
      <c r="B344" s="126"/>
      <c r="C344" s="111"/>
      <c r="D344" s="126"/>
      <c r="F344" s="112"/>
    </row>
    <row r="345">
      <c r="B345" s="126"/>
      <c r="C345" s="111"/>
      <c r="D345" s="126"/>
      <c r="F345" s="112"/>
    </row>
    <row r="346">
      <c r="B346" s="126"/>
      <c r="C346" s="111"/>
      <c r="D346" s="126"/>
      <c r="F346" s="112"/>
    </row>
    <row r="347">
      <c r="B347" s="126"/>
      <c r="C347" s="111"/>
      <c r="D347" s="126"/>
      <c r="F347" s="112"/>
    </row>
    <row r="348">
      <c r="B348" s="126"/>
      <c r="C348" s="111"/>
      <c r="D348" s="126"/>
      <c r="F348" s="112"/>
    </row>
    <row r="349">
      <c r="B349" s="126"/>
      <c r="C349" s="111"/>
      <c r="D349" s="126"/>
      <c r="F349" s="112"/>
    </row>
    <row r="350">
      <c r="B350" s="126"/>
      <c r="C350" s="111"/>
      <c r="D350" s="126"/>
      <c r="F350" s="112"/>
    </row>
    <row r="351">
      <c r="B351" s="126"/>
      <c r="C351" s="111"/>
      <c r="D351" s="126"/>
      <c r="F351" s="112"/>
    </row>
    <row r="352">
      <c r="B352" s="126"/>
      <c r="C352" s="111"/>
      <c r="D352" s="126"/>
      <c r="F352" s="112"/>
    </row>
    <row r="353">
      <c r="B353" s="126"/>
      <c r="C353" s="111"/>
      <c r="D353" s="126"/>
      <c r="F353" s="112"/>
    </row>
    <row r="354">
      <c r="B354" s="126"/>
      <c r="C354" s="111"/>
      <c r="D354" s="126"/>
      <c r="F354" s="112"/>
    </row>
    <row r="355">
      <c r="B355" s="126"/>
      <c r="C355" s="111"/>
      <c r="D355" s="126"/>
      <c r="F355" s="112"/>
    </row>
    <row r="356">
      <c r="B356" s="126"/>
      <c r="C356" s="111"/>
      <c r="D356" s="126"/>
      <c r="F356" s="112"/>
    </row>
    <row r="357">
      <c r="B357" s="126"/>
      <c r="C357" s="111"/>
      <c r="D357" s="126"/>
      <c r="F357" s="112"/>
    </row>
    <row r="358">
      <c r="B358" s="126"/>
      <c r="C358" s="111"/>
      <c r="D358" s="126"/>
      <c r="F358" s="112"/>
    </row>
    <row r="359">
      <c r="B359" s="126"/>
      <c r="C359" s="111"/>
      <c r="D359" s="126"/>
      <c r="F359" s="112"/>
    </row>
    <row r="360">
      <c r="B360" s="126"/>
      <c r="C360" s="111"/>
      <c r="D360" s="126"/>
      <c r="F360" s="112"/>
    </row>
    <row r="361">
      <c r="B361" s="126"/>
      <c r="C361" s="111"/>
      <c r="D361" s="126"/>
      <c r="F361" s="112"/>
    </row>
    <row r="362">
      <c r="B362" s="126"/>
      <c r="C362" s="111"/>
      <c r="D362" s="126"/>
      <c r="F362" s="112"/>
    </row>
    <row r="363">
      <c r="B363" s="126"/>
      <c r="C363" s="111"/>
      <c r="D363" s="126"/>
      <c r="F363" s="112"/>
    </row>
    <row r="364">
      <c r="B364" s="126"/>
      <c r="C364" s="111"/>
      <c r="D364" s="126"/>
      <c r="F364" s="112"/>
    </row>
    <row r="365">
      <c r="B365" s="126"/>
      <c r="C365" s="111"/>
      <c r="D365" s="126"/>
      <c r="F365" s="112"/>
    </row>
    <row r="366">
      <c r="B366" s="126"/>
      <c r="C366" s="111"/>
      <c r="D366" s="126"/>
      <c r="F366" s="112"/>
    </row>
    <row r="367">
      <c r="B367" s="126"/>
      <c r="C367" s="111"/>
      <c r="D367" s="126"/>
      <c r="F367" s="112"/>
    </row>
    <row r="368">
      <c r="B368" s="126"/>
      <c r="C368" s="111"/>
      <c r="D368" s="126"/>
      <c r="F368" s="112"/>
    </row>
    <row r="369">
      <c r="B369" s="126"/>
      <c r="C369" s="111"/>
      <c r="D369" s="126"/>
      <c r="F369" s="112"/>
    </row>
    <row r="370">
      <c r="B370" s="126"/>
      <c r="C370" s="111"/>
      <c r="D370" s="126"/>
      <c r="F370" s="112"/>
    </row>
    <row r="371">
      <c r="B371" s="126"/>
      <c r="C371" s="111"/>
      <c r="D371" s="126"/>
      <c r="F371" s="112"/>
    </row>
    <row r="372">
      <c r="B372" s="126"/>
      <c r="C372" s="111"/>
      <c r="D372" s="126"/>
      <c r="F372" s="112"/>
    </row>
    <row r="373">
      <c r="B373" s="126"/>
      <c r="C373" s="111"/>
      <c r="D373" s="126"/>
      <c r="F373" s="112"/>
    </row>
    <row r="374">
      <c r="B374" s="126"/>
      <c r="C374" s="111"/>
      <c r="D374" s="126"/>
      <c r="F374" s="112"/>
    </row>
    <row r="375">
      <c r="B375" s="126"/>
      <c r="C375" s="111"/>
      <c r="D375" s="126"/>
      <c r="F375" s="112"/>
    </row>
    <row r="376">
      <c r="B376" s="126"/>
      <c r="C376" s="111"/>
      <c r="D376" s="126"/>
      <c r="F376" s="112"/>
    </row>
    <row r="377">
      <c r="B377" s="126"/>
      <c r="C377" s="111"/>
      <c r="D377" s="126"/>
      <c r="F377" s="112"/>
    </row>
    <row r="378">
      <c r="B378" s="126"/>
      <c r="C378" s="111"/>
      <c r="D378" s="126"/>
      <c r="F378" s="112"/>
    </row>
    <row r="379">
      <c r="B379" s="126"/>
      <c r="C379" s="111"/>
      <c r="D379" s="126"/>
      <c r="F379" s="112"/>
    </row>
    <row r="380">
      <c r="B380" s="126"/>
      <c r="C380" s="111"/>
      <c r="D380" s="126"/>
      <c r="F380" s="112"/>
    </row>
    <row r="381">
      <c r="B381" s="126"/>
      <c r="C381" s="111"/>
      <c r="D381" s="126"/>
      <c r="F381" s="112"/>
    </row>
    <row r="382">
      <c r="B382" s="126"/>
      <c r="C382" s="111"/>
      <c r="D382" s="126"/>
      <c r="F382" s="112"/>
    </row>
    <row r="383">
      <c r="B383" s="126"/>
      <c r="C383" s="111"/>
      <c r="D383" s="126"/>
      <c r="F383" s="112"/>
    </row>
    <row r="384">
      <c r="B384" s="126"/>
      <c r="C384" s="111"/>
      <c r="D384" s="126"/>
      <c r="F384" s="112"/>
    </row>
    <row r="385">
      <c r="B385" s="126"/>
      <c r="C385" s="111"/>
      <c r="D385" s="126"/>
      <c r="F385" s="112"/>
    </row>
    <row r="386">
      <c r="B386" s="126"/>
      <c r="C386" s="111"/>
      <c r="D386" s="126"/>
      <c r="F386" s="112"/>
    </row>
    <row r="387">
      <c r="B387" s="126"/>
      <c r="C387" s="111"/>
      <c r="D387" s="126"/>
      <c r="F387" s="112"/>
    </row>
    <row r="388">
      <c r="B388" s="126"/>
      <c r="C388" s="111"/>
      <c r="D388" s="126"/>
      <c r="F388" s="112"/>
    </row>
    <row r="389">
      <c r="B389" s="126"/>
      <c r="C389" s="111"/>
      <c r="D389" s="126"/>
      <c r="F389" s="112"/>
    </row>
    <row r="390">
      <c r="B390" s="126"/>
      <c r="C390" s="111"/>
      <c r="D390" s="126"/>
      <c r="F390" s="112"/>
    </row>
    <row r="391">
      <c r="B391" s="126"/>
      <c r="C391" s="111"/>
      <c r="D391" s="126"/>
      <c r="F391" s="112"/>
    </row>
    <row r="392">
      <c r="B392" s="126"/>
      <c r="C392" s="111"/>
      <c r="D392" s="126"/>
      <c r="F392" s="112"/>
    </row>
    <row r="393">
      <c r="B393" s="126"/>
      <c r="C393" s="111"/>
      <c r="D393" s="126"/>
      <c r="F393" s="112"/>
    </row>
    <row r="394">
      <c r="B394" s="126"/>
      <c r="C394" s="111"/>
      <c r="D394" s="126"/>
      <c r="F394" s="112"/>
    </row>
    <row r="395">
      <c r="B395" s="126"/>
      <c r="C395" s="111"/>
      <c r="D395" s="126"/>
      <c r="F395" s="112"/>
    </row>
    <row r="396">
      <c r="B396" s="126"/>
      <c r="C396" s="111"/>
      <c r="D396" s="126"/>
      <c r="F396" s="112"/>
    </row>
    <row r="397">
      <c r="B397" s="126"/>
      <c r="C397" s="111"/>
      <c r="D397" s="126"/>
      <c r="F397" s="112"/>
    </row>
    <row r="398">
      <c r="B398" s="126"/>
      <c r="C398" s="111"/>
      <c r="D398" s="126"/>
      <c r="F398" s="112"/>
    </row>
    <row r="399">
      <c r="B399" s="126"/>
      <c r="C399" s="111"/>
      <c r="D399" s="126"/>
      <c r="F399" s="112"/>
    </row>
    <row r="400">
      <c r="B400" s="126"/>
      <c r="C400" s="111"/>
      <c r="D400" s="126"/>
      <c r="F400" s="112"/>
    </row>
    <row r="401">
      <c r="B401" s="126"/>
      <c r="C401" s="111"/>
      <c r="D401" s="126"/>
      <c r="F401" s="112"/>
    </row>
    <row r="402">
      <c r="B402" s="126"/>
      <c r="C402" s="111"/>
      <c r="D402" s="126"/>
      <c r="F402" s="112"/>
    </row>
    <row r="403">
      <c r="B403" s="126"/>
      <c r="C403" s="111"/>
      <c r="D403" s="126"/>
      <c r="F403" s="112"/>
    </row>
    <row r="404">
      <c r="B404" s="126"/>
      <c r="C404" s="111"/>
      <c r="D404" s="126"/>
      <c r="F404" s="112"/>
    </row>
    <row r="405">
      <c r="B405" s="126"/>
      <c r="C405" s="111"/>
      <c r="D405" s="126"/>
      <c r="F405" s="112"/>
    </row>
    <row r="406">
      <c r="B406" s="126"/>
      <c r="C406" s="111"/>
      <c r="D406" s="126"/>
      <c r="F406" s="112"/>
    </row>
    <row r="407">
      <c r="B407" s="126"/>
      <c r="C407" s="111"/>
      <c r="D407" s="126"/>
      <c r="F407" s="112"/>
    </row>
    <row r="408">
      <c r="B408" s="126"/>
      <c r="C408" s="111"/>
      <c r="D408" s="126"/>
      <c r="F408" s="112"/>
    </row>
    <row r="409">
      <c r="B409" s="126"/>
      <c r="C409" s="111"/>
      <c r="D409" s="126"/>
      <c r="F409" s="112"/>
    </row>
    <row r="410">
      <c r="B410" s="126"/>
      <c r="C410" s="111"/>
      <c r="D410" s="126"/>
      <c r="F410" s="112"/>
    </row>
    <row r="411">
      <c r="B411" s="126"/>
      <c r="C411" s="111"/>
      <c r="D411" s="126"/>
      <c r="F411" s="112"/>
    </row>
    <row r="412">
      <c r="B412" s="126"/>
      <c r="C412" s="111"/>
      <c r="D412" s="126"/>
      <c r="F412" s="112"/>
    </row>
    <row r="413">
      <c r="B413" s="126"/>
      <c r="C413" s="111"/>
      <c r="D413" s="126"/>
      <c r="F413" s="112"/>
    </row>
    <row r="414">
      <c r="B414" s="126"/>
      <c r="C414" s="111"/>
      <c r="D414" s="126"/>
      <c r="F414" s="112"/>
    </row>
    <row r="415">
      <c r="B415" s="126"/>
      <c r="C415" s="111"/>
      <c r="D415" s="126"/>
      <c r="F415" s="112"/>
    </row>
    <row r="416">
      <c r="B416" s="126"/>
      <c r="C416" s="111"/>
      <c r="D416" s="126"/>
      <c r="F416" s="112"/>
    </row>
    <row r="417">
      <c r="B417" s="126"/>
      <c r="C417" s="111"/>
      <c r="D417" s="126"/>
      <c r="F417" s="112"/>
    </row>
    <row r="418">
      <c r="B418" s="126"/>
      <c r="C418" s="111"/>
      <c r="D418" s="126"/>
      <c r="F418" s="112"/>
    </row>
    <row r="419">
      <c r="B419" s="126"/>
      <c r="C419" s="111"/>
      <c r="D419" s="126"/>
      <c r="F419" s="112"/>
    </row>
    <row r="420">
      <c r="B420" s="126"/>
      <c r="C420" s="111"/>
      <c r="D420" s="126"/>
      <c r="F420" s="112"/>
    </row>
    <row r="421">
      <c r="B421" s="126"/>
      <c r="C421" s="111"/>
      <c r="D421" s="126"/>
      <c r="F421" s="112"/>
    </row>
    <row r="422">
      <c r="B422" s="126"/>
      <c r="C422" s="111"/>
      <c r="D422" s="126"/>
      <c r="F422" s="112"/>
    </row>
    <row r="423">
      <c r="B423" s="126"/>
      <c r="C423" s="111"/>
      <c r="D423" s="126"/>
      <c r="F423" s="112"/>
    </row>
    <row r="424">
      <c r="B424" s="126"/>
      <c r="C424" s="111"/>
      <c r="D424" s="126"/>
      <c r="F424" s="112"/>
    </row>
    <row r="425">
      <c r="B425" s="126"/>
      <c r="C425" s="111"/>
      <c r="D425" s="126"/>
      <c r="F425" s="112"/>
    </row>
    <row r="426">
      <c r="B426" s="126"/>
      <c r="C426" s="111"/>
      <c r="D426" s="126"/>
      <c r="F426" s="112"/>
    </row>
    <row r="427">
      <c r="B427" s="126"/>
      <c r="C427" s="111"/>
      <c r="D427" s="126"/>
      <c r="F427" s="112"/>
    </row>
    <row r="428">
      <c r="B428" s="126"/>
      <c r="C428" s="111"/>
      <c r="D428" s="126"/>
      <c r="F428" s="112"/>
    </row>
    <row r="429">
      <c r="B429" s="126"/>
      <c r="C429" s="111"/>
      <c r="D429" s="126"/>
      <c r="F429" s="112"/>
    </row>
    <row r="430">
      <c r="B430" s="126"/>
      <c r="C430" s="111"/>
      <c r="D430" s="126"/>
      <c r="F430" s="112"/>
    </row>
    <row r="431">
      <c r="B431" s="126"/>
      <c r="C431" s="111"/>
      <c r="D431" s="126"/>
      <c r="F431" s="112"/>
    </row>
    <row r="432">
      <c r="B432" s="126"/>
      <c r="C432" s="111"/>
      <c r="D432" s="126"/>
      <c r="F432" s="112"/>
    </row>
    <row r="433">
      <c r="B433" s="126"/>
      <c r="C433" s="111"/>
      <c r="D433" s="126"/>
      <c r="F433" s="112"/>
    </row>
    <row r="434">
      <c r="B434" s="126"/>
      <c r="C434" s="111"/>
      <c r="D434" s="126"/>
      <c r="F434" s="112"/>
    </row>
    <row r="435">
      <c r="B435" s="126"/>
      <c r="C435" s="111"/>
      <c r="D435" s="126"/>
      <c r="F435" s="112"/>
    </row>
    <row r="436">
      <c r="B436" s="126"/>
      <c r="C436" s="111"/>
      <c r="D436" s="126"/>
      <c r="F436" s="112"/>
    </row>
    <row r="437">
      <c r="B437" s="126"/>
      <c r="C437" s="111"/>
      <c r="D437" s="126"/>
      <c r="F437" s="112"/>
    </row>
    <row r="438">
      <c r="B438" s="126"/>
      <c r="C438" s="111"/>
      <c r="D438" s="126"/>
      <c r="F438" s="112"/>
    </row>
    <row r="439">
      <c r="B439" s="126"/>
      <c r="C439" s="111"/>
      <c r="D439" s="126"/>
      <c r="F439" s="112"/>
    </row>
    <row r="440">
      <c r="B440" s="126"/>
      <c r="C440" s="111"/>
      <c r="D440" s="126"/>
      <c r="F440" s="112"/>
    </row>
    <row r="441">
      <c r="B441" s="126"/>
      <c r="C441" s="111"/>
      <c r="D441" s="126"/>
      <c r="F441" s="112"/>
    </row>
    <row r="442">
      <c r="B442" s="126"/>
      <c r="C442" s="111"/>
      <c r="D442" s="126"/>
      <c r="F442" s="112"/>
    </row>
    <row r="443">
      <c r="B443" s="126"/>
      <c r="C443" s="111"/>
      <c r="D443" s="126"/>
      <c r="F443" s="112"/>
    </row>
    <row r="444">
      <c r="B444" s="126"/>
      <c r="C444" s="111"/>
      <c r="D444" s="126"/>
      <c r="F444" s="112"/>
    </row>
    <row r="445">
      <c r="B445" s="126"/>
      <c r="C445" s="111"/>
      <c r="D445" s="126"/>
      <c r="F445" s="112"/>
    </row>
    <row r="446">
      <c r="B446" s="126"/>
      <c r="C446" s="111"/>
      <c r="D446" s="126"/>
      <c r="F446" s="112"/>
    </row>
    <row r="447">
      <c r="B447" s="126"/>
      <c r="C447" s="111"/>
      <c r="D447" s="126"/>
      <c r="F447" s="112"/>
    </row>
    <row r="448">
      <c r="B448" s="126"/>
      <c r="C448" s="111"/>
      <c r="D448" s="126"/>
      <c r="F448" s="112"/>
    </row>
    <row r="449">
      <c r="B449" s="126"/>
      <c r="C449" s="111"/>
      <c r="D449" s="126"/>
      <c r="F449" s="112"/>
    </row>
    <row r="450">
      <c r="B450" s="126"/>
      <c r="C450" s="111"/>
      <c r="D450" s="126"/>
      <c r="F450" s="112"/>
    </row>
    <row r="451">
      <c r="B451" s="126"/>
      <c r="C451" s="111"/>
      <c r="D451" s="126"/>
      <c r="F451" s="112"/>
    </row>
    <row r="452">
      <c r="B452" s="126"/>
      <c r="C452" s="111"/>
      <c r="D452" s="126"/>
      <c r="F452" s="112"/>
    </row>
    <row r="453">
      <c r="B453" s="126"/>
      <c r="C453" s="111"/>
      <c r="D453" s="126"/>
      <c r="F453" s="112"/>
    </row>
    <row r="454">
      <c r="B454" s="126"/>
      <c r="C454" s="111"/>
      <c r="D454" s="126"/>
      <c r="F454" s="112"/>
    </row>
    <row r="455">
      <c r="B455" s="126"/>
      <c r="C455" s="111"/>
      <c r="D455" s="126"/>
      <c r="F455" s="112"/>
    </row>
    <row r="456">
      <c r="B456" s="126"/>
      <c r="C456" s="111"/>
      <c r="D456" s="126"/>
      <c r="F456" s="112"/>
    </row>
    <row r="457">
      <c r="B457" s="126"/>
      <c r="C457" s="111"/>
      <c r="D457" s="126"/>
      <c r="F457" s="112"/>
    </row>
    <row r="458">
      <c r="B458" s="126"/>
      <c r="C458" s="111"/>
      <c r="D458" s="126"/>
      <c r="F458" s="112"/>
    </row>
    <row r="459">
      <c r="B459" s="126"/>
      <c r="C459" s="111"/>
      <c r="D459" s="126"/>
      <c r="F459" s="112"/>
    </row>
    <row r="460">
      <c r="B460" s="126"/>
      <c r="C460" s="111"/>
      <c r="D460" s="126"/>
      <c r="F460" s="112"/>
    </row>
    <row r="461">
      <c r="B461" s="126"/>
      <c r="C461" s="111"/>
      <c r="D461" s="126"/>
      <c r="F461" s="112"/>
    </row>
    <row r="462">
      <c r="B462" s="126"/>
      <c r="C462" s="111"/>
      <c r="D462" s="126"/>
      <c r="F462" s="112"/>
    </row>
    <row r="463">
      <c r="B463" s="126"/>
      <c r="C463" s="111"/>
      <c r="D463" s="126"/>
      <c r="F463" s="112"/>
    </row>
    <row r="464">
      <c r="B464" s="126"/>
      <c r="C464" s="111"/>
      <c r="D464" s="126"/>
      <c r="F464" s="112"/>
    </row>
    <row r="465">
      <c r="B465" s="126"/>
      <c r="C465" s="111"/>
      <c r="D465" s="126"/>
      <c r="F465" s="112"/>
    </row>
    <row r="466">
      <c r="B466" s="126"/>
      <c r="C466" s="111"/>
      <c r="D466" s="126"/>
      <c r="F466" s="112"/>
    </row>
    <row r="467">
      <c r="B467" s="126"/>
      <c r="C467" s="111"/>
      <c r="D467" s="126"/>
      <c r="F467" s="112"/>
    </row>
    <row r="468">
      <c r="B468" s="126"/>
      <c r="C468" s="111"/>
      <c r="D468" s="126"/>
      <c r="F468" s="112"/>
    </row>
    <row r="469">
      <c r="B469" s="126"/>
      <c r="C469" s="111"/>
      <c r="D469" s="126"/>
      <c r="F469" s="112"/>
    </row>
    <row r="470">
      <c r="B470" s="126"/>
      <c r="C470" s="111"/>
      <c r="D470" s="126"/>
      <c r="F470" s="112"/>
    </row>
    <row r="471">
      <c r="B471" s="126"/>
      <c r="C471" s="111"/>
      <c r="D471" s="126"/>
      <c r="F471" s="112"/>
    </row>
    <row r="472">
      <c r="B472" s="126"/>
      <c r="C472" s="111"/>
      <c r="D472" s="126"/>
      <c r="F472" s="112"/>
    </row>
    <row r="473">
      <c r="B473" s="126"/>
      <c r="C473" s="111"/>
      <c r="D473" s="126"/>
      <c r="F473" s="112"/>
    </row>
    <row r="474">
      <c r="B474" s="126"/>
      <c r="C474" s="111"/>
      <c r="D474" s="126"/>
      <c r="F474" s="112"/>
    </row>
    <row r="475">
      <c r="B475" s="126"/>
      <c r="C475" s="111"/>
      <c r="D475" s="126"/>
      <c r="F475" s="112"/>
    </row>
    <row r="476">
      <c r="B476" s="126"/>
      <c r="C476" s="111"/>
      <c r="D476" s="126"/>
      <c r="F476" s="112"/>
    </row>
    <row r="477">
      <c r="B477" s="126"/>
      <c r="C477" s="111"/>
      <c r="D477" s="126"/>
      <c r="F477" s="112"/>
    </row>
    <row r="478">
      <c r="B478" s="126"/>
      <c r="C478" s="111"/>
      <c r="D478" s="126"/>
      <c r="F478" s="112"/>
    </row>
    <row r="479">
      <c r="B479" s="126"/>
      <c r="C479" s="111"/>
      <c r="D479" s="126"/>
      <c r="F479" s="112"/>
    </row>
    <row r="480">
      <c r="B480" s="126"/>
      <c r="C480" s="111"/>
      <c r="D480" s="126"/>
      <c r="F480" s="112"/>
    </row>
    <row r="481">
      <c r="B481" s="126"/>
      <c r="C481" s="111"/>
      <c r="D481" s="126"/>
      <c r="F481" s="112"/>
    </row>
    <row r="482">
      <c r="B482" s="126"/>
      <c r="C482" s="111"/>
      <c r="D482" s="126"/>
      <c r="F482" s="112"/>
    </row>
    <row r="483">
      <c r="B483" s="126"/>
      <c r="C483" s="111"/>
      <c r="D483" s="126"/>
      <c r="F483" s="112"/>
    </row>
    <row r="484">
      <c r="B484" s="126"/>
      <c r="C484" s="111"/>
      <c r="D484" s="126"/>
      <c r="F484" s="112"/>
    </row>
    <row r="485">
      <c r="B485" s="126"/>
      <c r="C485" s="111"/>
      <c r="D485" s="126"/>
      <c r="F485" s="112"/>
    </row>
    <row r="486">
      <c r="B486" s="126"/>
      <c r="C486" s="111"/>
      <c r="D486" s="126"/>
      <c r="F486" s="112"/>
    </row>
    <row r="487">
      <c r="B487" s="126"/>
      <c r="C487" s="111"/>
      <c r="D487" s="126"/>
      <c r="F487" s="112"/>
    </row>
    <row r="488">
      <c r="B488" s="126"/>
      <c r="C488" s="111"/>
      <c r="D488" s="126"/>
      <c r="F488" s="112"/>
    </row>
    <row r="489">
      <c r="B489" s="126"/>
      <c r="C489" s="111"/>
      <c r="D489" s="126"/>
      <c r="F489" s="112"/>
    </row>
    <row r="490">
      <c r="B490" s="126"/>
      <c r="C490" s="111"/>
      <c r="D490" s="126"/>
      <c r="F490" s="112"/>
    </row>
    <row r="491">
      <c r="B491" s="126"/>
      <c r="C491" s="111"/>
      <c r="D491" s="126"/>
      <c r="F491" s="112"/>
    </row>
    <row r="492">
      <c r="B492" s="126"/>
      <c r="C492" s="111"/>
      <c r="D492" s="126"/>
      <c r="F492" s="112"/>
    </row>
    <row r="493">
      <c r="B493" s="126"/>
      <c r="C493" s="111"/>
      <c r="D493" s="126"/>
      <c r="F493" s="112"/>
    </row>
    <row r="494">
      <c r="B494" s="126"/>
      <c r="C494" s="111"/>
      <c r="D494" s="126"/>
      <c r="F494" s="112"/>
    </row>
    <row r="495">
      <c r="B495" s="126"/>
      <c r="C495" s="111"/>
      <c r="D495" s="126"/>
      <c r="F495" s="112"/>
    </row>
    <row r="496">
      <c r="B496" s="126"/>
      <c r="C496" s="111"/>
      <c r="D496" s="126"/>
      <c r="F496" s="112"/>
    </row>
    <row r="497">
      <c r="B497" s="126"/>
      <c r="C497" s="111"/>
      <c r="D497" s="126"/>
      <c r="F497" s="112"/>
    </row>
    <row r="498">
      <c r="B498" s="126"/>
      <c r="C498" s="111"/>
      <c r="D498" s="126"/>
      <c r="F498" s="112"/>
    </row>
    <row r="499">
      <c r="B499" s="126"/>
      <c r="C499" s="111"/>
      <c r="D499" s="126"/>
      <c r="F499" s="112"/>
    </row>
    <row r="500">
      <c r="B500" s="126"/>
      <c r="C500" s="111"/>
      <c r="D500" s="126"/>
      <c r="F500" s="112"/>
    </row>
    <row r="501">
      <c r="B501" s="126"/>
      <c r="C501" s="111"/>
      <c r="D501" s="126"/>
      <c r="F501" s="112"/>
    </row>
    <row r="502">
      <c r="B502" s="126"/>
      <c r="C502" s="111"/>
      <c r="D502" s="126"/>
      <c r="F502" s="112"/>
    </row>
    <row r="503">
      <c r="B503" s="126"/>
      <c r="C503" s="111"/>
      <c r="D503" s="126"/>
      <c r="F503" s="112"/>
    </row>
    <row r="504">
      <c r="B504" s="126"/>
      <c r="C504" s="111"/>
      <c r="D504" s="126"/>
      <c r="F504" s="112"/>
    </row>
    <row r="505">
      <c r="B505" s="126"/>
      <c r="C505" s="111"/>
      <c r="D505" s="126"/>
      <c r="F505" s="112"/>
    </row>
    <row r="506">
      <c r="B506" s="126"/>
      <c r="C506" s="111"/>
      <c r="D506" s="126"/>
      <c r="F506" s="112"/>
    </row>
    <row r="507">
      <c r="B507" s="126"/>
      <c r="C507" s="111"/>
      <c r="D507" s="126"/>
      <c r="F507" s="112"/>
    </row>
    <row r="508">
      <c r="B508" s="126"/>
      <c r="C508" s="111"/>
      <c r="D508" s="126"/>
      <c r="F508" s="112"/>
    </row>
    <row r="509">
      <c r="B509" s="126"/>
      <c r="C509" s="111"/>
      <c r="D509" s="126"/>
      <c r="F509" s="112"/>
    </row>
    <row r="510">
      <c r="B510" s="126"/>
      <c r="C510" s="111"/>
      <c r="D510" s="126"/>
      <c r="F510" s="112"/>
    </row>
    <row r="511">
      <c r="B511" s="126"/>
      <c r="C511" s="111"/>
      <c r="D511" s="126"/>
      <c r="F511" s="112"/>
    </row>
    <row r="512">
      <c r="B512" s="126"/>
      <c r="C512" s="111"/>
      <c r="D512" s="126"/>
      <c r="F512" s="112"/>
    </row>
    <row r="513">
      <c r="B513" s="126"/>
      <c r="C513" s="111"/>
      <c r="D513" s="126"/>
      <c r="F513" s="112"/>
    </row>
    <row r="514">
      <c r="B514" s="126"/>
      <c r="C514" s="111"/>
      <c r="D514" s="126"/>
      <c r="F514" s="112"/>
    </row>
    <row r="515">
      <c r="B515" s="126"/>
      <c r="C515" s="111"/>
      <c r="D515" s="126"/>
      <c r="F515" s="112"/>
    </row>
    <row r="516">
      <c r="B516" s="126"/>
      <c r="C516" s="111"/>
      <c r="D516" s="126"/>
      <c r="F516" s="112"/>
    </row>
    <row r="517">
      <c r="B517" s="126"/>
      <c r="C517" s="111"/>
      <c r="D517" s="126"/>
      <c r="F517" s="112"/>
    </row>
    <row r="518">
      <c r="B518" s="126"/>
      <c r="C518" s="111"/>
      <c r="D518" s="126"/>
      <c r="F518" s="112"/>
    </row>
    <row r="519">
      <c r="B519" s="126"/>
      <c r="C519" s="111"/>
      <c r="D519" s="126"/>
      <c r="F519" s="112"/>
    </row>
    <row r="520">
      <c r="B520" s="126"/>
      <c r="C520" s="111"/>
      <c r="D520" s="126"/>
      <c r="F520" s="112"/>
    </row>
    <row r="521">
      <c r="B521" s="126"/>
      <c r="C521" s="111"/>
      <c r="D521" s="126"/>
      <c r="F521" s="112"/>
    </row>
    <row r="522">
      <c r="B522" s="126"/>
      <c r="C522" s="111"/>
      <c r="D522" s="126"/>
      <c r="F522" s="112"/>
    </row>
    <row r="523">
      <c r="B523" s="126"/>
      <c r="C523" s="111"/>
      <c r="D523" s="126"/>
      <c r="F523" s="112"/>
    </row>
    <row r="524">
      <c r="B524" s="126"/>
      <c r="C524" s="111"/>
      <c r="D524" s="126"/>
      <c r="F524" s="112"/>
    </row>
    <row r="525">
      <c r="B525" s="126"/>
      <c r="C525" s="111"/>
      <c r="D525" s="126"/>
      <c r="F525" s="112"/>
    </row>
    <row r="526">
      <c r="B526" s="126"/>
      <c r="C526" s="111"/>
      <c r="D526" s="126"/>
      <c r="F526" s="112"/>
    </row>
    <row r="527">
      <c r="B527" s="126"/>
      <c r="C527" s="111"/>
      <c r="D527" s="126"/>
      <c r="F527" s="112"/>
    </row>
    <row r="528">
      <c r="B528" s="126"/>
      <c r="C528" s="111"/>
      <c r="D528" s="126"/>
      <c r="F528" s="112"/>
    </row>
    <row r="529">
      <c r="B529" s="126"/>
      <c r="C529" s="111"/>
      <c r="D529" s="126"/>
      <c r="F529" s="112"/>
    </row>
    <row r="530">
      <c r="B530" s="126"/>
      <c r="C530" s="111"/>
      <c r="D530" s="126"/>
      <c r="F530" s="112"/>
    </row>
    <row r="531">
      <c r="B531" s="126"/>
      <c r="C531" s="111"/>
      <c r="D531" s="126"/>
      <c r="F531" s="112"/>
    </row>
    <row r="532">
      <c r="B532" s="126"/>
      <c r="C532" s="111"/>
      <c r="D532" s="126"/>
      <c r="F532" s="112"/>
    </row>
    <row r="533">
      <c r="B533" s="126"/>
      <c r="C533" s="111"/>
      <c r="D533" s="126"/>
      <c r="F533" s="112"/>
    </row>
    <row r="534">
      <c r="B534" s="126"/>
      <c r="C534" s="111"/>
      <c r="D534" s="126"/>
      <c r="F534" s="112"/>
    </row>
    <row r="535">
      <c r="B535" s="126"/>
      <c r="C535" s="111"/>
      <c r="D535" s="126"/>
      <c r="F535" s="112"/>
    </row>
    <row r="536">
      <c r="B536" s="126"/>
      <c r="C536" s="111"/>
      <c r="D536" s="126"/>
      <c r="F536" s="112"/>
    </row>
    <row r="537">
      <c r="B537" s="126"/>
      <c r="C537" s="111"/>
      <c r="D537" s="126"/>
      <c r="F537" s="112"/>
    </row>
    <row r="538">
      <c r="B538" s="126"/>
      <c r="C538" s="111"/>
      <c r="D538" s="126"/>
      <c r="F538" s="112"/>
    </row>
    <row r="539">
      <c r="B539" s="126"/>
      <c r="C539" s="111"/>
      <c r="D539" s="126"/>
      <c r="F539" s="112"/>
    </row>
    <row r="540">
      <c r="B540" s="126"/>
      <c r="C540" s="111"/>
      <c r="D540" s="126"/>
      <c r="F540" s="112"/>
    </row>
    <row r="541">
      <c r="B541" s="126"/>
      <c r="C541" s="111"/>
      <c r="D541" s="126"/>
      <c r="F541" s="112"/>
    </row>
    <row r="542">
      <c r="B542" s="126"/>
      <c r="C542" s="111"/>
      <c r="D542" s="126"/>
      <c r="F542" s="112"/>
    </row>
    <row r="543">
      <c r="B543" s="126"/>
      <c r="C543" s="111"/>
      <c r="D543" s="126"/>
      <c r="F543" s="112"/>
    </row>
    <row r="544">
      <c r="B544" s="126"/>
      <c r="C544" s="111"/>
      <c r="D544" s="126"/>
      <c r="F544" s="112"/>
    </row>
    <row r="545">
      <c r="B545" s="126"/>
      <c r="C545" s="111"/>
      <c r="D545" s="126"/>
      <c r="F545" s="112"/>
    </row>
    <row r="546">
      <c r="B546" s="126"/>
      <c r="C546" s="111"/>
      <c r="D546" s="126"/>
      <c r="F546" s="112"/>
    </row>
    <row r="547">
      <c r="B547" s="126"/>
      <c r="C547" s="111"/>
      <c r="D547" s="126"/>
      <c r="F547" s="112"/>
    </row>
    <row r="548">
      <c r="B548" s="126"/>
      <c r="C548" s="111"/>
      <c r="D548" s="126"/>
      <c r="F548" s="112"/>
    </row>
    <row r="549">
      <c r="B549" s="126"/>
      <c r="C549" s="111"/>
      <c r="D549" s="126"/>
      <c r="F549" s="112"/>
    </row>
    <row r="550">
      <c r="B550" s="126"/>
      <c r="C550" s="111"/>
      <c r="D550" s="126"/>
      <c r="F550" s="112"/>
    </row>
    <row r="551">
      <c r="B551" s="126"/>
      <c r="C551" s="111"/>
      <c r="D551" s="126"/>
      <c r="F551" s="112"/>
    </row>
    <row r="552">
      <c r="B552" s="126"/>
      <c r="C552" s="111"/>
      <c r="D552" s="126"/>
      <c r="F552" s="112"/>
    </row>
    <row r="553">
      <c r="B553" s="126"/>
      <c r="C553" s="111"/>
      <c r="D553" s="126"/>
      <c r="F553" s="112"/>
    </row>
    <row r="554">
      <c r="B554" s="126"/>
      <c r="C554" s="111"/>
      <c r="D554" s="126"/>
      <c r="F554" s="112"/>
    </row>
    <row r="555">
      <c r="B555" s="126"/>
      <c r="C555" s="111"/>
      <c r="D555" s="126"/>
      <c r="F555" s="112"/>
    </row>
    <row r="556">
      <c r="B556" s="126"/>
      <c r="C556" s="111"/>
      <c r="D556" s="126"/>
      <c r="F556" s="112"/>
    </row>
    <row r="557">
      <c r="B557" s="126"/>
      <c r="C557" s="111"/>
      <c r="D557" s="126"/>
      <c r="F557" s="112"/>
    </row>
    <row r="558">
      <c r="B558" s="126"/>
      <c r="C558" s="111"/>
      <c r="D558" s="126"/>
      <c r="F558" s="112"/>
    </row>
    <row r="559">
      <c r="B559" s="126"/>
      <c r="C559" s="111"/>
      <c r="D559" s="126"/>
      <c r="F559" s="112"/>
    </row>
    <row r="560">
      <c r="B560" s="126"/>
      <c r="C560" s="111"/>
      <c r="D560" s="126"/>
      <c r="F560" s="112"/>
    </row>
    <row r="561">
      <c r="B561" s="126"/>
      <c r="C561" s="111"/>
      <c r="D561" s="126"/>
      <c r="F561" s="112"/>
    </row>
    <row r="562">
      <c r="B562" s="126"/>
      <c r="C562" s="111"/>
      <c r="D562" s="126"/>
      <c r="F562" s="112"/>
    </row>
    <row r="563">
      <c r="B563" s="126"/>
      <c r="C563" s="111"/>
      <c r="D563" s="126"/>
      <c r="F563" s="112"/>
    </row>
    <row r="564">
      <c r="B564" s="126"/>
      <c r="C564" s="111"/>
      <c r="D564" s="126"/>
      <c r="F564" s="112"/>
    </row>
    <row r="565">
      <c r="B565" s="126"/>
      <c r="C565" s="111"/>
      <c r="D565" s="126"/>
      <c r="F565" s="112"/>
    </row>
    <row r="566">
      <c r="B566" s="126"/>
      <c r="C566" s="111"/>
      <c r="D566" s="126"/>
      <c r="F566" s="112"/>
    </row>
    <row r="567">
      <c r="B567" s="126"/>
      <c r="C567" s="111"/>
      <c r="D567" s="126"/>
      <c r="F567" s="112"/>
    </row>
    <row r="568">
      <c r="B568" s="126"/>
      <c r="C568" s="111"/>
      <c r="D568" s="126"/>
      <c r="F568" s="112"/>
    </row>
    <row r="569">
      <c r="B569" s="126"/>
      <c r="C569" s="111"/>
      <c r="D569" s="126"/>
      <c r="F569" s="112"/>
    </row>
    <row r="570">
      <c r="B570" s="126"/>
      <c r="C570" s="111"/>
      <c r="D570" s="126"/>
      <c r="F570" s="112"/>
    </row>
    <row r="571">
      <c r="B571" s="126"/>
      <c r="C571" s="111"/>
      <c r="D571" s="126"/>
      <c r="F571" s="112"/>
    </row>
    <row r="572">
      <c r="B572" s="126"/>
      <c r="C572" s="111"/>
      <c r="D572" s="126"/>
      <c r="F572" s="112"/>
    </row>
    <row r="573">
      <c r="B573" s="126"/>
      <c r="C573" s="111"/>
      <c r="D573" s="126"/>
      <c r="F573" s="112"/>
    </row>
    <row r="574">
      <c r="B574" s="126"/>
      <c r="C574" s="111"/>
      <c r="D574" s="126"/>
      <c r="F574" s="112"/>
    </row>
    <row r="575">
      <c r="B575" s="126"/>
      <c r="C575" s="111"/>
      <c r="D575" s="126"/>
      <c r="F575" s="112"/>
    </row>
    <row r="576">
      <c r="B576" s="126"/>
      <c r="C576" s="111"/>
      <c r="D576" s="126"/>
      <c r="F576" s="112"/>
    </row>
    <row r="577">
      <c r="B577" s="126"/>
      <c r="C577" s="111"/>
      <c r="D577" s="126"/>
      <c r="F577" s="112"/>
    </row>
    <row r="578">
      <c r="B578" s="126"/>
      <c r="C578" s="111"/>
      <c r="D578" s="126"/>
      <c r="F578" s="112"/>
    </row>
    <row r="579">
      <c r="B579" s="126"/>
      <c r="C579" s="111"/>
      <c r="D579" s="126"/>
      <c r="F579" s="112"/>
    </row>
    <row r="580">
      <c r="B580" s="126"/>
      <c r="C580" s="111"/>
      <c r="D580" s="126"/>
      <c r="F580" s="112"/>
    </row>
    <row r="581">
      <c r="B581" s="126"/>
      <c r="C581" s="111"/>
      <c r="D581" s="126"/>
      <c r="F581" s="112"/>
    </row>
    <row r="582">
      <c r="B582" s="126"/>
      <c r="C582" s="111"/>
      <c r="D582" s="126"/>
      <c r="F582" s="112"/>
    </row>
    <row r="583">
      <c r="B583" s="126"/>
      <c r="C583" s="111"/>
      <c r="D583" s="126"/>
      <c r="F583" s="112"/>
    </row>
    <row r="584">
      <c r="B584" s="126"/>
      <c r="C584" s="111"/>
      <c r="D584" s="126"/>
      <c r="F584" s="112"/>
    </row>
    <row r="585">
      <c r="B585" s="126"/>
      <c r="C585" s="111"/>
      <c r="D585" s="126"/>
      <c r="F585" s="112"/>
    </row>
    <row r="586">
      <c r="B586" s="126"/>
      <c r="C586" s="111"/>
      <c r="D586" s="126"/>
      <c r="F586" s="112"/>
    </row>
    <row r="587">
      <c r="B587" s="126"/>
      <c r="C587" s="111"/>
      <c r="D587" s="126"/>
      <c r="F587" s="112"/>
    </row>
    <row r="588">
      <c r="B588" s="126"/>
      <c r="C588" s="111"/>
      <c r="D588" s="126"/>
      <c r="F588" s="112"/>
    </row>
    <row r="589">
      <c r="B589" s="126"/>
      <c r="C589" s="111"/>
      <c r="D589" s="126"/>
      <c r="F589" s="112"/>
    </row>
    <row r="590">
      <c r="B590" s="126"/>
      <c r="C590" s="111"/>
      <c r="D590" s="126"/>
      <c r="F590" s="112"/>
    </row>
    <row r="591">
      <c r="B591" s="126"/>
      <c r="C591" s="111"/>
      <c r="D591" s="126"/>
      <c r="F591" s="112"/>
    </row>
    <row r="592">
      <c r="B592" s="126"/>
      <c r="C592" s="111"/>
      <c r="D592" s="126"/>
      <c r="F592" s="112"/>
    </row>
    <row r="593">
      <c r="B593" s="126"/>
      <c r="C593" s="111"/>
      <c r="D593" s="126"/>
      <c r="F593" s="112"/>
    </row>
    <row r="594">
      <c r="B594" s="126"/>
      <c r="C594" s="111"/>
      <c r="D594" s="126"/>
      <c r="F594" s="112"/>
    </row>
    <row r="595">
      <c r="B595" s="126"/>
      <c r="C595" s="111"/>
      <c r="D595" s="126"/>
      <c r="F595" s="112"/>
    </row>
    <row r="596">
      <c r="B596" s="126"/>
      <c r="C596" s="111"/>
      <c r="D596" s="126"/>
      <c r="F596" s="112"/>
    </row>
    <row r="597">
      <c r="B597" s="126"/>
      <c r="C597" s="111"/>
      <c r="D597" s="126"/>
      <c r="F597" s="112"/>
    </row>
    <row r="598">
      <c r="B598" s="126"/>
      <c r="C598" s="111"/>
      <c r="D598" s="126"/>
      <c r="F598" s="112"/>
    </row>
    <row r="599">
      <c r="B599" s="126"/>
      <c r="C599" s="111"/>
      <c r="D599" s="126"/>
      <c r="F599" s="112"/>
    </row>
    <row r="600">
      <c r="B600" s="126"/>
      <c r="C600" s="111"/>
      <c r="D600" s="126"/>
      <c r="F600" s="112"/>
    </row>
    <row r="601">
      <c r="B601" s="126"/>
      <c r="C601" s="111"/>
      <c r="D601" s="126"/>
      <c r="F601" s="112"/>
    </row>
    <row r="602">
      <c r="B602" s="126"/>
      <c r="C602" s="111"/>
      <c r="D602" s="126"/>
      <c r="F602" s="112"/>
    </row>
    <row r="603">
      <c r="B603" s="126"/>
      <c r="C603" s="111"/>
      <c r="D603" s="126"/>
      <c r="F603" s="112"/>
    </row>
    <row r="604">
      <c r="B604" s="126"/>
      <c r="C604" s="111"/>
      <c r="D604" s="126"/>
      <c r="F604" s="112"/>
    </row>
    <row r="605">
      <c r="B605" s="126"/>
      <c r="C605" s="111"/>
      <c r="D605" s="126"/>
      <c r="F605" s="112"/>
    </row>
    <row r="606">
      <c r="B606" s="126"/>
      <c r="C606" s="111"/>
      <c r="D606" s="126"/>
      <c r="F606" s="112"/>
    </row>
    <row r="607">
      <c r="B607" s="126"/>
      <c r="C607" s="111"/>
      <c r="D607" s="126"/>
      <c r="F607" s="112"/>
    </row>
    <row r="608">
      <c r="B608" s="126"/>
      <c r="C608" s="111"/>
      <c r="D608" s="126"/>
      <c r="F608" s="112"/>
    </row>
    <row r="609">
      <c r="B609" s="126"/>
      <c r="C609" s="111"/>
      <c r="D609" s="126"/>
      <c r="F609" s="112"/>
    </row>
    <row r="610">
      <c r="B610" s="126"/>
      <c r="C610" s="111"/>
      <c r="D610" s="126"/>
      <c r="F610" s="112"/>
    </row>
    <row r="611">
      <c r="B611" s="126"/>
      <c r="C611" s="111"/>
      <c r="D611" s="126"/>
      <c r="F611" s="112"/>
    </row>
    <row r="612">
      <c r="B612" s="126"/>
      <c r="C612" s="111"/>
      <c r="D612" s="126"/>
      <c r="F612" s="112"/>
    </row>
    <row r="613">
      <c r="B613" s="126"/>
      <c r="C613" s="111"/>
      <c r="D613" s="126"/>
      <c r="F613" s="112"/>
    </row>
    <row r="614">
      <c r="B614" s="126"/>
      <c r="C614" s="111"/>
      <c r="D614" s="126"/>
      <c r="F614" s="112"/>
    </row>
    <row r="615">
      <c r="B615" s="126"/>
      <c r="C615" s="111"/>
      <c r="D615" s="126"/>
      <c r="F615" s="112"/>
    </row>
    <row r="616">
      <c r="B616" s="126"/>
      <c r="C616" s="111"/>
      <c r="D616" s="126"/>
      <c r="F616" s="112"/>
    </row>
    <row r="617">
      <c r="B617" s="126"/>
      <c r="C617" s="111"/>
      <c r="D617" s="126"/>
      <c r="F617" s="112"/>
    </row>
    <row r="618">
      <c r="B618" s="126"/>
      <c r="C618" s="111"/>
      <c r="D618" s="126"/>
      <c r="F618" s="112"/>
    </row>
    <row r="619">
      <c r="B619" s="126"/>
      <c r="C619" s="111"/>
      <c r="D619" s="126"/>
      <c r="F619" s="112"/>
    </row>
    <row r="620">
      <c r="B620" s="126"/>
      <c r="C620" s="111"/>
      <c r="D620" s="126"/>
      <c r="F620" s="112"/>
    </row>
    <row r="621">
      <c r="B621" s="126"/>
      <c r="C621" s="111"/>
      <c r="D621" s="126"/>
      <c r="F621" s="112"/>
    </row>
    <row r="622">
      <c r="B622" s="126"/>
      <c r="C622" s="111"/>
      <c r="D622" s="126"/>
      <c r="F622" s="112"/>
    </row>
    <row r="623">
      <c r="B623" s="126"/>
      <c r="C623" s="111"/>
      <c r="D623" s="126"/>
      <c r="F623" s="112"/>
    </row>
    <row r="624">
      <c r="B624" s="126"/>
      <c r="C624" s="111"/>
      <c r="D624" s="126"/>
      <c r="F624" s="112"/>
    </row>
    <row r="625">
      <c r="B625" s="126"/>
      <c r="C625" s="111"/>
      <c r="D625" s="126"/>
      <c r="F625" s="112"/>
    </row>
    <row r="626">
      <c r="B626" s="126"/>
      <c r="C626" s="111"/>
      <c r="D626" s="126"/>
      <c r="F626" s="112"/>
    </row>
    <row r="627">
      <c r="B627" s="126"/>
      <c r="C627" s="111"/>
      <c r="D627" s="126"/>
      <c r="F627" s="112"/>
    </row>
    <row r="628">
      <c r="B628" s="126"/>
      <c r="C628" s="111"/>
      <c r="D628" s="126"/>
      <c r="F628" s="112"/>
    </row>
    <row r="629">
      <c r="B629" s="126"/>
      <c r="C629" s="111"/>
      <c r="D629" s="126"/>
      <c r="F629" s="112"/>
    </row>
    <row r="630">
      <c r="B630" s="126"/>
      <c r="C630" s="111"/>
      <c r="D630" s="126"/>
      <c r="F630" s="112"/>
    </row>
    <row r="631">
      <c r="B631" s="126"/>
      <c r="C631" s="111"/>
      <c r="D631" s="126"/>
      <c r="F631" s="112"/>
    </row>
    <row r="632">
      <c r="B632" s="126"/>
      <c r="C632" s="111"/>
      <c r="D632" s="126"/>
      <c r="F632" s="112"/>
    </row>
    <row r="633">
      <c r="B633" s="126"/>
      <c r="C633" s="111"/>
      <c r="D633" s="126"/>
      <c r="F633" s="112"/>
    </row>
    <row r="634">
      <c r="B634" s="126"/>
      <c r="C634" s="111"/>
      <c r="D634" s="126"/>
      <c r="F634" s="112"/>
    </row>
    <row r="635">
      <c r="B635" s="126"/>
      <c r="C635" s="111"/>
      <c r="D635" s="126"/>
      <c r="F635" s="112"/>
    </row>
    <row r="636">
      <c r="B636" s="126"/>
      <c r="C636" s="111"/>
      <c r="D636" s="126"/>
      <c r="F636" s="112"/>
    </row>
    <row r="637">
      <c r="B637" s="126"/>
      <c r="C637" s="111"/>
      <c r="D637" s="126"/>
      <c r="F637" s="112"/>
    </row>
    <row r="638">
      <c r="B638" s="126"/>
      <c r="C638" s="111"/>
      <c r="D638" s="126"/>
      <c r="F638" s="112"/>
    </row>
    <row r="639">
      <c r="B639" s="126"/>
      <c r="C639" s="111"/>
      <c r="D639" s="126"/>
      <c r="F639" s="112"/>
    </row>
    <row r="640">
      <c r="B640" s="126"/>
      <c r="C640" s="111"/>
      <c r="D640" s="126"/>
      <c r="F640" s="112"/>
    </row>
    <row r="641">
      <c r="B641" s="126"/>
      <c r="C641" s="111"/>
      <c r="D641" s="126"/>
      <c r="F641" s="112"/>
    </row>
    <row r="642">
      <c r="B642" s="126"/>
      <c r="C642" s="111"/>
      <c r="D642" s="126"/>
      <c r="F642" s="112"/>
    </row>
    <row r="643">
      <c r="B643" s="126"/>
      <c r="C643" s="111"/>
      <c r="D643" s="126"/>
      <c r="F643" s="112"/>
    </row>
    <row r="644">
      <c r="B644" s="126"/>
      <c r="C644" s="111"/>
      <c r="D644" s="126"/>
      <c r="F644" s="112"/>
    </row>
    <row r="645">
      <c r="B645" s="126"/>
      <c r="C645" s="111"/>
      <c r="D645" s="126"/>
      <c r="F645" s="112"/>
    </row>
    <row r="646">
      <c r="B646" s="126"/>
      <c r="C646" s="111"/>
      <c r="D646" s="126"/>
      <c r="F646" s="112"/>
    </row>
    <row r="647">
      <c r="B647" s="126"/>
      <c r="C647" s="111"/>
      <c r="D647" s="126"/>
      <c r="F647" s="112"/>
    </row>
    <row r="648">
      <c r="B648" s="126"/>
      <c r="C648" s="111"/>
      <c r="D648" s="126"/>
      <c r="F648" s="112"/>
    </row>
    <row r="649">
      <c r="B649" s="126"/>
      <c r="C649" s="111"/>
      <c r="D649" s="126"/>
      <c r="F649" s="112"/>
    </row>
    <row r="650">
      <c r="B650" s="126"/>
      <c r="C650" s="111"/>
      <c r="D650" s="126"/>
      <c r="F650" s="112"/>
    </row>
    <row r="651">
      <c r="B651" s="126"/>
      <c r="C651" s="111"/>
      <c r="D651" s="126"/>
      <c r="F651" s="112"/>
    </row>
    <row r="652">
      <c r="B652" s="126"/>
      <c r="C652" s="111"/>
      <c r="D652" s="126"/>
      <c r="F652" s="112"/>
    </row>
    <row r="653">
      <c r="B653" s="126"/>
      <c r="C653" s="111"/>
      <c r="D653" s="126"/>
      <c r="F653" s="112"/>
    </row>
    <row r="654">
      <c r="B654" s="126"/>
      <c r="C654" s="111"/>
      <c r="D654" s="126"/>
      <c r="F654" s="112"/>
    </row>
    <row r="655">
      <c r="B655" s="126"/>
      <c r="C655" s="111"/>
      <c r="D655" s="126"/>
      <c r="F655" s="112"/>
    </row>
    <row r="656">
      <c r="B656" s="126"/>
      <c r="C656" s="111"/>
      <c r="D656" s="126"/>
      <c r="F656" s="112"/>
    </row>
    <row r="657">
      <c r="B657" s="126"/>
      <c r="C657" s="111"/>
      <c r="D657" s="126"/>
      <c r="F657" s="112"/>
    </row>
    <row r="658">
      <c r="B658" s="126"/>
      <c r="C658" s="111"/>
      <c r="D658" s="126"/>
      <c r="F658" s="112"/>
    </row>
    <row r="659">
      <c r="B659" s="126"/>
      <c r="C659" s="111"/>
      <c r="D659" s="126"/>
      <c r="F659" s="112"/>
    </row>
    <row r="660">
      <c r="B660" s="126"/>
      <c r="C660" s="111"/>
      <c r="D660" s="126"/>
      <c r="F660" s="112"/>
    </row>
    <row r="661">
      <c r="B661" s="126"/>
      <c r="C661" s="111"/>
      <c r="D661" s="126"/>
      <c r="F661" s="112"/>
    </row>
    <row r="662">
      <c r="B662" s="126"/>
      <c r="C662" s="111"/>
      <c r="D662" s="126"/>
      <c r="F662" s="112"/>
    </row>
    <row r="663">
      <c r="B663" s="126"/>
      <c r="C663" s="111"/>
      <c r="D663" s="126"/>
      <c r="F663" s="112"/>
    </row>
    <row r="664">
      <c r="B664" s="126"/>
      <c r="C664" s="111"/>
      <c r="D664" s="126"/>
      <c r="F664" s="112"/>
    </row>
    <row r="665">
      <c r="B665" s="126"/>
      <c r="C665" s="111"/>
      <c r="D665" s="126"/>
      <c r="F665" s="112"/>
    </row>
    <row r="666">
      <c r="B666" s="126"/>
      <c r="C666" s="111"/>
      <c r="D666" s="126"/>
      <c r="F666" s="112"/>
    </row>
    <row r="667">
      <c r="B667" s="126"/>
      <c r="C667" s="111"/>
      <c r="D667" s="126"/>
      <c r="F667" s="112"/>
    </row>
    <row r="668">
      <c r="B668" s="126"/>
      <c r="C668" s="111"/>
      <c r="D668" s="126"/>
      <c r="F668" s="112"/>
    </row>
    <row r="669">
      <c r="B669" s="126"/>
      <c r="C669" s="111"/>
      <c r="D669" s="126"/>
      <c r="F669" s="112"/>
    </row>
    <row r="670">
      <c r="B670" s="126"/>
      <c r="C670" s="111"/>
      <c r="D670" s="126"/>
      <c r="F670" s="112"/>
    </row>
    <row r="671">
      <c r="B671" s="126"/>
      <c r="C671" s="111"/>
      <c r="D671" s="126"/>
      <c r="F671" s="112"/>
    </row>
    <row r="672">
      <c r="B672" s="126"/>
      <c r="C672" s="111"/>
      <c r="D672" s="126"/>
      <c r="F672" s="112"/>
    </row>
    <row r="673">
      <c r="B673" s="126"/>
      <c r="C673" s="111"/>
      <c r="D673" s="126"/>
      <c r="F673" s="112"/>
    </row>
    <row r="674">
      <c r="B674" s="126"/>
      <c r="C674" s="111"/>
      <c r="D674" s="126"/>
      <c r="F674" s="112"/>
    </row>
    <row r="675">
      <c r="B675" s="126"/>
      <c r="C675" s="111"/>
      <c r="D675" s="126"/>
      <c r="F675" s="112"/>
    </row>
    <row r="676">
      <c r="B676" s="126"/>
      <c r="C676" s="111"/>
      <c r="D676" s="126"/>
      <c r="F676" s="112"/>
    </row>
    <row r="677">
      <c r="B677" s="126"/>
      <c r="C677" s="111"/>
      <c r="D677" s="126"/>
      <c r="F677" s="112"/>
    </row>
    <row r="678">
      <c r="B678" s="126"/>
      <c r="C678" s="111"/>
      <c r="D678" s="126"/>
      <c r="F678" s="112"/>
    </row>
    <row r="679">
      <c r="B679" s="126"/>
      <c r="C679" s="111"/>
      <c r="D679" s="126"/>
      <c r="F679" s="112"/>
    </row>
    <row r="680">
      <c r="B680" s="126"/>
      <c r="C680" s="111"/>
      <c r="D680" s="126"/>
      <c r="F680" s="112"/>
    </row>
    <row r="681">
      <c r="B681" s="126"/>
      <c r="C681" s="111"/>
      <c r="D681" s="126"/>
      <c r="F681" s="112"/>
    </row>
    <row r="682">
      <c r="B682" s="126"/>
      <c r="C682" s="111"/>
      <c r="D682" s="126"/>
      <c r="F682" s="112"/>
    </row>
    <row r="683">
      <c r="B683" s="126"/>
      <c r="C683" s="111"/>
      <c r="D683" s="126"/>
      <c r="F683" s="112"/>
    </row>
    <row r="684">
      <c r="B684" s="126"/>
      <c r="C684" s="111"/>
      <c r="D684" s="126"/>
      <c r="F684" s="112"/>
    </row>
    <row r="685">
      <c r="B685" s="126"/>
      <c r="C685" s="111"/>
      <c r="D685" s="126"/>
      <c r="F685" s="112"/>
    </row>
    <row r="686">
      <c r="B686" s="126"/>
      <c r="C686" s="111"/>
      <c r="D686" s="126"/>
      <c r="F686" s="112"/>
    </row>
    <row r="687">
      <c r="B687" s="126"/>
      <c r="C687" s="111"/>
      <c r="D687" s="126"/>
      <c r="F687" s="112"/>
    </row>
    <row r="688">
      <c r="B688" s="126"/>
      <c r="C688" s="111"/>
      <c r="D688" s="126"/>
      <c r="F688" s="112"/>
    </row>
    <row r="689">
      <c r="B689" s="126"/>
      <c r="C689" s="111"/>
      <c r="D689" s="126"/>
      <c r="F689" s="112"/>
    </row>
    <row r="690">
      <c r="B690" s="126"/>
      <c r="C690" s="111"/>
      <c r="D690" s="126"/>
      <c r="F690" s="112"/>
    </row>
    <row r="691">
      <c r="B691" s="126"/>
      <c r="C691" s="111"/>
      <c r="D691" s="126"/>
      <c r="F691" s="112"/>
    </row>
    <row r="692">
      <c r="B692" s="126"/>
      <c r="C692" s="111"/>
      <c r="D692" s="126"/>
      <c r="F692" s="112"/>
    </row>
    <row r="693">
      <c r="B693" s="126"/>
      <c r="C693" s="111"/>
      <c r="D693" s="126"/>
      <c r="F693" s="112"/>
    </row>
    <row r="694">
      <c r="B694" s="126"/>
      <c r="C694" s="111"/>
      <c r="D694" s="126"/>
      <c r="F694" s="112"/>
    </row>
    <row r="695">
      <c r="B695" s="126"/>
      <c r="C695" s="111"/>
      <c r="D695" s="126"/>
      <c r="F695" s="112"/>
    </row>
    <row r="696">
      <c r="B696" s="126"/>
      <c r="C696" s="111"/>
      <c r="D696" s="126"/>
      <c r="F696" s="112"/>
    </row>
    <row r="697">
      <c r="B697" s="126"/>
      <c r="C697" s="111"/>
      <c r="D697" s="126"/>
      <c r="F697" s="112"/>
    </row>
    <row r="698">
      <c r="B698" s="126"/>
      <c r="C698" s="111"/>
      <c r="D698" s="126"/>
      <c r="F698" s="112"/>
    </row>
    <row r="699">
      <c r="B699" s="126"/>
      <c r="C699" s="111"/>
      <c r="D699" s="126"/>
      <c r="F699" s="112"/>
    </row>
    <row r="700">
      <c r="B700" s="126"/>
      <c r="C700" s="111"/>
      <c r="D700" s="126"/>
      <c r="F700" s="112"/>
    </row>
    <row r="701">
      <c r="B701" s="126"/>
      <c r="C701" s="111"/>
      <c r="D701" s="126"/>
      <c r="F701" s="112"/>
    </row>
    <row r="702">
      <c r="B702" s="126"/>
      <c r="C702" s="111"/>
      <c r="D702" s="126"/>
      <c r="F702" s="112"/>
    </row>
    <row r="703">
      <c r="B703" s="126"/>
      <c r="C703" s="111"/>
      <c r="D703" s="126"/>
      <c r="F703" s="112"/>
    </row>
    <row r="704">
      <c r="B704" s="126"/>
      <c r="C704" s="111"/>
      <c r="D704" s="126"/>
      <c r="F704" s="112"/>
    </row>
    <row r="705">
      <c r="B705" s="126"/>
      <c r="C705" s="111"/>
      <c r="D705" s="126"/>
      <c r="F705" s="112"/>
    </row>
    <row r="706">
      <c r="B706" s="126"/>
      <c r="C706" s="111"/>
      <c r="D706" s="126"/>
      <c r="F706" s="112"/>
    </row>
    <row r="707">
      <c r="B707" s="126"/>
      <c r="C707" s="111"/>
      <c r="D707" s="126"/>
      <c r="F707" s="112"/>
    </row>
    <row r="708">
      <c r="B708" s="126"/>
      <c r="C708" s="111"/>
      <c r="D708" s="126"/>
      <c r="F708" s="112"/>
    </row>
    <row r="709">
      <c r="B709" s="126"/>
      <c r="C709" s="111"/>
      <c r="D709" s="126"/>
      <c r="F709" s="112"/>
    </row>
    <row r="710">
      <c r="B710" s="126"/>
      <c r="C710" s="111"/>
      <c r="D710" s="126"/>
      <c r="F710" s="112"/>
    </row>
    <row r="711">
      <c r="B711" s="126"/>
      <c r="C711" s="111"/>
      <c r="D711" s="126"/>
      <c r="F711" s="112"/>
    </row>
    <row r="712">
      <c r="B712" s="126"/>
      <c r="C712" s="111"/>
      <c r="D712" s="126"/>
      <c r="F712" s="112"/>
    </row>
    <row r="713">
      <c r="B713" s="126"/>
      <c r="C713" s="111"/>
      <c r="D713" s="126"/>
      <c r="F713" s="112"/>
    </row>
    <row r="714">
      <c r="B714" s="126"/>
      <c r="C714" s="111"/>
      <c r="D714" s="126"/>
      <c r="F714" s="112"/>
    </row>
    <row r="715">
      <c r="B715" s="126"/>
      <c r="C715" s="111"/>
      <c r="D715" s="126"/>
      <c r="F715" s="112"/>
    </row>
    <row r="716">
      <c r="B716" s="126"/>
      <c r="C716" s="111"/>
      <c r="D716" s="126"/>
      <c r="F716" s="112"/>
    </row>
    <row r="717">
      <c r="B717" s="126"/>
      <c r="C717" s="111"/>
      <c r="D717" s="126"/>
      <c r="F717" s="112"/>
    </row>
    <row r="718">
      <c r="B718" s="126"/>
      <c r="C718" s="111"/>
      <c r="D718" s="126"/>
      <c r="F718" s="112"/>
    </row>
    <row r="719">
      <c r="B719" s="126"/>
      <c r="C719" s="111"/>
      <c r="D719" s="126"/>
      <c r="F719" s="112"/>
    </row>
    <row r="720">
      <c r="B720" s="126"/>
      <c r="C720" s="111"/>
      <c r="D720" s="126"/>
      <c r="F720" s="112"/>
    </row>
    <row r="721">
      <c r="B721" s="126"/>
      <c r="C721" s="111"/>
      <c r="D721" s="126"/>
      <c r="F721" s="112"/>
    </row>
    <row r="722">
      <c r="B722" s="126"/>
      <c r="C722" s="111"/>
      <c r="D722" s="126"/>
      <c r="F722" s="112"/>
    </row>
    <row r="723">
      <c r="B723" s="126"/>
      <c r="C723" s="111"/>
      <c r="D723" s="126"/>
      <c r="F723" s="112"/>
    </row>
    <row r="724">
      <c r="B724" s="126"/>
      <c r="C724" s="111"/>
      <c r="D724" s="126"/>
      <c r="F724" s="112"/>
    </row>
    <row r="725">
      <c r="B725" s="126"/>
      <c r="C725" s="111"/>
      <c r="D725" s="126"/>
      <c r="F725" s="112"/>
    </row>
    <row r="726">
      <c r="B726" s="126"/>
      <c r="C726" s="111"/>
      <c r="D726" s="126"/>
      <c r="F726" s="112"/>
    </row>
    <row r="727">
      <c r="B727" s="126"/>
      <c r="C727" s="111"/>
      <c r="D727" s="126"/>
      <c r="F727" s="112"/>
    </row>
    <row r="728">
      <c r="B728" s="126"/>
      <c r="C728" s="111"/>
      <c r="D728" s="126"/>
      <c r="F728" s="112"/>
    </row>
    <row r="729">
      <c r="B729" s="126"/>
      <c r="C729" s="111"/>
      <c r="D729" s="126"/>
      <c r="F729" s="112"/>
    </row>
    <row r="730">
      <c r="B730" s="126"/>
      <c r="C730" s="111"/>
      <c r="D730" s="126"/>
      <c r="F730" s="112"/>
    </row>
    <row r="731">
      <c r="B731" s="126"/>
      <c r="C731" s="111"/>
      <c r="D731" s="126"/>
      <c r="F731" s="112"/>
    </row>
    <row r="732">
      <c r="B732" s="126"/>
      <c r="C732" s="111"/>
      <c r="D732" s="126"/>
      <c r="F732" s="112"/>
    </row>
    <row r="733">
      <c r="B733" s="126"/>
      <c r="C733" s="111"/>
      <c r="D733" s="126"/>
      <c r="F733" s="112"/>
    </row>
    <row r="734">
      <c r="B734" s="126"/>
      <c r="C734" s="111"/>
      <c r="D734" s="126"/>
      <c r="F734" s="112"/>
    </row>
    <row r="735">
      <c r="B735" s="126"/>
      <c r="C735" s="111"/>
      <c r="D735" s="126"/>
      <c r="F735" s="112"/>
    </row>
    <row r="736">
      <c r="B736" s="126"/>
      <c r="C736" s="111"/>
      <c r="D736" s="126"/>
      <c r="F736" s="112"/>
    </row>
    <row r="737">
      <c r="B737" s="126"/>
      <c r="C737" s="111"/>
      <c r="D737" s="126"/>
      <c r="F737" s="112"/>
    </row>
    <row r="738">
      <c r="B738" s="126"/>
      <c r="C738" s="111"/>
      <c r="D738" s="126"/>
      <c r="F738" s="112"/>
    </row>
    <row r="739">
      <c r="B739" s="126"/>
      <c r="C739" s="111"/>
      <c r="D739" s="126"/>
      <c r="F739" s="112"/>
    </row>
    <row r="740">
      <c r="B740" s="126"/>
      <c r="C740" s="111"/>
      <c r="D740" s="126"/>
      <c r="F740" s="112"/>
    </row>
    <row r="741">
      <c r="B741" s="126"/>
      <c r="C741" s="111"/>
      <c r="D741" s="126"/>
      <c r="F741" s="112"/>
    </row>
    <row r="742">
      <c r="B742" s="126"/>
      <c r="C742" s="111"/>
      <c r="D742" s="126"/>
      <c r="F742" s="112"/>
    </row>
    <row r="743">
      <c r="B743" s="126"/>
      <c r="C743" s="111"/>
      <c r="D743" s="126"/>
      <c r="F743" s="112"/>
    </row>
    <row r="744">
      <c r="B744" s="126"/>
      <c r="C744" s="111"/>
      <c r="D744" s="126"/>
      <c r="F744" s="112"/>
    </row>
    <row r="745">
      <c r="B745" s="126"/>
      <c r="C745" s="111"/>
      <c r="D745" s="126"/>
      <c r="F745" s="112"/>
    </row>
    <row r="746">
      <c r="B746" s="126"/>
      <c r="C746" s="111"/>
      <c r="D746" s="126"/>
      <c r="F746" s="112"/>
    </row>
    <row r="747">
      <c r="B747" s="126"/>
      <c r="C747" s="111"/>
      <c r="D747" s="126"/>
      <c r="F747" s="112"/>
    </row>
    <row r="748">
      <c r="B748" s="126"/>
      <c r="C748" s="111"/>
      <c r="D748" s="126"/>
      <c r="F748" s="112"/>
    </row>
    <row r="749">
      <c r="B749" s="126"/>
      <c r="C749" s="111"/>
      <c r="D749" s="126"/>
      <c r="F749" s="112"/>
    </row>
    <row r="750">
      <c r="B750" s="126"/>
      <c r="C750" s="111"/>
      <c r="D750" s="126"/>
      <c r="F750" s="112"/>
    </row>
    <row r="751">
      <c r="B751" s="126"/>
      <c r="C751" s="111"/>
      <c r="D751" s="126"/>
      <c r="F751" s="112"/>
    </row>
    <row r="752">
      <c r="B752" s="126"/>
      <c r="C752" s="111"/>
      <c r="D752" s="126"/>
      <c r="F752" s="112"/>
    </row>
    <row r="753">
      <c r="B753" s="126"/>
      <c r="C753" s="111"/>
      <c r="D753" s="126"/>
      <c r="F753" s="112"/>
    </row>
    <row r="754">
      <c r="B754" s="126"/>
      <c r="C754" s="111"/>
      <c r="D754" s="126"/>
      <c r="F754" s="112"/>
    </row>
    <row r="755">
      <c r="B755" s="126"/>
      <c r="C755" s="111"/>
      <c r="D755" s="126"/>
      <c r="F755" s="112"/>
    </row>
    <row r="756">
      <c r="B756" s="126"/>
      <c r="C756" s="111"/>
      <c r="D756" s="126"/>
      <c r="F756" s="112"/>
    </row>
    <row r="757">
      <c r="B757" s="126"/>
      <c r="C757" s="111"/>
      <c r="D757" s="126"/>
      <c r="F757" s="112"/>
    </row>
    <row r="758">
      <c r="B758" s="126"/>
      <c r="C758" s="111"/>
      <c r="D758" s="126"/>
      <c r="F758" s="112"/>
    </row>
    <row r="759">
      <c r="B759" s="126"/>
      <c r="C759" s="111"/>
      <c r="D759" s="126"/>
      <c r="F759" s="112"/>
    </row>
    <row r="760">
      <c r="B760" s="126"/>
      <c r="C760" s="111"/>
      <c r="D760" s="126"/>
      <c r="F760" s="112"/>
    </row>
    <row r="761">
      <c r="B761" s="126"/>
      <c r="C761" s="111"/>
      <c r="D761" s="126"/>
      <c r="F761" s="112"/>
    </row>
    <row r="762">
      <c r="B762" s="126"/>
      <c r="C762" s="111"/>
      <c r="D762" s="126"/>
      <c r="F762" s="112"/>
    </row>
    <row r="763">
      <c r="B763" s="126"/>
      <c r="C763" s="111"/>
      <c r="D763" s="126"/>
      <c r="F763" s="112"/>
    </row>
    <row r="764">
      <c r="B764" s="126"/>
      <c r="C764" s="111"/>
      <c r="D764" s="126"/>
      <c r="F764" s="112"/>
    </row>
    <row r="765">
      <c r="B765" s="126"/>
      <c r="C765" s="111"/>
      <c r="D765" s="126"/>
      <c r="F765" s="112"/>
    </row>
    <row r="766">
      <c r="B766" s="126"/>
      <c r="C766" s="111"/>
      <c r="D766" s="126"/>
      <c r="F766" s="112"/>
    </row>
    <row r="767">
      <c r="B767" s="126"/>
      <c r="C767" s="111"/>
      <c r="D767" s="126"/>
      <c r="F767" s="112"/>
    </row>
    <row r="768">
      <c r="B768" s="126"/>
      <c r="C768" s="111"/>
      <c r="D768" s="126"/>
      <c r="F768" s="112"/>
    </row>
    <row r="769">
      <c r="B769" s="126"/>
      <c r="C769" s="111"/>
      <c r="D769" s="126"/>
      <c r="F769" s="112"/>
    </row>
    <row r="770">
      <c r="B770" s="126"/>
      <c r="C770" s="111"/>
      <c r="D770" s="126"/>
      <c r="F770" s="112"/>
    </row>
    <row r="771">
      <c r="B771" s="126"/>
      <c r="C771" s="111"/>
      <c r="D771" s="126"/>
      <c r="F771" s="112"/>
    </row>
    <row r="772">
      <c r="B772" s="126"/>
      <c r="C772" s="111"/>
      <c r="D772" s="126"/>
      <c r="F772" s="112"/>
    </row>
    <row r="773">
      <c r="B773" s="126"/>
      <c r="C773" s="111"/>
      <c r="D773" s="126"/>
      <c r="F773" s="112"/>
    </row>
    <row r="774">
      <c r="B774" s="126"/>
      <c r="C774" s="111"/>
      <c r="D774" s="126"/>
      <c r="F774" s="112"/>
    </row>
    <row r="775">
      <c r="B775" s="126"/>
      <c r="C775" s="111"/>
      <c r="D775" s="126"/>
      <c r="F775" s="112"/>
    </row>
    <row r="776">
      <c r="B776" s="126"/>
      <c r="C776" s="111"/>
      <c r="D776" s="126"/>
      <c r="F776" s="112"/>
    </row>
    <row r="777">
      <c r="B777" s="126"/>
      <c r="C777" s="111"/>
      <c r="D777" s="126"/>
      <c r="F777" s="112"/>
    </row>
    <row r="778">
      <c r="B778" s="126"/>
      <c r="C778" s="111"/>
      <c r="D778" s="126"/>
      <c r="F778" s="112"/>
    </row>
    <row r="779">
      <c r="B779" s="126"/>
      <c r="C779" s="111"/>
      <c r="D779" s="126"/>
      <c r="F779" s="112"/>
    </row>
    <row r="780">
      <c r="B780" s="126"/>
      <c r="C780" s="111"/>
      <c r="D780" s="126"/>
      <c r="F780" s="112"/>
    </row>
    <row r="781">
      <c r="B781" s="126"/>
      <c r="C781" s="111"/>
      <c r="D781" s="126"/>
      <c r="F781" s="112"/>
    </row>
    <row r="782">
      <c r="B782" s="126"/>
      <c r="C782" s="111"/>
      <c r="D782" s="126"/>
      <c r="F782" s="112"/>
    </row>
    <row r="783">
      <c r="B783" s="126"/>
      <c r="C783" s="111"/>
      <c r="D783" s="126"/>
      <c r="F783" s="112"/>
    </row>
    <row r="784">
      <c r="B784" s="126"/>
      <c r="C784" s="111"/>
      <c r="D784" s="126"/>
      <c r="F784" s="112"/>
    </row>
    <row r="785">
      <c r="B785" s="126"/>
      <c r="C785" s="111"/>
      <c r="D785" s="126"/>
      <c r="F785" s="112"/>
    </row>
    <row r="786">
      <c r="B786" s="126"/>
      <c r="C786" s="111"/>
      <c r="D786" s="126"/>
      <c r="F786" s="112"/>
    </row>
    <row r="787">
      <c r="B787" s="126"/>
      <c r="C787" s="111"/>
      <c r="D787" s="126"/>
      <c r="F787" s="112"/>
    </row>
    <row r="788">
      <c r="B788" s="126"/>
      <c r="C788" s="111"/>
      <c r="D788" s="126"/>
      <c r="F788" s="112"/>
    </row>
    <row r="789">
      <c r="B789" s="126"/>
      <c r="C789" s="111"/>
      <c r="D789" s="126"/>
      <c r="F789" s="112"/>
    </row>
    <row r="790">
      <c r="B790" s="126"/>
      <c r="C790" s="111"/>
      <c r="D790" s="126"/>
      <c r="F790" s="112"/>
    </row>
    <row r="791">
      <c r="B791" s="126"/>
      <c r="C791" s="111"/>
      <c r="D791" s="126"/>
      <c r="F791" s="112"/>
    </row>
    <row r="792">
      <c r="B792" s="126"/>
      <c r="C792" s="111"/>
      <c r="D792" s="126"/>
      <c r="F792" s="112"/>
    </row>
    <row r="793">
      <c r="B793" s="126"/>
      <c r="C793" s="111"/>
      <c r="D793" s="126"/>
      <c r="F793" s="112"/>
    </row>
    <row r="794">
      <c r="B794" s="126"/>
      <c r="C794" s="111"/>
      <c r="D794" s="126"/>
      <c r="F794" s="112"/>
    </row>
    <row r="795">
      <c r="B795" s="126"/>
      <c r="C795" s="111"/>
      <c r="D795" s="126"/>
      <c r="F795" s="112"/>
    </row>
    <row r="796">
      <c r="B796" s="126"/>
      <c r="C796" s="111"/>
      <c r="D796" s="126"/>
      <c r="F796" s="112"/>
    </row>
    <row r="797">
      <c r="B797" s="126"/>
      <c r="C797" s="111"/>
      <c r="D797" s="126"/>
      <c r="F797" s="112"/>
    </row>
    <row r="798">
      <c r="B798" s="126"/>
      <c r="C798" s="111"/>
      <c r="D798" s="126"/>
      <c r="F798" s="112"/>
    </row>
    <row r="799">
      <c r="B799" s="126"/>
      <c r="C799" s="111"/>
      <c r="D799" s="126"/>
      <c r="F799" s="112"/>
    </row>
    <row r="800">
      <c r="B800" s="126"/>
      <c r="C800" s="111"/>
      <c r="D800" s="126"/>
      <c r="F800" s="112"/>
    </row>
    <row r="801">
      <c r="B801" s="126"/>
      <c r="C801" s="111"/>
      <c r="D801" s="126"/>
      <c r="F801" s="112"/>
    </row>
    <row r="802">
      <c r="B802" s="126"/>
      <c r="C802" s="111"/>
      <c r="D802" s="126"/>
      <c r="F802" s="112"/>
    </row>
    <row r="803">
      <c r="B803" s="126"/>
      <c r="C803" s="111"/>
      <c r="D803" s="126"/>
      <c r="F803" s="112"/>
    </row>
    <row r="804">
      <c r="B804" s="126"/>
      <c r="C804" s="111"/>
      <c r="D804" s="126"/>
      <c r="F804" s="112"/>
    </row>
    <row r="805">
      <c r="B805" s="126"/>
      <c r="C805" s="111"/>
      <c r="D805" s="126"/>
      <c r="F805" s="112"/>
    </row>
    <row r="806">
      <c r="B806" s="126"/>
      <c r="C806" s="111"/>
      <c r="D806" s="126"/>
      <c r="F806" s="112"/>
    </row>
    <row r="807">
      <c r="B807" s="126"/>
      <c r="C807" s="111"/>
      <c r="D807" s="126"/>
      <c r="F807" s="112"/>
    </row>
    <row r="808">
      <c r="B808" s="126"/>
      <c r="C808" s="111"/>
      <c r="D808" s="126"/>
      <c r="F808" s="112"/>
    </row>
    <row r="809">
      <c r="B809" s="126"/>
      <c r="C809" s="111"/>
      <c r="D809" s="126"/>
      <c r="F809" s="112"/>
    </row>
    <row r="810">
      <c r="B810" s="126"/>
      <c r="C810" s="111"/>
      <c r="D810" s="126"/>
      <c r="F810" s="112"/>
    </row>
    <row r="811">
      <c r="B811" s="126"/>
      <c r="C811" s="111"/>
      <c r="D811" s="126"/>
      <c r="F811" s="112"/>
    </row>
    <row r="812">
      <c r="B812" s="126"/>
      <c r="C812" s="111"/>
      <c r="D812" s="126"/>
      <c r="F812" s="112"/>
    </row>
    <row r="813">
      <c r="B813" s="126"/>
      <c r="C813" s="111"/>
      <c r="D813" s="126"/>
      <c r="F813" s="112"/>
    </row>
    <row r="814">
      <c r="B814" s="126"/>
      <c r="C814" s="111"/>
      <c r="D814" s="126"/>
      <c r="F814" s="112"/>
    </row>
    <row r="815">
      <c r="B815" s="126"/>
      <c r="C815" s="111"/>
      <c r="D815" s="126"/>
      <c r="F815" s="112"/>
    </row>
    <row r="816">
      <c r="B816" s="126"/>
      <c r="C816" s="111"/>
      <c r="D816" s="126"/>
      <c r="F816" s="112"/>
    </row>
    <row r="817">
      <c r="B817" s="126"/>
      <c r="C817" s="111"/>
      <c r="D817" s="126"/>
      <c r="F817" s="112"/>
    </row>
    <row r="818">
      <c r="B818" s="126"/>
      <c r="C818" s="111"/>
      <c r="D818" s="126"/>
      <c r="F818" s="112"/>
    </row>
    <row r="819">
      <c r="B819" s="126"/>
      <c r="C819" s="111"/>
      <c r="D819" s="126"/>
      <c r="F819" s="112"/>
    </row>
    <row r="820">
      <c r="B820" s="126"/>
      <c r="C820" s="111"/>
      <c r="D820" s="126"/>
      <c r="F820" s="112"/>
    </row>
    <row r="821">
      <c r="B821" s="126"/>
      <c r="C821" s="111"/>
      <c r="D821" s="126"/>
      <c r="F821" s="112"/>
    </row>
    <row r="822">
      <c r="B822" s="126"/>
      <c r="C822" s="111"/>
      <c r="D822" s="126"/>
      <c r="F822" s="112"/>
    </row>
    <row r="823">
      <c r="B823" s="126"/>
      <c r="C823" s="111"/>
      <c r="D823" s="126"/>
      <c r="F823" s="112"/>
    </row>
    <row r="824">
      <c r="B824" s="126"/>
      <c r="C824" s="111"/>
      <c r="D824" s="126"/>
      <c r="F824" s="112"/>
    </row>
    <row r="825">
      <c r="B825" s="126"/>
      <c r="C825" s="111"/>
      <c r="D825" s="126"/>
      <c r="F825" s="112"/>
    </row>
    <row r="826">
      <c r="B826" s="126"/>
      <c r="C826" s="111"/>
      <c r="D826" s="126"/>
      <c r="F826" s="112"/>
    </row>
    <row r="827">
      <c r="B827" s="126"/>
      <c r="C827" s="111"/>
      <c r="D827" s="126"/>
      <c r="F827" s="112"/>
    </row>
    <row r="828">
      <c r="B828" s="126"/>
      <c r="C828" s="111"/>
      <c r="D828" s="126"/>
      <c r="F828" s="112"/>
    </row>
    <row r="829">
      <c r="B829" s="126"/>
      <c r="C829" s="111"/>
      <c r="D829" s="126"/>
      <c r="F829" s="112"/>
    </row>
    <row r="830">
      <c r="B830" s="126"/>
      <c r="C830" s="111"/>
      <c r="D830" s="126"/>
      <c r="F830" s="112"/>
    </row>
    <row r="831">
      <c r="B831" s="126"/>
      <c r="C831" s="111"/>
      <c r="D831" s="126"/>
      <c r="F831" s="112"/>
    </row>
    <row r="832">
      <c r="B832" s="126"/>
      <c r="C832" s="111"/>
      <c r="D832" s="126"/>
      <c r="F832" s="112"/>
    </row>
    <row r="833">
      <c r="B833" s="126"/>
      <c r="C833" s="111"/>
      <c r="D833" s="126"/>
      <c r="F833" s="112"/>
    </row>
    <row r="834">
      <c r="B834" s="126"/>
      <c r="C834" s="111"/>
      <c r="D834" s="126"/>
      <c r="F834" s="112"/>
    </row>
    <row r="835">
      <c r="B835" s="126"/>
      <c r="C835" s="111"/>
      <c r="D835" s="126"/>
      <c r="F835" s="112"/>
    </row>
    <row r="836">
      <c r="B836" s="126"/>
      <c r="C836" s="111"/>
      <c r="D836" s="126"/>
      <c r="F836" s="112"/>
    </row>
    <row r="837">
      <c r="B837" s="126"/>
      <c r="C837" s="111"/>
      <c r="D837" s="126"/>
      <c r="F837" s="112"/>
    </row>
    <row r="838">
      <c r="B838" s="126"/>
      <c r="C838" s="111"/>
      <c r="D838" s="126"/>
      <c r="F838" s="112"/>
    </row>
    <row r="839">
      <c r="B839" s="126"/>
      <c r="C839" s="111"/>
      <c r="D839" s="126"/>
      <c r="F839" s="112"/>
    </row>
    <row r="840">
      <c r="B840" s="126"/>
      <c r="C840" s="111"/>
      <c r="D840" s="126"/>
      <c r="F840" s="112"/>
    </row>
    <row r="841">
      <c r="B841" s="126"/>
      <c r="C841" s="111"/>
      <c r="D841" s="126"/>
      <c r="F841" s="112"/>
    </row>
    <row r="842">
      <c r="B842" s="126"/>
      <c r="C842" s="111"/>
      <c r="D842" s="126"/>
      <c r="F842" s="112"/>
    </row>
    <row r="843">
      <c r="B843" s="126"/>
      <c r="C843" s="111"/>
      <c r="D843" s="126"/>
      <c r="F843" s="112"/>
    </row>
    <row r="844">
      <c r="B844" s="126"/>
      <c r="C844" s="111"/>
      <c r="D844" s="126"/>
      <c r="F844" s="112"/>
    </row>
    <row r="845">
      <c r="B845" s="126"/>
      <c r="C845" s="111"/>
      <c r="D845" s="126"/>
      <c r="F845" s="112"/>
    </row>
    <row r="846">
      <c r="B846" s="126"/>
      <c r="C846" s="111"/>
      <c r="D846" s="126"/>
      <c r="F846" s="112"/>
    </row>
    <row r="847">
      <c r="B847" s="126"/>
      <c r="C847" s="111"/>
      <c r="D847" s="126"/>
      <c r="F847" s="112"/>
    </row>
    <row r="848">
      <c r="B848" s="126"/>
      <c r="C848" s="111"/>
      <c r="D848" s="126"/>
      <c r="F848" s="112"/>
    </row>
    <row r="849">
      <c r="B849" s="126"/>
      <c r="C849" s="111"/>
      <c r="D849" s="126"/>
      <c r="F849" s="112"/>
    </row>
    <row r="850">
      <c r="B850" s="126"/>
      <c r="C850" s="111"/>
      <c r="D850" s="126"/>
      <c r="F850" s="112"/>
    </row>
    <row r="851">
      <c r="B851" s="126"/>
      <c r="C851" s="111"/>
      <c r="D851" s="126"/>
      <c r="F851" s="112"/>
    </row>
    <row r="852">
      <c r="B852" s="126"/>
      <c r="C852" s="111"/>
      <c r="D852" s="126"/>
      <c r="F852" s="112"/>
    </row>
    <row r="853">
      <c r="B853" s="126"/>
      <c r="C853" s="111"/>
      <c r="D853" s="126"/>
      <c r="F853" s="112"/>
    </row>
    <row r="854">
      <c r="B854" s="126"/>
      <c r="C854" s="111"/>
      <c r="D854" s="126"/>
      <c r="F854" s="112"/>
    </row>
    <row r="855">
      <c r="B855" s="126"/>
      <c r="C855" s="111"/>
      <c r="D855" s="126"/>
      <c r="F855" s="112"/>
    </row>
    <row r="856">
      <c r="B856" s="126"/>
      <c r="C856" s="111"/>
      <c r="D856" s="126"/>
      <c r="F856" s="112"/>
    </row>
    <row r="857">
      <c r="B857" s="126"/>
      <c r="C857" s="111"/>
      <c r="D857" s="126"/>
      <c r="F857" s="112"/>
    </row>
    <row r="858">
      <c r="B858" s="126"/>
      <c r="C858" s="111"/>
      <c r="D858" s="126"/>
      <c r="F858" s="112"/>
    </row>
    <row r="859">
      <c r="B859" s="126"/>
      <c r="C859" s="111"/>
      <c r="D859" s="126"/>
      <c r="F859" s="112"/>
    </row>
    <row r="860">
      <c r="B860" s="126"/>
      <c r="C860" s="111"/>
      <c r="D860" s="126"/>
      <c r="F860" s="112"/>
    </row>
    <row r="861">
      <c r="B861" s="126"/>
      <c r="C861" s="111"/>
      <c r="D861" s="126"/>
      <c r="F861" s="112"/>
    </row>
    <row r="862">
      <c r="B862" s="126"/>
      <c r="C862" s="111"/>
      <c r="D862" s="126"/>
      <c r="F862" s="112"/>
    </row>
    <row r="863">
      <c r="B863" s="126"/>
      <c r="C863" s="111"/>
      <c r="D863" s="126"/>
      <c r="F863" s="112"/>
    </row>
    <row r="864">
      <c r="B864" s="126"/>
      <c r="C864" s="111"/>
      <c r="D864" s="126"/>
      <c r="F864" s="112"/>
    </row>
    <row r="865">
      <c r="B865" s="126"/>
      <c r="C865" s="111"/>
      <c r="D865" s="126"/>
      <c r="F865" s="112"/>
    </row>
    <row r="866">
      <c r="B866" s="126"/>
      <c r="C866" s="111"/>
      <c r="D866" s="126"/>
      <c r="F866" s="112"/>
    </row>
    <row r="867">
      <c r="B867" s="126"/>
      <c r="C867" s="111"/>
      <c r="D867" s="126"/>
      <c r="F867" s="112"/>
    </row>
    <row r="868">
      <c r="B868" s="126"/>
      <c r="C868" s="111"/>
      <c r="D868" s="126"/>
      <c r="F868" s="112"/>
    </row>
    <row r="869">
      <c r="B869" s="126"/>
      <c r="C869" s="111"/>
      <c r="D869" s="126"/>
      <c r="F869" s="112"/>
    </row>
    <row r="870">
      <c r="B870" s="126"/>
      <c r="C870" s="111"/>
      <c r="D870" s="126"/>
      <c r="F870" s="112"/>
    </row>
    <row r="871">
      <c r="B871" s="126"/>
      <c r="C871" s="111"/>
      <c r="D871" s="126"/>
      <c r="F871" s="112"/>
    </row>
    <row r="872">
      <c r="B872" s="126"/>
      <c r="C872" s="111"/>
      <c r="D872" s="126"/>
      <c r="F872" s="112"/>
    </row>
    <row r="873">
      <c r="B873" s="126"/>
      <c r="C873" s="111"/>
      <c r="D873" s="126"/>
      <c r="F873" s="112"/>
    </row>
    <row r="874">
      <c r="B874" s="126"/>
      <c r="C874" s="111"/>
      <c r="D874" s="126"/>
      <c r="F874" s="112"/>
    </row>
    <row r="875">
      <c r="B875" s="126"/>
      <c r="C875" s="111"/>
      <c r="D875" s="126"/>
      <c r="F875" s="112"/>
    </row>
    <row r="876">
      <c r="B876" s="126"/>
      <c r="C876" s="111"/>
      <c r="D876" s="126"/>
      <c r="F876" s="112"/>
    </row>
    <row r="877">
      <c r="B877" s="126"/>
      <c r="C877" s="111"/>
      <c r="D877" s="126"/>
      <c r="F877" s="112"/>
    </row>
    <row r="878">
      <c r="B878" s="126"/>
      <c r="C878" s="111"/>
      <c r="D878" s="126"/>
      <c r="F878" s="112"/>
    </row>
    <row r="879">
      <c r="B879" s="126"/>
      <c r="C879" s="111"/>
      <c r="D879" s="126"/>
      <c r="F879" s="112"/>
    </row>
    <row r="880">
      <c r="B880" s="126"/>
      <c r="C880" s="111"/>
      <c r="D880" s="126"/>
      <c r="F880" s="112"/>
    </row>
    <row r="881">
      <c r="B881" s="126"/>
      <c r="C881" s="111"/>
      <c r="D881" s="126"/>
      <c r="F881" s="112"/>
    </row>
    <row r="882">
      <c r="B882" s="126"/>
      <c r="C882" s="111"/>
      <c r="D882" s="126"/>
      <c r="F882" s="112"/>
    </row>
    <row r="883">
      <c r="B883" s="126"/>
      <c r="C883" s="111"/>
      <c r="D883" s="126"/>
      <c r="F883" s="112"/>
    </row>
    <row r="884">
      <c r="B884" s="126"/>
      <c r="C884" s="111"/>
      <c r="D884" s="126"/>
      <c r="F884" s="112"/>
    </row>
    <row r="885">
      <c r="B885" s="126"/>
      <c r="C885" s="111"/>
      <c r="D885" s="126"/>
      <c r="F885" s="112"/>
    </row>
    <row r="886">
      <c r="B886" s="126"/>
      <c r="C886" s="111"/>
      <c r="D886" s="126"/>
      <c r="F886" s="112"/>
    </row>
    <row r="887">
      <c r="B887" s="126"/>
      <c r="C887" s="111"/>
      <c r="D887" s="126"/>
      <c r="F887" s="112"/>
    </row>
    <row r="888">
      <c r="B888" s="126"/>
      <c r="C888" s="111"/>
      <c r="D888" s="126"/>
      <c r="F888" s="112"/>
    </row>
    <row r="889">
      <c r="B889" s="126"/>
      <c r="C889" s="111"/>
      <c r="D889" s="126"/>
      <c r="F889" s="112"/>
    </row>
    <row r="890">
      <c r="B890" s="126"/>
      <c r="C890" s="111"/>
      <c r="D890" s="126"/>
      <c r="F890" s="112"/>
    </row>
    <row r="891">
      <c r="B891" s="126"/>
      <c r="C891" s="111"/>
      <c r="D891" s="126"/>
      <c r="F891" s="112"/>
    </row>
    <row r="892">
      <c r="B892" s="126"/>
      <c r="C892" s="111"/>
      <c r="D892" s="126"/>
      <c r="F892" s="112"/>
    </row>
    <row r="893">
      <c r="B893" s="126"/>
      <c r="C893" s="111"/>
      <c r="D893" s="126"/>
      <c r="F893" s="112"/>
    </row>
    <row r="894">
      <c r="B894" s="126"/>
      <c r="C894" s="111"/>
      <c r="D894" s="126"/>
      <c r="F894" s="112"/>
    </row>
    <row r="895">
      <c r="B895" s="126"/>
      <c r="C895" s="111"/>
      <c r="D895" s="126"/>
      <c r="F895" s="112"/>
    </row>
    <row r="896">
      <c r="B896" s="126"/>
      <c r="C896" s="111"/>
      <c r="D896" s="126"/>
      <c r="F896" s="112"/>
    </row>
    <row r="897">
      <c r="B897" s="126"/>
      <c r="C897" s="111"/>
      <c r="D897" s="126"/>
      <c r="F897" s="112"/>
    </row>
    <row r="898">
      <c r="B898" s="126"/>
      <c r="C898" s="111"/>
      <c r="D898" s="126"/>
      <c r="F898" s="112"/>
    </row>
    <row r="899">
      <c r="B899" s="126"/>
      <c r="C899" s="111"/>
      <c r="D899" s="126"/>
      <c r="F899" s="112"/>
    </row>
    <row r="900">
      <c r="B900" s="126"/>
      <c r="C900" s="111"/>
      <c r="D900" s="126"/>
      <c r="F900" s="112"/>
    </row>
    <row r="901">
      <c r="B901" s="126"/>
      <c r="C901" s="111"/>
      <c r="D901" s="126"/>
      <c r="F901" s="112"/>
    </row>
    <row r="902">
      <c r="B902" s="126"/>
      <c r="C902" s="111"/>
      <c r="D902" s="126"/>
      <c r="F902" s="112"/>
    </row>
    <row r="903">
      <c r="B903" s="126"/>
      <c r="C903" s="111"/>
      <c r="D903" s="126"/>
      <c r="F903" s="112"/>
    </row>
    <row r="904">
      <c r="B904" s="126"/>
      <c r="C904" s="111"/>
      <c r="D904" s="126"/>
      <c r="F904" s="112"/>
    </row>
    <row r="905">
      <c r="B905" s="126"/>
      <c r="C905" s="111"/>
      <c r="D905" s="126"/>
      <c r="F905" s="112"/>
    </row>
    <row r="906">
      <c r="B906" s="126"/>
      <c r="C906" s="111"/>
      <c r="D906" s="126"/>
      <c r="F906" s="112"/>
    </row>
    <row r="907">
      <c r="B907" s="126"/>
      <c r="C907" s="111"/>
      <c r="D907" s="126"/>
      <c r="F907" s="112"/>
    </row>
    <row r="908">
      <c r="B908" s="126"/>
      <c r="C908" s="111"/>
      <c r="D908" s="126"/>
      <c r="F908" s="112"/>
    </row>
    <row r="909">
      <c r="B909" s="126"/>
      <c r="C909" s="111"/>
      <c r="D909" s="126"/>
      <c r="F909" s="112"/>
    </row>
    <row r="910">
      <c r="B910" s="126"/>
      <c r="C910" s="111"/>
      <c r="D910" s="126"/>
      <c r="F910" s="112"/>
    </row>
    <row r="911">
      <c r="B911" s="126"/>
      <c r="C911" s="111"/>
      <c r="D911" s="126"/>
      <c r="F911" s="112"/>
    </row>
    <row r="912">
      <c r="B912" s="126"/>
      <c r="C912" s="111"/>
      <c r="D912" s="126"/>
      <c r="F912" s="112"/>
    </row>
    <row r="913">
      <c r="B913" s="126"/>
      <c r="C913" s="111"/>
      <c r="D913" s="126"/>
      <c r="F913" s="112"/>
    </row>
    <row r="914">
      <c r="B914" s="126"/>
      <c r="C914" s="111"/>
      <c r="D914" s="126"/>
      <c r="F914" s="112"/>
    </row>
    <row r="915">
      <c r="B915" s="126"/>
      <c r="C915" s="111"/>
      <c r="D915" s="126"/>
      <c r="F915" s="112"/>
    </row>
    <row r="916">
      <c r="B916" s="126"/>
      <c r="C916" s="111"/>
      <c r="D916" s="126"/>
      <c r="F916" s="112"/>
    </row>
    <row r="917">
      <c r="B917" s="126"/>
      <c r="C917" s="111"/>
      <c r="D917" s="126"/>
      <c r="F917" s="112"/>
    </row>
    <row r="918">
      <c r="B918" s="126"/>
      <c r="C918" s="111"/>
      <c r="D918" s="126"/>
      <c r="F918" s="112"/>
    </row>
    <row r="919">
      <c r="B919" s="126"/>
      <c r="C919" s="111"/>
      <c r="D919" s="126"/>
      <c r="F919" s="112"/>
    </row>
    <row r="920">
      <c r="B920" s="126"/>
      <c r="C920" s="111"/>
      <c r="D920" s="126"/>
      <c r="F920" s="112"/>
    </row>
    <row r="921">
      <c r="B921" s="126"/>
      <c r="C921" s="111"/>
      <c r="D921" s="126"/>
      <c r="F921" s="112"/>
    </row>
    <row r="922">
      <c r="B922" s="126"/>
      <c r="C922" s="111"/>
      <c r="D922" s="126"/>
      <c r="F922" s="112"/>
    </row>
    <row r="923">
      <c r="B923" s="126"/>
      <c r="C923" s="111"/>
      <c r="D923" s="126"/>
      <c r="F923" s="112"/>
    </row>
    <row r="924">
      <c r="B924" s="126"/>
      <c r="C924" s="111"/>
      <c r="D924" s="126"/>
      <c r="F924" s="112"/>
    </row>
    <row r="925">
      <c r="B925" s="126"/>
      <c r="C925" s="111"/>
      <c r="D925" s="126"/>
      <c r="F925" s="112"/>
    </row>
    <row r="926">
      <c r="B926" s="126"/>
      <c r="C926" s="111"/>
      <c r="D926" s="126"/>
      <c r="F926" s="112"/>
    </row>
    <row r="927">
      <c r="B927" s="126"/>
      <c r="C927" s="111"/>
      <c r="D927" s="126"/>
      <c r="F927" s="112"/>
    </row>
    <row r="928">
      <c r="B928" s="126"/>
      <c r="C928" s="111"/>
      <c r="D928" s="126"/>
      <c r="F928" s="112"/>
    </row>
    <row r="929">
      <c r="B929" s="126"/>
      <c r="C929" s="111"/>
      <c r="D929" s="126"/>
      <c r="F929" s="112"/>
    </row>
    <row r="930">
      <c r="B930" s="126"/>
      <c r="C930" s="111"/>
      <c r="D930" s="126"/>
      <c r="F930" s="112"/>
    </row>
    <row r="931">
      <c r="B931" s="126"/>
      <c r="C931" s="111"/>
      <c r="D931" s="126"/>
      <c r="F931" s="112"/>
    </row>
    <row r="932">
      <c r="B932" s="126"/>
      <c r="C932" s="111"/>
      <c r="D932" s="126"/>
      <c r="F932" s="112"/>
    </row>
    <row r="933">
      <c r="B933" s="126"/>
      <c r="C933" s="111"/>
      <c r="D933" s="126"/>
      <c r="F933" s="112"/>
    </row>
    <row r="934">
      <c r="B934" s="126"/>
      <c r="C934" s="111"/>
      <c r="D934" s="126"/>
      <c r="F934" s="112"/>
    </row>
    <row r="935">
      <c r="B935" s="126"/>
      <c r="C935" s="111"/>
      <c r="D935" s="126"/>
      <c r="F935" s="112"/>
    </row>
    <row r="936">
      <c r="B936" s="126"/>
      <c r="C936" s="111"/>
      <c r="D936" s="126"/>
      <c r="F936" s="112"/>
    </row>
    <row r="937">
      <c r="B937" s="126"/>
      <c r="C937" s="111"/>
      <c r="D937" s="126"/>
      <c r="F937" s="112"/>
    </row>
    <row r="938">
      <c r="B938" s="126"/>
      <c r="C938" s="111"/>
      <c r="D938" s="126"/>
      <c r="F938" s="112"/>
    </row>
    <row r="939">
      <c r="B939" s="126"/>
      <c r="C939" s="111"/>
      <c r="D939" s="126"/>
      <c r="F939" s="112"/>
    </row>
    <row r="940">
      <c r="B940" s="126"/>
      <c r="C940" s="111"/>
      <c r="D940" s="126"/>
      <c r="F940" s="112"/>
    </row>
    <row r="941">
      <c r="B941" s="126"/>
      <c r="C941" s="111"/>
      <c r="D941" s="126"/>
      <c r="F941" s="112"/>
    </row>
    <row r="942">
      <c r="B942" s="126"/>
      <c r="C942" s="111"/>
      <c r="D942" s="126"/>
      <c r="F942" s="112"/>
    </row>
    <row r="943">
      <c r="B943" s="126"/>
      <c r="C943" s="111"/>
      <c r="D943" s="126"/>
      <c r="F943" s="112"/>
    </row>
    <row r="944">
      <c r="B944" s="126"/>
      <c r="C944" s="111"/>
      <c r="D944" s="126"/>
      <c r="F944" s="112"/>
    </row>
    <row r="945">
      <c r="B945" s="126"/>
      <c r="C945" s="111"/>
      <c r="D945" s="126"/>
      <c r="F945" s="112"/>
    </row>
    <row r="946">
      <c r="B946" s="126"/>
      <c r="C946" s="111"/>
      <c r="D946" s="126"/>
      <c r="F946" s="112"/>
    </row>
    <row r="947">
      <c r="B947" s="126"/>
      <c r="C947" s="111"/>
      <c r="D947" s="126"/>
      <c r="F947" s="112"/>
    </row>
    <row r="948">
      <c r="B948" s="126"/>
      <c r="C948" s="111"/>
      <c r="D948" s="126"/>
      <c r="F948" s="112"/>
    </row>
    <row r="949">
      <c r="B949" s="126"/>
      <c r="C949" s="111"/>
      <c r="D949" s="126"/>
      <c r="F949" s="112"/>
    </row>
    <row r="950">
      <c r="B950" s="126"/>
      <c r="C950" s="111"/>
      <c r="D950" s="126"/>
      <c r="F950" s="112"/>
    </row>
    <row r="951">
      <c r="B951" s="126"/>
      <c r="C951" s="111"/>
      <c r="D951" s="126"/>
      <c r="F951" s="112"/>
    </row>
    <row r="952">
      <c r="B952" s="126"/>
      <c r="C952" s="111"/>
      <c r="D952" s="126"/>
      <c r="F952" s="112"/>
    </row>
    <row r="953">
      <c r="B953" s="126"/>
      <c r="C953" s="111"/>
      <c r="D953" s="126"/>
      <c r="F953" s="112"/>
    </row>
    <row r="954">
      <c r="B954" s="126"/>
      <c r="C954" s="111"/>
      <c r="D954" s="126"/>
      <c r="F954" s="112"/>
    </row>
    <row r="955">
      <c r="B955" s="126"/>
      <c r="C955" s="111"/>
      <c r="D955" s="126"/>
      <c r="F955" s="112"/>
    </row>
    <row r="956">
      <c r="B956" s="126"/>
      <c r="C956" s="111"/>
      <c r="D956" s="126"/>
      <c r="F956" s="112"/>
    </row>
    <row r="957">
      <c r="B957" s="126"/>
      <c r="C957" s="111"/>
      <c r="D957" s="126"/>
      <c r="F957" s="112"/>
    </row>
    <row r="958">
      <c r="B958" s="126"/>
      <c r="C958" s="111"/>
      <c r="D958" s="126"/>
      <c r="F958" s="112"/>
    </row>
    <row r="959">
      <c r="B959" s="126"/>
      <c r="C959" s="111"/>
      <c r="D959" s="126"/>
      <c r="F959" s="112"/>
    </row>
    <row r="960">
      <c r="B960" s="126"/>
      <c r="C960" s="111"/>
      <c r="D960" s="126"/>
      <c r="F960" s="112"/>
    </row>
    <row r="961">
      <c r="B961" s="126"/>
      <c r="C961" s="111"/>
      <c r="D961" s="126"/>
      <c r="F961" s="112"/>
    </row>
    <row r="962">
      <c r="B962" s="126"/>
      <c r="C962" s="111"/>
      <c r="D962" s="126"/>
      <c r="F962" s="112"/>
    </row>
    <row r="963">
      <c r="B963" s="126"/>
      <c r="C963" s="111"/>
      <c r="D963" s="126"/>
      <c r="F963" s="112"/>
    </row>
    <row r="964">
      <c r="B964" s="126"/>
      <c r="C964" s="111"/>
      <c r="D964" s="126"/>
      <c r="F964" s="112"/>
    </row>
    <row r="965">
      <c r="B965" s="126"/>
      <c r="C965" s="111"/>
      <c r="D965" s="126"/>
      <c r="F965" s="112"/>
    </row>
    <row r="966">
      <c r="B966" s="126"/>
      <c r="C966" s="111"/>
      <c r="D966" s="126"/>
      <c r="F966" s="112"/>
    </row>
    <row r="967">
      <c r="B967" s="126"/>
      <c r="C967" s="111"/>
      <c r="D967" s="126"/>
      <c r="F967" s="112"/>
    </row>
    <row r="968">
      <c r="B968" s="126"/>
      <c r="C968" s="111"/>
      <c r="D968" s="126"/>
      <c r="F968" s="112"/>
    </row>
    <row r="969">
      <c r="B969" s="126"/>
      <c r="C969" s="111"/>
      <c r="D969" s="126"/>
      <c r="F969" s="112"/>
    </row>
    <row r="970">
      <c r="B970" s="126"/>
      <c r="C970" s="111"/>
      <c r="D970" s="126"/>
      <c r="F970" s="112"/>
    </row>
    <row r="971">
      <c r="B971" s="126"/>
      <c r="C971" s="111"/>
      <c r="D971" s="126"/>
      <c r="F971" s="112"/>
    </row>
    <row r="972">
      <c r="B972" s="126"/>
      <c r="C972" s="111"/>
      <c r="D972" s="126"/>
      <c r="F972" s="112"/>
    </row>
    <row r="973">
      <c r="B973" s="126"/>
      <c r="C973" s="111"/>
      <c r="D973" s="126"/>
      <c r="F973" s="112"/>
    </row>
    <row r="974">
      <c r="B974" s="126"/>
      <c r="C974" s="111"/>
      <c r="D974" s="126"/>
      <c r="F974" s="112"/>
    </row>
    <row r="975">
      <c r="B975" s="126"/>
      <c r="C975" s="111"/>
      <c r="D975" s="126"/>
      <c r="F975" s="112"/>
    </row>
    <row r="976">
      <c r="B976" s="126"/>
      <c r="C976" s="111"/>
      <c r="D976" s="126"/>
      <c r="F976" s="112"/>
    </row>
    <row r="977">
      <c r="B977" s="126"/>
      <c r="C977" s="111"/>
      <c r="D977" s="126"/>
      <c r="F977" s="112"/>
    </row>
    <row r="978">
      <c r="B978" s="126"/>
      <c r="C978" s="111"/>
      <c r="D978" s="126"/>
      <c r="F978" s="112"/>
    </row>
    <row r="979">
      <c r="B979" s="126"/>
      <c r="C979" s="111"/>
      <c r="D979" s="126"/>
      <c r="F979" s="112"/>
    </row>
    <row r="980">
      <c r="B980" s="126"/>
      <c r="C980" s="111"/>
      <c r="D980" s="126"/>
      <c r="F980" s="112"/>
    </row>
    <row r="981">
      <c r="B981" s="126"/>
      <c r="C981" s="111"/>
      <c r="D981" s="126"/>
      <c r="F981" s="112"/>
    </row>
    <row r="982">
      <c r="B982" s="126"/>
      <c r="C982" s="111"/>
      <c r="D982" s="126"/>
      <c r="F982" s="112"/>
    </row>
    <row r="983">
      <c r="B983" s="126"/>
      <c r="C983" s="111"/>
      <c r="D983" s="126"/>
      <c r="F983" s="112"/>
    </row>
    <row r="984">
      <c r="B984" s="126"/>
      <c r="C984" s="111"/>
      <c r="D984" s="126"/>
      <c r="F984" s="112"/>
    </row>
    <row r="985">
      <c r="B985" s="126"/>
      <c r="C985" s="111"/>
      <c r="D985" s="126"/>
      <c r="F985" s="112"/>
    </row>
    <row r="986">
      <c r="B986" s="126"/>
      <c r="C986" s="111"/>
      <c r="D986" s="126"/>
      <c r="F986" s="112"/>
    </row>
    <row r="987">
      <c r="B987" s="126"/>
      <c r="C987" s="111"/>
      <c r="D987" s="126"/>
      <c r="F987" s="112"/>
    </row>
    <row r="988">
      <c r="B988" s="126"/>
      <c r="C988" s="111"/>
      <c r="D988" s="126"/>
      <c r="F988" s="112"/>
    </row>
    <row r="989">
      <c r="B989" s="126"/>
      <c r="C989" s="111"/>
      <c r="D989" s="126"/>
      <c r="F989" s="112"/>
    </row>
    <row r="990">
      <c r="B990" s="126"/>
      <c r="C990" s="111"/>
      <c r="D990" s="126"/>
      <c r="F990" s="112"/>
    </row>
    <row r="991">
      <c r="B991" s="126"/>
      <c r="C991" s="111"/>
      <c r="D991" s="126"/>
      <c r="F991" s="112"/>
    </row>
    <row r="992">
      <c r="B992" s="126"/>
      <c r="C992" s="111"/>
      <c r="D992" s="126"/>
      <c r="F992" s="112"/>
    </row>
    <row r="993">
      <c r="B993" s="126"/>
      <c r="C993" s="111"/>
      <c r="D993" s="126"/>
      <c r="F993" s="112"/>
    </row>
    <row r="994">
      <c r="B994" s="126"/>
      <c r="C994" s="111"/>
      <c r="D994" s="126"/>
      <c r="F994" s="112"/>
    </row>
    <row r="995">
      <c r="B995" s="126"/>
      <c r="C995" s="111"/>
      <c r="D995" s="126"/>
      <c r="F995" s="112"/>
    </row>
    <row r="996">
      <c r="B996" s="126"/>
      <c r="C996" s="111"/>
      <c r="D996" s="126"/>
      <c r="F996" s="112"/>
    </row>
    <row r="997">
      <c r="B997" s="126"/>
      <c r="C997" s="111"/>
      <c r="D997" s="126"/>
      <c r="F997" s="112"/>
    </row>
    <row r="998">
      <c r="B998" s="126"/>
      <c r="C998" s="111"/>
      <c r="D998" s="126"/>
      <c r="F998" s="112"/>
    </row>
    <row r="999">
      <c r="B999" s="126"/>
      <c r="C999" s="111"/>
      <c r="D999" s="126"/>
      <c r="F999" s="112"/>
    </row>
    <row r="1000">
      <c r="B1000" s="126"/>
      <c r="C1000" s="111"/>
      <c r="D1000" s="126"/>
      <c r="F1000" s="112"/>
    </row>
    <row r="1001">
      <c r="B1001" s="126"/>
      <c r="C1001" s="111"/>
      <c r="D1001" s="126"/>
      <c r="F1001" s="112"/>
    </row>
    <row r="1002">
      <c r="B1002" s="126"/>
      <c r="C1002" s="111"/>
      <c r="D1002" s="126"/>
      <c r="F1002" s="112"/>
    </row>
    <row r="1003">
      <c r="B1003" s="126"/>
      <c r="C1003" s="111"/>
      <c r="D1003" s="126"/>
      <c r="F1003" s="112"/>
    </row>
    <row r="1004">
      <c r="B1004" s="126"/>
      <c r="C1004" s="111"/>
      <c r="D1004" s="126"/>
      <c r="F1004" s="112"/>
    </row>
    <row r="1005">
      <c r="B1005" s="126"/>
      <c r="C1005" s="111"/>
      <c r="D1005" s="126"/>
      <c r="F1005" s="112"/>
    </row>
    <row r="1006">
      <c r="B1006" s="126"/>
      <c r="C1006" s="111"/>
      <c r="D1006" s="126"/>
      <c r="F1006" s="112"/>
    </row>
    <row r="1007">
      <c r="B1007" s="126"/>
      <c r="C1007" s="111"/>
      <c r="D1007" s="126"/>
      <c r="F1007" s="112"/>
    </row>
    <row r="1008">
      <c r="B1008" s="126"/>
      <c r="C1008" s="111"/>
      <c r="D1008" s="126"/>
      <c r="F1008" s="112"/>
    </row>
    <row r="1009">
      <c r="B1009" s="126"/>
      <c r="C1009" s="111"/>
      <c r="D1009" s="126"/>
      <c r="F1009" s="112"/>
    </row>
    <row r="1010">
      <c r="B1010" s="126"/>
      <c r="C1010" s="111"/>
      <c r="D1010" s="126"/>
      <c r="F1010" s="112"/>
    </row>
    <row r="1011">
      <c r="B1011" s="126"/>
      <c r="C1011" s="111"/>
      <c r="D1011" s="126"/>
      <c r="F1011" s="112"/>
    </row>
    <row r="1012">
      <c r="B1012" s="126"/>
      <c r="C1012" s="111"/>
      <c r="D1012" s="126"/>
      <c r="F1012" s="112"/>
    </row>
    <row r="1013">
      <c r="B1013" s="126"/>
      <c r="C1013" s="111"/>
      <c r="D1013" s="126"/>
      <c r="F1013" s="112"/>
    </row>
    <row r="1014">
      <c r="B1014" s="126"/>
      <c r="C1014" s="111"/>
      <c r="D1014" s="126"/>
      <c r="F1014" s="112"/>
    </row>
    <row r="1015">
      <c r="B1015" s="126"/>
      <c r="C1015" s="111"/>
      <c r="D1015" s="126"/>
      <c r="F1015" s="112"/>
    </row>
    <row r="1016">
      <c r="B1016" s="126"/>
      <c r="C1016" s="111"/>
      <c r="D1016" s="126"/>
      <c r="F1016" s="112"/>
    </row>
    <row r="1017">
      <c r="B1017" s="126"/>
      <c r="C1017" s="111"/>
      <c r="D1017" s="126"/>
      <c r="F1017" s="112"/>
    </row>
    <row r="1018">
      <c r="B1018" s="126"/>
      <c r="C1018" s="111"/>
      <c r="D1018" s="126"/>
      <c r="F1018" s="112"/>
    </row>
    <row r="1019">
      <c r="B1019" s="126"/>
      <c r="C1019" s="111"/>
      <c r="D1019" s="126"/>
      <c r="F1019" s="112"/>
    </row>
    <row r="1020">
      <c r="B1020" s="126"/>
      <c r="C1020" s="111"/>
      <c r="D1020" s="126"/>
      <c r="F1020" s="112"/>
    </row>
    <row r="1021">
      <c r="B1021" s="126"/>
      <c r="C1021" s="111"/>
      <c r="D1021" s="126"/>
      <c r="F1021" s="112"/>
    </row>
    <row r="1022">
      <c r="B1022" s="126"/>
      <c r="C1022" s="111"/>
      <c r="D1022" s="126"/>
      <c r="F1022" s="112"/>
    </row>
    <row r="1023">
      <c r="B1023" s="126"/>
      <c r="C1023" s="111"/>
      <c r="D1023" s="126"/>
      <c r="F1023" s="112"/>
    </row>
    <row r="1024">
      <c r="B1024" s="126"/>
      <c r="C1024" s="111"/>
      <c r="D1024" s="126"/>
      <c r="F1024" s="112"/>
    </row>
    <row r="1025">
      <c r="B1025" s="126"/>
      <c r="C1025" s="111"/>
      <c r="D1025" s="126"/>
      <c r="F1025" s="112"/>
    </row>
  </sheetData>
  <hyperlinks>
    <hyperlink r:id="rId1" ref="G10"/>
    <hyperlink r:id="rId2" ref="G12"/>
    <hyperlink r:id="rId3" ref="G16"/>
    <hyperlink r:id="rId4" ref="G18"/>
    <hyperlink r:id="rId5" ref="G19"/>
    <hyperlink r:id="rId6" ref="G22"/>
    <hyperlink r:id="rId7" ref="G23"/>
    <hyperlink r:id="rId8" ref="G25"/>
    <hyperlink r:id="rId9" ref="G50"/>
  </hyperlinks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sheetData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2" max="2" width="19.86"/>
  </cols>
  <sheetData>
    <row r="1">
      <c r="A1" s="107" t="s">
        <v>325</v>
      </c>
      <c r="C1" s="107" t="s">
        <v>270</v>
      </c>
    </row>
    <row r="2">
      <c r="A2" s="107" t="s">
        <v>226</v>
      </c>
      <c r="B2" t="str">
        <f t="shared" ref="B2:B4" si="1">E10+E18+E26</f>
        <v>89436</v>
      </c>
      <c r="C2" t="str">
        <f t="shared" ref="C2:C4" si="2">B2/1000</f>
        <v>89.436</v>
      </c>
    </row>
    <row r="3">
      <c r="A3" s="107" t="s">
        <v>227</v>
      </c>
      <c r="B3" t="str">
        <f t="shared" si="1"/>
        <v>88526</v>
      </c>
      <c r="C3" t="str">
        <f t="shared" si="2"/>
        <v>88.526</v>
      </c>
    </row>
    <row r="4">
      <c r="A4" s="107" t="s">
        <v>326</v>
      </c>
      <c r="B4" t="str">
        <f t="shared" si="1"/>
        <v>26138.4</v>
      </c>
      <c r="C4" t="str">
        <f t="shared" si="2"/>
        <v>26.1384</v>
      </c>
    </row>
    <row r="5">
      <c r="A5" s="107"/>
    </row>
    <row r="6">
      <c r="A6" s="107" t="s">
        <v>327</v>
      </c>
    </row>
    <row r="7">
      <c r="A7" s="107" t="s">
        <v>328</v>
      </c>
      <c r="F7" s="107" t="s">
        <v>329</v>
      </c>
    </row>
    <row r="8">
      <c r="A8" s="107" t="s">
        <v>330</v>
      </c>
      <c r="B8" s="107">
        <v>2840.0</v>
      </c>
      <c r="C8" s="107" t="s">
        <v>53</v>
      </c>
    </row>
    <row r="9">
      <c r="B9" s="107" t="s">
        <v>331</v>
      </c>
      <c r="C9" s="107" t="s">
        <v>332</v>
      </c>
      <c r="D9" s="107" t="s">
        <v>333</v>
      </c>
      <c r="E9" s="107" t="s">
        <v>334</v>
      </c>
    </row>
    <row r="10">
      <c r="A10" s="107" t="s">
        <v>335</v>
      </c>
      <c r="B10" s="107">
        <v>282.0</v>
      </c>
      <c r="C10" s="107">
        <v>0.1</v>
      </c>
      <c r="D10" t="str">
        <f t="shared" ref="D10:D12" si="3">B10*C10</f>
        <v>28.2</v>
      </c>
      <c r="E10" t="str">
        <f>D10*B8</f>
        <v>80088</v>
      </c>
    </row>
    <row r="11">
      <c r="A11" s="107" t="s">
        <v>227</v>
      </c>
      <c r="B11" s="107">
        <v>280.0</v>
      </c>
      <c r="C11" s="107">
        <v>0.1</v>
      </c>
      <c r="D11" t="str">
        <f t="shared" si="3"/>
        <v>28</v>
      </c>
      <c r="E11" t="str">
        <f>D11*B8</f>
        <v>79520</v>
      </c>
    </row>
    <row r="12">
      <c r="A12" s="107" t="s">
        <v>326</v>
      </c>
      <c r="B12" s="107">
        <v>79.0</v>
      </c>
      <c r="C12" s="107">
        <v>0.1</v>
      </c>
      <c r="D12" t="str">
        <f t="shared" si="3"/>
        <v>7.9</v>
      </c>
      <c r="E12" t="str">
        <f>D12*B8</f>
        <v>22436</v>
      </c>
    </row>
    <row r="13">
      <c r="A13" s="107"/>
    </row>
    <row r="14">
      <c r="A14" s="107" t="s">
        <v>336</v>
      </c>
    </row>
    <row r="15">
      <c r="A15" s="107" t="s">
        <v>328</v>
      </c>
      <c r="D15" s="107"/>
      <c r="E15" s="107"/>
    </row>
    <row r="16">
      <c r="A16" s="107" t="s">
        <v>330</v>
      </c>
      <c r="B16" s="107">
        <v>2840.0</v>
      </c>
      <c r="C16" s="107" t="s">
        <v>53</v>
      </c>
      <c r="D16" s="107"/>
      <c r="E16" s="107"/>
    </row>
    <row r="17">
      <c r="B17" s="107" t="s">
        <v>331</v>
      </c>
      <c r="C17" s="107" t="s">
        <v>332</v>
      </c>
      <c r="D17" s="107" t="s">
        <v>333</v>
      </c>
      <c r="E17" s="107" t="s">
        <v>334</v>
      </c>
    </row>
    <row r="18">
      <c r="A18" s="107" t="s">
        <v>335</v>
      </c>
      <c r="B18" s="107">
        <v>820.0</v>
      </c>
      <c r="C18" s="107">
        <v>0.003</v>
      </c>
      <c r="D18" t="str">
        <f t="shared" ref="D18:D20" si="4">B18*C18</f>
        <v>2.46</v>
      </c>
      <c r="E18" t="str">
        <f>D18*B16</f>
        <v>6986.4</v>
      </c>
    </row>
    <row r="19">
      <c r="A19" s="107" t="s">
        <v>227</v>
      </c>
      <c r="B19" s="107">
        <v>790.0</v>
      </c>
      <c r="C19" s="107">
        <v>0.003</v>
      </c>
      <c r="D19" t="str">
        <f t="shared" si="4"/>
        <v>2.37</v>
      </c>
      <c r="E19" t="str">
        <f>D19*B16</f>
        <v>6730.8</v>
      </c>
    </row>
    <row r="20">
      <c r="A20" s="107" t="s">
        <v>326</v>
      </c>
      <c r="B20" s="107">
        <v>520.0</v>
      </c>
      <c r="C20" s="107">
        <v>0.002</v>
      </c>
      <c r="D20" t="str">
        <f t="shared" si="4"/>
        <v>1.04</v>
      </c>
      <c r="E20" t="str">
        <f>D20*B16</f>
        <v>2953.6</v>
      </c>
    </row>
    <row r="22">
      <c r="A22" s="107" t="s">
        <v>337</v>
      </c>
    </row>
    <row r="23">
      <c r="A23" s="107"/>
      <c r="D23" s="107"/>
      <c r="E23" s="107"/>
    </row>
    <row r="24">
      <c r="A24" s="107" t="s">
        <v>330</v>
      </c>
      <c r="B24" s="107">
        <v>1440.0</v>
      </c>
      <c r="C24" s="107" t="s">
        <v>53</v>
      </c>
      <c r="D24" s="107"/>
      <c r="E24" s="107"/>
    </row>
    <row r="25">
      <c r="B25" s="107" t="s">
        <v>331</v>
      </c>
      <c r="C25" s="107" t="s">
        <v>332</v>
      </c>
      <c r="D25" s="107" t="s">
        <v>333</v>
      </c>
      <c r="E25" s="107" t="s">
        <v>334</v>
      </c>
    </row>
    <row r="26">
      <c r="A26" s="107" t="s">
        <v>335</v>
      </c>
      <c r="B26" s="107">
        <v>820.0</v>
      </c>
      <c r="C26" s="107">
        <v>0.002</v>
      </c>
      <c r="D26" t="str">
        <f t="shared" ref="D26:D28" si="5">B26*C26</f>
        <v>1.64</v>
      </c>
      <c r="E26" t="str">
        <f>D26*B24</f>
        <v>2361.6</v>
      </c>
    </row>
    <row r="27">
      <c r="A27" s="107" t="s">
        <v>227</v>
      </c>
      <c r="B27" s="107">
        <v>790.0</v>
      </c>
      <c r="C27" s="107">
        <v>0.002</v>
      </c>
      <c r="D27" t="str">
        <f t="shared" si="5"/>
        <v>1.58</v>
      </c>
      <c r="E27" t="str">
        <f>D27*B24</f>
        <v>2275.2</v>
      </c>
    </row>
    <row r="28">
      <c r="A28" s="107" t="s">
        <v>326</v>
      </c>
      <c r="B28" s="107">
        <v>520.0</v>
      </c>
      <c r="C28" s="107">
        <v>0.001</v>
      </c>
      <c r="D28" t="str">
        <f t="shared" si="5"/>
        <v>0.52</v>
      </c>
      <c r="E28" t="str">
        <f>D28*B24</f>
        <v>748.8</v>
      </c>
    </row>
    <row r="32">
      <c r="A32" s="107" t="s">
        <v>338</v>
      </c>
      <c r="C32" s="107" t="s">
        <v>339</v>
      </c>
      <c r="D32" s="107" t="s">
        <v>340</v>
      </c>
      <c r="F32" s="107" t="s">
        <v>341</v>
      </c>
    </row>
    <row r="33">
      <c r="A33" s="107" t="s">
        <v>342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2" max="2" width="25.14"/>
  </cols>
  <sheetData>
    <row r="1">
      <c r="A1" s="88" t="s">
        <v>343</v>
      </c>
      <c r="C1" s="107"/>
    </row>
    <row r="2">
      <c r="A2" s="107" t="s">
        <v>226</v>
      </c>
      <c r="B2" s="126" t="str">
        <f t="shared" ref="B2:B4" si="1">C10+C18+C26+C34</f>
        <v>$1,848,580.00</v>
      </c>
    </row>
    <row r="3">
      <c r="A3" s="107" t="s">
        <v>227</v>
      </c>
      <c r="B3" s="126" t="str">
        <f t="shared" si="1"/>
        <v>$1,828,190.00</v>
      </c>
    </row>
    <row r="4">
      <c r="A4" s="107" t="s">
        <v>326</v>
      </c>
      <c r="B4" s="126" t="str">
        <f t="shared" si="1"/>
        <v>$571,856.00</v>
      </c>
    </row>
    <row r="5">
      <c r="A5" s="107"/>
    </row>
    <row r="6">
      <c r="A6" s="88" t="s">
        <v>344</v>
      </c>
    </row>
    <row r="7">
      <c r="A7" s="107" t="s">
        <v>328</v>
      </c>
    </row>
    <row r="8">
      <c r="A8" s="107" t="s">
        <v>345</v>
      </c>
      <c r="B8" s="125">
        <v>5.0</v>
      </c>
      <c r="C8" s="117" t="s">
        <v>346</v>
      </c>
    </row>
    <row r="9">
      <c r="B9" s="107" t="s">
        <v>334</v>
      </c>
      <c r="C9" s="107" t="s">
        <v>347</v>
      </c>
      <c r="D9" s="107"/>
    </row>
    <row r="10">
      <c r="A10" s="107" t="s">
        <v>335</v>
      </c>
      <c r="B10" t="str">
        <f>'Mass Calculations'!E10</f>
        <v>80088</v>
      </c>
      <c r="C10" s="125" t="str">
        <f t="shared" ref="C10:C12" si="2">$B$8*B10</f>
        <v>$400,440.00</v>
      </c>
    </row>
    <row r="11">
      <c r="A11" s="107" t="s">
        <v>227</v>
      </c>
      <c r="B11" t="str">
        <f>'Mass Calculations'!E11</f>
        <v>79520</v>
      </c>
      <c r="C11" s="125" t="str">
        <f t="shared" si="2"/>
        <v>$397,600.00</v>
      </c>
    </row>
    <row r="12">
      <c r="A12" s="107" t="s">
        <v>326</v>
      </c>
      <c r="B12" t="str">
        <f>'Mass Calculations'!E12</f>
        <v>22436</v>
      </c>
      <c r="C12" s="125" t="str">
        <f t="shared" si="2"/>
        <v>$112,180.00</v>
      </c>
    </row>
    <row r="13">
      <c r="A13" s="107"/>
    </row>
    <row r="14">
      <c r="A14" s="88" t="s">
        <v>348</v>
      </c>
    </row>
    <row r="15">
      <c r="A15" s="107" t="s">
        <v>328</v>
      </c>
      <c r="D15" s="107"/>
      <c r="E15" s="107"/>
    </row>
    <row r="16">
      <c r="A16" s="107" t="s">
        <v>349</v>
      </c>
      <c r="B16" s="125">
        <v>50.0</v>
      </c>
      <c r="C16" s="107"/>
      <c r="D16" s="107"/>
      <c r="E16" s="107"/>
    </row>
    <row r="17">
      <c r="B17" s="107" t="s">
        <v>350</v>
      </c>
      <c r="C17" s="107" t="s">
        <v>347</v>
      </c>
      <c r="D17" s="107"/>
      <c r="E17" s="107"/>
    </row>
    <row r="18">
      <c r="A18" s="107" t="s">
        <v>335</v>
      </c>
      <c r="B18" t="str">
        <f>'Mass Calculations'!B26</f>
        <v>820</v>
      </c>
      <c r="C18" s="126" t="str">
        <f t="shared" ref="C18:C20" si="3">$B$16*B18</f>
        <v>$41,000.00</v>
      </c>
    </row>
    <row r="19">
      <c r="A19" s="107" t="s">
        <v>227</v>
      </c>
      <c r="B19" t="str">
        <f>'Mass Calculations'!B27</f>
        <v>790</v>
      </c>
      <c r="C19" s="126" t="str">
        <f t="shared" si="3"/>
        <v>$39,500.00</v>
      </c>
    </row>
    <row r="20">
      <c r="A20" s="107" t="s">
        <v>326</v>
      </c>
      <c r="B20" t="str">
        <f>'Mass Calculations'!B28</f>
        <v>520</v>
      </c>
      <c r="C20" s="126" t="str">
        <f t="shared" si="3"/>
        <v>$26,000.00</v>
      </c>
    </row>
    <row r="22">
      <c r="A22" s="88" t="s">
        <v>351</v>
      </c>
    </row>
    <row r="23">
      <c r="A23" s="107"/>
      <c r="D23" s="107"/>
      <c r="E23" s="107"/>
    </row>
    <row r="24">
      <c r="A24" s="107" t="s">
        <v>349</v>
      </c>
      <c r="B24" s="125">
        <v>40.0</v>
      </c>
      <c r="C24" s="117" t="s">
        <v>352</v>
      </c>
      <c r="D24" s="107"/>
      <c r="E24" s="107"/>
    </row>
    <row r="25">
      <c r="B25" s="107" t="s">
        <v>350</v>
      </c>
      <c r="C25" s="107" t="s">
        <v>347</v>
      </c>
      <c r="D25" s="107"/>
      <c r="E25" s="107"/>
    </row>
    <row r="26">
      <c r="A26" s="107" t="s">
        <v>335</v>
      </c>
      <c r="B26" t="str">
        <f>'Mass Calculations'!B26</f>
        <v>820</v>
      </c>
      <c r="C26" s="126" t="str">
        <f t="shared" ref="C26:C28" si="4">$B$24*B26*2</f>
        <v>$65,600.00</v>
      </c>
    </row>
    <row r="27">
      <c r="A27" s="107" t="s">
        <v>227</v>
      </c>
      <c r="B27" t="str">
        <f>'Mass Calculations'!B27</f>
        <v>790</v>
      </c>
      <c r="C27" s="126" t="str">
        <f t="shared" si="4"/>
        <v>$63,200.00</v>
      </c>
    </row>
    <row r="28">
      <c r="A28" s="107" t="s">
        <v>326</v>
      </c>
      <c r="B28" t="str">
        <f>'Mass Calculations'!B28</f>
        <v>520</v>
      </c>
      <c r="C28" s="126" t="str">
        <f t="shared" si="4"/>
        <v>$41,600.00</v>
      </c>
    </row>
    <row r="30">
      <c r="A30" s="88" t="s">
        <v>353</v>
      </c>
    </row>
    <row r="32">
      <c r="A32" s="107" t="s">
        <v>345</v>
      </c>
      <c r="B32" s="125">
        <v>15.0</v>
      </c>
      <c r="C32" s="117" t="s">
        <v>346</v>
      </c>
    </row>
    <row r="33">
      <c r="B33" s="107" t="s">
        <v>334</v>
      </c>
      <c r="C33" s="107" t="s">
        <v>347</v>
      </c>
    </row>
    <row r="34">
      <c r="A34" s="107" t="s">
        <v>335</v>
      </c>
      <c r="B34" t="str">
        <f>'Mass Calculations'!B2</f>
        <v>89436</v>
      </c>
      <c r="C34" s="125" t="str">
        <f t="shared" ref="C34:C36" si="5">$B$32*B34</f>
        <v>$1,341,540.00</v>
      </c>
    </row>
    <row r="35">
      <c r="A35" s="107" t="s">
        <v>227</v>
      </c>
      <c r="B35" t="str">
        <f>'Mass Calculations'!B3</f>
        <v>88526</v>
      </c>
      <c r="C35" s="125" t="str">
        <f t="shared" si="5"/>
        <v>$1,327,890.00</v>
      </c>
    </row>
    <row r="36">
      <c r="A36" s="107" t="s">
        <v>326</v>
      </c>
      <c r="B36" t="str">
        <f>'Mass Calculations'!B4</f>
        <v>26138.4</v>
      </c>
      <c r="C36" s="125" t="str">
        <f t="shared" si="5"/>
        <v>$392,076.00</v>
      </c>
    </row>
    <row r="38">
      <c r="A38" s="88" t="s">
        <v>225</v>
      </c>
    </row>
    <row r="39">
      <c r="A39" s="107" t="s">
        <v>330</v>
      </c>
      <c r="B39" s="107">
        <v>970.0</v>
      </c>
      <c r="C39" s="107" t="s">
        <v>53</v>
      </c>
    </row>
    <row r="40">
      <c r="A40" s="107" t="s">
        <v>354</v>
      </c>
      <c r="B40" s="107">
        <v>0.1</v>
      </c>
      <c r="C40" s="107" t="s">
        <v>13</v>
      </c>
    </row>
    <row r="41">
      <c r="A41" s="107" t="s">
        <v>355</v>
      </c>
      <c r="B41" s="107">
        <v>1.0</v>
      </c>
      <c r="C41" s="107" t="s">
        <v>31</v>
      </c>
    </row>
    <row r="42">
      <c r="A42" s="107" t="s">
        <v>356</v>
      </c>
      <c r="B42" t="str">
        <f>B41*B40</f>
        <v>0.1</v>
      </c>
      <c r="C42" s="107" t="s">
        <v>58</v>
      </c>
    </row>
    <row r="43">
      <c r="A43" s="107" t="s">
        <v>357</v>
      </c>
      <c r="B43" t="str">
        <f>B39*B42</f>
        <v>97</v>
      </c>
      <c r="C43" s="107" t="s">
        <v>358</v>
      </c>
    </row>
    <row r="44">
      <c r="A44" s="107" t="s">
        <v>359</v>
      </c>
    </row>
    <row r="45">
      <c r="A45" s="107" t="s">
        <v>335</v>
      </c>
      <c r="B45" s="131" t="str">
        <f>'Mass Calculations'!B26</f>
        <v>820</v>
      </c>
      <c r="C45" s="107" t="s">
        <v>31</v>
      </c>
    </row>
    <row r="46">
      <c r="A46" s="107" t="s">
        <v>227</v>
      </c>
      <c r="B46" s="131" t="str">
        <f>'Mass Calculations'!B27</f>
        <v>790</v>
      </c>
      <c r="C46" s="107" t="s">
        <v>31</v>
      </c>
    </row>
    <row r="47">
      <c r="A47" s="107" t="s">
        <v>326</v>
      </c>
      <c r="B47" s="131" t="str">
        <f>'Mass Calculations'!B28</f>
        <v>520</v>
      </c>
      <c r="C47" s="107" t="s">
        <v>31</v>
      </c>
    </row>
    <row r="49">
      <c r="A49" s="107" t="s">
        <v>360</v>
      </c>
      <c r="B49" t="str">
        <f>(B45+B46+B47)*B43</f>
        <v>206610</v>
      </c>
      <c r="C49" s="107" t="s">
        <v>38</v>
      </c>
    </row>
    <row r="51">
      <c r="A51" s="107" t="s">
        <v>361</v>
      </c>
      <c r="B51" s="132">
        <v>2000.0</v>
      </c>
      <c r="C51" s="107" t="s">
        <v>362</v>
      </c>
    </row>
    <row r="52">
      <c r="B52" s="133" t="str">
        <f>B51/1000</f>
        <v>$2</v>
      </c>
      <c r="C52" s="107" t="s">
        <v>363</v>
      </c>
      <c r="D52" s="117" t="s">
        <v>319</v>
      </c>
    </row>
  </sheetData>
  <hyperlinks>
    <hyperlink r:id="rId1" ref="C8"/>
    <hyperlink r:id="rId2" ref="C24"/>
    <hyperlink r:id="rId3" ref="C32"/>
    <hyperlink r:id="rId4" ref="D52"/>
  </hyperlinks>
  <drawing r:id="rId5"/>
</worksheet>
</file>