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emissions/"/>
    </mc:Choice>
  </mc:AlternateContent>
  <xr:revisionPtr revIDLastSave="54" documentId="8_{5F08B02C-DD86-4B1D-9F98-EC5D5C6557D8}" xr6:coauthVersionLast="46" xr6:coauthVersionMax="46" xr10:uidLastSave="{8DC75EC7-0D69-4934-8E52-4AD05F82D531}"/>
  <bookViews>
    <workbookView minimized="1" xWindow="900" yWindow="900" windowWidth="17280" windowHeight="9108" activeTab="1" xr2:uid="{9B399906-DB60-4668-950E-F3F2C5EF5781}"/>
  </bookViews>
  <sheets>
    <sheet name="Electric 1" sheetId="2" r:id="rId1"/>
    <sheet name="Electric 2" sheetId="3" r:id="rId2"/>
    <sheet name="Total" sheetId="1" r:id="rId3"/>
  </sheets>
  <calcPr calcId="191029" iterate="1" iterateCount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C15" i="3"/>
  <c r="H3" i="1"/>
  <c r="B3" i="1"/>
  <c r="D17" i="2"/>
  <c r="C17" i="2"/>
  <c r="B17" i="2"/>
  <c r="E12" i="2"/>
  <c r="D9" i="2"/>
  <c r="B9" i="2"/>
  <c r="B3" i="2"/>
</calcChain>
</file>

<file path=xl/sharedStrings.xml><?xml version="1.0" encoding="utf-8"?>
<sst xmlns="http://schemas.openxmlformats.org/spreadsheetml/2006/main" count="68" uniqueCount="36">
  <si>
    <t>Sources of Emissions</t>
  </si>
  <si>
    <t>Transportation</t>
  </si>
  <si>
    <t>Water and Waste</t>
  </si>
  <si>
    <t>Solid Waste</t>
  </si>
  <si>
    <t>LPG</t>
  </si>
  <si>
    <t>Total</t>
  </si>
  <si>
    <r>
      <t>Greenhouse Gas Emissions (CO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eq tons)</t>
    </r>
  </si>
  <si>
    <t>Percentage</t>
  </si>
  <si>
    <t>2012-2014</t>
  </si>
  <si>
    <t>Percentage of Total</t>
  </si>
  <si>
    <t>Percent Change</t>
  </si>
  <si>
    <t>Electricity Method Local Priority</t>
  </si>
  <si>
    <t>Electricity Method No Local</t>
  </si>
  <si>
    <t>Electricity Method GT Only</t>
  </si>
  <si>
    <t>Electricity Medthod no Arava</t>
  </si>
  <si>
    <t>Rooftop PVs and Grid</t>
  </si>
  <si>
    <t>Rooftop PVs, Arava PVs, Eilat Gas Turbines, and Grid</t>
  </si>
  <si>
    <t>Model</t>
  </si>
  <si>
    <t>2012 Emissions (CO2eq tons)</t>
  </si>
  <si>
    <t>2014 Emissions (CO2eq tons)</t>
  </si>
  <si>
    <t>grid emissions factors</t>
  </si>
  <si>
    <t>Rooftop PVs, Eilat Gas Turbines, and Grid</t>
  </si>
  <si>
    <t>2019 Emissions Population Scaled (CO2eq tons)</t>
  </si>
  <si>
    <t>2019 Emissions Not Scaled (CO2eq tons)</t>
  </si>
  <si>
    <t>2019 not scaled</t>
  </si>
  <si>
    <t>Emissions (CO2eq tons)</t>
  </si>
  <si>
    <t>2019 population scaled</t>
  </si>
  <si>
    <t>Grid and Rooftop PVs</t>
  </si>
  <si>
    <t>Gas Turbines, Grid, and Rooftop PVs</t>
  </si>
  <si>
    <t>Arava PVs, Gas Turbines, Grid, and Rooftop PVs</t>
  </si>
  <si>
    <t>Model II</t>
  </si>
  <si>
    <t>Model III</t>
  </si>
  <si>
    <t>Model I</t>
  </si>
  <si>
    <t>Arava, Grid, and Rooftop PVs</t>
  </si>
  <si>
    <t>2019 Not Scaled</t>
  </si>
  <si>
    <t>2019 Population 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</si>
</sst>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0" fontId="0" fillId="0" borderId="0" xfId="0" applyNumberFormat="1"/>
    <xf numFmtId="38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Alignment="1">
      <alignment wrapText="1"/>
    </xf>
    <xf numFmtId="3" fontId="0" fillId="2" borderId="1" xfId="0" applyNumberFormat="1" applyFont="1" applyFill="1" applyBorder="1"/>
    <xf numFmtId="3" fontId="0" fillId="0" borderId="1" xfId="0" applyNumberFormat="1" applyFon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1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</a:t>
            </a:r>
            <a:r>
              <a:rPr lang="en-US" baseline="0"/>
              <a:t> Emissions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'Electric 1'!$A$10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'Electric 1'!$B$7:$D$7</c15:sqref>
                  </c15:fullRef>
                </c:ext>
              </c:extLst>
              <c:f>('Electric 1'!$B$7,'Electric 1'!$D$7)</c:f>
              <c:strCache>
                <c:ptCount val="2"/>
                <c:pt idx="0">
                  <c:v>Model I</c:v>
                </c:pt>
                <c:pt idx="1">
                  <c:v>Model II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'Electric 1'!$B$10:$D$10</c15:sqref>
                  </c15:fullRef>
                </c:ext>
              </c:extLst>
              <c:f>('Electric 1'!$B$10,'Electric 1'!$D$10)</c:f>
              <c:numCache>
                <c:formatCode>General</c:formatCode>
                <c:ptCount val="2"/>
                <c:pt idx="0">
                  <c:v>491074.1327445358</c:v>
                </c:pt>
                <c:pt idx="1">
                  <c:v>236937.79082247199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D-496A-94A2-43B1CEC7B5AB}"/>
            </c:ext>
          </c:extLst>
        </c:ser>
        <c:ser>
          <c:idx val="2"/>
          <c:order val="1"/>
          <c:tx>
            <c:strRef>
              <c:f>'Electric 1'!$A$11</c:f>
              <c:strCache>
                <c:ptCount val="1"/>
                <c:pt idx="0">
                  <c:v>2019 not scaled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'Electric 1'!$B$7:$D$7</c15:sqref>
                  </c15:fullRef>
                </c:ext>
              </c:extLst>
              <c:f>('Electric 1'!$B$7,'Electric 1'!$D$7)</c:f>
              <c:strCache>
                <c:ptCount val="2"/>
                <c:pt idx="0">
                  <c:v>Model I</c:v>
                </c:pt>
                <c:pt idx="1">
                  <c:v>Model II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'Electric 1'!$B$11:$D$11</c15:sqref>
                  </c15:fullRef>
                </c:ext>
              </c:extLst>
              <c:f>('Electric 1'!$B$11,'Electric 1'!$D$11)</c:f>
              <c:numCache>
                <c:formatCode>General</c:formatCode>
                <c:ptCount val="2"/>
                <c:pt idx="0">
                  <c:v>454584.20600637601</c:v>
                </c:pt>
                <c:pt idx="1">
                  <c:v>209523.77759666101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CD-496A-94A2-43B1CEC7B5AB}"/>
            </c:ext>
          </c:extLst>
        </c:ser>
        <c:ser>
          <c:idx val="1"/>
          <c:order val="2"/>
          <c:tx>
            <c:strRef>
              <c:f>'Electric 1'!$A$12</c:f>
              <c:strCache>
                <c:ptCount val="1"/>
                <c:pt idx="0">
                  <c:v>2019 population scaled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7CD-496A-94A2-43B1CEC7B5AB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'Electric 1'!$B$7:$D$7</c15:sqref>
                  </c15:fullRef>
                </c:ext>
              </c:extLst>
              <c:f>('Electric 1'!$B$7,'Electric 1'!$D$7)</c:f>
              <c:strCache>
                <c:ptCount val="2"/>
                <c:pt idx="0">
                  <c:v>Model I</c:v>
                </c:pt>
                <c:pt idx="1">
                  <c:v>Model II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'Electric 1'!$B$12:$D$12</c15:sqref>
                  </c15:fullRef>
                </c:ext>
              </c:extLst>
              <c:f>('Electric 1'!$B$12,'Electric 1'!$D$12)</c:f>
              <c:numCache>
                <c:formatCode>General</c:formatCode>
                <c:ptCount val="2"/>
                <c:pt idx="0">
                  <c:v>492178.68099021801</c:v>
                </c:pt>
                <c:pt idx="1">
                  <c:v>234041.189215644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CD-496A-94A2-43B1CEC7B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690232"/>
        <c:axId val="846677656"/>
      </c:barChart>
      <c:catAx>
        <c:axId val="79769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677656"/>
        <c:crosses val="autoZero"/>
        <c:auto val="1"/>
        <c:lblAlgn val="ctr"/>
        <c:lblOffset val="100"/>
        <c:noMultiLvlLbl val="0"/>
      </c:catAx>
      <c:valAx>
        <c:axId val="846677656"/>
        <c:scaling>
          <c:orientation val="minMax"/>
          <c:max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Thousands Tons</a:t>
                </a:r>
                <a:r>
                  <a:rPr lang="en-US" baseline="0"/>
                  <a:t> CO2 EQuivalent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690232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Emissions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'Electric 2'!$A$3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'Electric 2'!$B$1:$D$1</c:f>
              <c:strCache>
                <c:ptCount val="3"/>
                <c:pt idx="0">
                  <c:v>Model I</c:v>
                </c:pt>
                <c:pt idx="1">
                  <c:v>Model II</c:v>
                </c:pt>
                <c:pt idx="2">
                  <c:v>Model III</c:v>
                </c:pt>
              </c:strCache>
            </c:strRef>
          </c:cat>
          <c:val>
            <c:numRef>
              <c:f>'Electric 2'!$B$3:$D$3</c:f>
              <c:numCache>
                <c:formatCode>General</c:formatCode>
                <c:ptCount val="3"/>
                <c:pt idx="0">
                  <c:v>491074.1327445358</c:v>
                </c:pt>
                <c:pt idx="1">
                  <c:v>383228.85352198605</c:v>
                </c:pt>
                <c:pt idx="2">
                  <c:v>236937.79082247199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D-443B-A2CB-BC7B56071C1A}"/>
            </c:ext>
          </c:extLst>
        </c:ser>
        <c:ser>
          <c:idx val="1"/>
          <c:order val="1"/>
          <c:tx>
            <c:strRef>
              <c:f>'Electric 2'!$A$4</c:f>
              <c:strCache>
                <c:ptCount val="1"/>
                <c:pt idx="0">
                  <c:v>2019 Not Scaled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'Electric 2'!$B$1:$D$1</c:f>
              <c:strCache>
                <c:ptCount val="3"/>
                <c:pt idx="0">
                  <c:v>Model I</c:v>
                </c:pt>
                <c:pt idx="1">
                  <c:v>Model II</c:v>
                </c:pt>
                <c:pt idx="2">
                  <c:v>Model III</c:v>
                </c:pt>
              </c:strCache>
            </c:strRef>
          </c:cat>
          <c:val>
            <c:numRef>
              <c:f>'Electric 2'!$B$4:$D$4</c:f>
              <c:numCache>
                <c:formatCode>General</c:formatCode>
                <c:ptCount val="3"/>
                <c:pt idx="0">
                  <c:v>454584.20600637601</c:v>
                </c:pt>
                <c:pt idx="1">
                  <c:v>319787.95649483701</c:v>
                </c:pt>
                <c:pt idx="2">
                  <c:v>209523.77759666101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1D-443B-A2CB-BC7B56071C1A}"/>
            </c:ext>
          </c:extLst>
        </c:ser>
        <c:ser>
          <c:idx val="2"/>
          <c:order val="2"/>
          <c:tx>
            <c:strRef>
              <c:f>'Electric 2'!$A$5</c:f>
              <c:strCache>
                <c:ptCount val="1"/>
                <c:pt idx="0">
                  <c:v>2019 Population Scaled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'Electric 2'!$B$1:$D$1</c:f>
              <c:strCache>
                <c:ptCount val="3"/>
                <c:pt idx="0">
                  <c:v>Model I</c:v>
                </c:pt>
                <c:pt idx="1">
                  <c:v>Model II</c:v>
                </c:pt>
                <c:pt idx="2">
                  <c:v>Model III</c:v>
                </c:pt>
              </c:strCache>
            </c:strRef>
          </c:cat>
          <c:val>
            <c:numRef>
              <c:f>'Electric 2'!$B$5:$D$5</c:f>
              <c:numCache>
                <c:formatCode>General</c:formatCode>
                <c:ptCount val="3"/>
                <c:pt idx="0">
                  <c:v>492178.68099021801</c:v>
                </c:pt>
                <c:pt idx="1">
                  <c:v>350903.22266551101</c:v>
                </c:pt>
                <c:pt idx="2">
                  <c:v>234041.189215644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1D-443B-A2CB-BC7B56071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0"/>
        <c:axId val="632185944"/>
        <c:axId val="632183320"/>
      </c:barChart>
      <c:catAx>
        <c:axId val="632185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2183320"/>
        <c:crosses val="autoZero"/>
        <c:auto val="1"/>
        <c:lblAlgn val="ctr"/>
        <c:lblOffset val="100"/>
        <c:noMultiLvlLbl val="0"/>
      </c:catAx>
      <c:valAx>
        <c:axId val="632183320"/>
        <c:scaling>
          <c:orientation val="minMax"/>
          <c:max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Kilotons</a:t>
                </a:r>
                <a:r>
                  <a:rPr lang="en-US" baseline="0"/>
                  <a:t> CO2 Equivalent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452006980802792E-2"/>
              <c:y val="0.3282038707099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218594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  <a:r>
              <a:rPr lang="en-US" baseline="-25000"/>
              <a:t>2</a:t>
            </a:r>
            <a:r>
              <a:rPr lang="en-US" baseline="0"/>
              <a:t>eq</a:t>
            </a:r>
            <a:r>
              <a:rPr lang="en-US"/>
              <a:t> Emissions (tons)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'Electric 2'!$A$20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'Electric 2'!$A$2</c15:sqref>
                  </c15:fullRef>
                </c:ext>
              </c:extLst>
              <c:f/>
              <c:strCache>
                <c:ptCount val="0"/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'Electric 2'!$A$20:$B$20</c15:sqref>
                  </c15:fullRef>
                </c:ext>
              </c:extLst>
              <c:f>'Electric 2'!$B$20</c:f>
              <c:numCache>
                <c:formatCode>#,##0</c:formatCode>
                <c:ptCount val="1"/>
                <c:pt idx="0">
                  <c:v>383228.85352198605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FF-45D1-9BA4-06382E0F846B}"/>
            </c:ext>
          </c:extLst>
        </c:ser>
        <c:ser>
          <c:idx val="1"/>
          <c:order val="1"/>
          <c:tx>
            <c:strRef>
              <c:f>'Electric 2'!$A$21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'Electric 2'!$A$2</c15:sqref>
                  </c15:fullRef>
                </c:ext>
              </c:extLst>
              <c:f/>
              <c:strCache>
                <c:ptCount val="0"/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'Electric 2'!$A$21:$B$21</c15:sqref>
                  </c15:fullRef>
                </c:ext>
              </c:extLst>
              <c:f>'Electric 2'!$B$21</c:f>
              <c:numCache>
                <c:formatCode>#,##0</c:formatCode>
                <c:ptCount val="1"/>
                <c:pt idx="0">
                  <c:v>350903.22266551101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FF-45D1-9BA4-06382E0F84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58908704"/>
        <c:axId val="558914936"/>
        <c:axId val="0"/>
      </c:bar3DChart>
      <c:catAx>
        <c:axId val="5589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14936"/>
        <c:crosses val="autoZero"/>
        <c:auto val="1"/>
        <c:lblAlgn val="ctr"/>
        <c:lblOffset val="100"/>
        <c:noMultiLvlLbl val="0"/>
      </c:catAx>
      <c:valAx>
        <c:axId val="558914936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5890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7</xdr:row>
      <xdr:rowOff>28576</xdr:rowOff>
    </xdr:from>
    <xdr:to>
      <xdr:col>12</xdr:col>
      <xdr:colOff>5715</xdr:colOff>
      <xdr:row>33</xdr:row>
      <xdr:rowOff>36196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787A60-C8FB-4DCA-8EA8-73DFBC08BD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205740</xdr:colOff>
      <xdr:row>1</xdr:row>
      <xdr:rowOff>152400</xdr:rowOff>
    </xdr:from>
    <xdr:to>
      <xdr:col>18</xdr:col>
      <xdr:colOff>541020</xdr:colOff>
      <xdr:row>19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1EE79-0C78-47B9-9D8F-510E66655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601980</xdr:colOff>
      <xdr:row>16</xdr:row>
      <xdr:rowOff>11430</xdr:rowOff>
    </xdr:from>
    <xdr:to>
      <xdr:col>8</xdr:col>
      <xdr:colOff>129540</xdr:colOff>
      <xdr:row>31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0748CA-2267-4FD6-A343-37C653C394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868453-C1D9-4D62-83A4-D8A436C97DFB}" name="Table1" displayName="Table1" ref="A16:E19" totalsRowShown="0">
  <autoFilter ref="A16:E19" xr:uid="{C9B9339A-AFBB-4959-94F6-D5BB4ACEAC08}"/>
  <tableColumns count="5">
    <tableColumn id="1" xr3:uid="{41935E8D-F542-4A23-9148-282953FD6B55}" name="Model" dataDxfId="13"/>
    <tableColumn id="2" xr3:uid="{64FFDBE8-D551-44AF-B4BD-91A9C7510E91}" name="2012 Emissions (CO2eq tons)" dataDxfId="12"/>
    <tableColumn id="3" xr3:uid="{EF7F00C0-B194-46CD-8B90-1B015C5C56A9}" name="2014 Emissions (CO2eq tons)" dataDxfId="11">
      <calculatedColumnFormula>(715120.597871882*0.68768)-700</calculatedColumnFormula>
    </tableColumn>
    <tableColumn id="4" xr3:uid="{86A912E3-B628-487F-A56A-F2AFDC667E75}" name="2019 Emissions Not Scaled (CO2eq tons)" dataDxfId="10"/>
    <tableColumn id="5" xr3:uid="{C4D215C1-E938-4814-BFC3-9D25EBB8455B}" name="2019 Emissions Population Scaled (CO2eq tons)" dataDxfId="9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8EB832-687D-48DA-8CDB-121AAD36E8D8}" name="Table2" displayName="Table2" ref="A23:D26" totalsRowShown="0" headerRowDxfId="8" dataDxfId="7">
  <autoFilter ref="A23:D26" xr:uid="{A517386C-1DF3-446F-8B90-4D739573011C}"/>
  <tableColumns count="4">
    <tableColumn id="1" xr3:uid="{3E78DCC6-B3BF-4378-9DBD-74916939C0F2}" name="Emissions (CO2eq tons)" dataDxfId="6"/>
    <tableColumn id="2" xr3:uid="{66BAEC39-FA4D-4297-AB89-B7FBE7B1B996}" name="Model I" dataDxfId="5"/>
    <tableColumn id="3" xr3:uid="{B3144634-ED59-48C5-8058-4D1F34A86346}" name="Model II" dataDxfId="4"/>
    <tableColumn id="4" xr3:uid="{DA0B536B-0580-40D8-92E1-DFF9335CA512}" name="Model III" dataDxfId="3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128D0F1-770F-4A90-BF53-D30E15B91DAA}" name="Table3" displayName="Table3" ref="A9:D12" totalsRowShown="0">
  <autoFilter ref="A9:D12" xr:uid="{35706DA2-9C6F-4993-A341-4CB96A0E2BFD}"/>
  <tableColumns count="4">
    <tableColumn id="1" xr3:uid="{5F226534-2587-420E-BE12-DC21A6410746}" name="Emissions (CO2eq tons)"/>
    <tableColumn id="2" xr3:uid="{470BE7FD-D87F-45AB-9E4D-E124A317EEEA}" name="Model I" dataDxfId="2"/>
    <tableColumn id="3" xr3:uid="{05D5B862-7946-4190-8114-6ABDC3FE0DC1}" name="Model II" dataDxfId="1"/>
    <tableColumn id="4" xr3:uid="{02F8D4BF-0EC5-472E-A555-802CE6505038}" name="Model II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34612-FA9B-4A7E-9839-54360EAA9920}">
  <dimension ref="A1:G35"/>
  <sheetViews>
    <sheetView topLeftCell="B4" workbookViewId="0">
      <selection activeCell="A7" sqref="A7:D12"/>
    </sheetView>
  </sheetViews>
  <sheetFormatPr defaultRowHeight="15" x14ac:dyDescent="0.25"/>
  <cols>
    <col min="1" max="1" width="28.85546875" customWidth="1"/>
    <col min="2" max="2" width="26" customWidth="1"/>
    <col min="3" max="3" width="33.85546875" customWidth="1"/>
    <col min="4" max="4" width="40.5703125" customWidth="1"/>
    <col min="5" max="5" width="43.85546875" customWidth="1"/>
  </cols>
  <sheetData>
    <row r="1" spans="1:7" x14ac:dyDescent="0.25">
      <c r="A1" s="10">
        <v>2012</v>
      </c>
      <c r="B1" s="10"/>
      <c r="C1" s="10"/>
      <c r="E1" s="10"/>
      <c r="F1" s="10"/>
      <c r="G1" s="10"/>
    </row>
    <row r="2" spans="1:7" ht="18" x14ac:dyDescent="0.35">
      <c r="A2" t="s">
        <v>0</v>
      </c>
      <c r="B2" t="s">
        <v>6</v>
      </c>
      <c r="C2" t="s">
        <v>7</v>
      </c>
    </row>
    <row r="3" spans="1:7" x14ac:dyDescent="0.25">
      <c r="A3" t="s">
        <v>12</v>
      </c>
      <c r="B3">
        <f>648219.91*0.688</f>
        <v>445975.29807999998</v>
      </c>
      <c r="C3" s="1"/>
    </row>
    <row r="4" spans="1:7" x14ac:dyDescent="0.25">
      <c r="A4" t="s">
        <v>14</v>
      </c>
      <c r="B4">
        <v>273763.80043790501</v>
      </c>
    </row>
    <row r="7" spans="1:7" x14ac:dyDescent="0.25">
      <c r="B7" t="s">
        <v>32</v>
      </c>
      <c r="C7" t="s">
        <v>30</v>
      </c>
      <c r="D7" t="s">
        <v>30</v>
      </c>
    </row>
    <row r="8" spans="1:7" x14ac:dyDescent="0.25">
      <c r="A8" t="s">
        <v>25</v>
      </c>
      <c r="B8" t="s">
        <v>27</v>
      </c>
      <c r="C8" t="s">
        <v>28</v>
      </c>
      <c r="D8" t="s">
        <v>29</v>
      </c>
    </row>
    <row r="9" spans="1:7" x14ac:dyDescent="0.25">
      <c r="A9">
        <v>2012</v>
      </c>
      <c r="B9">
        <f>648219.91*0.688</f>
        <v>445975.29807999998</v>
      </c>
      <c r="C9">
        <v>273763.80043790501</v>
      </c>
      <c r="D9">
        <f>C9-8709022.594*(0.95)*(0.95)*0.000787</f>
        <v>267578.06473262113</v>
      </c>
    </row>
    <row r="10" spans="1:7" x14ac:dyDescent="0.25">
      <c r="A10">
        <v>2014</v>
      </c>
      <c r="B10">
        <v>491074.1327445358</v>
      </c>
      <c r="C10">
        <v>303763.28050128999</v>
      </c>
      <c r="D10">
        <v>236937.79082247199</v>
      </c>
    </row>
    <row r="11" spans="1:7" x14ac:dyDescent="0.25">
      <c r="A11" t="s">
        <v>24</v>
      </c>
      <c r="B11">
        <v>454584.20600637601</v>
      </c>
      <c r="C11">
        <v>297394.785761256</v>
      </c>
      <c r="D11">
        <v>209523.77759666101</v>
      </c>
    </row>
    <row r="12" spans="1:7" x14ac:dyDescent="0.25">
      <c r="A12" t="s">
        <v>26</v>
      </c>
      <c r="B12">
        <v>492178.68099021801</v>
      </c>
      <c r="C12">
        <v>328175.990595849</v>
      </c>
      <c r="D12">
        <v>234041.189215644</v>
      </c>
      <c r="E12">
        <f>D11/D10</f>
        <v>0.88429868814658108</v>
      </c>
    </row>
    <row r="15" spans="1:7" x14ac:dyDescent="0.25">
      <c r="B15" s="10"/>
      <c r="C15" s="10"/>
      <c r="D15" s="10"/>
      <c r="E15" s="10"/>
    </row>
    <row r="16" spans="1:7" x14ac:dyDescent="0.25">
      <c r="A16" t="s">
        <v>17</v>
      </c>
      <c r="B16" t="s">
        <v>18</v>
      </c>
      <c r="C16" t="s">
        <v>19</v>
      </c>
      <c r="D16" t="s">
        <v>23</v>
      </c>
      <c r="E16" t="s">
        <v>22</v>
      </c>
    </row>
    <row r="17" spans="1:5" x14ac:dyDescent="0.25">
      <c r="A17" s="7" t="s">
        <v>15</v>
      </c>
      <c r="B17" s="3">
        <f>(648219.91*0.787)-700</f>
        <v>509449.06917000003</v>
      </c>
      <c r="C17" s="8">
        <f>(715120.597871882*0.68768)-700</f>
        <v>491074.1327445358</v>
      </c>
      <c r="D17" s="3">
        <f>(715120.597871882-10346.6)*0.645</f>
        <v>454579.22862736392</v>
      </c>
      <c r="E17" s="3">
        <v>492178.68099021801</v>
      </c>
    </row>
    <row r="18" spans="1:5" ht="30" x14ac:dyDescent="0.25">
      <c r="A18" s="7" t="s">
        <v>21</v>
      </c>
      <c r="B18" s="3">
        <v>273763.80043790501</v>
      </c>
      <c r="C18" s="3">
        <v>303763.28050128999</v>
      </c>
      <c r="D18" s="3">
        <v>297394.785761256</v>
      </c>
      <c r="E18" s="3">
        <v>328175.990595849</v>
      </c>
    </row>
    <row r="19" spans="1:5" ht="30" x14ac:dyDescent="0.25">
      <c r="A19" s="7" t="s">
        <v>16</v>
      </c>
      <c r="B19" s="3">
        <v>270018.22833240102</v>
      </c>
      <c r="C19" s="9">
        <v>236937.79082247199</v>
      </c>
      <c r="D19" s="3">
        <v>209523.77759666101</v>
      </c>
      <c r="E19" s="3">
        <v>234041.189215644</v>
      </c>
    </row>
    <row r="21" spans="1:5" x14ac:dyDescent="0.25">
      <c r="E21" s="3"/>
    </row>
    <row r="23" spans="1:5" x14ac:dyDescent="0.25">
      <c r="A23" s="3" t="s">
        <v>25</v>
      </c>
      <c r="B23" s="3" t="s">
        <v>32</v>
      </c>
      <c r="C23" s="3" t="s">
        <v>30</v>
      </c>
      <c r="D23" s="3" t="s">
        <v>31</v>
      </c>
    </row>
    <row r="24" spans="1:5" x14ac:dyDescent="0.25">
      <c r="A24" s="3">
        <v>2014</v>
      </c>
      <c r="B24" s="3">
        <v>491074.1327445358</v>
      </c>
      <c r="C24" s="3">
        <v>303763.28050128999</v>
      </c>
      <c r="D24" s="3">
        <v>236937.79082247199</v>
      </c>
    </row>
    <row r="25" spans="1:5" x14ac:dyDescent="0.25">
      <c r="A25" s="3" t="s">
        <v>24</v>
      </c>
      <c r="B25" s="3">
        <v>454584.20600637601</v>
      </c>
      <c r="C25" s="3">
        <v>297394.785761256</v>
      </c>
      <c r="D25" s="3">
        <v>209523.77759666101</v>
      </c>
    </row>
    <row r="26" spans="1:5" x14ac:dyDescent="0.25">
      <c r="A26" s="3" t="s">
        <v>26</v>
      </c>
      <c r="B26" s="3">
        <v>492178.68099021801</v>
      </c>
      <c r="C26" s="3">
        <v>328175.990595849</v>
      </c>
      <c r="D26" s="3">
        <v>234041.189215644</v>
      </c>
    </row>
    <row r="31" spans="1:5" x14ac:dyDescent="0.25">
      <c r="C31" s="5" t="s">
        <v>20</v>
      </c>
      <c r="D31" s="5"/>
    </row>
    <row r="32" spans="1:5" x14ac:dyDescent="0.25">
      <c r="C32">
        <v>2012</v>
      </c>
      <c r="D32">
        <v>2014</v>
      </c>
      <c r="E32" s="5"/>
    </row>
    <row r="33" spans="3:5" x14ac:dyDescent="0.25">
      <c r="C33">
        <v>786.91907039861644</v>
      </c>
      <c r="D33">
        <v>0.68767931166194196</v>
      </c>
      <c r="E33">
        <v>2019</v>
      </c>
    </row>
    <row r="34" spans="3:5" x14ac:dyDescent="0.25">
      <c r="E34">
        <v>644.96152088275619</v>
      </c>
    </row>
    <row r="35" spans="3:5" x14ac:dyDescent="0.25">
      <c r="C35" t="s">
        <v>30</v>
      </c>
    </row>
  </sheetData>
  <mergeCells count="3">
    <mergeCell ref="A1:C1"/>
    <mergeCell ref="E1:G1"/>
    <mergeCell ref="B15:E15"/>
  </mergeCells>
  <phoneticPr fontId="2" type="noConversion"/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B223B-F4FB-459A-85C6-376C70D7759F}">
  <dimension ref="A1:D21"/>
  <sheetViews>
    <sheetView tabSelected="1" topLeftCell="A10" workbookViewId="0">
      <selection activeCell="L24" sqref="L24"/>
    </sheetView>
  </sheetViews>
  <sheetFormatPr defaultRowHeight="15" x14ac:dyDescent="0.25"/>
  <cols>
    <col min="1" max="1" width="22.42578125" customWidth="1"/>
    <col min="2" max="2" width="20.5703125" customWidth="1"/>
    <col min="3" max="3" width="18.28515625" customWidth="1"/>
    <col min="4" max="4" width="19.7109375" customWidth="1"/>
  </cols>
  <sheetData>
    <row r="1" spans="1:4" x14ac:dyDescent="0.25">
      <c r="B1" t="s">
        <v>32</v>
      </c>
      <c r="C1" t="s">
        <v>30</v>
      </c>
      <c r="D1" t="s">
        <v>31</v>
      </c>
    </row>
    <row r="2" spans="1:4" x14ac:dyDescent="0.25">
      <c r="A2" t="s">
        <v>25</v>
      </c>
      <c r="B2" t="s">
        <v>27</v>
      </c>
      <c r="C2" t="s">
        <v>33</v>
      </c>
      <c r="D2" t="s">
        <v>29</v>
      </c>
    </row>
    <row r="3" spans="1:4" x14ac:dyDescent="0.25">
      <c r="A3">
        <v>2014</v>
      </c>
      <c r="B3">
        <v>491074.1327445358</v>
      </c>
      <c r="C3">
        <v>383228.85352198605</v>
      </c>
      <c r="D3">
        <v>236937.79082247199</v>
      </c>
    </row>
    <row r="4" spans="1:4" x14ac:dyDescent="0.25">
      <c r="A4" t="s">
        <v>34</v>
      </c>
      <c r="B4">
        <v>454584.20600637601</v>
      </c>
      <c r="C4">
        <v>319787.95649483701</v>
      </c>
      <c r="D4">
        <v>209523.77759666101</v>
      </c>
    </row>
    <row r="5" spans="1:4" x14ac:dyDescent="0.25">
      <c r="A5" t="s">
        <v>35</v>
      </c>
      <c r="B5">
        <v>492178.68099021801</v>
      </c>
      <c r="C5">
        <v>350903.22266551101</v>
      </c>
      <c r="D5">
        <v>234041.189215644</v>
      </c>
    </row>
    <row r="6" spans="1:4" x14ac:dyDescent="0.25">
      <c r="A6">
        <v>2019</v>
      </c>
    </row>
    <row r="9" spans="1:4" x14ac:dyDescent="0.25">
      <c r="A9" t="s">
        <v>25</v>
      </c>
      <c r="B9" t="s">
        <v>32</v>
      </c>
      <c r="C9" t="s">
        <v>30</v>
      </c>
      <c r="D9" t="s">
        <v>31</v>
      </c>
    </row>
    <row r="10" spans="1:4" x14ac:dyDescent="0.25">
      <c r="A10">
        <v>2014</v>
      </c>
      <c r="B10" s="3">
        <v>491074.1327445358</v>
      </c>
      <c r="C10" s="3">
        <v>383228.85352198605</v>
      </c>
      <c r="D10" s="3">
        <v>236937.79082247199</v>
      </c>
    </row>
    <row r="11" spans="1:4" x14ac:dyDescent="0.25">
      <c r="A11" t="s">
        <v>34</v>
      </c>
      <c r="B11" s="3">
        <v>454584.20600637601</v>
      </c>
      <c r="C11" s="3">
        <v>319787.95649483701</v>
      </c>
      <c r="D11" s="3">
        <v>209523.77759666101</v>
      </c>
    </row>
    <row r="12" spans="1:4" x14ac:dyDescent="0.25">
      <c r="A12" t="s">
        <v>35</v>
      </c>
      <c r="B12" s="3">
        <v>492178.68099021801</v>
      </c>
      <c r="C12" s="3">
        <v>350903.22266551101</v>
      </c>
      <c r="D12" s="3">
        <v>234041.189215644</v>
      </c>
    </row>
    <row r="15" spans="1:4" x14ac:dyDescent="0.25">
      <c r="C15">
        <f>C4/C3</f>
        <v>0.83445688798192386</v>
      </c>
    </row>
    <row r="16" spans="1:4" x14ac:dyDescent="0.25">
      <c r="C16">
        <f>C5/C3</f>
        <v>0.91564927703278876</v>
      </c>
    </row>
    <row r="20" spans="1:2" x14ac:dyDescent="0.25">
      <c r="A20">
        <v>2014</v>
      </c>
      <c r="B20" s="3">
        <v>383228.85352198605</v>
      </c>
    </row>
    <row r="21" spans="1:2" x14ac:dyDescent="0.25">
      <c r="A21">
        <v>2019</v>
      </c>
      <c r="B21" s="3">
        <v>350903.22266551101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DB046-5C9A-4215-9A48-2E605738E1DE}">
  <dimension ref="A1:M23"/>
  <sheetViews>
    <sheetView workbookViewId="0">
      <selection sqref="A1:H5"/>
    </sheetView>
  </sheetViews>
  <sheetFormatPr defaultRowHeight="15" x14ac:dyDescent="0.25"/>
  <cols>
    <col min="2" max="2" width="12" bestFit="1" customWidth="1"/>
    <col min="11" max="12" width="27.85546875" customWidth="1"/>
    <col min="13" max="13" width="16.42578125" customWidth="1"/>
  </cols>
  <sheetData>
    <row r="1" spans="1:13" x14ac:dyDescent="0.25">
      <c r="A1" s="10" t="s">
        <v>8</v>
      </c>
      <c r="B1" s="10"/>
      <c r="C1" s="10"/>
      <c r="E1" s="10">
        <v>2019</v>
      </c>
      <c r="F1" s="10"/>
      <c r="G1" s="10"/>
    </row>
    <row r="2" spans="1:13" ht="18" x14ac:dyDescent="0.35">
      <c r="A2" t="s">
        <v>0</v>
      </c>
      <c r="B2" t="s">
        <v>6</v>
      </c>
      <c r="C2" t="s">
        <v>7</v>
      </c>
      <c r="E2" t="s">
        <v>0</v>
      </c>
      <c r="F2" t="s">
        <v>6</v>
      </c>
      <c r="G2" t="s">
        <v>9</v>
      </c>
      <c r="H2" t="s">
        <v>10</v>
      </c>
      <c r="K2" s="6"/>
      <c r="L2" s="6"/>
      <c r="M2" s="4"/>
    </row>
    <row r="3" spans="1:13" x14ac:dyDescent="0.25">
      <c r="A3" t="s">
        <v>12</v>
      </c>
      <c r="B3">
        <f>648219.91*0.688</f>
        <v>445975.29807999998</v>
      </c>
      <c r="C3" s="1"/>
      <c r="E3" t="s">
        <v>11</v>
      </c>
      <c r="F3">
        <v>209523.77759666101</v>
      </c>
      <c r="H3">
        <f>(F3-B23)/B23</f>
        <v>-0.50253151242542138</v>
      </c>
    </row>
    <row r="4" spans="1:13" x14ac:dyDescent="0.25">
      <c r="A4" t="s">
        <v>14</v>
      </c>
      <c r="B4">
        <v>273763.80043790501</v>
      </c>
      <c r="E4" t="s">
        <v>13</v>
      </c>
      <c r="F4">
        <v>297394.785761256</v>
      </c>
    </row>
    <row r="5" spans="1:13" x14ac:dyDescent="0.25">
      <c r="E5" t="s">
        <v>12</v>
      </c>
    </row>
    <row r="7" spans="1:13" x14ac:dyDescent="0.25">
      <c r="A7" t="s">
        <v>1</v>
      </c>
      <c r="B7" s="2">
        <v>76720</v>
      </c>
      <c r="C7" s="1"/>
    </row>
    <row r="8" spans="1:13" x14ac:dyDescent="0.25">
      <c r="A8" t="s">
        <v>2</v>
      </c>
      <c r="B8" s="2">
        <v>24020</v>
      </c>
      <c r="C8" s="1"/>
      <c r="E8" t="s">
        <v>1</v>
      </c>
    </row>
    <row r="9" spans="1:13" x14ac:dyDescent="0.25">
      <c r="A9" t="s">
        <v>3</v>
      </c>
      <c r="B9" s="2">
        <v>1550</v>
      </c>
      <c r="C9" s="1"/>
      <c r="E9" t="s">
        <v>2</v>
      </c>
    </row>
    <row r="10" spans="1:13" x14ac:dyDescent="0.25">
      <c r="A10" t="s">
        <v>4</v>
      </c>
      <c r="B10" s="2">
        <v>8490</v>
      </c>
      <c r="C10" s="1"/>
      <c r="E10" t="s">
        <v>3</v>
      </c>
    </row>
    <row r="11" spans="1:13" x14ac:dyDescent="0.25">
      <c r="E11" t="s">
        <v>4</v>
      </c>
    </row>
    <row r="12" spans="1:13" x14ac:dyDescent="0.25">
      <c r="A12" t="s">
        <v>5</v>
      </c>
      <c r="B12" s="3"/>
      <c r="E12" t="s">
        <v>5</v>
      </c>
    </row>
    <row r="23" spans="2:2" x14ac:dyDescent="0.25">
      <c r="B23" s="2">
        <v>421180</v>
      </c>
    </row>
  </sheetData>
  <mergeCells count="2">
    <mergeCell ref="A1:C1"/>
    <mergeCell ref="E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Electric 1</vt:lpstr>
      <vt:lpstr>Electric 2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2020-12-11T02:13:52Z</dcterms:created>
  <dcterms:modified xsi:type="dcterms:W3CDTF">2021-03-15T22:04:29Z</dcterms:modified>
</cp:coreProperties>
</file>