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maburkhardt/Library/Containers/com.microsoft.Excel/Data/Downloads/Senior Year/MQP/"/>
    </mc:Choice>
  </mc:AlternateContent>
  <xr:revisionPtr revIDLastSave="0" documentId="13_ncr:1_{E419FED8-8B9B-EE40-B815-8046FA907BE0}" xr6:coauthVersionLast="45" xr6:coauthVersionMax="45" xr10:uidLastSave="{00000000-0000-0000-0000-000000000000}"/>
  <bookViews>
    <workbookView xWindow="0" yWindow="460" windowWidth="28800" windowHeight="15960" activeTab="12" xr2:uid="{BEF2ABE7-928E-984F-B34F-C9FB892A76D9}"/>
  </bookViews>
  <sheets>
    <sheet name="Pig Values" sheetId="1" r:id="rId1"/>
    <sheet name="dijdM" sheetId="28" state="hidden" r:id="rId2"/>
    <sheet name="HCeej" sheetId="26" state="hidden" r:id="rId3"/>
    <sheet name="lHHZo" sheetId="24" state="hidden" r:id="rId4"/>
    <sheet name="vrHcy" sheetId="22" state="hidden" r:id="rId5"/>
    <sheet name="YPypQ" sheetId="20" state="hidden" r:id="rId6"/>
    <sheet name="dcGfO" sheetId="18" state="hidden" r:id="rId7"/>
    <sheet name="YQPYA" sheetId="16" state="hidden" r:id="rId8"/>
    <sheet name="qktuv" sheetId="14" state="hidden" r:id="rId9"/>
    <sheet name="GtufL" sheetId="12" state="hidden" r:id="rId10"/>
    <sheet name="Synthetic Materials" sheetId="3" r:id="rId11"/>
    <sheet name="Pig P Values" sheetId="5" r:id="rId12"/>
    <sheet name="Graph Data" sheetId="7" r:id="rId13"/>
    <sheet name="Sheet1" sheetId="10" r:id="rId14"/>
    <sheet name="Modulus ANOVA" sheetId="30" r:id="rId15"/>
    <sheet name="Punc Resis ANOVA" sheetId="31" r:id="rId16"/>
    <sheet name="Sheet9" sheetId="32" r:id="rId17"/>
    <sheet name="Sheet6" sheetId="29" r:id="rId18"/>
    <sheet name="Synthetic Comparisons" sheetId="8" r:id="rId19"/>
    <sheet name="Organ Comparisons" sheetId="9" r:id="rId20"/>
  </sheets>
  <definedNames>
    <definedName name="abJEy" localSheetId="3">lHHZo!$A$1:$B$6</definedName>
    <definedName name="fBYuN" localSheetId="5">YPypQ!$A$1:$B$6</definedName>
    <definedName name="IUNSM" localSheetId="6">dcGfO!$A$1:$B$6</definedName>
    <definedName name="kWOQQ" localSheetId="9">GtufL!$A$1:$B$4</definedName>
    <definedName name="moymB" localSheetId="4">vrHcy!$A$1:$B$6</definedName>
    <definedName name="pyqqM" localSheetId="8">qktuv!$A$1:$B$6</definedName>
    <definedName name="SmQrW" localSheetId="7">YQPYA!$A$1:$B$6</definedName>
    <definedName name="tCeDP" localSheetId="2">HCeej!$A$1:$B$6</definedName>
    <definedName name="TvcWv" localSheetId="1">dijdM!$A$1:$B$6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31" l="1"/>
  <c r="G28" i="31" l="1"/>
  <c r="E11" i="31"/>
  <c r="K16" i="31"/>
  <c r="K15" i="31"/>
  <c r="K14" i="31"/>
  <c r="K13" i="31"/>
  <c r="K12" i="31"/>
  <c r="K11" i="31"/>
  <c r="K10" i="31"/>
  <c r="K9" i="31"/>
  <c r="K8" i="31"/>
  <c r="K7" i="31"/>
  <c r="K6" i="31"/>
  <c r="K5" i="31"/>
  <c r="K4" i="31"/>
  <c r="K3" i="31"/>
  <c r="K2" i="31"/>
  <c r="A20" i="32"/>
  <c r="B40" i="31"/>
  <c r="B39" i="31"/>
  <c r="B38" i="31"/>
  <c r="B37" i="31"/>
  <c r="B36" i="31"/>
  <c r="B35" i="31"/>
  <c r="B34" i="31"/>
  <c r="B33" i="31"/>
  <c r="B32" i="31"/>
  <c r="B27" i="31"/>
  <c r="B31" i="31"/>
  <c r="B30" i="31"/>
  <c r="B29" i="31"/>
  <c r="B28" i="31"/>
  <c r="B26" i="31"/>
  <c r="G50" i="31"/>
  <c r="G49" i="31"/>
  <c r="F50" i="31"/>
  <c r="F49" i="31"/>
  <c r="E50" i="31"/>
  <c r="E49" i="31"/>
  <c r="D50" i="31"/>
  <c r="D49" i="31"/>
  <c r="C50" i="31"/>
  <c r="C49" i="31"/>
  <c r="B50" i="31"/>
  <c r="B49" i="31"/>
  <c r="N81" i="7" l="1"/>
  <c r="N82" i="7"/>
  <c r="N83" i="7"/>
  <c r="M82" i="7"/>
  <c r="M83" i="7"/>
  <c r="M76" i="7"/>
  <c r="M77" i="7"/>
  <c r="M78" i="7"/>
  <c r="M79" i="7"/>
  <c r="M80" i="7" s="1"/>
  <c r="M81" i="7" s="1"/>
  <c r="M44" i="7"/>
  <c r="M45" i="7"/>
  <c r="M46" i="7"/>
  <c r="M47" i="7"/>
  <c r="M48" i="7" s="1"/>
  <c r="M49" i="7" s="1"/>
  <c r="M50" i="7" s="1"/>
  <c r="M51" i="7" s="1"/>
  <c r="M52" i="7" s="1"/>
  <c r="M53" i="7" s="1"/>
  <c r="M54" i="7" s="1"/>
  <c r="M55" i="7" s="1"/>
  <c r="M56" i="7" s="1"/>
  <c r="M57" i="7" s="1"/>
  <c r="M58" i="7" s="1"/>
  <c r="M59" i="7" s="1"/>
  <c r="M60" i="7" s="1"/>
  <c r="M61" i="7" s="1"/>
  <c r="M62" i="7" s="1"/>
  <c r="M63" i="7" s="1"/>
  <c r="M64" i="7" s="1"/>
  <c r="M65" i="7" s="1"/>
  <c r="M66" i="7" s="1"/>
  <c r="M67" i="7" s="1"/>
  <c r="M68" i="7" s="1"/>
  <c r="M69" i="7" s="1"/>
  <c r="M70" i="7" s="1"/>
  <c r="M71" i="7" s="1"/>
  <c r="M72" i="7" s="1"/>
  <c r="M73" i="7" s="1"/>
  <c r="M74" i="7" s="1"/>
  <c r="M75" i="7" s="1"/>
  <c r="M38" i="7"/>
  <c r="M39" i="7"/>
  <c r="M40" i="7"/>
  <c r="M41" i="7"/>
  <c r="M42" i="7" s="1"/>
  <c r="M43" i="7" s="1"/>
  <c r="M25" i="7"/>
  <c r="M26" i="7"/>
  <c r="M27" i="7"/>
  <c r="M28" i="7"/>
  <c r="M29" i="7" s="1"/>
  <c r="M30" i="7" s="1"/>
  <c r="M31" i="7" s="1"/>
  <c r="M32" i="7" s="1"/>
  <c r="M33" i="7" s="1"/>
  <c r="M34" i="7" s="1"/>
  <c r="M35" i="7" s="1"/>
  <c r="M36" i="7" s="1"/>
  <c r="M37" i="7" s="1"/>
  <c r="M4" i="7"/>
  <c r="M5" i="7" s="1"/>
  <c r="M6" i="7" s="1"/>
  <c r="M7" i="7" s="1"/>
  <c r="M8" i="7" s="1"/>
  <c r="M9" i="7" s="1"/>
  <c r="M10" i="7" s="1"/>
  <c r="M11" i="7" s="1"/>
  <c r="M12" i="7" s="1"/>
  <c r="M13" i="7" s="1"/>
  <c r="M14" i="7" s="1"/>
  <c r="M15" i="7" s="1"/>
  <c r="M16" i="7" s="1"/>
  <c r="M17" i="7" s="1"/>
  <c r="M18" i="7" s="1"/>
  <c r="M19" i="7" s="1"/>
  <c r="M20" i="7" s="1"/>
  <c r="M21" i="7" s="1"/>
  <c r="M22" i="7" s="1"/>
  <c r="M23" i="7" s="1"/>
  <c r="M24" i="7" s="1"/>
  <c r="M3" i="7"/>
  <c r="E15" i="7"/>
  <c r="W33" i="7"/>
  <c r="W34" i="7" s="1"/>
  <c r="W35" i="7" s="1"/>
  <c r="W36" i="7" s="1"/>
  <c r="W37" i="7" s="1"/>
  <c r="W38" i="7" s="1"/>
  <c r="W39" i="7" s="1"/>
  <c r="W40" i="7" s="1"/>
  <c r="W21" i="7"/>
  <c r="W22" i="7" s="1"/>
  <c r="W23" i="7" s="1"/>
  <c r="W24" i="7" s="1"/>
  <c r="W25" i="7" s="1"/>
  <c r="W26" i="7" s="1"/>
  <c r="W27" i="7" s="1"/>
  <c r="W28" i="7" s="1"/>
  <c r="W29" i="7" s="1"/>
  <c r="W30" i="7" s="1"/>
  <c r="W31" i="7" s="1"/>
  <c r="W32" i="7" s="1"/>
  <c r="W4" i="7"/>
  <c r="W5" i="7" s="1"/>
  <c r="W6" i="7" s="1"/>
  <c r="W7" i="7" s="1"/>
  <c r="W8" i="7" s="1"/>
  <c r="W9" i="7" s="1"/>
  <c r="W10" i="7" s="1"/>
  <c r="W11" i="7" s="1"/>
  <c r="W12" i="7" s="1"/>
  <c r="W13" i="7" s="1"/>
  <c r="W14" i="7" s="1"/>
  <c r="W15" i="7" s="1"/>
  <c r="W16" i="7" s="1"/>
  <c r="W17" i="7" s="1"/>
  <c r="W18" i="7" s="1"/>
  <c r="W19" i="7" s="1"/>
  <c r="W20" i="7" s="1"/>
  <c r="W3" i="7"/>
  <c r="E20" i="7"/>
  <c r="C14" i="7"/>
  <c r="C13" i="7"/>
  <c r="B14" i="7"/>
  <c r="B13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K93" i="7"/>
  <c r="K94" i="7" s="1"/>
  <c r="K95" i="7" s="1"/>
  <c r="K83" i="7"/>
  <c r="K84" i="7" s="1"/>
  <c r="K85" i="7" s="1"/>
  <c r="K86" i="7" s="1"/>
  <c r="K87" i="7" s="1"/>
  <c r="K88" i="7" s="1"/>
  <c r="K89" i="7" s="1"/>
  <c r="K90" i="7" s="1"/>
  <c r="K91" i="7" s="1"/>
  <c r="K92" i="7" s="1"/>
  <c r="K77" i="7"/>
  <c r="K78" i="7" s="1"/>
  <c r="K79" i="7" s="1"/>
  <c r="K80" i="7" s="1"/>
  <c r="K81" i="7" s="1"/>
  <c r="K82" i="7" s="1"/>
  <c r="K75" i="7"/>
  <c r="K76" i="7"/>
  <c r="K53" i="7"/>
  <c r="K54" i="7" s="1"/>
  <c r="K55" i="7" s="1"/>
  <c r="K56" i="7" s="1"/>
  <c r="K57" i="7" s="1"/>
  <c r="K58" i="7" s="1"/>
  <c r="K59" i="7" s="1"/>
  <c r="K60" i="7" s="1"/>
  <c r="K61" i="7" s="1"/>
  <c r="K62" i="7" s="1"/>
  <c r="K63" i="7" s="1"/>
  <c r="K64" i="7" s="1"/>
  <c r="K65" i="7" s="1"/>
  <c r="K66" i="7" s="1"/>
  <c r="K67" i="7" s="1"/>
  <c r="K68" i="7" s="1"/>
  <c r="K69" i="7" s="1"/>
  <c r="K70" i="7" s="1"/>
  <c r="K71" i="7" s="1"/>
  <c r="K72" i="7" s="1"/>
  <c r="K73" i="7" s="1"/>
  <c r="K74" i="7" s="1"/>
  <c r="K4" i="7"/>
  <c r="K5" i="7"/>
  <c r="K6" i="7"/>
  <c r="K7" i="7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K33" i="7" s="1"/>
  <c r="K34" i="7" s="1"/>
  <c r="K35" i="7" s="1"/>
  <c r="K36" i="7" s="1"/>
  <c r="K37" i="7" s="1"/>
  <c r="K38" i="7" s="1"/>
  <c r="K39" i="7" s="1"/>
  <c r="K40" i="7" s="1"/>
  <c r="K41" i="7" s="1"/>
  <c r="K42" i="7" s="1"/>
  <c r="K43" i="7" s="1"/>
  <c r="K44" i="7" s="1"/>
  <c r="K45" i="7" s="1"/>
  <c r="K46" i="7" s="1"/>
  <c r="K47" i="7" s="1"/>
  <c r="K48" i="7" s="1"/>
  <c r="K49" i="7" s="1"/>
  <c r="K50" i="7" s="1"/>
  <c r="K51" i="7" s="1"/>
  <c r="K52" i="7" s="1"/>
  <c r="K3" i="7"/>
  <c r="E18" i="7"/>
  <c r="I61" i="7"/>
  <c r="I62" i="7" s="1"/>
  <c r="I63" i="7" s="1"/>
  <c r="I64" i="7" s="1"/>
  <c r="I65" i="7" s="1"/>
  <c r="I66" i="7" s="1"/>
  <c r="I67" i="7" s="1"/>
  <c r="I68" i="7" s="1"/>
  <c r="I69" i="7" s="1"/>
  <c r="I70" i="7" s="1"/>
  <c r="I71" i="7" s="1"/>
  <c r="I72" i="7" s="1"/>
  <c r="I73" i="7" s="1"/>
  <c r="I74" i="7" s="1"/>
  <c r="I75" i="7" s="1"/>
  <c r="I76" i="7" s="1"/>
  <c r="I38" i="7"/>
  <c r="I39" i="7" s="1"/>
  <c r="I40" i="7" s="1"/>
  <c r="I41" i="7" s="1"/>
  <c r="I42" i="7" s="1"/>
  <c r="I43" i="7" s="1"/>
  <c r="I44" i="7" s="1"/>
  <c r="I45" i="7" s="1"/>
  <c r="I46" i="7" s="1"/>
  <c r="I47" i="7" s="1"/>
  <c r="I48" i="7" s="1"/>
  <c r="I49" i="7" s="1"/>
  <c r="I50" i="7" s="1"/>
  <c r="I51" i="7" s="1"/>
  <c r="I52" i="7" s="1"/>
  <c r="I53" i="7" s="1"/>
  <c r="I54" i="7" s="1"/>
  <c r="I55" i="7" s="1"/>
  <c r="I56" i="7" s="1"/>
  <c r="I57" i="7" s="1"/>
  <c r="I58" i="7" s="1"/>
  <c r="I59" i="7" s="1"/>
  <c r="I60" i="7" s="1"/>
  <c r="I4" i="7"/>
  <c r="I5" i="7"/>
  <c r="I6" i="7"/>
  <c r="I7" i="7"/>
  <c r="I8" i="7" s="1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" i="7"/>
  <c r="E14" i="7"/>
  <c r="G104" i="7"/>
  <c r="G105" i="7" s="1"/>
  <c r="G106" i="7" s="1"/>
  <c r="G101" i="7"/>
  <c r="G102" i="7"/>
  <c r="G103" i="7"/>
  <c r="G68" i="7"/>
  <c r="G69" i="7"/>
  <c r="G70" i="7"/>
  <c r="G71" i="7"/>
  <c r="G72" i="7" s="1"/>
  <c r="G73" i="7" s="1"/>
  <c r="G74" i="7" s="1"/>
  <c r="G75" i="7" s="1"/>
  <c r="G76" i="7" s="1"/>
  <c r="G77" i="7" s="1"/>
  <c r="G78" i="7" s="1"/>
  <c r="G79" i="7" s="1"/>
  <c r="G80" i="7" s="1"/>
  <c r="G81" i="7" s="1"/>
  <c r="G82" i="7" s="1"/>
  <c r="G83" i="7" s="1"/>
  <c r="G84" i="7" s="1"/>
  <c r="G85" i="7" s="1"/>
  <c r="G86" i="7" s="1"/>
  <c r="G87" i="7" s="1"/>
  <c r="G88" i="7" s="1"/>
  <c r="G89" i="7" s="1"/>
  <c r="G90" i="7" s="1"/>
  <c r="G91" i="7" s="1"/>
  <c r="G92" i="7" s="1"/>
  <c r="G93" i="7" s="1"/>
  <c r="G94" i="7" s="1"/>
  <c r="G95" i="7" s="1"/>
  <c r="G96" i="7" s="1"/>
  <c r="G97" i="7" s="1"/>
  <c r="G98" i="7" s="1"/>
  <c r="G99" i="7" s="1"/>
  <c r="G100" i="7" s="1"/>
  <c r="G53" i="7"/>
  <c r="G54" i="7" s="1"/>
  <c r="G55" i="7" s="1"/>
  <c r="G56" i="7" s="1"/>
  <c r="G57" i="7" s="1"/>
  <c r="G58" i="7" s="1"/>
  <c r="G59" i="7" s="1"/>
  <c r="G60" i="7" s="1"/>
  <c r="G61" i="7" s="1"/>
  <c r="G62" i="7" s="1"/>
  <c r="G63" i="7" s="1"/>
  <c r="G64" i="7" s="1"/>
  <c r="G65" i="7" s="1"/>
  <c r="G66" i="7" s="1"/>
  <c r="G67" i="7" s="1"/>
  <c r="G33" i="7"/>
  <c r="G34" i="7"/>
  <c r="G35" i="7"/>
  <c r="G36" i="7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G4" i="7"/>
  <c r="G5" i="7"/>
  <c r="G6" i="7"/>
  <c r="G7" i="7"/>
  <c r="G8" i="7" s="1"/>
  <c r="G9" i="7" s="1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" i="7"/>
  <c r="H3" i="7" s="1"/>
  <c r="E16" i="7"/>
  <c r="E4" i="7"/>
  <c r="E3" i="7"/>
  <c r="D4" i="7"/>
  <c r="D3" i="7"/>
  <c r="C4" i="7"/>
  <c r="C3" i="7"/>
  <c r="B4" i="7"/>
  <c r="B3" i="7"/>
  <c r="E13" i="7"/>
  <c r="E12" i="7"/>
  <c r="U35" i="5" l="1"/>
  <c r="U34" i="5"/>
  <c r="U33" i="5"/>
  <c r="U32" i="5"/>
  <c r="T35" i="5"/>
  <c r="T34" i="5"/>
  <c r="T33" i="5"/>
  <c r="T32" i="5"/>
  <c r="T24" i="5"/>
  <c r="T23" i="5"/>
  <c r="U23" i="5"/>
  <c r="W2" i="7" l="1"/>
  <c r="W41" i="7" s="1"/>
  <c r="W42" i="7" s="1"/>
  <c r="W43" i="7" s="1"/>
  <c r="W44" i="7" s="1"/>
  <c r="W45" i="7" s="1"/>
  <c r="W46" i="7" s="1"/>
  <c r="W47" i="7" s="1"/>
  <c r="W48" i="7" s="1"/>
  <c r="W49" i="7" s="1"/>
  <c r="W50" i="7" s="1"/>
  <c r="W51" i="7" s="1"/>
  <c r="W52" i="7" s="1"/>
  <c r="W53" i="7" s="1"/>
  <c r="W54" i="7" s="1"/>
  <c r="W55" i="7" s="1"/>
  <c r="W56" i="7" s="1"/>
  <c r="W57" i="7" s="1"/>
  <c r="W58" i="7" s="1"/>
  <c r="W59" i="7" s="1"/>
  <c r="W60" i="7" s="1"/>
  <c r="W61" i="7" s="1"/>
  <c r="W62" i="7" s="1"/>
  <c r="W63" i="7" s="1"/>
  <c r="W64" i="7" s="1"/>
  <c r="W65" i="7" s="1"/>
  <c r="W66" i="7" s="1"/>
  <c r="W67" i="7" s="1"/>
  <c r="W68" i="7" s="1"/>
  <c r="W69" i="7" s="1"/>
  <c r="W70" i="7" s="1"/>
  <c r="W71" i="7" s="1"/>
  <c r="W72" i="7" s="1"/>
  <c r="O5" i="5"/>
  <c r="X3" i="7" l="1"/>
  <c r="X2" i="7"/>
  <c r="O2" i="5"/>
  <c r="X4" i="7" l="1"/>
  <c r="AC2" i="7"/>
  <c r="AD2" i="7" s="1"/>
  <c r="AA2" i="7"/>
  <c r="AB2" i="7" s="1"/>
  <c r="Y2" i="7"/>
  <c r="Y3" i="7" s="1"/>
  <c r="Y4" i="7" s="1"/>
  <c r="Y5" i="7" s="1"/>
  <c r="Y6" i="7" s="1"/>
  <c r="Y7" i="7" s="1"/>
  <c r="Y8" i="7" s="1"/>
  <c r="Y9" i="7" s="1"/>
  <c r="Y10" i="7" s="1"/>
  <c r="Y11" i="7" s="1"/>
  <c r="Y12" i="7" s="1"/>
  <c r="Y13" i="7" s="1"/>
  <c r="Y14" i="7" s="1"/>
  <c r="Y15" i="7" s="1"/>
  <c r="Y16" i="7" s="1"/>
  <c r="Y17" i="7" s="1"/>
  <c r="Y18" i="7" s="1"/>
  <c r="Y19" i="7" s="1"/>
  <c r="Y20" i="7" s="1"/>
  <c r="Y21" i="7" s="1"/>
  <c r="Y22" i="7" s="1"/>
  <c r="Y23" i="7" s="1"/>
  <c r="Y24" i="7" s="1"/>
  <c r="Y25" i="7" s="1"/>
  <c r="Y26" i="7" s="1"/>
  <c r="Y27" i="7" s="1"/>
  <c r="Y28" i="7" s="1"/>
  <c r="Y29" i="7" s="1"/>
  <c r="Y30" i="7" s="1"/>
  <c r="Y31" i="7" s="1"/>
  <c r="Y32" i="7" s="1"/>
  <c r="Y33" i="7" s="1"/>
  <c r="Y34" i="7" s="1"/>
  <c r="Y35" i="7" s="1"/>
  <c r="Y36" i="7" s="1"/>
  <c r="Y37" i="7" s="1"/>
  <c r="Y38" i="7" s="1"/>
  <c r="Y39" i="7" s="1"/>
  <c r="Y40" i="7" s="1"/>
  <c r="Y41" i="7" s="1"/>
  <c r="Y42" i="7" s="1"/>
  <c r="Y43" i="7" s="1"/>
  <c r="Y44" i="7" s="1"/>
  <c r="Y45" i="7" s="1"/>
  <c r="Y46" i="7" s="1"/>
  <c r="Y47" i="7" s="1"/>
  <c r="Y48" i="7" s="1"/>
  <c r="Y49" i="7" s="1"/>
  <c r="Y50" i="7" s="1"/>
  <c r="Y51" i="7" s="1"/>
  <c r="Y52" i="7" s="1"/>
  <c r="Y53" i="7" s="1"/>
  <c r="Y54" i="7" s="1"/>
  <c r="Y55" i="7" s="1"/>
  <c r="Y56" i="7" s="1"/>
  <c r="Y57" i="7" s="1"/>
  <c r="Y58" i="7" s="1"/>
  <c r="Y59" i="7" s="1"/>
  <c r="Y60" i="7" s="1"/>
  <c r="Y61" i="7" s="1"/>
  <c r="Y62" i="7" s="1"/>
  <c r="Y63" i="7" s="1"/>
  <c r="Y64" i="7" s="1"/>
  <c r="Y65" i="7" s="1"/>
  <c r="Y66" i="7" s="1"/>
  <c r="Y67" i="7" s="1"/>
  <c r="Y68" i="7" s="1"/>
  <c r="Y69" i="7" s="1"/>
  <c r="Y70" i="7" s="1"/>
  <c r="Y71" i="7" s="1"/>
  <c r="Y72" i="7" s="1"/>
  <c r="U2" i="7"/>
  <c r="U3" i="7" s="1"/>
  <c r="S2" i="7"/>
  <c r="S3" i="7" s="1"/>
  <c r="Q2" i="7"/>
  <c r="Q3" i="7" s="1"/>
  <c r="R3" i="7" s="1"/>
  <c r="O2" i="7"/>
  <c r="M2" i="7"/>
  <c r="K2" i="7"/>
  <c r="I2" i="7"/>
  <c r="G2" i="7"/>
  <c r="U26" i="5"/>
  <c r="U25" i="5"/>
  <c r="U24" i="5"/>
  <c r="T26" i="5"/>
  <c r="T25" i="5"/>
  <c r="X26" i="5"/>
  <c r="Y26" i="5"/>
  <c r="X27" i="5"/>
  <c r="Y27" i="5"/>
  <c r="X28" i="5"/>
  <c r="X35" i="5"/>
  <c r="Y35" i="5"/>
  <c r="X36" i="5"/>
  <c r="Y36" i="5"/>
  <c r="X37" i="5"/>
  <c r="O10" i="5"/>
  <c r="H4" i="7" l="1"/>
  <c r="N2" i="7"/>
  <c r="Z2" i="7"/>
  <c r="X5" i="7"/>
  <c r="L4" i="7"/>
  <c r="L3" i="7"/>
  <c r="AC3" i="7"/>
  <c r="AD3" i="7" s="1"/>
  <c r="Q4" i="7"/>
  <c r="V2" i="7"/>
  <c r="AA3" i="7"/>
  <c r="AC4" i="7"/>
  <c r="T2" i="7"/>
  <c r="T3" i="7"/>
  <c r="S4" i="7"/>
  <c r="J2" i="7"/>
  <c r="J4" i="7"/>
  <c r="O3" i="7"/>
  <c r="O4" i="7" s="1"/>
  <c r="P2" i="7"/>
  <c r="U4" i="7"/>
  <c r="V3" i="7"/>
  <c r="L2" i="7"/>
  <c r="R2" i="7"/>
  <c r="H2" i="7"/>
  <c r="Q5" i="7"/>
  <c r="R4" i="7"/>
  <c r="C18" i="1"/>
  <c r="I8" i="1"/>
  <c r="H5" i="7" l="1"/>
  <c r="N3" i="7"/>
  <c r="Z4" i="7"/>
  <c r="X6" i="7"/>
  <c r="L5" i="7"/>
  <c r="P3" i="7"/>
  <c r="J5" i="7"/>
  <c r="N4" i="7"/>
  <c r="J3" i="7"/>
  <c r="AC5" i="7"/>
  <c r="AD4" i="7"/>
  <c r="AA4" i="7"/>
  <c r="AB3" i="7"/>
  <c r="Z3" i="7"/>
  <c r="V4" i="7"/>
  <c r="U5" i="7"/>
  <c r="T4" i="7"/>
  <c r="S5" i="7"/>
  <c r="O5" i="7"/>
  <c r="P4" i="7"/>
  <c r="Q6" i="7"/>
  <c r="R5" i="7"/>
  <c r="J17" i="3"/>
  <c r="F17" i="3"/>
  <c r="B17" i="3"/>
  <c r="J8" i="3"/>
  <c r="F8" i="3"/>
  <c r="B8" i="3"/>
  <c r="T5" i="5"/>
  <c r="T4" i="5"/>
  <c r="T3" i="5"/>
  <c r="T2" i="5"/>
  <c r="P13" i="5"/>
  <c r="P12" i="5"/>
  <c r="P11" i="5"/>
  <c r="P10" i="5"/>
  <c r="O13" i="5"/>
  <c r="O12" i="5"/>
  <c r="O11" i="5"/>
  <c r="Q5" i="5"/>
  <c r="P5" i="5"/>
  <c r="Q4" i="5"/>
  <c r="P4" i="5"/>
  <c r="O4" i="5"/>
  <c r="Q3" i="5"/>
  <c r="P3" i="5"/>
  <c r="O3" i="5"/>
  <c r="Q2" i="5"/>
  <c r="P2" i="5"/>
  <c r="H6" i="7" l="1"/>
  <c r="Z5" i="7"/>
  <c r="X7" i="7"/>
  <c r="L6" i="7"/>
  <c r="AB4" i="7"/>
  <c r="AA5" i="7"/>
  <c r="AC6" i="7"/>
  <c r="AD5" i="7"/>
  <c r="S6" i="7"/>
  <c r="T5" i="7"/>
  <c r="V5" i="7"/>
  <c r="U6" i="7"/>
  <c r="Q7" i="7"/>
  <c r="R6" i="7"/>
  <c r="N5" i="7"/>
  <c r="O6" i="7"/>
  <c r="P5" i="7"/>
  <c r="E41" i="5"/>
  <c r="D41" i="5"/>
  <c r="C41" i="5"/>
  <c r="B41" i="5"/>
  <c r="P37" i="5"/>
  <c r="J37" i="5" s="1"/>
  <c r="D37" i="5" s="1"/>
  <c r="O37" i="5"/>
  <c r="K37" i="5"/>
  <c r="I37" i="5"/>
  <c r="H37" i="5"/>
  <c r="B37" i="5" s="1"/>
  <c r="Q36" i="5"/>
  <c r="P36" i="5"/>
  <c r="O36" i="5"/>
  <c r="N36" i="5"/>
  <c r="K36" i="5"/>
  <c r="J36" i="5"/>
  <c r="I36" i="5"/>
  <c r="H36" i="5"/>
  <c r="E36" i="5"/>
  <c r="D36" i="5"/>
  <c r="C36" i="5"/>
  <c r="B36" i="5"/>
  <c r="Q35" i="5"/>
  <c r="P35" i="5"/>
  <c r="O35" i="5"/>
  <c r="N35" i="5"/>
  <c r="K35" i="5"/>
  <c r="J35" i="5"/>
  <c r="I35" i="5"/>
  <c r="H35" i="5"/>
  <c r="E35" i="5"/>
  <c r="D35" i="5"/>
  <c r="C35" i="5"/>
  <c r="B35" i="5"/>
  <c r="Q34" i="5"/>
  <c r="P34" i="5"/>
  <c r="O34" i="5"/>
  <c r="N34" i="5"/>
  <c r="K34" i="5"/>
  <c r="J34" i="5"/>
  <c r="I34" i="5"/>
  <c r="H34" i="5"/>
  <c r="E34" i="5"/>
  <c r="D34" i="5"/>
  <c r="C34" i="5"/>
  <c r="B34" i="5"/>
  <c r="Q33" i="5"/>
  <c r="P33" i="5"/>
  <c r="O33" i="5"/>
  <c r="N33" i="5"/>
  <c r="K33" i="5"/>
  <c r="J33" i="5"/>
  <c r="I33" i="5"/>
  <c r="H33" i="5"/>
  <c r="E33" i="5"/>
  <c r="E39" i="5" s="1"/>
  <c r="D33" i="5"/>
  <c r="T7" i="5" s="1"/>
  <c r="C33" i="5"/>
  <c r="B33" i="5"/>
  <c r="K29" i="5"/>
  <c r="J29" i="5"/>
  <c r="I29" i="5"/>
  <c r="H29" i="5"/>
  <c r="N28" i="5"/>
  <c r="K28" i="5"/>
  <c r="J28" i="5"/>
  <c r="I28" i="5"/>
  <c r="H28" i="5"/>
  <c r="D27" i="5"/>
  <c r="E26" i="5"/>
  <c r="D26" i="5"/>
  <c r="C26" i="5"/>
  <c r="B26" i="5"/>
  <c r="E25" i="5"/>
  <c r="D25" i="5"/>
  <c r="C25" i="5"/>
  <c r="B25" i="5"/>
  <c r="E24" i="5"/>
  <c r="D24" i="5"/>
  <c r="C24" i="5"/>
  <c r="B24" i="5"/>
  <c r="E23" i="5"/>
  <c r="E29" i="5" s="1"/>
  <c r="D23" i="5"/>
  <c r="D28" i="5" s="1"/>
  <c r="C23" i="5"/>
  <c r="B23" i="5"/>
  <c r="K19" i="5"/>
  <c r="J19" i="5"/>
  <c r="I19" i="5"/>
  <c r="H19" i="5"/>
  <c r="E19" i="5"/>
  <c r="D19" i="5"/>
  <c r="C19" i="5"/>
  <c r="B19" i="5"/>
  <c r="K18" i="5"/>
  <c r="J18" i="5"/>
  <c r="I18" i="5"/>
  <c r="H18" i="5"/>
  <c r="E18" i="5"/>
  <c r="D18" i="5"/>
  <c r="C18" i="5"/>
  <c r="B18" i="5"/>
  <c r="K9" i="5"/>
  <c r="J9" i="5"/>
  <c r="I9" i="5"/>
  <c r="H9" i="5"/>
  <c r="E9" i="5"/>
  <c r="D9" i="5"/>
  <c r="C9" i="5"/>
  <c r="B9" i="5"/>
  <c r="K8" i="5"/>
  <c r="J8" i="5"/>
  <c r="I8" i="5"/>
  <c r="H8" i="5"/>
  <c r="E8" i="5"/>
  <c r="D8" i="5"/>
  <c r="C8" i="5"/>
  <c r="B8" i="5"/>
  <c r="G13" i="3"/>
  <c r="G14" i="3"/>
  <c r="G12" i="3"/>
  <c r="F13" i="3"/>
  <c r="F14" i="3"/>
  <c r="F12" i="3"/>
  <c r="K16" i="3"/>
  <c r="K15" i="3"/>
  <c r="J16" i="3"/>
  <c r="J15" i="3"/>
  <c r="C16" i="3"/>
  <c r="C15" i="3"/>
  <c r="B16" i="3"/>
  <c r="B15" i="3"/>
  <c r="K7" i="3"/>
  <c r="K6" i="3"/>
  <c r="J7" i="3"/>
  <c r="J6" i="3"/>
  <c r="G7" i="3"/>
  <c r="G6" i="3"/>
  <c r="F7" i="3"/>
  <c r="F6" i="3"/>
  <c r="C7" i="3"/>
  <c r="C6" i="3"/>
  <c r="B7" i="3"/>
  <c r="B6" i="3"/>
  <c r="N28" i="1"/>
  <c r="H7" i="7" l="1"/>
  <c r="Z6" i="7"/>
  <c r="X8" i="7"/>
  <c r="L7" i="7"/>
  <c r="J6" i="7"/>
  <c r="AA6" i="7"/>
  <c r="AB5" i="7"/>
  <c r="AC7" i="7"/>
  <c r="AD6" i="7"/>
  <c r="V6" i="7"/>
  <c r="U7" i="7"/>
  <c r="S7" i="7"/>
  <c r="T6" i="7"/>
  <c r="O7" i="7"/>
  <c r="P6" i="7"/>
  <c r="J7" i="7"/>
  <c r="N6" i="7"/>
  <c r="Q8" i="7"/>
  <c r="R7" i="7"/>
  <c r="C28" i="5"/>
  <c r="P14" i="5"/>
  <c r="C39" i="5"/>
  <c r="P15" i="5"/>
  <c r="O15" i="5"/>
  <c r="P6" i="5"/>
  <c r="O14" i="5"/>
  <c r="T6" i="5"/>
  <c r="C29" i="5"/>
  <c r="B28" i="5"/>
  <c r="O6" i="5"/>
  <c r="Q6" i="5"/>
  <c r="D29" i="5"/>
  <c r="B39" i="5"/>
  <c r="Q7" i="5"/>
  <c r="P7" i="5"/>
  <c r="O7" i="5"/>
  <c r="G15" i="3"/>
  <c r="G16" i="3"/>
  <c r="D39" i="5"/>
  <c r="E38" i="5"/>
  <c r="B29" i="5"/>
  <c r="B38" i="5"/>
  <c r="C38" i="5"/>
  <c r="D38" i="5"/>
  <c r="E28" i="5"/>
  <c r="F16" i="3"/>
  <c r="F15" i="3"/>
  <c r="E39" i="1"/>
  <c r="E38" i="1"/>
  <c r="D39" i="1"/>
  <c r="D38" i="1"/>
  <c r="C39" i="1"/>
  <c r="C38" i="1"/>
  <c r="B39" i="1"/>
  <c r="B38" i="1"/>
  <c r="B41" i="1"/>
  <c r="C41" i="1"/>
  <c r="D41" i="1"/>
  <c r="D34" i="1" s="1"/>
  <c r="E41" i="1"/>
  <c r="E36" i="1" s="1"/>
  <c r="K29" i="1"/>
  <c r="K28" i="1"/>
  <c r="J29" i="1"/>
  <c r="J28" i="1"/>
  <c r="I29" i="1"/>
  <c r="I28" i="1"/>
  <c r="H29" i="1"/>
  <c r="H28" i="1"/>
  <c r="E34" i="1"/>
  <c r="E33" i="1"/>
  <c r="D37" i="1"/>
  <c r="D36" i="1"/>
  <c r="D35" i="1"/>
  <c r="D33" i="1"/>
  <c r="C36" i="1"/>
  <c r="C35" i="1"/>
  <c r="C34" i="1"/>
  <c r="C33" i="1"/>
  <c r="B36" i="1"/>
  <c r="B35" i="1"/>
  <c r="B34" i="1"/>
  <c r="B33" i="1"/>
  <c r="H34" i="1"/>
  <c r="H35" i="1"/>
  <c r="H36" i="1"/>
  <c r="H33" i="1"/>
  <c r="I34" i="1"/>
  <c r="I35" i="1"/>
  <c r="I36" i="1"/>
  <c r="I33" i="1"/>
  <c r="K34" i="1"/>
  <c r="K35" i="1"/>
  <c r="K36" i="1"/>
  <c r="K33" i="1"/>
  <c r="J34" i="1"/>
  <c r="J35" i="1"/>
  <c r="J36" i="1"/>
  <c r="J37" i="1"/>
  <c r="J33" i="1"/>
  <c r="Q34" i="1"/>
  <c r="Q35" i="1"/>
  <c r="Q36" i="1"/>
  <c r="Q33" i="1"/>
  <c r="P34" i="1"/>
  <c r="P35" i="1"/>
  <c r="P36" i="1"/>
  <c r="P37" i="1"/>
  <c r="P33" i="1"/>
  <c r="O37" i="1"/>
  <c r="O34" i="1"/>
  <c r="O35" i="1"/>
  <c r="O36" i="1"/>
  <c r="O33" i="1"/>
  <c r="N34" i="1"/>
  <c r="N35" i="1"/>
  <c r="N36" i="1"/>
  <c r="N33" i="1"/>
  <c r="D23" i="1"/>
  <c r="E29" i="1"/>
  <c r="D29" i="1"/>
  <c r="C29" i="1"/>
  <c r="B29" i="1"/>
  <c r="E28" i="1"/>
  <c r="D28" i="1"/>
  <c r="C28" i="1"/>
  <c r="B28" i="1"/>
  <c r="E26" i="1"/>
  <c r="E25" i="1"/>
  <c r="E24" i="1"/>
  <c r="E23" i="1"/>
  <c r="D27" i="1"/>
  <c r="D26" i="1"/>
  <c r="D25" i="1"/>
  <c r="D24" i="1"/>
  <c r="C26" i="1"/>
  <c r="C25" i="1"/>
  <c r="C24" i="1"/>
  <c r="C23" i="1"/>
  <c r="B26" i="1"/>
  <c r="B25" i="1"/>
  <c r="B24" i="1"/>
  <c r="B23" i="1"/>
  <c r="K19" i="1"/>
  <c r="K18" i="1"/>
  <c r="J19" i="1"/>
  <c r="J18" i="1"/>
  <c r="I19" i="1"/>
  <c r="I18" i="1"/>
  <c r="H19" i="1"/>
  <c r="H18" i="1"/>
  <c r="E19" i="1"/>
  <c r="E18" i="1"/>
  <c r="D19" i="1"/>
  <c r="D18" i="1"/>
  <c r="C19" i="1"/>
  <c r="B19" i="1"/>
  <c r="B18" i="1"/>
  <c r="K9" i="1"/>
  <c r="K8" i="1"/>
  <c r="J9" i="1"/>
  <c r="J8" i="1"/>
  <c r="I9" i="1"/>
  <c r="H9" i="1"/>
  <c r="H8" i="1"/>
  <c r="H8" i="7" l="1"/>
  <c r="Z7" i="7"/>
  <c r="X9" i="7"/>
  <c r="L8" i="7"/>
  <c r="AA7" i="7"/>
  <c r="AB6" i="7"/>
  <c r="AC8" i="7"/>
  <c r="AD7" i="7"/>
  <c r="U8" i="7"/>
  <c r="V7" i="7"/>
  <c r="S8" i="7"/>
  <c r="T7" i="7"/>
  <c r="Q9" i="7"/>
  <c r="R8" i="7"/>
  <c r="J8" i="7"/>
  <c r="N7" i="7"/>
  <c r="O8" i="7"/>
  <c r="P7" i="7"/>
  <c r="E35" i="1"/>
  <c r="E9" i="1"/>
  <c r="D9" i="1"/>
  <c r="C9" i="1"/>
  <c r="B9" i="1"/>
  <c r="E8" i="1"/>
  <c r="D8" i="1"/>
  <c r="C8" i="1"/>
  <c r="B8" i="1"/>
  <c r="H9" i="7" l="1"/>
  <c r="Z8" i="7"/>
  <c r="X10" i="7"/>
  <c r="L9" i="7"/>
  <c r="AC9" i="7"/>
  <c r="AD8" i="7"/>
  <c r="AA8" i="7"/>
  <c r="AB7" i="7"/>
  <c r="S9" i="7"/>
  <c r="T8" i="7"/>
  <c r="U9" i="7"/>
  <c r="V8" i="7"/>
  <c r="N8" i="7"/>
  <c r="O9" i="7"/>
  <c r="P8" i="7"/>
  <c r="J9" i="7"/>
  <c r="Q10" i="7"/>
  <c r="R9" i="7"/>
  <c r="H10" i="7" l="1"/>
  <c r="Z9" i="7"/>
  <c r="X11" i="7"/>
  <c r="L10" i="7"/>
  <c r="AA9" i="7"/>
  <c r="AB8" i="7"/>
  <c r="AC10" i="7"/>
  <c r="AD9" i="7"/>
  <c r="U10" i="7"/>
  <c r="V9" i="7"/>
  <c r="S10" i="7"/>
  <c r="T9" i="7"/>
  <c r="Q11" i="7"/>
  <c r="R10" i="7"/>
  <c r="O10" i="7"/>
  <c r="P9" i="7"/>
  <c r="J10" i="7"/>
  <c r="N9" i="7"/>
  <c r="H11" i="7" l="1"/>
  <c r="Z10" i="7"/>
  <c r="X12" i="7"/>
  <c r="L11" i="7"/>
  <c r="AA10" i="7"/>
  <c r="AB9" i="7"/>
  <c r="AC11" i="7"/>
  <c r="AD10" i="7"/>
  <c r="U11" i="7"/>
  <c r="V10" i="7"/>
  <c r="S11" i="7"/>
  <c r="T10" i="7"/>
  <c r="N10" i="7"/>
  <c r="J11" i="7"/>
  <c r="O11" i="7"/>
  <c r="P10" i="7"/>
  <c r="Q12" i="7"/>
  <c r="R11" i="7"/>
  <c r="H12" i="7" l="1"/>
  <c r="Z11" i="7"/>
  <c r="X13" i="7"/>
  <c r="L12" i="7"/>
  <c r="AC12" i="7"/>
  <c r="AD11" i="7"/>
  <c r="AA11" i="7"/>
  <c r="AB10" i="7"/>
  <c r="S12" i="7"/>
  <c r="T11" i="7"/>
  <c r="U12" i="7"/>
  <c r="V11" i="7"/>
  <c r="Q13" i="7"/>
  <c r="R12" i="7"/>
  <c r="N11" i="7"/>
  <c r="O12" i="7"/>
  <c r="P11" i="7"/>
  <c r="J12" i="7"/>
  <c r="H13" i="7" l="1"/>
  <c r="Z12" i="7"/>
  <c r="X14" i="7"/>
  <c r="L13" i="7"/>
  <c r="AA12" i="7"/>
  <c r="AB11" i="7"/>
  <c r="AC13" i="7"/>
  <c r="AD12" i="7"/>
  <c r="U13" i="7"/>
  <c r="V12" i="7"/>
  <c r="S13" i="7"/>
  <c r="T12" i="7"/>
  <c r="J13" i="7"/>
  <c r="N12" i="7"/>
  <c r="O13" i="7"/>
  <c r="P12" i="7"/>
  <c r="Q14" i="7"/>
  <c r="R13" i="7"/>
  <c r="H14" i="7" l="1"/>
  <c r="Z13" i="7"/>
  <c r="X15" i="7"/>
  <c r="L14" i="7"/>
  <c r="AA13" i="7"/>
  <c r="AB12" i="7"/>
  <c r="AC14" i="7"/>
  <c r="AD13" i="7"/>
  <c r="U14" i="7"/>
  <c r="V13" i="7"/>
  <c r="S14" i="7"/>
  <c r="T13" i="7"/>
  <c r="Q15" i="7"/>
  <c r="R14" i="7"/>
  <c r="O14" i="7"/>
  <c r="P13" i="7"/>
  <c r="N13" i="7"/>
  <c r="J14" i="7"/>
  <c r="H15" i="7" l="1"/>
  <c r="Z14" i="7"/>
  <c r="X16" i="7"/>
  <c r="L15" i="7"/>
  <c r="AC15" i="7"/>
  <c r="AD14" i="7"/>
  <c r="AA14" i="7"/>
  <c r="AB13" i="7"/>
  <c r="S15" i="7"/>
  <c r="T14" i="7"/>
  <c r="U15" i="7"/>
  <c r="V14" i="7"/>
  <c r="J15" i="7"/>
  <c r="O15" i="7"/>
  <c r="P14" i="7"/>
  <c r="N14" i="7"/>
  <c r="Q16" i="7"/>
  <c r="R15" i="7"/>
  <c r="H16" i="7" l="1"/>
  <c r="Z15" i="7"/>
  <c r="X17" i="7"/>
  <c r="L16" i="7"/>
  <c r="AA15" i="7"/>
  <c r="AB14" i="7"/>
  <c r="AC16" i="7"/>
  <c r="AD15" i="7"/>
  <c r="U16" i="7"/>
  <c r="V15" i="7"/>
  <c r="S16" i="7"/>
  <c r="T15" i="7"/>
  <c r="Q17" i="7"/>
  <c r="R16" i="7"/>
  <c r="N15" i="7"/>
  <c r="O16" i="7"/>
  <c r="P15" i="7"/>
  <c r="J16" i="7"/>
  <c r="H17" i="7" l="1"/>
  <c r="Z16" i="7"/>
  <c r="X18" i="7"/>
  <c r="L17" i="7"/>
  <c r="AA16" i="7"/>
  <c r="AB15" i="7"/>
  <c r="AC17" i="7"/>
  <c r="AD16" i="7"/>
  <c r="U17" i="7"/>
  <c r="V16" i="7"/>
  <c r="S17" i="7"/>
  <c r="T16" i="7"/>
  <c r="O17" i="7"/>
  <c r="P16" i="7"/>
  <c r="J17" i="7"/>
  <c r="N16" i="7"/>
  <c r="Q18" i="7"/>
  <c r="R17" i="7"/>
  <c r="H18" i="7" l="1"/>
  <c r="Z17" i="7"/>
  <c r="X19" i="7"/>
  <c r="L18" i="7"/>
  <c r="AC18" i="7"/>
  <c r="AD17" i="7"/>
  <c r="AA17" i="7"/>
  <c r="AB16" i="7"/>
  <c r="S18" i="7"/>
  <c r="T17" i="7"/>
  <c r="U18" i="7"/>
  <c r="V17" i="7"/>
  <c r="J18" i="7"/>
  <c r="Q19" i="7"/>
  <c r="R18" i="7"/>
  <c r="N17" i="7"/>
  <c r="O18" i="7"/>
  <c r="P17" i="7"/>
  <c r="H19" i="7" l="1"/>
  <c r="Z18" i="7"/>
  <c r="X20" i="7"/>
  <c r="L19" i="7"/>
  <c r="AA18" i="7"/>
  <c r="AB17" i="7"/>
  <c r="AC19" i="7"/>
  <c r="AD18" i="7"/>
  <c r="U19" i="7"/>
  <c r="V18" i="7"/>
  <c r="S19" i="7"/>
  <c r="T18" i="7"/>
  <c r="O19" i="7"/>
  <c r="P18" i="7"/>
  <c r="N18" i="7"/>
  <c r="J19" i="7"/>
  <c r="Q20" i="7"/>
  <c r="R19" i="7"/>
  <c r="H20" i="7" l="1"/>
  <c r="Z19" i="7"/>
  <c r="X21" i="7"/>
  <c r="L20" i="7"/>
  <c r="AA19" i="7"/>
  <c r="AB18" i="7"/>
  <c r="AC20" i="7"/>
  <c r="AD19" i="7"/>
  <c r="S20" i="7"/>
  <c r="T19" i="7"/>
  <c r="U20" i="7"/>
  <c r="V19" i="7"/>
  <c r="J20" i="7"/>
  <c r="Q21" i="7"/>
  <c r="R20" i="7"/>
  <c r="N19" i="7"/>
  <c r="O20" i="7"/>
  <c r="P19" i="7"/>
  <c r="H21" i="7" l="1"/>
  <c r="Z20" i="7"/>
  <c r="X22" i="7"/>
  <c r="L21" i="7"/>
  <c r="AC21" i="7"/>
  <c r="AD20" i="7"/>
  <c r="AA20" i="7"/>
  <c r="AB19" i="7"/>
  <c r="U21" i="7"/>
  <c r="V20" i="7"/>
  <c r="S21" i="7"/>
  <c r="T20" i="7"/>
  <c r="N20" i="7"/>
  <c r="O21" i="7"/>
  <c r="P20" i="7"/>
  <c r="Q22" i="7"/>
  <c r="R21" i="7"/>
  <c r="J21" i="7"/>
  <c r="H22" i="7" l="1"/>
  <c r="Z21" i="7"/>
  <c r="X23" i="7"/>
  <c r="L22" i="7"/>
  <c r="AA21" i="7"/>
  <c r="AB20" i="7"/>
  <c r="AC22" i="7"/>
  <c r="AD21" i="7"/>
  <c r="U22" i="7"/>
  <c r="V21" i="7"/>
  <c r="S22" i="7"/>
  <c r="T21" i="7"/>
  <c r="N21" i="7"/>
  <c r="J22" i="7"/>
  <c r="O22" i="7"/>
  <c r="P21" i="7"/>
  <c r="Q23" i="7"/>
  <c r="R22" i="7"/>
  <c r="H23" i="7" l="1"/>
  <c r="Z22" i="7"/>
  <c r="X24" i="7"/>
  <c r="L23" i="7"/>
  <c r="AA22" i="7"/>
  <c r="AB21" i="7"/>
  <c r="AC23" i="7"/>
  <c r="AD22" i="7"/>
  <c r="S23" i="7"/>
  <c r="T22" i="7"/>
  <c r="U23" i="7"/>
  <c r="V22" i="7"/>
  <c r="N22" i="7"/>
  <c r="Q24" i="7"/>
  <c r="R23" i="7"/>
  <c r="O23" i="7"/>
  <c r="P22" i="7"/>
  <c r="J23" i="7"/>
  <c r="H24" i="7" l="1"/>
  <c r="Z23" i="7"/>
  <c r="X25" i="7"/>
  <c r="L24" i="7"/>
  <c r="AC24" i="7"/>
  <c r="AD23" i="7"/>
  <c r="AB22" i="7"/>
  <c r="AA23" i="7"/>
  <c r="U24" i="7"/>
  <c r="V23" i="7"/>
  <c r="S24" i="7"/>
  <c r="T23" i="7"/>
  <c r="Q25" i="7"/>
  <c r="R24" i="7"/>
  <c r="J24" i="7"/>
  <c r="O24" i="7"/>
  <c r="P23" i="7"/>
  <c r="N23" i="7"/>
  <c r="H25" i="7" l="1"/>
  <c r="Z24" i="7"/>
  <c r="X26" i="7"/>
  <c r="L25" i="7"/>
  <c r="AA24" i="7"/>
  <c r="AB23" i="7"/>
  <c r="AC25" i="7"/>
  <c r="AD24" i="7"/>
  <c r="U25" i="7"/>
  <c r="V24" i="7"/>
  <c r="S25" i="7"/>
  <c r="T24" i="7"/>
  <c r="J25" i="7"/>
  <c r="N24" i="7"/>
  <c r="O25" i="7"/>
  <c r="P24" i="7"/>
  <c r="Q26" i="7"/>
  <c r="R25" i="7"/>
  <c r="H26" i="7" l="1"/>
  <c r="Z25" i="7"/>
  <c r="X27" i="7"/>
  <c r="L26" i="7"/>
  <c r="AA25" i="7"/>
  <c r="AB24" i="7"/>
  <c r="AC26" i="7"/>
  <c r="AD25" i="7"/>
  <c r="S26" i="7"/>
  <c r="T25" i="7"/>
  <c r="U26" i="7"/>
  <c r="V25" i="7"/>
  <c r="Q27" i="7"/>
  <c r="R26" i="7"/>
  <c r="N25" i="7"/>
  <c r="J26" i="7"/>
  <c r="O26" i="7"/>
  <c r="P25" i="7"/>
  <c r="H27" i="7" l="1"/>
  <c r="Z26" i="7"/>
  <c r="X28" i="7"/>
  <c r="L27" i="7"/>
  <c r="AC27" i="7"/>
  <c r="AD26" i="7"/>
  <c r="AA26" i="7"/>
  <c r="AB25" i="7"/>
  <c r="U27" i="7"/>
  <c r="V26" i="7"/>
  <c r="S27" i="7"/>
  <c r="T26" i="7"/>
  <c r="J27" i="7"/>
  <c r="O27" i="7"/>
  <c r="P26" i="7"/>
  <c r="N26" i="7"/>
  <c r="Q28" i="7"/>
  <c r="R27" i="7"/>
  <c r="H28" i="7" l="1"/>
  <c r="Z27" i="7"/>
  <c r="X29" i="7"/>
  <c r="L28" i="7"/>
  <c r="AA27" i="7"/>
  <c r="AB26" i="7"/>
  <c r="AC28" i="7"/>
  <c r="AD27" i="7"/>
  <c r="U28" i="7"/>
  <c r="V27" i="7"/>
  <c r="S28" i="7"/>
  <c r="T27" i="7"/>
  <c r="Q29" i="7"/>
  <c r="R28" i="7"/>
  <c r="O28" i="7"/>
  <c r="P27" i="7"/>
  <c r="J28" i="7"/>
  <c r="N27" i="7"/>
  <c r="H29" i="7" l="1"/>
  <c r="Z28" i="7"/>
  <c r="X30" i="7"/>
  <c r="L29" i="7"/>
  <c r="AA28" i="7"/>
  <c r="AB27" i="7"/>
  <c r="AC29" i="7"/>
  <c r="AD28" i="7"/>
  <c r="S29" i="7"/>
  <c r="T28" i="7"/>
  <c r="U29" i="7"/>
  <c r="V28" i="7"/>
  <c r="N28" i="7"/>
  <c r="O29" i="7"/>
  <c r="P28" i="7"/>
  <c r="J29" i="7"/>
  <c r="Q30" i="7"/>
  <c r="R29" i="7"/>
  <c r="H30" i="7" l="1"/>
  <c r="Z29" i="7"/>
  <c r="X31" i="7"/>
  <c r="L30" i="7"/>
  <c r="AC30" i="7"/>
  <c r="AD29" i="7"/>
  <c r="AA29" i="7"/>
  <c r="AB28" i="7"/>
  <c r="S30" i="7"/>
  <c r="T29" i="7"/>
  <c r="U30" i="7"/>
  <c r="V29" i="7"/>
  <c r="Q31" i="7"/>
  <c r="R30" i="7"/>
  <c r="O30" i="7"/>
  <c r="P29" i="7"/>
  <c r="J30" i="7"/>
  <c r="N29" i="7"/>
  <c r="H31" i="7" l="1"/>
  <c r="Z30" i="7"/>
  <c r="X32" i="7"/>
  <c r="L31" i="7"/>
  <c r="AA30" i="7"/>
  <c r="AB29" i="7"/>
  <c r="AC31" i="7"/>
  <c r="AD30" i="7"/>
  <c r="U31" i="7"/>
  <c r="V30" i="7"/>
  <c r="S31" i="7"/>
  <c r="T30" i="7"/>
  <c r="O31" i="7"/>
  <c r="P30" i="7"/>
  <c r="Q32" i="7"/>
  <c r="R31" i="7"/>
  <c r="N30" i="7"/>
  <c r="J31" i="7"/>
  <c r="H32" i="7" l="1"/>
  <c r="Z31" i="7"/>
  <c r="X33" i="7"/>
  <c r="L32" i="7"/>
  <c r="AA31" i="7"/>
  <c r="AB30" i="7"/>
  <c r="AC32" i="7"/>
  <c r="AD31" i="7"/>
  <c r="S32" i="7"/>
  <c r="T31" i="7"/>
  <c r="U32" i="7"/>
  <c r="V31" i="7"/>
  <c r="J32" i="7"/>
  <c r="R32" i="7"/>
  <c r="Q33" i="7"/>
  <c r="N31" i="7"/>
  <c r="O32" i="7"/>
  <c r="P31" i="7"/>
  <c r="H33" i="7" l="1"/>
  <c r="Z32" i="7"/>
  <c r="X34" i="7"/>
  <c r="L33" i="7"/>
  <c r="AC33" i="7"/>
  <c r="AD32" i="7"/>
  <c r="AA32" i="7"/>
  <c r="AB31" i="7"/>
  <c r="S33" i="7"/>
  <c r="T32" i="7"/>
  <c r="U33" i="7"/>
  <c r="V32" i="7"/>
  <c r="O33" i="7"/>
  <c r="P32" i="7"/>
  <c r="J33" i="7"/>
  <c r="Q34" i="7"/>
  <c r="R33" i="7"/>
  <c r="N32" i="7"/>
  <c r="H34" i="7" l="1"/>
  <c r="Z33" i="7"/>
  <c r="X35" i="7"/>
  <c r="L34" i="7"/>
  <c r="AA33" i="7"/>
  <c r="AB32" i="7"/>
  <c r="AC34" i="7"/>
  <c r="AD33" i="7"/>
  <c r="U34" i="7"/>
  <c r="V33" i="7"/>
  <c r="S34" i="7"/>
  <c r="T33" i="7"/>
  <c r="J34" i="7"/>
  <c r="N33" i="7"/>
  <c r="O34" i="7"/>
  <c r="P33" i="7"/>
  <c r="Q35" i="7"/>
  <c r="R34" i="7"/>
  <c r="H35" i="7" l="1"/>
  <c r="Z34" i="7"/>
  <c r="X36" i="7"/>
  <c r="L35" i="7"/>
  <c r="AA34" i="7"/>
  <c r="AB33" i="7"/>
  <c r="AC35" i="7"/>
  <c r="AD34" i="7"/>
  <c r="S35" i="7"/>
  <c r="T34" i="7"/>
  <c r="U35" i="7"/>
  <c r="V34" i="7"/>
  <c r="Q36" i="7"/>
  <c r="R35" i="7"/>
  <c r="O35" i="7"/>
  <c r="P34" i="7"/>
  <c r="J35" i="7"/>
  <c r="N34" i="7"/>
  <c r="H36" i="7" l="1"/>
  <c r="Z35" i="7"/>
  <c r="X37" i="7"/>
  <c r="L36" i="7"/>
  <c r="AC36" i="7"/>
  <c r="AD35" i="7"/>
  <c r="AA35" i="7"/>
  <c r="AB34" i="7"/>
  <c r="S36" i="7"/>
  <c r="T35" i="7"/>
  <c r="U36" i="7"/>
  <c r="V35" i="7"/>
  <c r="Q37" i="7"/>
  <c r="R36" i="7"/>
  <c r="J36" i="7"/>
  <c r="N35" i="7"/>
  <c r="O36" i="7"/>
  <c r="P35" i="7"/>
  <c r="H37" i="7" l="1"/>
  <c r="Z36" i="7"/>
  <c r="X38" i="7"/>
  <c r="L37" i="7"/>
  <c r="AB35" i="7"/>
  <c r="AA36" i="7"/>
  <c r="AC37" i="7"/>
  <c r="AD36" i="7"/>
  <c r="U37" i="7"/>
  <c r="V36" i="7"/>
  <c r="S37" i="7"/>
  <c r="T36" i="7"/>
  <c r="O37" i="7"/>
  <c r="P36" i="7"/>
  <c r="N36" i="7"/>
  <c r="J37" i="7"/>
  <c r="Q38" i="7"/>
  <c r="R37" i="7"/>
  <c r="H38" i="7" l="1"/>
  <c r="Z37" i="7"/>
  <c r="X39" i="7"/>
  <c r="L38" i="7"/>
  <c r="AA37" i="7"/>
  <c r="AB36" i="7"/>
  <c r="AC38" i="7"/>
  <c r="AD37" i="7"/>
  <c r="S38" i="7"/>
  <c r="T37" i="7"/>
  <c r="U38" i="7"/>
  <c r="V37" i="7"/>
  <c r="J38" i="7"/>
  <c r="O38" i="7"/>
  <c r="P37" i="7"/>
  <c r="Q39" i="7"/>
  <c r="R38" i="7"/>
  <c r="N37" i="7"/>
  <c r="H39" i="7" l="1"/>
  <c r="Z38" i="7"/>
  <c r="X40" i="7"/>
  <c r="L39" i="7"/>
  <c r="AC39" i="7"/>
  <c r="AD38" i="7"/>
  <c r="AA38" i="7"/>
  <c r="AB37" i="7"/>
  <c r="U39" i="7"/>
  <c r="V38" i="7"/>
  <c r="S39" i="7"/>
  <c r="T38" i="7"/>
  <c r="N38" i="7"/>
  <c r="Q40" i="7"/>
  <c r="R39" i="7"/>
  <c r="O39" i="7"/>
  <c r="P38" i="7"/>
  <c r="J39" i="7"/>
  <c r="H40" i="7" l="1"/>
  <c r="Z39" i="7"/>
  <c r="X41" i="7"/>
  <c r="L40" i="7"/>
  <c r="AA39" i="7"/>
  <c r="AB38" i="7"/>
  <c r="AC40" i="7"/>
  <c r="AD39" i="7"/>
  <c r="S40" i="7"/>
  <c r="T39" i="7"/>
  <c r="U40" i="7"/>
  <c r="V39" i="7"/>
  <c r="N39" i="7"/>
  <c r="O40" i="7"/>
  <c r="P39" i="7"/>
  <c r="J40" i="7"/>
  <c r="Q41" i="7"/>
  <c r="R40" i="7"/>
  <c r="H41" i="7" l="1"/>
  <c r="Z40" i="7"/>
  <c r="X42" i="7"/>
  <c r="L41" i="7"/>
  <c r="AA40" i="7"/>
  <c r="AB39" i="7"/>
  <c r="AC41" i="7"/>
  <c r="AD40" i="7"/>
  <c r="U41" i="7"/>
  <c r="V40" i="7"/>
  <c r="T40" i="7"/>
  <c r="S41" i="7"/>
  <c r="Q42" i="7"/>
  <c r="R41" i="7"/>
  <c r="J41" i="7"/>
  <c r="O41" i="7"/>
  <c r="P40" i="7"/>
  <c r="N40" i="7"/>
  <c r="H42" i="7" l="1"/>
  <c r="Z41" i="7"/>
  <c r="X43" i="7"/>
  <c r="L42" i="7"/>
  <c r="AD41" i="7"/>
  <c r="AC42" i="7"/>
  <c r="AA41" i="7"/>
  <c r="AB40" i="7"/>
  <c r="U42" i="7"/>
  <c r="V41" i="7"/>
  <c r="S42" i="7"/>
  <c r="T41" i="7"/>
  <c r="O42" i="7"/>
  <c r="P41" i="7"/>
  <c r="N41" i="7"/>
  <c r="J42" i="7"/>
  <c r="Q43" i="7"/>
  <c r="R42" i="7"/>
  <c r="H43" i="7" l="1"/>
  <c r="Z42" i="7"/>
  <c r="X44" i="7"/>
  <c r="L43" i="7"/>
  <c r="AC43" i="7"/>
  <c r="AD42" i="7"/>
  <c r="AA42" i="7"/>
  <c r="AB41" i="7"/>
  <c r="T42" i="7"/>
  <c r="S43" i="7"/>
  <c r="U43" i="7"/>
  <c r="V42" i="7"/>
  <c r="Q44" i="7"/>
  <c r="R43" i="7"/>
  <c r="O43" i="7"/>
  <c r="P42" i="7"/>
  <c r="J43" i="7"/>
  <c r="N42" i="7"/>
  <c r="H44" i="7" l="1"/>
  <c r="Z43" i="7"/>
  <c r="X45" i="7"/>
  <c r="L44" i="7"/>
  <c r="AC44" i="7"/>
  <c r="AD43" i="7"/>
  <c r="AA43" i="7"/>
  <c r="AB42" i="7"/>
  <c r="U44" i="7"/>
  <c r="V43" i="7"/>
  <c r="T43" i="7"/>
  <c r="S44" i="7"/>
  <c r="N43" i="7"/>
  <c r="O44" i="7"/>
  <c r="P43" i="7"/>
  <c r="Q45" i="7"/>
  <c r="R44" i="7"/>
  <c r="J44" i="7"/>
  <c r="H45" i="7" l="1"/>
  <c r="Z44" i="7"/>
  <c r="X46" i="7"/>
  <c r="L45" i="7"/>
  <c r="AA44" i="7"/>
  <c r="AB43" i="7"/>
  <c r="AC45" i="7"/>
  <c r="AD44" i="7"/>
  <c r="S45" i="7"/>
  <c r="T44" i="7"/>
  <c r="U45" i="7"/>
  <c r="V44" i="7"/>
  <c r="O45" i="7"/>
  <c r="P44" i="7"/>
  <c r="J45" i="7"/>
  <c r="Q46" i="7"/>
  <c r="R45" i="7"/>
  <c r="N44" i="7"/>
  <c r="H46" i="7" l="1"/>
  <c r="Z45" i="7"/>
  <c r="X47" i="7"/>
  <c r="L46" i="7"/>
  <c r="AC46" i="7"/>
  <c r="AD45" i="7"/>
  <c r="AA45" i="7"/>
  <c r="AB44" i="7"/>
  <c r="U46" i="7"/>
  <c r="V45" i="7"/>
  <c r="S46" i="7"/>
  <c r="T45" i="7"/>
  <c r="N45" i="7"/>
  <c r="J46" i="7"/>
  <c r="Q47" i="7"/>
  <c r="R46" i="7"/>
  <c r="O46" i="7"/>
  <c r="P45" i="7"/>
  <c r="H47" i="7" l="1"/>
  <c r="Z46" i="7"/>
  <c r="X48" i="7"/>
  <c r="L47" i="7"/>
  <c r="AA46" i="7"/>
  <c r="AB45" i="7"/>
  <c r="AC47" i="7"/>
  <c r="AD46" i="7"/>
  <c r="U47" i="7"/>
  <c r="V46" i="7"/>
  <c r="S47" i="7"/>
  <c r="T46" i="7"/>
  <c r="Q48" i="7"/>
  <c r="R47" i="7"/>
  <c r="J47" i="7"/>
  <c r="O47" i="7"/>
  <c r="P46" i="7"/>
  <c r="N46" i="7"/>
  <c r="H48" i="7" l="1"/>
  <c r="Z47" i="7"/>
  <c r="X49" i="7"/>
  <c r="L48" i="7"/>
  <c r="AC48" i="7"/>
  <c r="AD47" i="7"/>
  <c r="AA47" i="7"/>
  <c r="AB46" i="7"/>
  <c r="S48" i="7"/>
  <c r="T47" i="7"/>
  <c r="U48" i="7"/>
  <c r="V47" i="7"/>
  <c r="N47" i="7"/>
  <c r="O48" i="7"/>
  <c r="P47" i="7"/>
  <c r="Q49" i="7"/>
  <c r="R48" i="7"/>
  <c r="J48" i="7"/>
  <c r="H49" i="7" l="1"/>
  <c r="Z48" i="7"/>
  <c r="X50" i="7"/>
  <c r="L49" i="7"/>
  <c r="AA48" i="7"/>
  <c r="AB47" i="7"/>
  <c r="AC49" i="7"/>
  <c r="AD48" i="7"/>
  <c r="V48" i="7"/>
  <c r="U49" i="7"/>
  <c r="S49" i="7"/>
  <c r="T48" i="7"/>
  <c r="P48" i="7"/>
  <c r="O49" i="7"/>
  <c r="J49" i="7"/>
  <c r="Q50" i="7"/>
  <c r="R49" i="7"/>
  <c r="N48" i="7"/>
  <c r="H50" i="7" l="1"/>
  <c r="Z49" i="7"/>
  <c r="X51" i="7"/>
  <c r="L50" i="7"/>
  <c r="AC50" i="7"/>
  <c r="AD49" i="7"/>
  <c r="AA49" i="7"/>
  <c r="AB48" i="7"/>
  <c r="V49" i="7"/>
  <c r="U50" i="7"/>
  <c r="S50" i="7"/>
  <c r="T49" i="7"/>
  <c r="N49" i="7"/>
  <c r="J50" i="7"/>
  <c r="P49" i="7"/>
  <c r="O50" i="7"/>
  <c r="Q51" i="7"/>
  <c r="R50" i="7"/>
  <c r="H51" i="7" l="1"/>
  <c r="Z50" i="7"/>
  <c r="X52" i="7"/>
  <c r="L51" i="7"/>
  <c r="AA50" i="7"/>
  <c r="AB49" i="7"/>
  <c r="AC51" i="7"/>
  <c r="AD50" i="7"/>
  <c r="V50" i="7"/>
  <c r="U51" i="7"/>
  <c r="S51" i="7"/>
  <c r="T50" i="7"/>
  <c r="O51" i="7"/>
  <c r="P50" i="7"/>
  <c r="J51" i="7"/>
  <c r="Q52" i="7"/>
  <c r="R51" i="7"/>
  <c r="N50" i="7"/>
  <c r="H52" i="7" l="1"/>
  <c r="Z51" i="7"/>
  <c r="X53" i="7"/>
  <c r="L52" i="7"/>
  <c r="AC52" i="7"/>
  <c r="AD51" i="7"/>
  <c r="AA51" i="7"/>
  <c r="AB50" i="7"/>
  <c r="U52" i="7"/>
  <c r="V51" i="7"/>
  <c r="S52" i="7"/>
  <c r="T51" i="7"/>
  <c r="N51" i="7"/>
  <c r="Q53" i="7"/>
  <c r="R52" i="7"/>
  <c r="J52" i="7"/>
  <c r="O52" i="7"/>
  <c r="P51" i="7"/>
  <c r="H53" i="7" l="1"/>
  <c r="Z52" i="7"/>
  <c r="X54" i="7"/>
  <c r="L53" i="7"/>
  <c r="AB51" i="7"/>
  <c r="AA52" i="7"/>
  <c r="AC53" i="7"/>
  <c r="AD52" i="7"/>
  <c r="U53" i="7"/>
  <c r="V52" i="7"/>
  <c r="S53" i="7"/>
  <c r="T52" i="7"/>
  <c r="J53" i="7"/>
  <c r="O53" i="7"/>
  <c r="P52" i="7"/>
  <c r="Q54" i="7"/>
  <c r="R53" i="7"/>
  <c r="N52" i="7"/>
  <c r="H54" i="7" l="1"/>
  <c r="Z53" i="7"/>
  <c r="X55" i="7"/>
  <c r="L54" i="7"/>
  <c r="AB52" i="7"/>
  <c r="AA53" i="7"/>
  <c r="AD53" i="7"/>
  <c r="AC54" i="7"/>
  <c r="AD54" i="7" s="1"/>
  <c r="S54" i="7"/>
  <c r="T53" i="7"/>
  <c r="U54" i="7"/>
  <c r="V53" i="7"/>
  <c r="Q55" i="7"/>
  <c r="R54" i="7"/>
  <c r="N53" i="7"/>
  <c r="O54" i="7"/>
  <c r="P53" i="7"/>
  <c r="J54" i="7"/>
  <c r="H55" i="7" l="1"/>
  <c r="Z54" i="7"/>
  <c r="X56" i="7"/>
  <c r="L55" i="7"/>
  <c r="AA54" i="7"/>
  <c r="AB53" i="7"/>
  <c r="S55" i="7"/>
  <c r="T54" i="7"/>
  <c r="U55" i="7"/>
  <c r="V54" i="7"/>
  <c r="J55" i="7"/>
  <c r="N54" i="7"/>
  <c r="O55" i="7"/>
  <c r="P54" i="7"/>
  <c r="Q56" i="7"/>
  <c r="R55" i="7"/>
  <c r="H56" i="7" l="1"/>
  <c r="Z55" i="7"/>
  <c r="X57" i="7"/>
  <c r="L56" i="7"/>
  <c r="AB54" i="7"/>
  <c r="AA55" i="7"/>
  <c r="S56" i="7"/>
  <c r="T55" i="7"/>
  <c r="U56" i="7"/>
  <c r="V55" i="7"/>
  <c r="Q57" i="7"/>
  <c r="R56" i="7"/>
  <c r="O56" i="7"/>
  <c r="P55" i="7"/>
  <c r="N55" i="7"/>
  <c r="J56" i="7"/>
  <c r="H57" i="7" l="1"/>
  <c r="Z56" i="7"/>
  <c r="X58" i="7"/>
  <c r="L57" i="7"/>
  <c r="AA56" i="7"/>
  <c r="AB55" i="7"/>
  <c r="U57" i="7"/>
  <c r="V56" i="7"/>
  <c r="S57" i="7"/>
  <c r="T56" i="7"/>
  <c r="J57" i="7"/>
  <c r="O57" i="7"/>
  <c r="P56" i="7"/>
  <c r="N56" i="7"/>
  <c r="Q58" i="7"/>
  <c r="R57" i="7"/>
  <c r="H58" i="7" l="1"/>
  <c r="Z57" i="7"/>
  <c r="X59" i="7"/>
  <c r="L58" i="7"/>
  <c r="AA57" i="7"/>
  <c r="AB56" i="7"/>
  <c r="U58" i="7"/>
  <c r="V57" i="7"/>
  <c r="S58" i="7"/>
  <c r="T57" i="7"/>
  <c r="J58" i="7"/>
  <c r="Q59" i="7"/>
  <c r="R58" i="7"/>
  <c r="N57" i="7"/>
  <c r="O58" i="7"/>
  <c r="P57" i="7"/>
  <c r="H59" i="7" l="1"/>
  <c r="Z58" i="7"/>
  <c r="X60" i="7"/>
  <c r="L59" i="7"/>
  <c r="AA58" i="7"/>
  <c r="AB57" i="7"/>
  <c r="U59" i="7"/>
  <c r="V58" i="7"/>
  <c r="S59" i="7"/>
  <c r="T58" i="7"/>
  <c r="O59" i="7"/>
  <c r="P58" i="7"/>
  <c r="N58" i="7"/>
  <c r="Q60" i="7"/>
  <c r="R59" i="7"/>
  <c r="J59" i="7"/>
  <c r="H60" i="7" l="1"/>
  <c r="Z59" i="7"/>
  <c r="X61" i="7"/>
  <c r="L60" i="7"/>
  <c r="AA59" i="7"/>
  <c r="AB58" i="7"/>
  <c r="S60" i="7"/>
  <c r="T59" i="7"/>
  <c r="U60" i="7"/>
  <c r="V59" i="7"/>
  <c r="Q61" i="7"/>
  <c r="R60" i="7"/>
  <c r="O60" i="7"/>
  <c r="P59" i="7"/>
  <c r="J60" i="7"/>
  <c r="N59" i="7"/>
  <c r="H61" i="7" l="1"/>
  <c r="Z60" i="7"/>
  <c r="X62" i="7"/>
  <c r="L61" i="7"/>
  <c r="AA60" i="7"/>
  <c r="AB59" i="7"/>
  <c r="U61" i="7"/>
  <c r="V60" i="7"/>
  <c r="S61" i="7"/>
  <c r="T60" i="7"/>
  <c r="N60" i="7"/>
  <c r="J61" i="7"/>
  <c r="O61" i="7"/>
  <c r="P60" i="7"/>
  <c r="Q62" i="7"/>
  <c r="R61" i="7"/>
  <c r="H62" i="7" l="1"/>
  <c r="Z61" i="7"/>
  <c r="X63" i="7"/>
  <c r="L62" i="7"/>
  <c r="AA61" i="7"/>
  <c r="AB60" i="7"/>
  <c r="U62" i="7"/>
  <c r="V61" i="7"/>
  <c r="S62" i="7"/>
  <c r="T61" i="7"/>
  <c r="O62" i="7"/>
  <c r="P61" i="7"/>
  <c r="N61" i="7"/>
  <c r="Q63" i="7"/>
  <c r="R62" i="7"/>
  <c r="J62" i="7"/>
  <c r="H63" i="7" l="1"/>
  <c r="Z62" i="7"/>
  <c r="X64" i="7"/>
  <c r="L63" i="7"/>
  <c r="AA62" i="7"/>
  <c r="AB61" i="7"/>
  <c r="S63" i="7"/>
  <c r="T62" i="7"/>
  <c r="U63" i="7"/>
  <c r="V62" i="7"/>
  <c r="J63" i="7"/>
  <c r="Q64" i="7"/>
  <c r="R63" i="7"/>
  <c r="N62" i="7"/>
  <c r="O63" i="7"/>
  <c r="P62" i="7"/>
  <c r="H64" i="7" l="1"/>
  <c r="Z63" i="7"/>
  <c r="X65" i="7"/>
  <c r="L64" i="7"/>
  <c r="AA63" i="7"/>
  <c r="AB62" i="7"/>
  <c r="U64" i="7"/>
  <c r="V63" i="7"/>
  <c r="S64" i="7"/>
  <c r="T63" i="7"/>
  <c r="O64" i="7"/>
  <c r="P63" i="7"/>
  <c r="J64" i="7"/>
  <c r="N63" i="7"/>
  <c r="Q65" i="7"/>
  <c r="R64" i="7"/>
  <c r="H65" i="7" l="1"/>
  <c r="Z64" i="7"/>
  <c r="X66" i="7"/>
  <c r="L65" i="7"/>
  <c r="AA64" i="7"/>
  <c r="AB63" i="7"/>
  <c r="U65" i="7"/>
  <c r="V64" i="7"/>
  <c r="S65" i="7"/>
  <c r="T64" i="7"/>
  <c r="N64" i="7"/>
  <c r="Q66" i="7"/>
  <c r="R65" i="7"/>
  <c r="J65" i="7"/>
  <c r="O65" i="7"/>
  <c r="P64" i="7"/>
  <c r="H66" i="7" l="1"/>
  <c r="Z65" i="7"/>
  <c r="X67" i="7"/>
  <c r="L66" i="7"/>
  <c r="AA65" i="7"/>
  <c r="AB64" i="7"/>
  <c r="S66" i="7"/>
  <c r="T65" i="7"/>
  <c r="U66" i="7"/>
  <c r="V65" i="7"/>
  <c r="O66" i="7"/>
  <c r="P65" i="7"/>
  <c r="Q67" i="7"/>
  <c r="R66" i="7"/>
  <c r="N65" i="7"/>
  <c r="J66" i="7"/>
  <c r="H67" i="7" l="1"/>
  <c r="Z66" i="7"/>
  <c r="X68" i="7"/>
  <c r="L67" i="7"/>
  <c r="AA66" i="7"/>
  <c r="AB65" i="7"/>
  <c r="U67" i="7"/>
  <c r="V66" i="7"/>
  <c r="S67" i="7"/>
  <c r="T66" i="7"/>
  <c r="N66" i="7"/>
  <c r="P66" i="7"/>
  <c r="O67" i="7"/>
  <c r="J67" i="7"/>
  <c r="Q68" i="7"/>
  <c r="R67" i="7"/>
  <c r="H68" i="7" l="1"/>
  <c r="Z67" i="7"/>
  <c r="X69" i="7"/>
  <c r="L68" i="7"/>
  <c r="AA67" i="7"/>
  <c r="AB66" i="7"/>
  <c r="U68" i="7"/>
  <c r="V67" i="7"/>
  <c r="S68" i="7"/>
  <c r="T67" i="7"/>
  <c r="N67" i="7"/>
  <c r="O68" i="7"/>
  <c r="P67" i="7"/>
  <c r="Q69" i="7"/>
  <c r="R68" i="7"/>
  <c r="J68" i="7"/>
  <c r="H69" i="7" l="1"/>
  <c r="Z68" i="7"/>
  <c r="X70" i="7"/>
  <c r="L69" i="7"/>
  <c r="AA68" i="7"/>
  <c r="AB67" i="7"/>
  <c r="S69" i="7"/>
  <c r="T68" i="7"/>
  <c r="U69" i="7"/>
  <c r="V68" i="7"/>
  <c r="Q70" i="7"/>
  <c r="R69" i="7"/>
  <c r="O69" i="7"/>
  <c r="P68" i="7"/>
  <c r="J69" i="7"/>
  <c r="N68" i="7"/>
  <c r="H70" i="7" l="1"/>
  <c r="Z69" i="7"/>
  <c r="X72" i="7"/>
  <c r="X71" i="7"/>
  <c r="L70" i="7"/>
  <c r="AA69" i="7"/>
  <c r="AB68" i="7"/>
  <c r="U70" i="7"/>
  <c r="V69" i="7"/>
  <c r="S70" i="7"/>
  <c r="T69" i="7"/>
  <c r="O70" i="7"/>
  <c r="P69" i="7"/>
  <c r="N69" i="7"/>
  <c r="J70" i="7"/>
  <c r="Q71" i="7"/>
  <c r="R70" i="7"/>
  <c r="H71" i="7" l="1"/>
  <c r="Z70" i="7"/>
  <c r="L71" i="7"/>
  <c r="AA70" i="7"/>
  <c r="AB69" i="7"/>
  <c r="U71" i="7"/>
  <c r="V70" i="7"/>
  <c r="S71" i="7"/>
  <c r="T70" i="7"/>
  <c r="N70" i="7"/>
  <c r="Q72" i="7"/>
  <c r="R71" i="7"/>
  <c r="J71" i="7"/>
  <c r="O71" i="7"/>
  <c r="P70" i="7"/>
  <c r="H72" i="7" l="1"/>
  <c r="Z72" i="7"/>
  <c r="Z71" i="7"/>
  <c r="L72" i="7"/>
  <c r="AB70" i="7"/>
  <c r="AA71" i="7"/>
  <c r="S72" i="7"/>
  <c r="T71" i="7"/>
  <c r="U72" i="7"/>
  <c r="V71" i="7"/>
  <c r="Q73" i="7"/>
  <c r="R72" i="7"/>
  <c r="O72" i="7"/>
  <c r="P71" i="7"/>
  <c r="J72" i="7"/>
  <c r="N71" i="7"/>
  <c r="H73" i="7" l="1"/>
  <c r="L73" i="7"/>
  <c r="AB71" i="7"/>
  <c r="AA72" i="7"/>
  <c r="S73" i="7"/>
  <c r="T72" i="7"/>
  <c r="U73" i="7"/>
  <c r="V72" i="7"/>
  <c r="N72" i="7"/>
  <c r="O73" i="7"/>
  <c r="P72" i="7"/>
  <c r="J73" i="7"/>
  <c r="Q74" i="7"/>
  <c r="R73" i="7"/>
  <c r="H74" i="7" l="1"/>
  <c r="L74" i="7"/>
  <c r="AA73" i="7"/>
  <c r="AB72" i="7"/>
  <c r="U74" i="7"/>
  <c r="V73" i="7"/>
  <c r="S74" i="7"/>
  <c r="T73" i="7"/>
  <c r="Q75" i="7"/>
  <c r="R74" i="7"/>
  <c r="N73" i="7"/>
  <c r="J74" i="7"/>
  <c r="O74" i="7"/>
  <c r="P73" i="7"/>
  <c r="H75" i="7" l="1"/>
  <c r="L75" i="7"/>
  <c r="AA74" i="7"/>
  <c r="AB73" i="7"/>
  <c r="S75" i="7"/>
  <c r="T74" i="7"/>
  <c r="U75" i="7"/>
  <c r="V74" i="7"/>
  <c r="J76" i="7"/>
  <c r="J75" i="7"/>
  <c r="O75" i="7"/>
  <c r="P74" i="7"/>
  <c r="N74" i="7"/>
  <c r="R75" i="7"/>
  <c r="Q76" i="7"/>
  <c r="R76" i="7" s="1"/>
  <c r="H76" i="7" l="1"/>
  <c r="L76" i="7"/>
  <c r="AA75" i="7"/>
  <c r="AB74" i="7"/>
  <c r="S76" i="7"/>
  <c r="T75" i="7"/>
  <c r="U76" i="7"/>
  <c r="V75" i="7"/>
  <c r="N75" i="7"/>
  <c r="O76" i="7"/>
  <c r="P75" i="7"/>
  <c r="H77" i="7" l="1"/>
  <c r="L77" i="7"/>
  <c r="AB75" i="7"/>
  <c r="AA76" i="7"/>
  <c r="AB76" i="7" s="1"/>
  <c r="U77" i="7"/>
  <c r="V76" i="7"/>
  <c r="S77" i="7"/>
  <c r="T76" i="7"/>
  <c r="O77" i="7"/>
  <c r="P76" i="7"/>
  <c r="N76" i="7"/>
  <c r="H78" i="7" l="1"/>
  <c r="L78" i="7"/>
  <c r="U78" i="7"/>
  <c r="V77" i="7"/>
  <c r="S78" i="7"/>
  <c r="T77" i="7"/>
  <c r="N77" i="7"/>
  <c r="O78" i="7"/>
  <c r="P77" i="7"/>
  <c r="H79" i="7" l="1"/>
  <c r="L80" i="7"/>
  <c r="L79" i="7"/>
  <c r="S79" i="7"/>
  <c r="T78" i="7"/>
  <c r="U79" i="7"/>
  <c r="V78" i="7"/>
  <c r="P78" i="7"/>
  <c r="O79" i="7"/>
  <c r="P79" i="7" s="1"/>
  <c r="N78" i="7"/>
  <c r="H80" i="7" l="1"/>
  <c r="U80" i="7"/>
  <c r="V79" i="7"/>
  <c r="S80" i="7"/>
  <c r="T79" i="7"/>
  <c r="N80" i="7"/>
  <c r="N79" i="7"/>
  <c r="H81" i="7" l="1"/>
  <c r="S81" i="7"/>
  <c r="T80" i="7"/>
  <c r="U81" i="7"/>
  <c r="V80" i="7"/>
  <c r="H82" i="7" l="1"/>
  <c r="U82" i="7"/>
  <c r="V81" i="7"/>
  <c r="S82" i="7"/>
  <c r="T81" i="7"/>
  <c r="H83" i="7" l="1"/>
  <c r="S83" i="7"/>
  <c r="T82" i="7"/>
  <c r="U83" i="7"/>
  <c r="V82" i="7"/>
  <c r="H84" i="7" l="1"/>
  <c r="S84" i="7"/>
  <c r="T83" i="7"/>
  <c r="U84" i="7"/>
  <c r="V83" i="7"/>
  <c r="H85" i="7" l="1"/>
  <c r="U85" i="7"/>
  <c r="V84" i="7"/>
  <c r="S85" i="7"/>
  <c r="T84" i="7"/>
  <c r="H86" i="7" l="1"/>
  <c r="S86" i="7"/>
  <c r="T85" i="7"/>
  <c r="U86" i="7"/>
  <c r="V85" i="7"/>
  <c r="H87" i="7" l="1"/>
  <c r="U87" i="7"/>
  <c r="V86" i="7"/>
  <c r="S87" i="7"/>
  <c r="T86" i="7"/>
  <c r="H88" i="7" l="1"/>
  <c r="U88" i="7"/>
  <c r="V87" i="7"/>
  <c r="T87" i="7"/>
  <c r="S88" i="7"/>
  <c r="H89" i="7" l="1"/>
  <c r="S89" i="7"/>
  <c r="T88" i="7"/>
  <c r="U89" i="7"/>
  <c r="V89" i="7" s="1"/>
  <c r="V88" i="7"/>
  <c r="H90" i="7" l="1"/>
  <c r="S90" i="7"/>
  <c r="T89" i="7"/>
  <c r="H91" i="7" l="1"/>
  <c r="T90" i="7"/>
  <c r="S91" i="7"/>
  <c r="T91" i="7" s="1"/>
  <c r="H92" i="7" l="1"/>
  <c r="H93" i="7" l="1"/>
  <c r="H94" i="7" l="1"/>
  <c r="H95" i="7" l="1"/>
  <c r="H96" i="7" l="1"/>
  <c r="H97" i="7" l="1"/>
  <c r="H98" i="7" l="1"/>
  <c r="H99" i="7" l="1"/>
  <c r="H100" i="7" l="1"/>
  <c r="H101" i="7" l="1"/>
  <c r="H102" i="7" l="1"/>
  <c r="H103" i="7" l="1"/>
  <c r="H104" i="7" l="1"/>
  <c r="H106" i="7" l="1"/>
  <c r="H105" i="7"/>
</calcChain>
</file>

<file path=xl/sharedStrings.xml><?xml version="1.0" encoding="utf-8"?>
<sst xmlns="http://schemas.openxmlformats.org/spreadsheetml/2006/main" count="727" uniqueCount="138">
  <si>
    <t>Stomach</t>
  </si>
  <si>
    <t>Small Intestine</t>
  </si>
  <si>
    <t>Colon</t>
  </si>
  <si>
    <t>Mesentery</t>
  </si>
  <si>
    <t>Trial</t>
  </si>
  <si>
    <t>X</t>
  </si>
  <si>
    <t>avg</t>
  </si>
  <si>
    <t>std</t>
  </si>
  <si>
    <t xml:space="preserve">Compliance </t>
  </si>
  <si>
    <t>Strain at Failure</t>
  </si>
  <si>
    <t>Tensile Fmax</t>
  </si>
  <si>
    <t>Modulus</t>
  </si>
  <si>
    <t>Ultimate Tensile Strength (MPa)</t>
  </si>
  <si>
    <t>Raw Puncture Resistance Force (N)</t>
  </si>
  <si>
    <t>Normalized Puncture Resistance Force (N/m)</t>
  </si>
  <si>
    <t>raw data*thickness/average</t>
  </si>
  <si>
    <t>Thickness (m)</t>
  </si>
  <si>
    <t>Force * thickness</t>
  </si>
  <si>
    <t>Eco Flex 30</t>
  </si>
  <si>
    <t>Tensile F max</t>
  </si>
  <si>
    <t>UTS (Mpa)</t>
  </si>
  <si>
    <t>Compliance</t>
  </si>
  <si>
    <t>Raw Punc Resis Force (N)</t>
  </si>
  <si>
    <t>Thickness (mm)</t>
  </si>
  <si>
    <t>Eco Flex 10</t>
  </si>
  <si>
    <t>Modulus (Mpa)</t>
  </si>
  <si>
    <t>UTS</t>
  </si>
  <si>
    <t>Strain</t>
  </si>
  <si>
    <t>Normal</t>
  </si>
  <si>
    <t>Small intestine</t>
  </si>
  <si>
    <t>P value</t>
  </si>
  <si>
    <t>-</t>
  </si>
  <si>
    <t>Property</t>
  </si>
  <si>
    <t>Tensile F Max</t>
  </si>
  <si>
    <t>UTS (MPa)</t>
  </si>
  <si>
    <t>Normalized Puncture Force</t>
  </si>
  <si>
    <t>Puncture Force</t>
  </si>
  <si>
    <t>Eco Flex 00-10</t>
  </si>
  <si>
    <t>Eco Flex 00-30</t>
  </si>
  <si>
    <t>Punc Resistance Force</t>
  </si>
  <si>
    <t xml:space="preserve">Stomach </t>
  </si>
  <si>
    <t>modulus</t>
  </si>
  <si>
    <t>resistance</t>
  </si>
  <si>
    <t>stom &amp; 10</t>
  </si>
  <si>
    <t>stom &amp; 30</t>
  </si>
  <si>
    <t>SI &amp; 10</t>
  </si>
  <si>
    <t>SI &amp; 30</t>
  </si>
  <si>
    <t>Colon &amp; 10</t>
  </si>
  <si>
    <t>Colon &amp; 30</t>
  </si>
  <si>
    <t>mes &amp; 10</t>
  </si>
  <si>
    <t>mes &amp; 30</t>
  </si>
  <si>
    <t>Synthetic Graphs</t>
  </si>
  <si>
    <t>Organ Graphs</t>
  </si>
  <si>
    <t>stom &amp; SI</t>
  </si>
  <si>
    <t>stom &amp; colon</t>
  </si>
  <si>
    <t>stom &amp; mes</t>
  </si>
  <si>
    <t>SI &amp; colon</t>
  </si>
  <si>
    <t>SI &amp; mes</t>
  </si>
  <si>
    <t>colon &amp; mes</t>
  </si>
  <si>
    <t>Punc Force</t>
  </si>
  <si>
    <t>Small</t>
  </si>
  <si>
    <t>Mean</t>
  </si>
  <si>
    <t>Organ-Colon</t>
  </si>
  <si>
    <t>Organ-Mesentery</t>
  </si>
  <si>
    <t>Organ-Small</t>
  </si>
  <si>
    <t>Organ-Stomach</t>
  </si>
  <si>
    <t>MSE</t>
  </si>
  <si>
    <t>F</t>
  </si>
  <si>
    <t>EcoFlex10</t>
  </si>
  <si>
    <t>EcoFlex30</t>
  </si>
  <si>
    <t>Organ-EcoFlex10</t>
  </si>
  <si>
    <t>Organ-EcoFlex30</t>
  </si>
  <si>
    <t>Material</t>
  </si>
  <si>
    <t>EcoFlex 00-10</t>
  </si>
  <si>
    <t>EcoFlex 00-30</t>
  </si>
  <si>
    <t>Material-Colon</t>
  </si>
  <si>
    <t>Material-EcoFlex10</t>
  </si>
  <si>
    <t>Material-EcoFlex30</t>
  </si>
  <si>
    <t>Material-Mesentery</t>
  </si>
  <si>
    <t>Material-Small</t>
  </si>
  <si>
    <t>Material-Stomach</t>
  </si>
  <si>
    <t>Materials: Punc Resistance Force</t>
  </si>
  <si>
    <t>Materials: Elastic Modulus</t>
  </si>
  <si>
    <t>Anova: Single Factor</t>
  </si>
  <si>
    <t>SUMMARY</t>
  </si>
  <si>
    <t>Groups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</si>
  <si>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</si>
  <si>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</si>
  <si>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</si>
  <si>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</si>
  <si>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</si>
  <si>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</si>
  <si>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</si>
  <si>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</si>
  <si>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</si>
  <si>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P-value</t>
  </si>
  <si>
    <t>F crit</t>
  </si>
  <si>
    <t>Between Groups</t>
  </si>
  <si>
    <t>Within Groups</t>
  </si>
  <si>
    <t>Total</t>
  </si>
  <si>
    <t>fail to reject null hypothesis</t>
  </si>
  <si>
    <t>there is not difference between the means of my 3 groups</t>
  </si>
  <si>
    <t>POST HOC TEST</t>
  </si>
  <si>
    <t>SD</t>
  </si>
  <si>
    <t>Stomach vs. Small</t>
  </si>
  <si>
    <t>Stomach vs. Colon</t>
  </si>
  <si>
    <t>Stomach vs. Mesentery</t>
  </si>
  <si>
    <t>Stomach vs. EcoFlex10</t>
  </si>
  <si>
    <t>Stomach vs. EcoFlex30</t>
  </si>
  <si>
    <t>Small vs. Colon</t>
  </si>
  <si>
    <t>Small vs. Mesentery</t>
  </si>
  <si>
    <t>Small vs. EcoFlex10</t>
  </si>
  <si>
    <t>Small vs. EcoFlex30</t>
  </si>
  <si>
    <t>Colon vs. Mesentery</t>
  </si>
  <si>
    <t>Colon vs. EcoFlex10</t>
  </si>
  <si>
    <t>Colon vs. EcoFlex30</t>
  </si>
  <si>
    <t>Mes vs. EcoFlex30</t>
  </si>
  <si>
    <t>Mes vs. EcoFlex10</t>
  </si>
  <si>
    <t>EcoFlex10 vs. EcoFlex30</t>
  </si>
  <si>
    <t>P value (T test)</t>
  </si>
  <si>
    <t>Significant?</t>
  </si>
  <si>
    <t>Alpha</t>
  </si>
  <si>
    <t>Test</t>
  </si>
  <si>
    <t>Bonferroni</t>
  </si>
  <si>
    <t>p &gt; 0.0033</t>
  </si>
  <si>
    <t>p &lt; 0.0033</t>
  </si>
  <si>
    <t>test is significant</t>
  </si>
  <si>
    <t>not signifiant</t>
  </si>
  <si>
    <t>no</t>
  </si>
  <si>
    <t>yes</t>
  </si>
  <si>
    <t>not signifiant = not a significant difference between means</t>
  </si>
  <si>
    <t>significant = diffefence between them</t>
  </si>
  <si>
    <t>https://www.youtube.com/watch?v=ZvfO7-J5u34</t>
  </si>
  <si>
    <t xml:space="preserve">https://www.youtube.com/watch?v=-ZW2uSNmtTo </t>
  </si>
  <si>
    <t>t critical value = 2.110</t>
  </si>
  <si>
    <t>Scheffe Test</t>
  </si>
  <si>
    <t>f value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</si>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</sst>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trike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CE2FF"/>
        <bgColor indexed="64"/>
      </patternFill>
    </fill>
    <fill>
      <patternFill patternType="solid">
        <fgColor rgb="FFECE2FF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F899"/>
        <bgColor indexed="64"/>
      </patternFill>
    </fill>
    <fill>
      <patternFill patternType="solid">
        <fgColor rgb="FFFFCFFC"/>
        <bgColor indexed="64"/>
      </patternFill>
    </fill>
    <fill>
      <patternFill patternType="solid">
        <fgColor rgb="FFFFB8BA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right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right"/>
    </xf>
    <xf numFmtId="0" fontId="1" fillId="4" borderId="0" xfId="0" applyFont="1" applyFill="1"/>
    <xf numFmtId="0" fontId="0" fillId="4" borderId="0" xfId="0" applyFill="1"/>
    <xf numFmtId="0" fontId="1" fillId="5" borderId="0" xfId="0" applyFont="1" applyFill="1"/>
    <xf numFmtId="0" fontId="0" fillId="5" borderId="0" xfId="0" applyFill="1" applyAlignment="1">
      <alignment horizontal="right"/>
    </xf>
    <xf numFmtId="0" fontId="0" fillId="5" borderId="0" xfId="0" applyFill="1"/>
    <xf numFmtId="0" fontId="0" fillId="0" borderId="0" xfId="0" applyFill="1"/>
    <xf numFmtId="0" fontId="0" fillId="4" borderId="0" xfId="0" applyFill="1" applyAlignment="1">
      <alignment horizontal="right"/>
    </xf>
    <xf numFmtId="0" fontId="2" fillId="0" borderId="0" xfId="0" applyFont="1"/>
    <xf numFmtId="0" fontId="3" fillId="0" borderId="0" xfId="0" applyFont="1"/>
    <xf numFmtId="0" fontId="3" fillId="6" borderId="0" xfId="0" applyFont="1" applyFill="1"/>
    <xf numFmtId="0" fontId="3" fillId="7" borderId="0" xfId="0" applyFont="1" applyFill="1"/>
    <xf numFmtId="0" fontId="3" fillId="8" borderId="0" xfId="0" applyFont="1" applyFill="1"/>
    <xf numFmtId="0" fontId="3" fillId="9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8" borderId="0" xfId="0" applyFont="1" applyFill="1" applyAlignment="1">
      <alignment horizontal="right"/>
    </xf>
    <xf numFmtId="0" fontId="2" fillId="9" borderId="0" xfId="0" applyFont="1" applyFill="1"/>
    <xf numFmtId="0" fontId="2" fillId="6" borderId="0" xfId="0" applyFont="1" applyFill="1" applyAlignment="1">
      <alignment horizontal="right"/>
    </xf>
    <xf numFmtId="0" fontId="2" fillId="8" borderId="0" xfId="0" applyFont="1" applyFill="1"/>
    <xf numFmtId="0" fontId="2" fillId="7" borderId="0" xfId="0" applyFont="1" applyFill="1" applyAlignment="1">
      <alignment horizontal="right"/>
    </xf>
    <xf numFmtId="0" fontId="2" fillId="9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10" borderId="0" xfId="0" applyFont="1" applyFill="1"/>
    <xf numFmtId="0" fontId="2" fillId="5" borderId="0" xfId="0" applyFont="1" applyFill="1"/>
    <xf numFmtId="0" fontId="2" fillId="3" borderId="0" xfId="0" applyFont="1" applyFill="1"/>
    <xf numFmtId="0" fontId="2" fillId="2" borderId="0" xfId="0" applyFont="1" applyFill="1"/>
    <xf numFmtId="0" fontId="3" fillId="11" borderId="0" xfId="0" applyFont="1" applyFill="1"/>
    <xf numFmtId="0" fontId="2" fillId="11" borderId="0" xfId="0" applyFont="1" applyFill="1"/>
    <xf numFmtId="0" fontId="1" fillId="0" borderId="0" xfId="0" applyFont="1" applyAlignment="1">
      <alignment horizontal="center"/>
    </xf>
    <xf numFmtId="0" fontId="0" fillId="12" borderId="0" xfId="0" applyFill="1"/>
    <xf numFmtId="0" fontId="2" fillId="12" borderId="0" xfId="0" applyFont="1" applyFill="1"/>
    <xf numFmtId="0" fontId="2" fillId="11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Font="1" applyFill="1"/>
    <xf numFmtId="0" fontId="0" fillId="0" borderId="0" xfId="0" applyFont="1"/>
    <xf numFmtId="0" fontId="0" fillId="13" borderId="0" xfId="0" applyFill="1"/>
    <xf numFmtId="0" fontId="0" fillId="14" borderId="0" xfId="0" applyFont="1" applyFill="1" applyAlignment="1">
      <alignment horizontal="center"/>
    </xf>
    <xf numFmtId="0" fontId="0" fillId="15" borderId="0" xfId="0" applyFill="1"/>
    <xf numFmtId="0" fontId="1" fillId="15" borderId="0" xfId="0" applyFont="1" applyFill="1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5" fillId="0" borderId="2" xfId="0" applyFont="1" applyFill="1" applyBorder="1" applyAlignment="1">
      <alignment horizontal="center"/>
    </xf>
    <xf numFmtId="0" fontId="6" fillId="0" borderId="0" xfId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B8BA"/>
      <color rgb="FFFFCFFC"/>
      <color rgb="FFFEF899"/>
      <color rgb="FFFFBCF7"/>
      <color rgb="FFECE2FF"/>
      <color rgb="FFE5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Normal</a:t>
            </a:r>
            <a:r>
              <a:rPr lang="en-US" baseline="0"/>
              <a:t> Distribution Comparison of Puncture Resistance Force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445603674540683"/>
          <c:y val="0.25083333333333335"/>
          <c:w val="0.77657086614173232"/>
          <c:h val="0.60378098571011951"/>
        </c:manualLayout>
      </c:layout>
      <c:scatterChart>
        <c:scatterStyle val="smoothMarker"/>
        <c:varyColors val="0"/>
        <c:ser>
          <c:idx val="0"/>
          <c:order val="0"/>
          <c:tx>
            <c:v>Stomach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'Graph Data'!$O$2:$O$79</c:f>
              <c:numCache>
                <c:formatCode>General</c:formatCode>
                <c:ptCount val="78"/>
                <c:pt idx="0">
                  <c:v>2.5703100000000063</c:v>
                </c:pt>
                <c:pt idx="1">
                  <c:v>4.5703100000000063</c:v>
                </c:pt>
                <c:pt idx="2">
                  <c:v>6.5703100000000063</c:v>
                </c:pt>
                <c:pt idx="3">
                  <c:v>8.5703100000000063</c:v>
                </c:pt>
                <c:pt idx="4">
                  <c:v>10.570310000000006</c:v>
                </c:pt>
                <c:pt idx="5">
                  <c:v>12.570310000000006</c:v>
                </c:pt>
                <c:pt idx="6">
                  <c:v>14.570310000000006</c:v>
                </c:pt>
                <c:pt idx="7">
                  <c:v>16.570310000000006</c:v>
                </c:pt>
                <c:pt idx="8">
                  <c:v>18.570310000000006</c:v>
                </c:pt>
                <c:pt idx="9">
                  <c:v>20.570310000000006</c:v>
                </c:pt>
                <c:pt idx="10">
                  <c:v>22.570310000000006</c:v>
                </c:pt>
                <c:pt idx="11">
                  <c:v>24.570310000000006</c:v>
                </c:pt>
                <c:pt idx="12">
                  <c:v>26.570310000000006</c:v>
                </c:pt>
                <c:pt idx="13">
                  <c:v>28.570310000000006</c:v>
                </c:pt>
                <c:pt idx="14">
                  <c:v>30.570310000000006</c:v>
                </c:pt>
                <c:pt idx="15">
                  <c:v>32.570310000000006</c:v>
                </c:pt>
                <c:pt idx="16">
                  <c:v>34.570310000000006</c:v>
                </c:pt>
                <c:pt idx="17">
                  <c:v>36.570310000000006</c:v>
                </c:pt>
                <c:pt idx="18">
                  <c:v>38.570310000000006</c:v>
                </c:pt>
                <c:pt idx="19">
                  <c:v>40.570310000000006</c:v>
                </c:pt>
                <c:pt idx="20">
                  <c:v>42.570310000000006</c:v>
                </c:pt>
                <c:pt idx="21">
                  <c:v>44.570310000000006</c:v>
                </c:pt>
                <c:pt idx="22">
                  <c:v>46.570310000000006</c:v>
                </c:pt>
                <c:pt idx="23">
                  <c:v>48.570310000000006</c:v>
                </c:pt>
                <c:pt idx="24">
                  <c:v>50.570310000000006</c:v>
                </c:pt>
                <c:pt idx="25">
                  <c:v>52.570310000000006</c:v>
                </c:pt>
                <c:pt idx="26">
                  <c:v>54.570310000000006</c:v>
                </c:pt>
                <c:pt idx="27">
                  <c:v>56.570310000000006</c:v>
                </c:pt>
                <c:pt idx="28">
                  <c:v>58.570310000000006</c:v>
                </c:pt>
                <c:pt idx="29">
                  <c:v>60.570310000000006</c:v>
                </c:pt>
                <c:pt idx="30">
                  <c:v>62.570310000000006</c:v>
                </c:pt>
                <c:pt idx="31">
                  <c:v>64.570310000000006</c:v>
                </c:pt>
                <c:pt idx="32">
                  <c:v>66.570310000000006</c:v>
                </c:pt>
                <c:pt idx="33">
                  <c:v>68.570310000000006</c:v>
                </c:pt>
                <c:pt idx="34">
                  <c:v>70.570310000000006</c:v>
                </c:pt>
                <c:pt idx="35">
                  <c:v>72.570310000000006</c:v>
                </c:pt>
                <c:pt idx="36">
                  <c:v>74.570310000000006</c:v>
                </c:pt>
                <c:pt idx="37">
                  <c:v>76.570310000000006</c:v>
                </c:pt>
                <c:pt idx="38">
                  <c:v>78.570310000000006</c:v>
                </c:pt>
                <c:pt idx="39">
                  <c:v>80.570310000000006</c:v>
                </c:pt>
                <c:pt idx="40">
                  <c:v>82.570310000000006</c:v>
                </c:pt>
                <c:pt idx="41">
                  <c:v>84.570310000000006</c:v>
                </c:pt>
                <c:pt idx="42">
                  <c:v>86.570310000000006</c:v>
                </c:pt>
                <c:pt idx="43">
                  <c:v>88.570310000000006</c:v>
                </c:pt>
                <c:pt idx="44">
                  <c:v>90.570310000000006</c:v>
                </c:pt>
                <c:pt idx="45">
                  <c:v>92.570310000000006</c:v>
                </c:pt>
                <c:pt idx="46">
                  <c:v>94.570310000000006</c:v>
                </c:pt>
                <c:pt idx="47">
                  <c:v>96.570310000000006</c:v>
                </c:pt>
                <c:pt idx="48">
                  <c:v>98.570310000000006</c:v>
                </c:pt>
                <c:pt idx="49">
                  <c:v>100.57031000000001</c:v>
                </c:pt>
                <c:pt idx="50">
                  <c:v>102.57031000000001</c:v>
                </c:pt>
                <c:pt idx="51">
                  <c:v>104.57031000000001</c:v>
                </c:pt>
                <c:pt idx="52">
                  <c:v>106.57031000000001</c:v>
                </c:pt>
                <c:pt idx="53">
                  <c:v>108.57031000000001</c:v>
                </c:pt>
                <c:pt idx="54">
                  <c:v>110.57031000000001</c:v>
                </c:pt>
                <c:pt idx="55">
                  <c:v>112.57031000000001</c:v>
                </c:pt>
                <c:pt idx="56">
                  <c:v>114.57031000000001</c:v>
                </c:pt>
                <c:pt idx="57">
                  <c:v>116.57031000000001</c:v>
                </c:pt>
                <c:pt idx="58">
                  <c:v>118.57031000000001</c:v>
                </c:pt>
                <c:pt idx="59">
                  <c:v>120.57031000000001</c:v>
                </c:pt>
                <c:pt idx="60">
                  <c:v>122.57031000000001</c:v>
                </c:pt>
                <c:pt idx="61">
                  <c:v>124.57031000000001</c:v>
                </c:pt>
                <c:pt idx="62">
                  <c:v>126.57031000000001</c:v>
                </c:pt>
                <c:pt idx="63">
                  <c:v>128.57031000000001</c:v>
                </c:pt>
                <c:pt idx="64">
                  <c:v>130.57031000000001</c:v>
                </c:pt>
                <c:pt idx="65">
                  <c:v>132.57031000000001</c:v>
                </c:pt>
                <c:pt idx="66">
                  <c:v>134.57031000000001</c:v>
                </c:pt>
                <c:pt idx="67">
                  <c:v>136.57031000000001</c:v>
                </c:pt>
                <c:pt idx="68">
                  <c:v>138.57031000000001</c:v>
                </c:pt>
                <c:pt idx="69">
                  <c:v>140.57031000000001</c:v>
                </c:pt>
                <c:pt idx="70">
                  <c:v>142.57031000000001</c:v>
                </c:pt>
                <c:pt idx="71">
                  <c:v>144.57031000000001</c:v>
                </c:pt>
                <c:pt idx="72">
                  <c:v>146.57031000000001</c:v>
                </c:pt>
                <c:pt idx="73">
                  <c:v>148.57031000000001</c:v>
                </c:pt>
                <c:pt idx="74">
                  <c:v>150.57031000000001</c:v>
                </c:pt>
                <c:pt idx="75">
                  <c:v>152.57031000000001</c:v>
                </c:pt>
                <c:pt idx="76">
                  <c:v>154.57031000000001</c:v>
                </c:pt>
                <c:pt idx="77">
                  <c:v>156.57031000000001</c:v>
                </c:pt>
              </c:numCache>
            </c:numRef>
          </c:xVal>
          <c:yVal>
            <c:numRef>
              <c:f>'Graph Data'!$P$2:$P$79</c:f>
              <c:numCache>
                <c:formatCode>General</c:formatCode>
                <c:ptCount val="78"/>
                <c:pt idx="0">
                  <c:v>1.7533577482263125E-4</c:v>
                </c:pt>
                <c:pt idx="1">
                  <c:v>2.2161651618871997E-4</c:v>
                </c:pt>
                <c:pt idx="2">
                  <c:v>2.7836502659071973E-4</c:v>
                </c:pt>
                <c:pt idx="3">
                  <c:v>3.4746268953268934E-4</c:v>
                </c:pt>
                <c:pt idx="4">
                  <c:v>4.3100533297897462E-4</c:v>
                </c:pt>
                <c:pt idx="5">
                  <c:v>5.3129786516186285E-4</c:v>
                </c:pt>
                <c:pt idx="6">
                  <c:v>6.5084033196601454E-4</c:v>
                </c:pt>
                <c:pt idx="7">
                  <c:v>7.9230392080051988E-4</c:v>
                </c:pt>
                <c:pt idx="8">
                  <c:v>9.5849557519717859E-4</c:v>
                </c:pt>
                <c:pt idx="9">
                  <c:v>1.152310129700997E-3</c:v>
                </c:pt>
                <c:pt idx="10">
                  <c:v>1.376669234884787E-3</c:v>
                </c:pt>
                <c:pt idx="11">
                  <c:v>1.6344468205756434E-3</c:v>
                </c:pt>
                <c:pt idx="12">
                  <c:v>1.9283814372669976E-3</c:v>
                </c:pt>
                <c:pt idx="13">
                  <c:v>2.2609765081889532E-3</c:v>
                </c:pt>
                <c:pt idx="14">
                  <c:v>2.6343902951498845E-3</c:v>
                </c:pt>
                <c:pt idx="15">
                  <c:v>3.050318197927207E-3</c:v>
                </c:pt>
                <c:pt idx="16">
                  <c:v>3.5098708284709654E-3</c:v>
                </c:pt>
                <c:pt idx="17">
                  <c:v>4.0134520785934579E-3</c:v>
                </c:pt>
                <c:pt idx="18">
                  <c:v>4.5606420788263016E-3</c:v>
                </c:pt>
                <c:pt idx="19">
                  <c:v>5.1500904700673943E-3</c:v>
                </c:pt>
                <c:pt idx="20">
                  <c:v>5.7794257232907055E-3</c:v>
                </c:pt>
                <c:pt idx="21">
                  <c:v>6.4451862964300544E-3</c:v>
                </c:pt>
                <c:pt idx="22">
                  <c:v>7.1427791721995326E-3</c:v>
                </c:pt>
                <c:pt idx="23">
                  <c:v>7.8664707511215144E-3</c:v>
                </c:pt>
                <c:pt idx="24">
                  <c:v>8.609414173572718E-3</c:v>
                </c:pt>
                <c:pt idx="25">
                  <c:v>9.3637159272916964E-3</c:v>
                </c:pt>
                <c:pt idx="26">
                  <c:v>1.0120543098920253E-2</c:v>
                </c:pt>
                <c:pt idx="27">
                  <c:v>1.0870270908387832E-2</c:v>
                </c:pt>
                <c:pt idx="28">
                  <c:v>1.1602668302232033E-2</c:v>
                </c:pt>
                <c:pt idx="29">
                  <c:v>1.2307117471896771E-2</c:v>
                </c:pt>
                <c:pt idx="30">
                  <c:v>1.2972861312669049E-2</c:v>
                </c:pt>
                <c:pt idx="31">
                  <c:v>1.35892711599721E-2</c:v>
                </c:pt>
                <c:pt idx="32">
                  <c:v>1.4146125741225082E-2</c:v>
                </c:pt>
                <c:pt idx="33">
                  <c:v>1.4633891261767951E-2</c:v>
                </c:pt>
                <c:pt idx="34">
                  <c:v>1.5043991982575028E-2</c:v>
                </c:pt>
                <c:pt idx="35">
                  <c:v>1.5369060600915724E-2</c:v>
                </c:pt>
                <c:pt idx="36">
                  <c:v>1.5603158238061569E-2</c:v>
                </c:pt>
                <c:pt idx="37">
                  <c:v>1.5741954862823586E-2</c:v>
                </c:pt>
                <c:pt idx="38">
                  <c:v>1.5782862494615989E-2</c:v>
                </c:pt>
                <c:pt idx="39">
                  <c:v>1.5725115461424632E-2</c:v>
                </c:pt>
                <c:pt idx="40">
                  <c:v>1.556979423539135E-2</c:v>
                </c:pt>
                <c:pt idx="41">
                  <c:v>1.5319791809360217E-2</c:v>
                </c:pt>
                <c:pt idx="42">
                  <c:v>1.4979724076213879E-2</c:v>
                </c:pt>
                <c:pt idx="43">
                  <c:v>1.4555788089766219E-2</c:v>
                </c:pt>
                <c:pt idx="44">
                  <c:v>1.4055574287527708E-2</c:v>
                </c:pt>
                <c:pt idx="45">
                  <c:v>1.3487840622566504E-2</c:v>
                </c:pt>
                <c:pt idx="46">
                  <c:v>1.286225798715882E-2</c:v>
                </c:pt>
                <c:pt idx="47">
                  <c:v>1.2189137246723008E-2</c:v>
                </c:pt>
                <c:pt idx="48">
                  <c:v>1.1479148602856877E-2</c:v>
                </c:pt>
                <c:pt idx="49">
                  <c:v>1.0743043867155831E-2</c:v>
                </c:pt>
                <c:pt idx="50">
                  <c:v>9.9913915835797944E-3</c:v>
                </c:pt>
                <c:pt idx="51">
                  <c:v>9.2343338463964537E-3</c:v>
                </c:pt>
                <c:pt idx="52">
                  <c:v>8.4813722069167902E-3</c:v>
                </c:pt>
                <c:pt idx="53">
                  <c:v>7.7411883460886052E-3</c:v>
                </c:pt>
                <c:pt idx="54">
                  <c:v>7.0215033215525382E-3</c:v>
                </c:pt>
                <c:pt idx="55">
                  <c:v>6.3289772884600479E-3</c:v>
                </c:pt>
                <c:pt idx="56">
                  <c:v>5.6691497487018714E-3</c:v>
                </c:pt>
                <c:pt idx="57">
                  <c:v>5.0464186962962529E-3</c:v>
                </c:pt>
                <c:pt idx="58">
                  <c:v>4.4640555732144037E-3</c:v>
                </c:pt>
                <c:pt idx="59">
                  <c:v>3.9242517847747167E-3</c:v>
                </c:pt>
                <c:pt idx="60">
                  <c:v>3.4281916794634644E-3</c:v>
                </c:pt>
                <c:pt idx="61">
                  <c:v>2.9761463849865655E-3</c:v>
                </c:pt>
                <c:pt idx="62">
                  <c:v>2.5675827003727811E-3</c:v>
                </c:pt>
                <c:pt idx="63">
                  <c:v>2.2012813453286847E-3</c:v>
                </c:pt>
                <c:pt idx="64">
                  <c:v>1.875459221368394E-3</c:v>
                </c:pt>
                <c:pt idx="65">
                  <c:v>1.5878908936959738E-3</c:v>
                </c:pt>
                <c:pt idx="66">
                  <c:v>1.3360252026435716E-3</c:v>
                </c:pt>
                <c:pt idx="67">
                  <c:v>1.1170937021470378E-3</c:v>
                </c:pt>
                <c:pt idx="68">
                  <c:v>9.2820844667843125E-4</c:v>
                </c:pt>
                <c:pt idx="69">
                  <c:v>7.6644745953329452E-4</c:v>
                </c:pt>
                <c:pt idx="70">
                  <c:v>6.2892697466424691E-4</c:v>
                </c:pt>
                <c:pt idx="71">
                  <c:v>5.1286022087650553E-4</c:v>
                </c:pt>
                <c:pt idx="72">
                  <c:v>4.1560309033177506E-4</c:v>
                </c:pt>
                <c:pt idx="73">
                  <c:v>3.3468749147867846E-4</c:v>
                </c:pt>
                <c:pt idx="74">
                  <c:v>2.6784352674570356E-4</c:v>
                </c:pt>
                <c:pt idx="75">
                  <c:v>2.130118617674874E-4</c:v>
                </c:pt>
                <c:pt idx="76">
                  <c:v>1.683477753494868E-4</c:v>
                </c:pt>
                <c:pt idx="77">
                  <c:v>1.3221841155710586E-4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C0-C345-9647-3C4EB1F72D98}"/>
            </c:ext>
          </c:extLst>
        </c:ser>
        <c:ser>
          <c:idx val="1"/>
          <c:order val="1"/>
          <c:tx>
            <c:v>Eco Flex 00-10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'Graph Data'!$AA$2:$AA$76</c:f>
              <c:numCache>
                <c:formatCode>General</c:formatCode>
                <c:ptCount val="75"/>
                <c:pt idx="0">
                  <c:v>13.5650005</c:v>
                </c:pt>
                <c:pt idx="1">
                  <c:v>13.8150005</c:v>
                </c:pt>
                <c:pt idx="2">
                  <c:v>14.0650005</c:v>
                </c:pt>
                <c:pt idx="3">
                  <c:v>14.3150005</c:v>
                </c:pt>
                <c:pt idx="4">
                  <c:v>14.5650005</c:v>
                </c:pt>
                <c:pt idx="5">
                  <c:v>14.8150005</c:v>
                </c:pt>
                <c:pt idx="6">
                  <c:v>15.0650005</c:v>
                </c:pt>
                <c:pt idx="7">
                  <c:v>15.3150005</c:v>
                </c:pt>
                <c:pt idx="8">
                  <c:v>15.5650005</c:v>
                </c:pt>
                <c:pt idx="9">
                  <c:v>15.8150005</c:v>
                </c:pt>
                <c:pt idx="10">
                  <c:v>16.0650005</c:v>
                </c:pt>
                <c:pt idx="11">
                  <c:v>16.3150005</c:v>
                </c:pt>
                <c:pt idx="12">
                  <c:v>16.5650005</c:v>
                </c:pt>
                <c:pt idx="13">
                  <c:v>16.8150005</c:v>
                </c:pt>
                <c:pt idx="14">
                  <c:v>17.0650005</c:v>
                </c:pt>
                <c:pt idx="15">
                  <c:v>17.3150005</c:v>
                </c:pt>
                <c:pt idx="16">
                  <c:v>17.5650005</c:v>
                </c:pt>
                <c:pt idx="17">
                  <c:v>17.8150005</c:v>
                </c:pt>
                <c:pt idx="18">
                  <c:v>18.0650005</c:v>
                </c:pt>
                <c:pt idx="19">
                  <c:v>18.3150005</c:v>
                </c:pt>
                <c:pt idx="20">
                  <c:v>18.5650005</c:v>
                </c:pt>
                <c:pt idx="21">
                  <c:v>18.8150005</c:v>
                </c:pt>
                <c:pt idx="22">
                  <c:v>19.0650005</c:v>
                </c:pt>
                <c:pt idx="23">
                  <c:v>19.3150005</c:v>
                </c:pt>
                <c:pt idx="24">
                  <c:v>19.5650005</c:v>
                </c:pt>
                <c:pt idx="25">
                  <c:v>19.8150005</c:v>
                </c:pt>
                <c:pt idx="26">
                  <c:v>20.0650005</c:v>
                </c:pt>
                <c:pt idx="27">
                  <c:v>20.3150005</c:v>
                </c:pt>
                <c:pt idx="28">
                  <c:v>20.5650005</c:v>
                </c:pt>
                <c:pt idx="29">
                  <c:v>20.8150005</c:v>
                </c:pt>
                <c:pt idx="30">
                  <c:v>21.0650005</c:v>
                </c:pt>
                <c:pt idx="31">
                  <c:v>21.3150005</c:v>
                </c:pt>
                <c:pt idx="32">
                  <c:v>21.5650005</c:v>
                </c:pt>
                <c:pt idx="33">
                  <c:v>21.8150005</c:v>
                </c:pt>
                <c:pt idx="34">
                  <c:v>22.0650005</c:v>
                </c:pt>
                <c:pt idx="35">
                  <c:v>22.3150005</c:v>
                </c:pt>
                <c:pt idx="36">
                  <c:v>22.5650005</c:v>
                </c:pt>
                <c:pt idx="37">
                  <c:v>22.8150005</c:v>
                </c:pt>
                <c:pt idx="38">
                  <c:v>23.0650005</c:v>
                </c:pt>
                <c:pt idx="39">
                  <c:v>23.3150005</c:v>
                </c:pt>
                <c:pt idx="40">
                  <c:v>23.5650005</c:v>
                </c:pt>
                <c:pt idx="41">
                  <c:v>23.8150005</c:v>
                </c:pt>
                <c:pt idx="42">
                  <c:v>24.0650005</c:v>
                </c:pt>
                <c:pt idx="43">
                  <c:v>24.3150005</c:v>
                </c:pt>
                <c:pt idx="44">
                  <c:v>24.5650005</c:v>
                </c:pt>
                <c:pt idx="45">
                  <c:v>24.8150005</c:v>
                </c:pt>
                <c:pt idx="46">
                  <c:v>25.0650005</c:v>
                </c:pt>
                <c:pt idx="47">
                  <c:v>25.3150005</c:v>
                </c:pt>
                <c:pt idx="48">
                  <c:v>25.5650005</c:v>
                </c:pt>
                <c:pt idx="49">
                  <c:v>25.8150005</c:v>
                </c:pt>
                <c:pt idx="50">
                  <c:v>26.0650005</c:v>
                </c:pt>
                <c:pt idx="51">
                  <c:v>26.3150005</c:v>
                </c:pt>
                <c:pt idx="52">
                  <c:v>26.5650005</c:v>
                </c:pt>
                <c:pt idx="53">
                  <c:v>26.8150005</c:v>
                </c:pt>
                <c:pt idx="54">
                  <c:v>27.0650005</c:v>
                </c:pt>
                <c:pt idx="55">
                  <c:v>27.3150005</c:v>
                </c:pt>
                <c:pt idx="56">
                  <c:v>27.5650005</c:v>
                </c:pt>
                <c:pt idx="57">
                  <c:v>27.8150005</c:v>
                </c:pt>
                <c:pt idx="58">
                  <c:v>28.0650005</c:v>
                </c:pt>
                <c:pt idx="59">
                  <c:v>28.3150005</c:v>
                </c:pt>
                <c:pt idx="60">
                  <c:v>28.5650005</c:v>
                </c:pt>
                <c:pt idx="61">
                  <c:v>28.8150005</c:v>
                </c:pt>
                <c:pt idx="62">
                  <c:v>29.0650005</c:v>
                </c:pt>
                <c:pt idx="63">
                  <c:v>29.3150005</c:v>
                </c:pt>
                <c:pt idx="64">
                  <c:v>29.5650005</c:v>
                </c:pt>
                <c:pt idx="65">
                  <c:v>29.8150005</c:v>
                </c:pt>
                <c:pt idx="66">
                  <c:v>30.0650005</c:v>
                </c:pt>
                <c:pt idx="67">
                  <c:v>30.3150005</c:v>
                </c:pt>
                <c:pt idx="68">
                  <c:v>30.5650005</c:v>
                </c:pt>
                <c:pt idx="69">
                  <c:v>30.8150005</c:v>
                </c:pt>
                <c:pt idx="70">
                  <c:v>31.0650005</c:v>
                </c:pt>
                <c:pt idx="71">
                  <c:v>31.3150005</c:v>
                </c:pt>
                <c:pt idx="72">
                  <c:v>31.5650005</c:v>
                </c:pt>
                <c:pt idx="73">
                  <c:v>31.8150005</c:v>
                </c:pt>
                <c:pt idx="74">
                  <c:v>32.065000499999996</c:v>
                </c:pt>
              </c:numCache>
            </c:numRef>
          </c:xVal>
          <c:yVal>
            <c:numRef>
              <c:f>'Graph Data'!$AB$2:$AB$76</c:f>
              <c:numCache>
                <c:formatCode>General</c:formatCode>
                <c:ptCount val="75"/>
                <c:pt idx="0">
                  <c:v>1.4770093110885686E-3</c:v>
                </c:pt>
                <c:pt idx="1">
                  <c:v>1.8898587442523721E-3</c:v>
                </c:pt>
                <c:pt idx="2">
                  <c:v>2.4013786131731633E-3</c:v>
                </c:pt>
                <c:pt idx="3">
                  <c:v>3.0302406172356311E-3</c:v>
                </c:pt>
                <c:pt idx="4">
                  <c:v>3.7973337966139883E-3</c:v>
                </c:pt>
                <c:pt idx="5">
                  <c:v>4.7256942180556307E-3</c:v>
                </c:pt>
                <c:pt idx="6">
                  <c:v>5.8403334208211189E-3</c:v>
                </c:pt>
                <c:pt idx="7">
                  <c:v>7.167948046180316E-3</c:v>
                </c:pt>
                <c:pt idx="8">
                  <c:v>8.7364951270983062E-3</c:v>
                </c:pt>
                <c:pt idx="9">
                  <c:v>1.0574621021105259E-2</c:v>
                </c:pt>
                <c:pt idx="10">
                  <c:v>1.2710937034181633E-2</c:v>
                </c:pt>
                <c:pt idx="11">
                  <c:v>1.517314141787255E-2</c:v>
                </c:pt>
                <c:pt idx="12">
                  <c:v>1.7986995519950526E-2</c:v>
                </c:pt>
                <c:pt idx="13">
                  <c:v>2.1175171190998966E-2</c:v>
                </c:pt>
                <c:pt idx="14">
                  <c:v>2.475599671294347E-2</c:v>
                </c:pt>
                <c:pt idx="15">
                  <c:v>2.8742138998379151E-2</c:v>
                </c:pt>
                <c:pt idx="16">
                  <c:v>3.3139269964591739E-2</c:v>
                </c:pt>
                <c:pt idx="17">
                  <c:v>3.7944774071785231E-2</c:v>
                </c:pt>
                <c:pt idx="18">
                  <c:v>4.3146561238535823E-2</c:v>
                </c:pt>
                <c:pt idx="19">
                  <c:v>4.8722053921171321E-2</c:v>
                </c:pt>
                <c:pt idx="20">
                  <c:v>5.4637418349774813E-2</c:v>
                </c:pt>
                <c:pt idx="21">
                  <c:v>6.0847107172947106E-2</c:v>
                </c:pt>
                <c:pt idx="22">
                  <c:v>6.7293773703759205E-2</c:v>
                </c:pt>
                <c:pt idx="23">
                  <c:v>7.3908606473122487E-2</c:v>
                </c:pt>
                <c:pt idx="24">
                  <c:v>8.0612117085632248E-2</c:v>
                </c:pt>
                <c:pt idx="25">
                  <c:v>8.7315394969568749E-2</c:v>
                </c:pt>
                <c:pt idx="26">
                  <c:v>9.3921820377390039E-2</c:v>
                </c:pt>
                <c:pt idx="27">
                  <c:v>0.10032920308081314</c:v>
                </c:pt>
                <c:pt idx="28">
                  <c:v>0.1064322900039391</c:v>
                </c:pt>
                <c:pt idx="29">
                  <c:v>0.11212556208315712</c:v>
                </c:pt>
                <c:pt idx="30">
                  <c:v>0.11730622050596838</c:v>
                </c:pt>
                <c:pt idx="31">
                  <c:v>0.12187724665240005</c:v>
                </c:pt>
                <c:pt idx="32">
                  <c:v>0.12575040982799465</c:v>
                </c:pt>
                <c:pt idx="33">
                  <c:v>0.12884909320474397</c:v>
                </c:pt>
                <c:pt idx="34">
                  <c:v>0.13111081183364282</c:v>
                </c:pt>
                <c:pt idx="35">
                  <c:v>0.13248930724381583</c:v>
                </c:pt>
                <c:pt idx="36">
                  <c:v>0.13295612058212952</c:v>
                </c:pt>
                <c:pt idx="37">
                  <c:v>0.13250156957157716</c:v>
                </c:pt>
                <c:pt idx="38">
                  <c:v>0.13113508244357058</c:v>
                </c:pt>
                <c:pt idx="39">
                  <c:v>0.12888487275744923</c:v>
                </c:pt>
                <c:pt idx="40">
                  <c:v>0.12579697077277097</c:v>
                </c:pt>
                <c:pt idx="41">
                  <c:v>0.12193365782412022</c:v>
                </c:pt>
                <c:pt idx="42">
                  <c:v>0.11737137807504555</c:v>
                </c:pt>
                <c:pt idx="43">
                  <c:v>0.112198225422443</c:v>
                </c:pt>
                <c:pt idx="44">
                  <c:v>0.10651112084709666</c:v>
                </c:pt>
                <c:pt idx="45">
                  <c:v>0.10041280625170841</c:v>
                </c:pt>
                <c:pt idx="46">
                  <c:v>9.4008784371647877E-2</c:v>
                </c:pt>
                <c:pt idx="47">
                  <c:v>8.7404330763287352E-2</c:v>
                </c:pt>
                <c:pt idx="48">
                  <c:v>8.070169372203978E-2</c:v>
                </c:pt>
                <c:pt idx="49">
                  <c:v>7.3997582220453897E-2</c:v>
                </c:pt>
                <c:pt idx="50">
                  <c:v>6.7381021868083799E-2</c:v>
                </c:pt>
                <c:pt idx="51">
                  <c:v>6.0931635967406361E-2</c:v>
                </c:pt>
                <c:pt idx="52">
                  <c:v>5.4718384545728548E-2</c:v>
                </c:pt>
                <c:pt idx="53">
                  <c:v>4.8798770317379211E-2</c:v>
                </c:pt>
                <c:pt idx="54">
                  <c:v>4.3218498264579026E-2</c:v>
                </c:pt>
                <c:pt idx="55">
                  <c:v>3.8011556077891917E-2</c:v>
                </c:pt>
                <c:pt idx="56">
                  <c:v>3.3200666932517386E-2</c:v>
                </c:pt>
                <c:pt idx="57">
                  <c:v>2.8798054532104416E-2</c:v>
                </c:pt>
                <c:pt idx="58">
                  <c:v>2.4806453233110461E-2</c:v>
                </c:pt>
                <c:pt idx="59">
                  <c:v>2.1220293266502783E-2</c:v>
                </c:pt>
                <c:pt idx="60">
                  <c:v>1.8026992230404507E-2</c:v>
                </c:pt>
                <c:pt idx="61">
                  <c:v>1.5208288560559065E-2</c:v>
                </c:pt>
                <c:pt idx="62">
                  <c:v>1.2741559878766292E-2</c:v>
                </c:pt>
                <c:pt idx="63">
                  <c:v>1.0601078185502181E-2</c:v>
                </c:pt>
                <c:pt idx="64">
                  <c:v>8.759164008771584E-3</c:v>
                </c:pt>
                <c:pt idx="65">
                  <c:v>7.1872121041989491E-3</c:v>
                </c:pt>
                <c:pt idx="66">
                  <c:v>5.8565714730084879E-3</c:v>
                </c:pt>
                <c:pt idx="67">
                  <c:v>4.7392718006522404E-3</c:v>
                </c:pt>
                <c:pt idx="68">
                  <c:v>3.8085965351567046E-3</c:v>
                </c:pt>
                <c:pt idx="69">
                  <c:v>3.039509479132885E-3</c:v>
                </c:pt>
                <c:pt idx="70">
                  <c:v>2.4089468553212126E-3</c:v>
                </c:pt>
                <c:pt idx="71">
                  <c:v>1.8959903321697992E-3</c:v>
                </c:pt>
                <c:pt idx="72">
                  <c:v>1.4819385675297816E-3</c:v>
                </c:pt>
                <c:pt idx="73">
                  <c:v>1.150295618675444E-3</c:v>
                </c:pt>
                <c:pt idx="74">
                  <c:v>8.8669429295886598E-4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2C0-C345-9647-3C4EB1F72D98}"/>
            </c:ext>
          </c:extLst>
        </c:ser>
        <c:ser>
          <c:idx val="2"/>
          <c:order val="2"/>
          <c:tx>
            <c:v>Eco Flex 00-30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'Graph Data'!$AC$2:$AC$54</c:f>
              <c:numCache>
                <c:formatCode>General</c:formatCode>
                <c:ptCount val="53"/>
                <c:pt idx="0">
                  <c:v>21.325626259999996</c:v>
                </c:pt>
                <c:pt idx="1">
                  <c:v>21.825626259999996</c:v>
                </c:pt>
                <c:pt idx="2">
                  <c:v>22.325626259999996</c:v>
                </c:pt>
                <c:pt idx="3">
                  <c:v>22.825626259999996</c:v>
                </c:pt>
                <c:pt idx="4">
                  <c:v>23.325626259999996</c:v>
                </c:pt>
                <c:pt idx="5">
                  <c:v>23.825626259999996</c:v>
                </c:pt>
                <c:pt idx="6">
                  <c:v>24.325626259999996</c:v>
                </c:pt>
                <c:pt idx="7">
                  <c:v>24.825626259999996</c:v>
                </c:pt>
                <c:pt idx="8">
                  <c:v>25.325626259999996</c:v>
                </c:pt>
                <c:pt idx="9">
                  <c:v>25.825626259999996</c:v>
                </c:pt>
                <c:pt idx="10">
                  <c:v>26.325626259999996</c:v>
                </c:pt>
                <c:pt idx="11">
                  <c:v>26.825626259999996</c:v>
                </c:pt>
                <c:pt idx="12">
                  <c:v>27.325626259999996</c:v>
                </c:pt>
                <c:pt idx="13">
                  <c:v>27.825626259999996</c:v>
                </c:pt>
                <c:pt idx="14">
                  <c:v>28.325626259999996</c:v>
                </c:pt>
                <c:pt idx="15">
                  <c:v>28.825626259999996</c:v>
                </c:pt>
                <c:pt idx="16">
                  <c:v>29.325626259999996</c:v>
                </c:pt>
                <c:pt idx="17">
                  <c:v>29.825626259999996</c:v>
                </c:pt>
                <c:pt idx="18">
                  <c:v>30.325626259999996</c:v>
                </c:pt>
                <c:pt idx="19">
                  <c:v>30.825626259999996</c:v>
                </c:pt>
                <c:pt idx="20">
                  <c:v>31.325626259999996</c:v>
                </c:pt>
                <c:pt idx="21">
                  <c:v>31.825626259999996</c:v>
                </c:pt>
                <c:pt idx="22">
                  <c:v>32.325626259999993</c:v>
                </c:pt>
                <c:pt idx="23">
                  <c:v>32.825626259999993</c:v>
                </c:pt>
                <c:pt idx="24">
                  <c:v>33.325626259999993</c:v>
                </c:pt>
                <c:pt idx="25">
                  <c:v>33.825626259999993</c:v>
                </c:pt>
                <c:pt idx="26">
                  <c:v>34.325626259999993</c:v>
                </c:pt>
                <c:pt idx="27">
                  <c:v>34.825626259999993</c:v>
                </c:pt>
                <c:pt idx="28">
                  <c:v>35.325626259999993</c:v>
                </c:pt>
                <c:pt idx="29">
                  <c:v>35.825626259999993</c:v>
                </c:pt>
                <c:pt idx="30">
                  <c:v>36.325626259999993</c:v>
                </c:pt>
                <c:pt idx="31">
                  <c:v>36.825626259999993</c:v>
                </c:pt>
                <c:pt idx="32">
                  <c:v>37.325626259999993</c:v>
                </c:pt>
                <c:pt idx="33">
                  <c:v>37.825626259999993</c:v>
                </c:pt>
                <c:pt idx="34">
                  <c:v>38.325626259999993</c:v>
                </c:pt>
                <c:pt idx="35">
                  <c:v>38.825626259999993</c:v>
                </c:pt>
                <c:pt idx="36">
                  <c:v>39.325626259999993</c:v>
                </c:pt>
                <c:pt idx="37">
                  <c:v>39.825626259999993</c:v>
                </c:pt>
                <c:pt idx="38">
                  <c:v>40.325626259999993</c:v>
                </c:pt>
                <c:pt idx="39">
                  <c:v>40.825626259999993</c:v>
                </c:pt>
                <c:pt idx="40">
                  <c:v>41.325626259999993</c:v>
                </c:pt>
                <c:pt idx="41">
                  <c:v>41.825626259999993</c:v>
                </c:pt>
                <c:pt idx="42">
                  <c:v>42.325626259999993</c:v>
                </c:pt>
                <c:pt idx="43">
                  <c:v>42.825626259999993</c:v>
                </c:pt>
                <c:pt idx="44">
                  <c:v>43.325626259999993</c:v>
                </c:pt>
                <c:pt idx="45">
                  <c:v>43.825626259999993</c:v>
                </c:pt>
                <c:pt idx="46">
                  <c:v>44.325626259999993</c:v>
                </c:pt>
                <c:pt idx="47">
                  <c:v>44.825626259999993</c:v>
                </c:pt>
                <c:pt idx="48">
                  <c:v>45.325626259999993</c:v>
                </c:pt>
                <c:pt idx="49">
                  <c:v>45.825626259999993</c:v>
                </c:pt>
                <c:pt idx="50">
                  <c:v>46.325626259999993</c:v>
                </c:pt>
                <c:pt idx="51">
                  <c:v>46.825626259999993</c:v>
                </c:pt>
                <c:pt idx="52">
                  <c:v>47.325626259999993</c:v>
                </c:pt>
              </c:numCache>
            </c:numRef>
          </c:xVal>
          <c:yVal>
            <c:numRef>
              <c:f>'Graph Data'!$AD$2:$AD$54</c:f>
              <c:numCache>
                <c:formatCode>General</c:formatCode>
                <c:ptCount val="53"/>
                <c:pt idx="0">
                  <c:v>1.0658286750845755E-3</c:v>
                </c:pt>
                <c:pt idx="1">
                  <c:v>1.5178009368542425E-3</c:v>
                </c:pt>
                <c:pt idx="2">
                  <c:v>2.1304074451434151E-3</c:v>
                </c:pt>
                <c:pt idx="3">
                  <c:v>2.9473449267525867E-3</c:v>
                </c:pt>
                <c:pt idx="4">
                  <c:v>4.0190156333452043E-3</c:v>
                </c:pt>
                <c:pt idx="5">
                  <c:v>5.4016801572892709E-3</c:v>
                </c:pt>
                <c:pt idx="6">
                  <c:v>7.1558046073568367E-3</c:v>
                </c:pt>
                <c:pt idx="7">
                  <c:v>9.3434769807011677E-3</c:v>
                </c:pt>
                <c:pt idx="8">
                  <c:v>1.2024831650120445E-2</c:v>
                </c:pt>
                <c:pt idx="9">
                  <c:v>1.5253514814461277E-2</c:v>
                </c:pt>
                <c:pt idx="10">
                  <c:v>1.9071343562869651E-2</c:v>
                </c:pt>
                <c:pt idx="11">
                  <c:v>2.3502447430229768E-2</c:v>
                </c:pt>
                <c:pt idx="12">
                  <c:v>2.8547319021741072E-2</c:v>
                </c:pt>
                <c:pt idx="13">
                  <c:v>3.4177320041078173E-2</c:v>
                </c:pt>
                <c:pt idx="14">
                  <c:v>4.0330269159352394E-2</c:v>
                </c:pt>
                <c:pt idx="15">
                  <c:v>4.6907757796764302E-2</c:v>
                </c:pt>
                <c:pt idx="16">
                  <c:v>5.3774782939213443E-2</c:v>
                </c:pt>
                <c:pt idx="17">
                  <c:v>6.0762144954176311E-2</c:v>
                </c:pt>
                <c:pt idx="18">
                  <c:v>6.7671836891130335E-2</c:v>
                </c:pt>
                <c:pt idx="19">
                  <c:v>7.4285366834265121E-2</c:v>
                </c:pt>
                <c:pt idx="20">
                  <c:v>8.0374635766982366E-2</c:v>
                </c:pt>
                <c:pt idx="21">
                  <c:v>8.5714678745059919E-2</c:v>
                </c:pt>
                <c:pt idx="22">
                  <c:v>9.0097309884900764E-2</c:v>
                </c:pt>
                <c:pt idx="23">
                  <c:v>9.3344532453367005E-2</c:v>
                </c:pt>
                <c:pt idx="24">
                  <c:v>9.5320515813853812E-2</c:v>
                </c:pt>
                <c:pt idx="25">
                  <c:v>9.5941017765710776E-2</c:v>
                </c:pt>
                <c:pt idx="26">
                  <c:v>9.5179341783181978E-2</c:v>
                </c:pt>
                <c:pt idx="27">
                  <c:v>9.3068242185817801E-2</c:v>
                </c:pt>
                <c:pt idx="28">
                  <c:v>8.9697587802974668E-2</c:v>
                </c:pt>
                <c:pt idx="29">
                  <c:v>8.5208016328773534E-2</c:v>
                </c:pt>
                <c:pt idx="30">
                  <c:v>7.9781203668445266E-2</c:v>
                </c:pt>
                <c:pt idx="31">
                  <c:v>7.3627686088159158E-2</c:v>
                </c:pt>
                <c:pt idx="32">
                  <c:v>6.697337086950228E-2</c:v>
                </c:pt>
                <c:pt idx="33">
                  <c:v>6.0045933743037024E-2</c:v>
                </c:pt>
                <c:pt idx="34">
                  <c:v>5.3062228517517941E-2</c:v>
                </c:pt>
                <c:pt idx="35">
                  <c:v>4.6217644413187063E-2</c:v>
                </c:pt>
                <c:pt idx="36">
                  <c:v>3.9678072495630275E-2</c:v>
                </c:pt>
                <c:pt idx="37">
                  <c:v>3.357482553727574E-2</c:v>
                </c:pt>
                <c:pt idx="38">
                  <c:v>2.8002538377036302E-2</c:v>
                </c:pt>
                <c:pt idx="39">
                  <c:v>2.3019796281520705E-2</c:v>
                </c:pt>
                <c:pt idx="40">
                  <c:v>1.8652025011378914E-2</c:v>
                </c:pt>
                <c:pt idx="41">
                  <c:v>1.4896043804169248E-2</c:v>
                </c:pt>
                <c:pt idx="42">
                  <c:v>1.1725633908167412E-2</c:v>
                </c:pt>
                <c:pt idx="43">
                  <c:v>9.0975019868862507E-3</c:v>
                </c:pt>
                <c:pt idx="44">
                  <c:v>6.9571028834178464E-3</c:v>
                </c:pt>
                <c:pt idx="45">
                  <c:v>5.243908812049853E-3</c:v>
                </c:pt>
                <c:pt idx="46">
                  <c:v>3.8958504254340688E-3</c:v>
                </c:pt>
                <c:pt idx="47">
                  <c:v>2.8527903478287537E-3</c:v>
                </c:pt>
                <c:pt idx="48">
                  <c:v>2.0590072543026248E-3</c:v>
                </c:pt>
                <c:pt idx="49">
                  <c:v>1.4647595405105867E-3</c:v>
                </c:pt>
                <c:pt idx="50">
                  <c:v>1.027058621277257E-3</c:v>
                </c:pt>
                <c:pt idx="51">
                  <c:v>7.0981401147635135E-4</c:v>
                </c:pt>
                <c:pt idx="52">
                  <c:v>4.8351988764890465E-4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2C0-C345-9647-3C4EB1F72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8106240"/>
        <c:axId val="2065586208"/>
      </c:scatterChart>
      <c:valAx>
        <c:axId val="206810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Puncture</a:t>
                </a:r>
                <a:r>
                  <a:rPr lang="en-US" baseline="0"/>
                  <a:t> Resistance Force (N)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5586208"/>
        <c:crosses val="autoZero"/>
        <c:crossBetween val="midCat"/>
      </c:valAx>
      <c:valAx>
        <c:axId val="206558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8106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058245844269471"/>
          <c:y val="0.28571704578594342"/>
          <c:w val="0.25288891878527142"/>
          <c:h val="0.252552415679124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Normal</a:t>
            </a:r>
            <a:r>
              <a:rPr lang="en-US" baseline="0"/>
              <a:t> Distribution Comparison of Puncture Resistance Force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445603674540683"/>
          <c:y val="0.25083333333333335"/>
          <c:w val="0.77657086614173232"/>
          <c:h val="0.60378098571011951"/>
        </c:manualLayout>
      </c:layout>
      <c:scatterChart>
        <c:scatterStyle val="smoothMarker"/>
        <c:varyColors val="0"/>
        <c:ser>
          <c:idx val="0"/>
          <c:order val="0"/>
          <c:tx>
            <c:v>Stomach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'Graph Data'!$O$2:$O$79</c:f>
              <c:numCache>
                <c:formatCode>General</c:formatCode>
                <c:ptCount val="78"/>
                <c:pt idx="0">
                  <c:v>2.5703100000000063</c:v>
                </c:pt>
                <c:pt idx="1">
                  <c:v>4.5703100000000063</c:v>
                </c:pt>
                <c:pt idx="2">
                  <c:v>6.5703100000000063</c:v>
                </c:pt>
                <c:pt idx="3">
                  <c:v>8.5703100000000063</c:v>
                </c:pt>
                <c:pt idx="4">
                  <c:v>10.570310000000006</c:v>
                </c:pt>
                <c:pt idx="5">
                  <c:v>12.570310000000006</c:v>
                </c:pt>
                <c:pt idx="6">
                  <c:v>14.570310000000006</c:v>
                </c:pt>
                <c:pt idx="7">
                  <c:v>16.570310000000006</c:v>
                </c:pt>
                <c:pt idx="8">
                  <c:v>18.570310000000006</c:v>
                </c:pt>
                <c:pt idx="9">
                  <c:v>20.570310000000006</c:v>
                </c:pt>
                <c:pt idx="10">
                  <c:v>22.570310000000006</c:v>
                </c:pt>
                <c:pt idx="11">
                  <c:v>24.570310000000006</c:v>
                </c:pt>
                <c:pt idx="12">
                  <c:v>26.570310000000006</c:v>
                </c:pt>
                <c:pt idx="13">
                  <c:v>28.570310000000006</c:v>
                </c:pt>
                <c:pt idx="14">
                  <c:v>30.570310000000006</c:v>
                </c:pt>
                <c:pt idx="15">
                  <c:v>32.570310000000006</c:v>
                </c:pt>
                <c:pt idx="16">
                  <c:v>34.570310000000006</c:v>
                </c:pt>
                <c:pt idx="17">
                  <c:v>36.570310000000006</c:v>
                </c:pt>
                <c:pt idx="18">
                  <c:v>38.570310000000006</c:v>
                </c:pt>
                <c:pt idx="19">
                  <c:v>40.570310000000006</c:v>
                </c:pt>
                <c:pt idx="20">
                  <c:v>42.570310000000006</c:v>
                </c:pt>
                <c:pt idx="21">
                  <c:v>44.570310000000006</c:v>
                </c:pt>
                <c:pt idx="22">
                  <c:v>46.570310000000006</c:v>
                </c:pt>
                <c:pt idx="23">
                  <c:v>48.570310000000006</c:v>
                </c:pt>
                <c:pt idx="24">
                  <c:v>50.570310000000006</c:v>
                </c:pt>
                <c:pt idx="25">
                  <c:v>52.570310000000006</c:v>
                </c:pt>
                <c:pt idx="26">
                  <c:v>54.570310000000006</c:v>
                </c:pt>
                <c:pt idx="27">
                  <c:v>56.570310000000006</c:v>
                </c:pt>
                <c:pt idx="28">
                  <c:v>58.570310000000006</c:v>
                </c:pt>
                <c:pt idx="29">
                  <c:v>60.570310000000006</c:v>
                </c:pt>
                <c:pt idx="30">
                  <c:v>62.570310000000006</c:v>
                </c:pt>
                <c:pt idx="31">
                  <c:v>64.570310000000006</c:v>
                </c:pt>
                <c:pt idx="32">
                  <c:v>66.570310000000006</c:v>
                </c:pt>
                <c:pt idx="33">
                  <c:v>68.570310000000006</c:v>
                </c:pt>
                <c:pt idx="34">
                  <c:v>70.570310000000006</c:v>
                </c:pt>
                <c:pt idx="35">
                  <c:v>72.570310000000006</c:v>
                </c:pt>
                <c:pt idx="36">
                  <c:v>74.570310000000006</c:v>
                </c:pt>
                <c:pt idx="37">
                  <c:v>76.570310000000006</c:v>
                </c:pt>
                <c:pt idx="38">
                  <c:v>78.570310000000006</c:v>
                </c:pt>
                <c:pt idx="39">
                  <c:v>80.570310000000006</c:v>
                </c:pt>
                <c:pt idx="40">
                  <c:v>82.570310000000006</c:v>
                </c:pt>
                <c:pt idx="41">
                  <c:v>84.570310000000006</c:v>
                </c:pt>
                <c:pt idx="42">
                  <c:v>86.570310000000006</c:v>
                </c:pt>
                <c:pt idx="43">
                  <c:v>88.570310000000006</c:v>
                </c:pt>
                <c:pt idx="44">
                  <c:v>90.570310000000006</c:v>
                </c:pt>
                <c:pt idx="45">
                  <c:v>92.570310000000006</c:v>
                </c:pt>
                <c:pt idx="46">
                  <c:v>94.570310000000006</c:v>
                </c:pt>
                <c:pt idx="47">
                  <c:v>96.570310000000006</c:v>
                </c:pt>
                <c:pt idx="48">
                  <c:v>98.570310000000006</c:v>
                </c:pt>
                <c:pt idx="49">
                  <c:v>100.57031000000001</c:v>
                </c:pt>
                <c:pt idx="50">
                  <c:v>102.57031000000001</c:v>
                </c:pt>
                <c:pt idx="51">
                  <c:v>104.57031000000001</c:v>
                </c:pt>
                <c:pt idx="52">
                  <c:v>106.57031000000001</c:v>
                </c:pt>
                <c:pt idx="53">
                  <c:v>108.57031000000001</c:v>
                </c:pt>
                <c:pt idx="54">
                  <c:v>110.57031000000001</c:v>
                </c:pt>
                <c:pt idx="55">
                  <c:v>112.57031000000001</c:v>
                </c:pt>
                <c:pt idx="56">
                  <c:v>114.57031000000001</c:v>
                </c:pt>
                <c:pt idx="57">
                  <c:v>116.57031000000001</c:v>
                </c:pt>
                <c:pt idx="58">
                  <c:v>118.57031000000001</c:v>
                </c:pt>
                <c:pt idx="59">
                  <c:v>120.57031000000001</c:v>
                </c:pt>
                <c:pt idx="60">
                  <c:v>122.57031000000001</c:v>
                </c:pt>
                <c:pt idx="61">
                  <c:v>124.57031000000001</c:v>
                </c:pt>
                <c:pt idx="62">
                  <c:v>126.57031000000001</c:v>
                </c:pt>
                <c:pt idx="63">
                  <c:v>128.57031000000001</c:v>
                </c:pt>
                <c:pt idx="64">
                  <c:v>130.57031000000001</c:v>
                </c:pt>
                <c:pt idx="65">
                  <c:v>132.57031000000001</c:v>
                </c:pt>
                <c:pt idx="66">
                  <c:v>134.57031000000001</c:v>
                </c:pt>
                <c:pt idx="67">
                  <c:v>136.57031000000001</c:v>
                </c:pt>
                <c:pt idx="68">
                  <c:v>138.57031000000001</c:v>
                </c:pt>
                <c:pt idx="69">
                  <c:v>140.57031000000001</c:v>
                </c:pt>
                <c:pt idx="70">
                  <c:v>142.57031000000001</c:v>
                </c:pt>
                <c:pt idx="71">
                  <c:v>144.57031000000001</c:v>
                </c:pt>
                <c:pt idx="72">
                  <c:v>146.57031000000001</c:v>
                </c:pt>
                <c:pt idx="73">
                  <c:v>148.57031000000001</c:v>
                </c:pt>
                <c:pt idx="74">
                  <c:v>150.57031000000001</c:v>
                </c:pt>
                <c:pt idx="75">
                  <c:v>152.57031000000001</c:v>
                </c:pt>
                <c:pt idx="76">
                  <c:v>154.57031000000001</c:v>
                </c:pt>
                <c:pt idx="77">
                  <c:v>156.57031000000001</c:v>
                </c:pt>
              </c:numCache>
            </c:numRef>
          </c:xVal>
          <c:yVal>
            <c:numRef>
              <c:f>'Graph Data'!$P$2:$P$79</c:f>
              <c:numCache>
                <c:formatCode>General</c:formatCode>
                <c:ptCount val="78"/>
                <c:pt idx="0">
                  <c:v>1.7533577482263125E-4</c:v>
                </c:pt>
                <c:pt idx="1">
                  <c:v>2.2161651618871997E-4</c:v>
                </c:pt>
                <c:pt idx="2">
                  <c:v>2.7836502659071973E-4</c:v>
                </c:pt>
                <c:pt idx="3">
                  <c:v>3.4746268953268934E-4</c:v>
                </c:pt>
                <c:pt idx="4">
                  <c:v>4.3100533297897462E-4</c:v>
                </c:pt>
                <c:pt idx="5">
                  <c:v>5.3129786516186285E-4</c:v>
                </c:pt>
                <c:pt idx="6">
                  <c:v>6.5084033196601454E-4</c:v>
                </c:pt>
                <c:pt idx="7">
                  <c:v>7.9230392080051988E-4</c:v>
                </c:pt>
                <c:pt idx="8">
                  <c:v>9.5849557519717859E-4</c:v>
                </c:pt>
                <c:pt idx="9">
                  <c:v>1.152310129700997E-3</c:v>
                </c:pt>
                <c:pt idx="10">
                  <c:v>1.376669234884787E-3</c:v>
                </c:pt>
                <c:pt idx="11">
                  <c:v>1.6344468205756434E-3</c:v>
                </c:pt>
                <c:pt idx="12">
                  <c:v>1.9283814372669976E-3</c:v>
                </c:pt>
                <c:pt idx="13">
                  <c:v>2.2609765081889532E-3</c:v>
                </c:pt>
                <c:pt idx="14">
                  <c:v>2.6343902951498845E-3</c:v>
                </c:pt>
                <c:pt idx="15">
                  <c:v>3.050318197927207E-3</c:v>
                </c:pt>
                <c:pt idx="16">
                  <c:v>3.5098708284709654E-3</c:v>
                </c:pt>
                <c:pt idx="17">
                  <c:v>4.0134520785934579E-3</c:v>
                </c:pt>
                <c:pt idx="18">
                  <c:v>4.5606420788263016E-3</c:v>
                </c:pt>
                <c:pt idx="19">
                  <c:v>5.1500904700673943E-3</c:v>
                </c:pt>
                <c:pt idx="20">
                  <c:v>5.7794257232907055E-3</c:v>
                </c:pt>
                <c:pt idx="21">
                  <c:v>6.4451862964300544E-3</c:v>
                </c:pt>
                <c:pt idx="22">
                  <c:v>7.1427791721995326E-3</c:v>
                </c:pt>
                <c:pt idx="23">
                  <c:v>7.8664707511215144E-3</c:v>
                </c:pt>
                <c:pt idx="24">
                  <c:v>8.609414173572718E-3</c:v>
                </c:pt>
                <c:pt idx="25">
                  <c:v>9.3637159272916964E-3</c:v>
                </c:pt>
                <c:pt idx="26">
                  <c:v>1.0120543098920253E-2</c:v>
                </c:pt>
                <c:pt idx="27">
                  <c:v>1.0870270908387832E-2</c:v>
                </c:pt>
                <c:pt idx="28">
                  <c:v>1.1602668302232033E-2</c:v>
                </c:pt>
                <c:pt idx="29">
                  <c:v>1.2307117471896771E-2</c:v>
                </c:pt>
                <c:pt idx="30">
                  <c:v>1.2972861312669049E-2</c:v>
                </c:pt>
                <c:pt idx="31">
                  <c:v>1.35892711599721E-2</c:v>
                </c:pt>
                <c:pt idx="32">
                  <c:v>1.4146125741225082E-2</c:v>
                </c:pt>
                <c:pt idx="33">
                  <c:v>1.4633891261767951E-2</c:v>
                </c:pt>
                <c:pt idx="34">
                  <c:v>1.5043991982575028E-2</c:v>
                </c:pt>
                <c:pt idx="35">
                  <c:v>1.5369060600915724E-2</c:v>
                </c:pt>
                <c:pt idx="36">
                  <c:v>1.5603158238061569E-2</c:v>
                </c:pt>
                <c:pt idx="37">
                  <c:v>1.5741954862823586E-2</c:v>
                </c:pt>
                <c:pt idx="38">
                  <c:v>1.5782862494615989E-2</c:v>
                </c:pt>
                <c:pt idx="39">
                  <c:v>1.5725115461424632E-2</c:v>
                </c:pt>
                <c:pt idx="40">
                  <c:v>1.556979423539135E-2</c:v>
                </c:pt>
                <c:pt idx="41">
                  <c:v>1.5319791809360217E-2</c:v>
                </c:pt>
                <c:pt idx="42">
                  <c:v>1.4979724076213879E-2</c:v>
                </c:pt>
                <c:pt idx="43">
                  <c:v>1.4555788089766219E-2</c:v>
                </c:pt>
                <c:pt idx="44">
                  <c:v>1.4055574287527708E-2</c:v>
                </c:pt>
                <c:pt idx="45">
                  <c:v>1.3487840622566504E-2</c:v>
                </c:pt>
                <c:pt idx="46">
                  <c:v>1.286225798715882E-2</c:v>
                </c:pt>
                <c:pt idx="47">
                  <c:v>1.2189137246723008E-2</c:v>
                </c:pt>
                <c:pt idx="48">
                  <c:v>1.1479148602856877E-2</c:v>
                </c:pt>
                <c:pt idx="49">
                  <c:v>1.0743043867155831E-2</c:v>
                </c:pt>
                <c:pt idx="50">
                  <c:v>9.9913915835797944E-3</c:v>
                </c:pt>
                <c:pt idx="51">
                  <c:v>9.2343338463964537E-3</c:v>
                </c:pt>
                <c:pt idx="52">
                  <c:v>8.4813722069167902E-3</c:v>
                </c:pt>
                <c:pt idx="53">
                  <c:v>7.7411883460886052E-3</c:v>
                </c:pt>
                <c:pt idx="54">
                  <c:v>7.0215033215525382E-3</c:v>
                </c:pt>
                <c:pt idx="55">
                  <c:v>6.3289772884600479E-3</c:v>
                </c:pt>
                <c:pt idx="56">
                  <c:v>5.6691497487018714E-3</c:v>
                </c:pt>
                <c:pt idx="57">
                  <c:v>5.0464186962962529E-3</c:v>
                </c:pt>
                <c:pt idx="58">
                  <c:v>4.4640555732144037E-3</c:v>
                </c:pt>
                <c:pt idx="59">
                  <c:v>3.9242517847747167E-3</c:v>
                </c:pt>
                <c:pt idx="60">
                  <c:v>3.4281916794634644E-3</c:v>
                </c:pt>
                <c:pt idx="61">
                  <c:v>2.9761463849865655E-3</c:v>
                </c:pt>
                <c:pt idx="62">
                  <c:v>2.5675827003727811E-3</c:v>
                </c:pt>
                <c:pt idx="63">
                  <c:v>2.2012813453286847E-3</c:v>
                </c:pt>
                <c:pt idx="64">
                  <c:v>1.875459221368394E-3</c:v>
                </c:pt>
                <c:pt idx="65">
                  <c:v>1.5878908936959738E-3</c:v>
                </c:pt>
                <c:pt idx="66">
                  <c:v>1.3360252026435716E-3</c:v>
                </c:pt>
                <c:pt idx="67">
                  <c:v>1.1170937021470378E-3</c:v>
                </c:pt>
                <c:pt idx="68">
                  <c:v>9.2820844667843125E-4</c:v>
                </c:pt>
                <c:pt idx="69">
                  <c:v>7.6644745953329452E-4</c:v>
                </c:pt>
                <c:pt idx="70">
                  <c:v>6.2892697466424691E-4</c:v>
                </c:pt>
                <c:pt idx="71">
                  <c:v>5.1286022087650553E-4</c:v>
                </c:pt>
                <c:pt idx="72">
                  <c:v>4.1560309033177506E-4</c:v>
                </c:pt>
                <c:pt idx="73">
                  <c:v>3.3468749147867846E-4</c:v>
                </c:pt>
                <c:pt idx="74">
                  <c:v>2.6784352674570356E-4</c:v>
                </c:pt>
                <c:pt idx="75">
                  <c:v>2.130118617674874E-4</c:v>
                </c:pt>
                <c:pt idx="76">
                  <c:v>1.683477753494868E-4</c:v>
                </c:pt>
                <c:pt idx="77">
                  <c:v>1.3221841155710586E-4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B1A-1B41-93EF-3F051306B3CB}"/>
            </c:ext>
          </c:extLst>
        </c:ser>
        <c:ser>
          <c:idx val="1"/>
          <c:order val="1"/>
          <c:tx>
            <c:v>Eco Flex 00-10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'Graph Data'!$AA$2:$AA$76</c:f>
              <c:numCache>
                <c:formatCode>General</c:formatCode>
                <c:ptCount val="75"/>
                <c:pt idx="0">
                  <c:v>13.5650005</c:v>
                </c:pt>
                <c:pt idx="1">
                  <c:v>13.8150005</c:v>
                </c:pt>
                <c:pt idx="2">
                  <c:v>14.0650005</c:v>
                </c:pt>
                <c:pt idx="3">
                  <c:v>14.3150005</c:v>
                </c:pt>
                <c:pt idx="4">
                  <c:v>14.5650005</c:v>
                </c:pt>
                <c:pt idx="5">
                  <c:v>14.8150005</c:v>
                </c:pt>
                <c:pt idx="6">
                  <c:v>15.0650005</c:v>
                </c:pt>
                <c:pt idx="7">
                  <c:v>15.3150005</c:v>
                </c:pt>
                <c:pt idx="8">
                  <c:v>15.5650005</c:v>
                </c:pt>
                <c:pt idx="9">
                  <c:v>15.8150005</c:v>
                </c:pt>
                <c:pt idx="10">
                  <c:v>16.0650005</c:v>
                </c:pt>
                <c:pt idx="11">
                  <c:v>16.3150005</c:v>
                </c:pt>
                <c:pt idx="12">
                  <c:v>16.5650005</c:v>
                </c:pt>
                <c:pt idx="13">
                  <c:v>16.8150005</c:v>
                </c:pt>
                <c:pt idx="14">
                  <c:v>17.0650005</c:v>
                </c:pt>
                <c:pt idx="15">
                  <c:v>17.3150005</c:v>
                </c:pt>
                <c:pt idx="16">
                  <c:v>17.5650005</c:v>
                </c:pt>
                <c:pt idx="17">
                  <c:v>17.8150005</c:v>
                </c:pt>
                <c:pt idx="18">
                  <c:v>18.0650005</c:v>
                </c:pt>
                <c:pt idx="19">
                  <c:v>18.3150005</c:v>
                </c:pt>
                <c:pt idx="20">
                  <c:v>18.5650005</c:v>
                </c:pt>
                <c:pt idx="21">
                  <c:v>18.8150005</c:v>
                </c:pt>
                <c:pt idx="22">
                  <c:v>19.0650005</c:v>
                </c:pt>
                <c:pt idx="23">
                  <c:v>19.3150005</c:v>
                </c:pt>
                <c:pt idx="24">
                  <c:v>19.5650005</c:v>
                </c:pt>
                <c:pt idx="25">
                  <c:v>19.8150005</c:v>
                </c:pt>
                <c:pt idx="26">
                  <c:v>20.0650005</c:v>
                </c:pt>
                <c:pt idx="27">
                  <c:v>20.3150005</c:v>
                </c:pt>
                <c:pt idx="28">
                  <c:v>20.5650005</c:v>
                </c:pt>
                <c:pt idx="29">
                  <c:v>20.8150005</c:v>
                </c:pt>
                <c:pt idx="30">
                  <c:v>21.0650005</c:v>
                </c:pt>
                <c:pt idx="31">
                  <c:v>21.3150005</c:v>
                </c:pt>
                <c:pt idx="32">
                  <c:v>21.5650005</c:v>
                </c:pt>
                <c:pt idx="33">
                  <c:v>21.8150005</c:v>
                </c:pt>
                <c:pt idx="34">
                  <c:v>22.0650005</c:v>
                </c:pt>
                <c:pt idx="35">
                  <c:v>22.3150005</c:v>
                </c:pt>
                <c:pt idx="36">
                  <c:v>22.5650005</c:v>
                </c:pt>
                <c:pt idx="37">
                  <c:v>22.8150005</c:v>
                </c:pt>
                <c:pt idx="38">
                  <c:v>23.0650005</c:v>
                </c:pt>
                <c:pt idx="39">
                  <c:v>23.3150005</c:v>
                </c:pt>
                <c:pt idx="40">
                  <c:v>23.5650005</c:v>
                </c:pt>
                <c:pt idx="41">
                  <c:v>23.8150005</c:v>
                </c:pt>
                <c:pt idx="42">
                  <c:v>24.0650005</c:v>
                </c:pt>
                <c:pt idx="43">
                  <c:v>24.3150005</c:v>
                </c:pt>
                <c:pt idx="44">
                  <c:v>24.5650005</c:v>
                </c:pt>
                <c:pt idx="45">
                  <c:v>24.8150005</c:v>
                </c:pt>
                <c:pt idx="46">
                  <c:v>25.0650005</c:v>
                </c:pt>
                <c:pt idx="47">
                  <c:v>25.3150005</c:v>
                </c:pt>
                <c:pt idx="48">
                  <c:v>25.5650005</c:v>
                </c:pt>
                <c:pt idx="49">
                  <c:v>25.8150005</c:v>
                </c:pt>
                <c:pt idx="50">
                  <c:v>26.0650005</c:v>
                </c:pt>
                <c:pt idx="51">
                  <c:v>26.3150005</c:v>
                </c:pt>
                <c:pt idx="52">
                  <c:v>26.5650005</c:v>
                </c:pt>
                <c:pt idx="53">
                  <c:v>26.8150005</c:v>
                </c:pt>
                <c:pt idx="54">
                  <c:v>27.0650005</c:v>
                </c:pt>
                <c:pt idx="55">
                  <c:v>27.3150005</c:v>
                </c:pt>
                <c:pt idx="56">
                  <c:v>27.5650005</c:v>
                </c:pt>
                <c:pt idx="57">
                  <c:v>27.8150005</c:v>
                </c:pt>
                <c:pt idx="58">
                  <c:v>28.0650005</c:v>
                </c:pt>
                <c:pt idx="59">
                  <c:v>28.3150005</c:v>
                </c:pt>
                <c:pt idx="60">
                  <c:v>28.5650005</c:v>
                </c:pt>
                <c:pt idx="61">
                  <c:v>28.8150005</c:v>
                </c:pt>
                <c:pt idx="62">
                  <c:v>29.0650005</c:v>
                </c:pt>
                <c:pt idx="63">
                  <c:v>29.3150005</c:v>
                </c:pt>
                <c:pt idx="64">
                  <c:v>29.5650005</c:v>
                </c:pt>
                <c:pt idx="65">
                  <c:v>29.8150005</c:v>
                </c:pt>
                <c:pt idx="66">
                  <c:v>30.0650005</c:v>
                </c:pt>
                <c:pt idx="67">
                  <c:v>30.3150005</c:v>
                </c:pt>
                <c:pt idx="68">
                  <c:v>30.5650005</c:v>
                </c:pt>
                <c:pt idx="69">
                  <c:v>30.8150005</c:v>
                </c:pt>
                <c:pt idx="70">
                  <c:v>31.0650005</c:v>
                </c:pt>
                <c:pt idx="71">
                  <c:v>31.3150005</c:v>
                </c:pt>
                <c:pt idx="72">
                  <c:v>31.5650005</c:v>
                </c:pt>
                <c:pt idx="73">
                  <c:v>31.8150005</c:v>
                </c:pt>
                <c:pt idx="74">
                  <c:v>32.065000499999996</c:v>
                </c:pt>
              </c:numCache>
            </c:numRef>
          </c:xVal>
          <c:yVal>
            <c:numRef>
              <c:f>'Graph Data'!$AB$2:$AB$76</c:f>
              <c:numCache>
                <c:formatCode>General</c:formatCode>
                <c:ptCount val="75"/>
                <c:pt idx="0">
                  <c:v>1.4770093110885686E-3</c:v>
                </c:pt>
                <c:pt idx="1">
                  <c:v>1.8898587442523721E-3</c:v>
                </c:pt>
                <c:pt idx="2">
                  <c:v>2.4013786131731633E-3</c:v>
                </c:pt>
                <c:pt idx="3">
                  <c:v>3.0302406172356311E-3</c:v>
                </c:pt>
                <c:pt idx="4">
                  <c:v>3.7973337966139883E-3</c:v>
                </c:pt>
                <c:pt idx="5">
                  <c:v>4.7256942180556307E-3</c:v>
                </c:pt>
                <c:pt idx="6">
                  <c:v>5.8403334208211189E-3</c:v>
                </c:pt>
                <c:pt idx="7">
                  <c:v>7.167948046180316E-3</c:v>
                </c:pt>
                <c:pt idx="8">
                  <c:v>8.7364951270983062E-3</c:v>
                </c:pt>
                <c:pt idx="9">
                  <c:v>1.0574621021105259E-2</c:v>
                </c:pt>
                <c:pt idx="10">
                  <c:v>1.2710937034181633E-2</c:v>
                </c:pt>
                <c:pt idx="11">
                  <c:v>1.517314141787255E-2</c:v>
                </c:pt>
                <c:pt idx="12">
                  <c:v>1.7986995519950526E-2</c:v>
                </c:pt>
                <c:pt idx="13">
                  <c:v>2.1175171190998966E-2</c:v>
                </c:pt>
                <c:pt idx="14">
                  <c:v>2.475599671294347E-2</c:v>
                </c:pt>
                <c:pt idx="15">
                  <c:v>2.8742138998379151E-2</c:v>
                </c:pt>
                <c:pt idx="16">
                  <c:v>3.3139269964591739E-2</c:v>
                </c:pt>
                <c:pt idx="17">
                  <c:v>3.7944774071785231E-2</c:v>
                </c:pt>
                <c:pt idx="18">
                  <c:v>4.3146561238535823E-2</c:v>
                </c:pt>
                <c:pt idx="19">
                  <c:v>4.8722053921171321E-2</c:v>
                </c:pt>
                <c:pt idx="20">
                  <c:v>5.4637418349774813E-2</c:v>
                </c:pt>
                <c:pt idx="21">
                  <c:v>6.0847107172947106E-2</c:v>
                </c:pt>
                <c:pt idx="22">
                  <c:v>6.7293773703759205E-2</c:v>
                </c:pt>
                <c:pt idx="23">
                  <c:v>7.3908606473122487E-2</c:v>
                </c:pt>
                <c:pt idx="24">
                  <c:v>8.0612117085632248E-2</c:v>
                </c:pt>
                <c:pt idx="25">
                  <c:v>8.7315394969568749E-2</c:v>
                </c:pt>
                <c:pt idx="26">
                  <c:v>9.3921820377390039E-2</c:v>
                </c:pt>
                <c:pt idx="27">
                  <c:v>0.10032920308081314</c:v>
                </c:pt>
                <c:pt idx="28">
                  <c:v>0.1064322900039391</c:v>
                </c:pt>
                <c:pt idx="29">
                  <c:v>0.11212556208315712</c:v>
                </c:pt>
                <c:pt idx="30">
                  <c:v>0.11730622050596838</c:v>
                </c:pt>
                <c:pt idx="31">
                  <c:v>0.12187724665240005</c:v>
                </c:pt>
                <c:pt idx="32">
                  <c:v>0.12575040982799465</c:v>
                </c:pt>
                <c:pt idx="33">
                  <c:v>0.12884909320474397</c:v>
                </c:pt>
                <c:pt idx="34">
                  <c:v>0.13111081183364282</c:v>
                </c:pt>
                <c:pt idx="35">
                  <c:v>0.13248930724381583</c:v>
                </c:pt>
                <c:pt idx="36">
                  <c:v>0.13295612058212952</c:v>
                </c:pt>
                <c:pt idx="37">
                  <c:v>0.13250156957157716</c:v>
                </c:pt>
                <c:pt idx="38">
                  <c:v>0.13113508244357058</c:v>
                </c:pt>
                <c:pt idx="39">
                  <c:v>0.12888487275744923</c:v>
                </c:pt>
                <c:pt idx="40">
                  <c:v>0.12579697077277097</c:v>
                </c:pt>
                <c:pt idx="41">
                  <c:v>0.12193365782412022</c:v>
                </c:pt>
                <c:pt idx="42">
                  <c:v>0.11737137807504555</c:v>
                </c:pt>
                <c:pt idx="43">
                  <c:v>0.112198225422443</c:v>
                </c:pt>
                <c:pt idx="44">
                  <c:v>0.10651112084709666</c:v>
                </c:pt>
                <c:pt idx="45">
                  <c:v>0.10041280625170841</c:v>
                </c:pt>
                <c:pt idx="46">
                  <c:v>9.4008784371647877E-2</c:v>
                </c:pt>
                <c:pt idx="47">
                  <c:v>8.7404330763287352E-2</c:v>
                </c:pt>
                <c:pt idx="48">
                  <c:v>8.070169372203978E-2</c:v>
                </c:pt>
                <c:pt idx="49">
                  <c:v>7.3997582220453897E-2</c:v>
                </c:pt>
                <c:pt idx="50">
                  <c:v>6.7381021868083799E-2</c:v>
                </c:pt>
                <c:pt idx="51">
                  <c:v>6.0931635967406361E-2</c:v>
                </c:pt>
                <c:pt idx="52">
                  <c:v>5.4718384545728548E-2</c:v>
                </c:pt>
                <c:pt idx="53">
                  <c:v>4.8798770317379211E-2</c:v>
                </c:pt>
                <c:pt idx="54">
                  <c:v>4.3218498264579026E-2</c:v>
                </c:pt>
                <c:pt idx="55">
                  <c:v>3.8011556077891917E-2</c:v>
                </c:pt>
                <c:pt idx="56">
                  <c:v>3.3200666932517386E-2</c:v>
                </c:pt>
                <c:pt idx="57">
                  <c:v>2.8798054532104416E-2</c:v>
                </c:pt>
                <c:pt idx="58">
                  <c:v>2.4806453233110461E-2</c:v>
                </c:pt>
                <c:pt idx="59">
                  <c:v>2.1220293266502783E-2</c:v>
                </c:pt>
                <c:pt idx="60">
                  <c:v>1.8026992230404507E-2</c:v>
                </c:pt>
                <c:pt idx="61">
                  <c:v>1.5208288560559065E-2</c:v>
                </c:pt>
                <c:pt idx="62">
                  <c:v>1.2741559878766292E-2</c:v>
                </c:pt>
                <c:pt idx="63">
                  <c:v>1.0601078185502181E-2</c:v>
                </c:pt>
                <c:pt idx="64">
                  <c:v>8.759164008771584E-3</c:v>
                </c:pt>
                <c:pt idx="65">
                  <c:v>7.1872121041989491E-3</c:v>
                </c:pt>
                <c:pt idx="66">
                  <c:v>5.8565714730084879E-3</c:v>
                </c:pt>
                <c:pt idx="67">
                  <c:v>4.7392718006522404E-3</c:v>
                </c:pt>
                <c:pt idx="68">
                  <c:v>3.8085965351567046E-3</c:v>
                </c:pt>
                <c:pt idx="69">
                  <c:v>3.039509479132885E-3</c:v>
                </c:pt>
                <c:pt idx="70">
                  <c:v>2.4089468553212126E-3</c:v>
                </c:pt>
                <c:pt idx="71">
                  <c:v>1.8959903321697992E-3</c:v>
                </c:pt>
                <c:pt idx="72">
                  <c:v>1.4819385675297816E-3</c:v>
                </c:pt>
                <c:pt idx="73">
                  <c:v>1.150295618675444E-3</c:v>
                </c:pt>
                <c:pt idx="74">
                  <c:v>8.8669429295886598E-4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B1A-1B41-93EF-3F051306B3CB}"/>
            </c:ext>
          </c:extLst>
        </c:ser>
        <c:ser>
          <c:idx val="2"/>
          <c:order val="2"/>
          <c:tx>
            <c:v>Eco Flex 00-30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'Graph Data'!$AC$2:$AC$54</c:f>
              <c:numCache>
                <c:formatCode>General</c:formatCode>
                <c:ptCount val="53"/>
                <c:pt idx="0">
                  <c:v>21.325626259999996</c:v>
                </c:pt>
                <c:pt idx="1">
                  <c:v>21.825626259999996</c:v>
                </c:pt>
                <c:pt idx="2">
                  <c:v>22.325626259999996</c:v>
                </c:pt>
                <c:pt idx="3">
                  <c:v>22.825626259999996</c:v>
                </c:pt>
                <c:pt idx="4">
                  <c:v>23.325626259999996</c:v>
                </c:pt>
                <c:pt idx="5">
                  <c:v>23.825626259999996</c:v>
                </c:pt>
                <c:pt idx="6">
                  <c:v>24.325626259999996</c:v>
                </c:pt>
                <c:pt idx="7">
                  <c:v>24.825626259999996</c:v>
                </c:pt>
                <c:pt idx="8">
                  <c:v>25.325626259999996</c:v>
                </c:pt>
                <c:pt idx="9">
                  <c:v>25.825626259999996</c:v>
                </c:pt>
                <c:pt idx="10">
                  <c:v>26.325626259999996</c:v>
                </c:pt>
                <c:pt idx="11">
                  <c:v>26.825626259999996</c:v>
                </c:pt>
                <c:pt idx="12">
                  <c:v>27.325626259999996</c:v>
                </c:pt>
                <c:pt idx="13">
                  <c:v>27.825626259999996</c:v>
                </c:pt>
                <c:pt idx="14">
                  <c:v>28.325626259999996</c:v>
                </c:pt>
                <c:pt idx="15">
                  <c:v>28.825626259999996</c:v>
                </c:pt>
                <c:pt idx="16">
                  <c:v>29.325626259999996</c:v>
                </c:pt>
                <c:pt idx="17">
                  <c:v>29.825626259999996</c:v>
                </c:pt>
                <c:pt idx="18">
                  <c:v>30.325626259999996</c:v>
                </c:pt>
                <c:pt idx="19">
                  <c:v>30.825626259999996</c:v>
                </c:pt>
                <c:pt idx="20">
                  <c:v>31.325626259999996</c:v>
                </c:pt>
                <c:pt idx="21">
                  <c:v>31.825626259999996</c:v>
                </c:pt>
                <c:pt idx="22">
                  <c:v>32.325626259999993</c:v>
                </c:pt>
                <c:pt idx="23">
                  <c:v>32.825626259999993</c:v>
                </c:pt>
                <c:pt idx="24">
                  <c:v>33.325626259999993</c:v>
                </c:pt>
                <c:pt idx="25">
                  <c:v>33.825626259999993</c:v>
                </c:pt>
                <c:pt idx="26">
                  <c:v>34.325626259999993</c:v>
                </c:pt>
                <c:pt idx="27">
                  <c:v>34.825626259999993</c:v>
                </c:pt>
                <c:pt idx="28">
                  <c:v>35.325626259999993</c:v>
                </c:pt>
                <c:pt idx="29">
                  <c:v>35.825626259999993</c:v>
                </c:pt>
                <c:pt idx="30">
                  <c:v>36.325626259999993</c:v>
                </c:pt>
                <c:pt idx="31">
                  <c:v>36.825626259999993</c:v>
                </c:pt>
                <c:pt idx="32">
                  <c:v>37.325626259999993</c:v>
                </c:pt>
                <c:pt idx="33">
                  <c:v>37.825626259999993</c:v>
                </c:pt>
                <c:pt idx="34">
                  <c:v>38.325626259999993</c:v>
                </c:pt>
                <c:pt idx="35">
                  <c:v>38.825626259999993</c:v>
                </c:pt>
                <c:pt idx="36">
                  <c:v>39.325626259999993</c:v>
                </c:pt>
                <c:pt idx="37">
                  <c:v>39.825626259999993</c:v>
                </c:pt>
                <c:pt idx="38">
                  <c:v>40.325626259999993</c:v>
                </c:pt>
                <c:pt idx="39">
                  <c:v>40.825626259999993</c:v>
                </c:pt>
                <c:pt idx="40">
                  <c:v>41.325626259999993</c:v>
                </c:pt>
                <c:pt idx="41">
                  <c:v>41.825626259999993</c:v>
                </c:pt>
                <c:pt idx="42">
                  <c:v>42.325626259999993</c:v>
                </c:pt>
                <c:pt idx="43">
                  <c:v>42.825626259999993</c:v>
                </c:pt>
                <c:pt idx="44">
                  <c:v>43.325626259999993</c:v>
                </c:pt>
                <c:pt idx="45">
                  <c:v>43.825626259999993</c:v>
                </c:pt>
                <c:pt idx="46">
                  <c:v>44.325626259999993</c:v>
                </c:pt>
                <c:pt idx="47">
                  <c:v>44.825626259999993</c:v>
                </c:pt>
                <c:pt idx="48">
                  <c:v>45.325626259999993</c:v>
                </c:pt>
                <c:pt idx="49">
                  <c:v>45.825626259999993</c:v>
                </c:pt>
                <c:pt idx="50">
                  <c:v>46.325626259999993</c:v>
                </c:pt>
                <c:pt idx="51">
                  <c:v>46.825626259999993</c:v>
                </c:pt>
                <c:pt idx="52">
                  <c:v>47.325626259999993</c:v>
                </c:pt>
              </c:numCache>
            </c:numRef>
          </c:xVal>
          <c:yVal>
            <c:numRef>
              <c:f>'Graph Data'!$AD$2:$AD$54</c:f>
              <c:numCache>
                <c:formatCode>General</c:formatCode>
                <c:ptCount val="53"/>
                <c:pt idx="0">
                  <c:v>1.0658286750845755E-3</c:v>
                </c:pt>
                <c:pt idx="1">
                  <c:v>1.5178009368542425E-3</c:v>
                </c:pt>
                <c:pt idx="2">
                  <c:v>2.1304074451434151E-3</c:v>
                </c:pt>
                <c:pt idx="3">
                  <c:v>2.9473449267525867E-3</c:v>
                </c:pt>
                <c:pt idx="4">
                  <c:v>4.0190156333452043E-3</c:v>
                </c:pt>
                <c:pt idx="5">
                  <c:v>5.4016801572892709E-3</c:v>
                </c:pt>
                <c:pt idx="6">
                  <c:v>7.1558046073568367E-3</c:v>
                </c:pt>
                <c:pt idx="7">
                  <c:v>9.3434769807011677E-3</c:v>
                </c:pt>
                <c:pt idx="8">
                  <c:v>1.2024831650120445E-2</c:v>
                </c:pt>
                <c:pt idx="9">
                  <c:v>1.5253514814461277E-2</c:v>
                </c:pt>
                <c:pt idx="10">
                  <c:v>1.9071343562869651E-2</c:v>
                </c:pt>
                <c:pt idx="11">
                  <c:v>2.3502447430229768E-2</c:v>
                </c:pt>
                <c:pt idx="12">
                  <c:v>2.8547319021741072E-2</c:v>
                </c:pt>
                <c:pt idx="13">
                  <c:v>3.4177320041078173E-2</c:v>
                </c:pt>
                <c:pt idx="14">
                  <c:v>4.0330269159352394E-2</c:v>
                </c:pt>
                <c:pt idx="15">
                  <c:v>4.6907757796764302E-2</c:v>
                </c:pt>
                <c:pt idx="16">
                  <c:v>5.3774782939213443E-2</c:v>
                </c:pt>
                <c:pt idx="17">
                  <c:v>6.0762144954176311E-2</c:v>
                </c:pt>
                <c:pt idx="18">
                  <c:v>6.7671836891130335E-2</c:v>
                </c:pt>
                <c:pt idx="19">
                  <c:v>7.4285366834265121E-2</c:v>
                </c:pt>
                <c:pt idx="20">
                  <c:v>8.0374635766982366E-2</c:v>
                </c:pt>
                <c:pt idx="21">
                  <c:v>8.5714678745059919E-2</c:v>
                </c:pt>
                <c:pt idx="22">
                  <c:v>9.0097309884900764E-2</c:v>
                </c:pt>
                <c:pt idx="23">
                  <c:v>9.3344532453367005E-2</c:v>
                </c:pt>
                <c:pt idx="24">
                  <c:v>9.5320515813853812E-2</c:v>
                </c:pt>
                <c:pt idx="25">
                  <c:v>9.5941017765710776E-2</c:v>
                </c:pt>
                <c:pt idx="26">
                  <c:v>9.5179341783181978E-2</c:v>
                </c:pt>
                <c:pt idx="27">
                  <c:v>9.3068242185817801E-2</c:v>
                </c:pt>
                <c:pt idx="28">
                  <c:v>8.9697587802974668E-2</c:v>
                </c:pt>
                <c:pt idx="29">
                  <c:v>8.5208016328773534E-2</c:v>
                </c:pt>
                <c:pt idx="30">
                  <c:v>7.9781203668445266E-2</c:v>
                </c:pt>
                <c:pt idx="31">
                  <c:v>7.3627686088159158E-2</c:v>
                </c:pt>
                <c:pt idx="32">
                  <c:v>6.697337086950228E-2</c:v>
                </c:pt>
                <c:pt idx="33">
                  <c:v>6.0045933743037024E-2</c:v>
                </c:pt>
                <c:pt idx="34">
                  <c:v>5.3062228517517941E-2</c:v>
                </c:pt>
                <c:pt idx="35">
                  <c:v>4.6217644413187063E-2</c:v>
                </c:pt>
                <c:pt idx="36">
                  <c:v>3.9678072495630275E-2</c:v>
                </c:pt>
                <c:pt idx="37">
                  <c:v>3.357482553727574E-2</c:v>
                </c:pt>
                <c:pt idx="38">
                  <c:v>2.8002538377036302E-2</c:v>
                </c:pt>
                <c:pt idx="39">
                  <c:v>2.3019796281520705E-2</c:v>
                </c:pt>
                <c:pt idx="40">
                  <c:v>1.8652025011378914E-2</c:v>
                </c:pt>
                <c:pt idx="41">
                  <c:v>1.4896043804169248E-2</c:v>
                </c:pt>
                <c:pt idx="42">
                  <c:v>1.1725633908167412E-2</c:v>
                </c:pt>
                <c:pt idx="43">
                  <c:v>9.0975019868862507E-3</c:v>
                </c:pt>
                <c:pt idx="44">
                  <c:v>6.9571028834178464E-3</c:v>
                </c:pt>
                <c:pt idx="45">
                  <c:v>5.243908812049853E-3</c:v>
                </c:pt>
                <c:pt idx="46">
                  <c:v>3.8958504254340688E-3</c:v>
                </c:pt>
                <c:pt idx="47">
                  <c:v>2.8527903478287537E-3</c:v>
                </c:pt>
                <c:pt idx="48">
                  <c:v>2.0590072543026248E-3</c:v>
                </c:pt>
                <c:pt idx="49">
                  <c:v>1.4647595405105867E-3</c:v>
                </c:pt>
                <c:pt idx="50">
                  <c:v>1.027058621277257E-3</c:v>
                </c:pt>
                <c:pt idx="51">
                  <c:v>7.0981401147635135E-4</c:v>
                </c:pt>
                <c:pt idx="52">
                  <c:v>4.8351988764890465E-4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B1A-1B41-93EF-3F051306B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8106240"/>
        <c:axId val="2065586208"/>
      </c:scatterChart>
      <c:valAx>
        <c:axId val="206810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Puncture</a:t>
                </a:r>
                <a:r>
                  <a:rPr lang="en-US" baseline="0"/>
                  <a:t> Resistance Force (N)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5586208"/>
        <c:crosses val="autoZero"/>
        <c:crossBetween val="midCat"/>
      </c:valAx>
      <c:valAx>
        <c:axId val="206558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8106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058245844269471"/>
          <c:y val="0.28571704578594342"/>
          <c:w val="0.22783535161553081"/>
          <c:h val="0.2206746526291655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Normal Distribution Comparison of Puncture Resistance Force 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097561039015615E-2"/>
          <c:y val="0.2618702199434918"/>
          <c:w val="0.86829506698731795"/>
          <c:h val="0.58151366426344508"/>
        </c:manualLayout>
      </c:layout>
      <c:scatterChart>
        <c:scatterStyle val="smoothMarker"/>
        <c:varyColors val="0"/>
        <c:ser>
          <c:idx val="0"/>
          <c:order val="0"/>
          <c:tx>
            <c:v>Small Intestine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'Graph Data'!$Q$2:$Q$76</c:f>
              <c:numCache>
                <c:formatCode>General</c:formatCode>
                <c:ptCount val="75"/>
                <c:pt idx="0">
                  <c:v>-14.852917899999998</c:v>
                </c:pt>
                <c:pt idx="1">
                  <c:v>-13.852917899999998</c:v>
                </c:pt>
                <c:pt idx="2">
                  <c:v>-12.852917899999998</c:v>
                </c:pt>
                <c:pt idx="3">
                  <c:v>-11.852917899999998</c:v>
                </c:pt>
                <c:pt idx="4">
                  <c:v>-10.852917899999998</c:v>
                </c:pt>
                <c:pt idx="5">
                  <c:v>-9.8529178999999978</c:v>
                </c:pt>
                <c:pt idx="6">
                  <c:v>-8.8529178999999978</c:v>
                </c:pt>
                <c:pt idx="7">
                  <c:v>-7.8529178999999978</c:v>
                </c:pt>
                <c:pt idx="8">
                  <c:v>-6.8529178999999978</c:v>
                </c:pt>
                <c:pt idx="9">
                  <c:v>-5.8529178999999978</c:v>
                </c:pt>
                <c:pt idx="10">
                  <c:v>-4.8529178999999978</c:v>
                </c:pt>
                <c:pt idx="11">
                  <c:v>-3.8529178999999978</c:v>
                </c:pt>
                <c:pt idx="12">
                  <c:v>-2.8529178999999978</c:v>
                </c:pt>
                <c:pt idx="13">
                  <c:v>-1.8529178999999978</c:v>
                </c:pt>
                <c:pt idx="14">
                  <c:v>-0.85291789999999779</c:v>
                </c:pt>
                <c:pt idx="15">
                  <c:v>0.14708210000000221</c:v>
                </c:pt>
                <c:pt idx="16">
                  <c:v>1.1470821000000022</c:v>
                </c:pt>
                <c:pt idx="17">
                  <c:v>2.1470821000000022</c:v>
                </c:pt>
                <c:pt idx="18">
                  <c:v>3.1470821000000022</c:v>
                </c:pt>
                <c:pt idx="19">
                  <c:v>4.1470821000000022</c:v>
                </c:pt>
                <c:pt idx="20">
                  <c:v>5.1470821000000022</c:v>
                </c:pt>
                <c:pt idx="21">
                  <c:v>6.1470821000000022</c:v>
                </c:pt>
                <c:pt idx="22">
                  <c:v>7.1470821000000022</c:v>
                </c:pt>
                <c:pt idx="23">
                  <c:v>8.1470821000000022</c:v>
                </c:pt>
                <c:pt idx="24">
                  <c:v>9.1470821000000022</c:v>
                </c:pt>
                <c:pt idx="25">
                  <c:v>10.147082100000002</c:v>
                </c:pt>
                <c:pt idx="26">
                  <c:v>11.147082100000002</c:v>
                </c:pt>
                <c:pt idx="27">
                  <c:v>12.147082100000002</c:v>
                </c:pt>
                <c:pt idx="28">
                  <c:v>13.147082100000002</c:v>
                </c:pt>
                <c:pt idx="29">
                  <c:v>14.147082100000002</c:v>
                </c:pt>
                <c:pt idx="30">
                  <c:v>15.147082100000002</c:v>
                </c:pt>
                <c:pt idx="31">
                  <c:v>16.147082100000002</c:v>
                </c:pt>
                <c:pt idx="32">
                  <c:v>17.147082100000002</c:v>
                </c:pt>
                <c:pt idx="33">
                  <c:v>18.147082100000002</c:v>
                </c:pt>
                <c:pt idx="34">
                  <c:v>19.147082100000002</c:v>
                </c:pt>
                <c:pt idx="35">
                  <c:v>20.147082100000002</c:v>
                </c:pt>
                <c:pt idx="36">
                  <c:v>21.147082100000002</c:v>
                </c:pt>
                <c:pt idx="37">
                  <c:v>22.147082100000002</c:v>
                </c:pt>
                <c:pt idx="38">
                  <c:v>23.147082100000002</c:v>
                </c:pt>
                <c:pt idx="39">
                  <c:v>24.147082100000002</c:v>
                </c:pt>
                <c:pt idx="40">
                  <c:v>25.147082100000002</c:v>
                </c:pt>
                <c:pt idx="41">
                  <c:v>26.147082100000002</c:v>
                </c:pt>
                <c:pt idx="42">
                  <c:v>27.147082100000002</c:v>
                </c:pt>
                <c:pt idx="43">
                  <c:v>28.147082100000002</c:v>
                </c:pt>
                <c:pt idx="44">
                  <c:v>29.147082100000002</c:v>
                </c:pt>
                <c:pt idx="45">
                  <c:v>30.147082100000002</c:v>
                </c:pt>
                <c:pt idx="46">
                  <c:v>31.147082100000002</c:v>
                </c:pt>
                <c:pt idx="47">
                  <c:v>32.147082100000006</c:v>
                </c:pt>
                <c:pt idx="48">
                  <c:v>33.147082100000006</c:v>
                </c:pt>
                <c:pt idx="49">
                  <c:v>34.147082100000006</c:v>
                </c:pt>
                <c:pt idx="50">
                  <c:v>35.147082100000006</c:v>
                </c:pt>
                <c:pt idx="51">
                  <c:v>36.147082100000006</c:v>
                </c:pt>
                <c:pt idx="52">
                  <c:v>37.147082100000006</c:v>
                </c:pt>
                <c:pt idx="53">
                  <c:v>38.147082100000006</c:v>
                </c:pt>
                <c:pt idx="54">
                  <c:v>39.147082100000006</c:v>
                </c:pt>
                <c:pt idx="55">
                  <c:v>40.147082100000006</c:v>
                </c:pt>
                <c:pt idx="56">
                  <c:v>41.147082100000006</c:v>
                </c:pt>
                <c:pt idx="57">
                  <c:v>42.147082100000006</c:v>
                </c:pt>
                <c:pt idx="58">
                  <c:v>43.147082100000006</c:v>
                </c:pt>
                <c:pt idx="59">
                  <c:v>44.147082100000006</c:v>
                </c:pt>
                <c:pt idx="60">
                  <c:v>45.147082100000006</c:v>
                </c:pt>
                <c:pt idx="61">
                  <c:v>46.147082100000006</c:v>
                </c:pt>
                <c:pt idx="62">
                  <c:v>47.147082100000006</c:v>
                </c:pt>
                <c:pt idx="63">
                  <c:v>48.147082100000006</c:v>
                </c:pt>
                <c:pt idx="64">
                  <c:v>49.147082100000006</c:v>
                </c:pt>
                <c:pt idx="65">
                  <c:v>50.147082100000006</c:v>
                </c:pt>
                <c:pt idx="66">
                  <c:v>51.147082100000006</c:v>
                </c:pt>
                <c:pt idx="67">
                  <c:v>52.147082100000006</c:v>
                </c:pt>
                <c:pt idx="68">
                  <c:v>53.147082100000006</c:v>
                </c:pt>
                <c:pt idx="69">
                  <c:v>54.147082100000006</c:v>
                </c:pt>
                <c:pt idx="70">
                  <c:v>55.147082100000006</c:v>
                </c:pt>
                <c:pt idx="71">
                  <c:v>56.147082100000006</c:v>
                </c:pt>
                <c:pt idx="72">
                  <c:v>57.147082100000006</c:v>
                </c:pt>
                <c:pt idx="73">
                  <c:v>58.147082100000006</c:v>
                </c:pt>
                <c:pt idx="74">
                  <c:v>59.147082100000006</c:v>
                </c:pt>
              </c:numCache>
            </c:numRef>
          </c:xVal>
          <c:yVal>
            <c:numRef>
              <c:f>'Graph Data'!$R$2:$R$76</c:f>
              <c:numCache>
                <c:formatCode>General</c:formatCode>
                <c:ptCount val="75"/>
                <c:pt idx="0">
                  <c:v>3.6529029487897377E-4</c:v>
                </c:pt>
                <c:pt idx="1">
                  <c:v>4.6617787102039895E-4</c:v>
                </c:pt>
                <c:pt idx="2">
                  <c:v>5.9090097591742207E-4</c:v>
                </c:pt>
                <c:pt idx="3">
                  <c:v>7.4392181310458782E-4</c:v>
                </c:pt>
                <c:pt idx="4">
                  <c:v>9.3022800910123307E-4</c:v>
                </c:pt>
                <c:pt idx="5">
                  <c:v>1.1553167332202974E-3</c:v>
                </c:pt>
                <c:pt idx="6">
                  <c:v>1.4251554830322401E-3</c:v>
                </c:pt>
                <c:pt idx="7">
                  <c:v>1.7461154911563186E-3</c:v>
                </c:pt>
                <c:pt idx="8">
                  <c:v>2.1248741612214486E-3</c:v>
                </c:pt>
                <c:pt idx="9">
                  <c:v>2.5682837176817784E-3</c:v>
                </c:pt>
                <c:pt idx="10">
                  <c:v>3.083204380095717E-3</c:v>
                </c:pt>
                <c:pt idx="11">
                  <c:v>3.6763018514934021E-3</c:v>
                </c:pt>
                <c:pt idx="12">
                  <c:v>4.3538107212062888E-3</c:v>
                </c:pt>
                <c:pt idx="13">
                  <c:v>5.1212674744556038E-3</c:v>
                </c:pt>
                <c:pt idx="14">
                  <c:v>5.9832190922773547E-3</c:v>
                </c:pt>
                <c:pt idx="15">
                  <c:v>6.9429156032035297E-3</c:v>
                </c:pt>
                <c:pt idx="16">
                  <c:v>8.0019972718113567E-3</c:v>
                </c:pt>
                <c:pt idx="17">
                  <c:v>9.1601892162685231E-3</c:v>
                </c:pt>
                <c:pt idx="18">
                  <c:v>1.041501796213092E-2</c:v>
                </c:pt>
                <c:pt idx="19">
                  <c:v>1.1761565586821813E-2</c:v>
                </c:pt>
                <c:pt idx="20">
                  <c:v>1.3192277525395911E-2</c:v>
                </c:pt>
                <c:pt idx="21">
                  <c:v>1.4696839658315673E-2</c:v>
                </c:pt>
                <c:pt idx="22">
                  <c:v>1.6262138893791956E-2</c:v>
                </c:pt>
                <c:pt idx="23">
                  <c:v>1.7872319054580855E-2</c:v>
                </c:pt>
                <c:pt idx="24">
                  <c:v>1.9508940512118021E-2</c:v>
                </c:pt>
                <c:pt idx="25">
                  <c:v>2.115124778187271E-2</c:v>
                </c:pt>
                <c:pt idx="26">
                  <c:v>2.2776544377875362E-2</c:v>
                </c:pt>
                <c:pt idx="27">
                  <c:v>2.4360668863626648E-2</c:v>
                </c:pt>
                <c:pt idx="28">
                  <c:v>2.587856052828684E-2</c:v>
                </c:pt>
                <c:pt idx="29">
                  <c:v>2.730489779583526E-2</c:v>
                </c:pt>
                <c:pt idx="30">
                  <c:v>2.861478769037382E-2</c:v>
                </c:pt>
                <c:pt idx="31">
                  <c:v>2.9784480771831986E-2</c:v>
                </c:pt>
                <c:pt idx="32">
                  <c:v>3.079208322455898E-2</c:v>
                </c:pt>
                <c:pt idx="33">
                  <c:v>3.1618236465435448E-2</c:v>
                </c:pt>
                <c:pt idx="34">
                  <c:v>3.2246734892415398E-2</c:v>
                </c:pt>
                <c:pt idx="35">
                  <c:v>3.266505427248341E-2</c:v>
                </c:pt>
                <c:pt idx="36">
                  <c:v>3.2864766714507665E-2</c:v>
                </c:pt>
                <c:pt idx="37">
                  <c:v>3.2841823023090508E-2</c:v>
                </c:pt>
                <c:pt idx="38">
                  <c:v>3.2596689220066422E-2</c:v>
                </c:pt>
                <c:pt idx="39">
                  <c:v>3.2134330804066427E-2</c:v>
                </c:pt>
                <c:pt idx="40">
                  <c:v>3.1464045490783847E-2</c:v>
                </c:pt>
                <c:pt idx="41">
                  <c:v>3.0599152303845197E-2</c:v>
                </c:pt>
                <c:pt idx="42">
                  <c:v>2.9556551538436057E-2</c:v>
                </c:pt>
                <c:pt idx="43">
                  <c:v>2.8356175901943288E-2</c:v>
                </c:pt>
                <c:pt idx="44">
                  <c:v>2.7020357716319488E-2</c:v>
                </c:pt>
                <c:pt idx="45">
                  <c:v>2.5573140200832442E-2</c:v>
                </c:pt>
                <c:pt idx="46">
                  <c:v>2.4039562398983368E-2</c:v>
                </c:pt>
                <c:pt idx="47">
                  <c:v>2.2444947236988404E-2</c:v>
                </c:pt>
                <c:pt idx="48">
                  <c:v>2.0814220578614293E-2</c:v>
                </c:pt>
                <c:pt idx="49">
                  <c:v>1.9171286145464858E-2</c:v>
                </c:pt>
                <c:pt idx="50">
                  <c:v>1.7538477056641334E-2</c:v>
                </c:pt>
                <c:pt idx="51">
                  <c:v>1.5936099818423678E-2</c:v>
                </c:pt>
                <c:pt idx="52">
                  <c:v>1.4382081206524226E-2</c:v>
                </c:pt>
                <c:pt idx="53">
                  <c:v>1.2891722979087191E-2</c:v>
                </c:pt>
                <c:pt idx="54">
                  <c:v>1.1477564066622856E-2</c:v>
                </c:pt>
                <c:pt idx="55">
                  <c:v>1.014934509265851E-2</c:v>
                </c:pt>
                <c:pt idx="56">
                  <c:v>8.9140660151554516E-3</c:v>
                </c:pt>
                <c:pt idx="57">
                  <c:v>7.7761245040505744E-3</c:v>
                </c:pt>
                <c:pt idx="58">
                  <c:v>6.737520471914297E-3</c:v>
                </c:pt>
                <c:pt idx="59">
                  <c:v>5.7981109685303241E-3</c:v>
                </c:pt>
                <c:pt idx="60">
                  <c:v>4.9558993875281707E-3</c:v>
                </c:pt>
                <c:pt idx="61">
                  <c:v>4.2073435118319472E-3</c:v>
                </c:pt>
                <c:pt idx="62">
                  <c:v>3.5476682025878188E-3</c:v>
                </c:pt>
                <c:pt idx="63">
                  <c:v>2.9711703464737364E-3</c:v>
                </c:pt>
                <c:pt idx="64">
                  <c:v>2.4715058419083492E-3</c:v>
                </c:pt>
                <c:pt idx="65">
                  <c:v>2.0419507521723611E-3</c:v>
                </c:pt>
                <c:pt idx="66">
                  <c:v>1.6756311241459506E-3</c:v>
                </c:pt>
                <c:pt idx="67">
                  <c:v>1.3657182298805082E-3</c:v>
                </c:pt>
                <c:pt idx="68">
                  <c:v>1.1055880279815722E-3</c:v>
                </c:pt>
                <c:pt idx="69">
                  <c:v>8.8894538745355192E-4</c:v>
                </c:pt>
                <c:pt idx="70">
                  <c:v>7.0991502392573995E-4</c:v>
                </c:pt>
                <c:pt idx="71">
                  <c:v>5.6310215125879737E-4</c:v>
                </c:pt>
                <c:pt idx="72">
                  <c:v>4.4362655905910763E-4</c:v>
                </c:pt>
                <c:pt idx="73">
                  <c:v>3.4713421653005964E-4</c:v>
                </c:pt>
                <c:pt idx="74">
                  <c:v>2.6979061701598302E-4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8E-0E44-AC8C-8DE420F5D958}"/>
            </c:ext>
          </c:extLst>
        </c:ser>
        <c:ser>
          <c:idx val="1"/>
          <c:order val="1"/>
          <c:tx>
            <c:v>Eco Flex 00-10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'Graph Data'!$AA$2:$AA$76</c:f>
              <c:numCache>
                <c:formatCode>General</c:formatCode>
                <c:ptCount val="75"/>
                <c:pt idx="0">
                  <c:v>13.5650005</c:v>
                </c:pt>
                <c:pt idx="1">
                  <c:v>13.8150005</c:v>
                </c:pt>
                <c:pt idx="2">
                  <c:v>14.0650005</c:v>
                </c:pt>
                <c:pt idx="3">
                  <c:v>14.3150005</c:v>
                </c:pt>
                <c:pt idx="4">
                  <c:v>14.5650005</c:v>
                </c:pt>
                <c:pt idx="5">
                  <c:v>14.8150005</c:v>
                </c:pt>
                <c:pt idx="6">
                  <c:v>15.0650005</c:v>
                </c:pt>
                <c:pt idx="7">
                  <c:v>15.3150005</c:v>
                </c:pt>
                <c:pt idx="8">
                  <c:v>15.5650005</c:v>
                </c:pt>
                <c:pt idx="9">
                  <c:v>15.8150005</c:v>
                </c:pt>
                <c:pt idx="10">
                  <c:v>16.0650005</c:v>
                </c:pt>
                <c:pt idx="11">
                  <c:v>16.3150005</c:v>
                </c:pt>
                <c:pt idx="12">
                  <c:v>16.5650005</c:v>
                </c:pt>
                <c:pt idx="13">
                  <c:v>16.8150005</c:v>
                </c:pt>
                <c:pt idx="14">
                  <c:v>17.0650005</c:v>
                </c:pt>
                <c:pt idx="15">
                  <c:v>17.3150005</c:v>
                </c:pt>
                <c:pt idx="16">
                  <c:v>17.5650005</c:v>
                </c:pt>
                <c:pt idx="17">
                  <c:v>17.8150005</c:v>
                </c:pt>
                <c:pt idx="18">
                  <c:v>18.0650005</c:v>
                </c:pt>
                <c:pt idx="19">
                  <c:v>18.3150005</c:v>
                </c:pt>
                <c:pt idx="20">
                  <c:v>18.5650005</c:v>
                </c:pt>
                <c:pt idx="21">
                  <c:v>18.8150005</c:v>
                </c:pt>
                <c:pt idx="22">
                  <c:v>19.0650005</c:v>
                </c:pt>
                <c:pt idx="23">
                  <c:v>19.3150005</c:v>
                </c:pt>
                <c:pt idx="24">
                  <c:v>19.5650005</c:v>
                </c:pt>
                <c:pt idx="25">
                  <c:v>19.8150005</c:v>
                </c:pt>
                <c:pt idx="26">
                  <c:v>20.0650005</c:v>
                </c:pt>
                <c:pt idx="27">
                  <c:v>20.3150005</c:v>
                </c:pt>
                <c:pt idx="28">
                  <c:v>20.5650005</c:v>
                </c:pt>
                <c:pt idx="29">
                  <c:v>20.8150005</c:v>
                </c:pt>
                <c:pt idx="30">
                  <c:v>21.0650005</c:v>
                </c:pt>
                <c:pt idx="31">
                  <c:v>21.3150005</c:v>
                </c:pt>
                <c:pt idx="32">
                  <c:v>21.5650005</c:v>
                </c:pt>
                <c:pt idx="33">
                  <c:v>21.8150005</c:v>
                </c:pt>
                <c:pt idx="34">
                  <c:v>22.0650005</c:v>
                </c:pt>
                <c:pt idx="35">
                  <c:v>22.3150005</c:v>
                </c:pt>
                <c:pt idx="36">
                  <c:v>22.5650005</c:v>
                </c:pt>
                <c:pt idx="37">
                  <c:v>22.8150005</c:v>
                </c:pt>
                <c:pt idx="38">
                  <c:v>23.0650005</c:v>
                </c:pt>
                <c:pt idx="39">
                  <c:v>23.3150005</c:v>
                </c:pt>
                <c:pt idx="40">
                  <c:v>23.5650005</c:v>
                </c:pt>
                <c:pt idx="41">
                  <c:v>23.8150005</c:v>
                </c:pt>
                <c:pt idx="42">
                  <c:v>24.0650005</c:v>
                </c:pt>
                <c:pt idx="43">
                  <c:v>24.3150005</c:v>
                </c:pt>
                <c:pt idx="44">
                  <c:v>24.5650005</c:v>
                </c:pt>
                <c:pt idx="45">
                  <c:v>24.8150005</c:v>
                </c:pt>
                <c:pt idx="46">
                  <c:v>25.0650005</c:v>
                </c:pt>
                <c:pt idx="47">
                  <c:v>25.3150005</c:v>
                </c:pt>
                <c:pt idx="48">
                  <c:v>25.5650005</c:v>
                </c:pt>
                <c:pt idx="49">
                  <c:v>25.8150005</c:v>
                </c:pt>
                <c:pt idx="50">
                  <c:v>26.0650005</c:v>
                </c:pt>
                <c:pt idx="51">
                  <c:v>26.3150005</c:v>
                </c:pt>
                <c:pt idx="52">
                  <c:v>26.5650005</c:v>
                </c:pt>
                <c:pt idx="53">
                  <c:v>26.8150005</c:v>
                </c:pt>
                <c:pt idx="54">
                  <c:v>27.0650005</c:v>
                </c:pt>
                <c:pt idx="55">
                  <c:v>27.3150005</c:v>
                </c:pt>
                <c:pt idx="56">
                  <c:v>27.5650005</c:v>
                </c:pt>
                <c:pt idx="57">
                  <c:v>27.8150005</c:v>
                </c:pt>
                <c:pt idx="58">
                  <c:v>28.0650005</c:v>
                </c:pt>
                <c:pt idx="59">
                  <c:v>28.3150005</c:v>
                </c:pt>
                <c:pt idx="60">
                  <c:v>28.5650005</c:v>
                </c:pt>
                <c:pt idx="61">
                  <c:v>28.8150005</c:v>
                </c:pt>
                <c:pt idx="62">
                  <c:v>29.0650005</c:v>
                </c:pt>
                <c:pt idx="63">
                  <c:v>29.3150005</c:v>
                </c:pt>
                <c:pt idx="64">
                  <c:v>29.5650005</c:v>
                </c:pt>
                <c:pt idx="65">
                  <c:v>29.8150005</c:v>
                </c:pt>
                <c:pt idx="66">
                  <c:v>30.0650005</c:v>
                </c:pt>
                <c:pt idx="67">
                  <c:v>30.3150005</c:v>
                </c:pt>
                <c:pt idx="68">
                  <c:v>30.5650005</c:v>
                </c:pt>
                <c:pt idx="69">
                  <c:v>30.8150005</c:v>
                </c:pt>
                <c:pt idx="70">
                  <c:v>31.0650005</c:v>
                </c:pt>
                <c:pt idx="71">
                  <c:v>31.3150005</c:v>
                </c:pt>
                <c:pt idx="72">
                  <c:v>31.5650005</c:v>
                </c:pt>
                <c:pt idx="73">
                  <c:v>31.8150005</c:v>
                </c:pt>
                <c:pt idx="74">
                  <c:v>32.065000499999996</c:v>
                </c:pt>
              </c:numCache>
            </c:numRef>
          </c:xVal>
          <c:yVal>
            <c:numRef>
              <c:f>'Graph Data'!$AB$2:$AB$76</c:f>
              <c:numCache>
                <c:formatCode>General</c:formatCode>
                <c:ptCount val="75"/>
                <c:pt idx="0">
                  <c:v>1.4770093110885686E-3</c:v>
                </c:pt>
                <c:pt idx="1">
                  <c:v>1.8898587442523721E-3</c:v>
                </c:pt>
                <c:pt idx="2">
                  <c:v>2.4013786131731633E-3</c:v>
                </c:pt>
                <c:pt idx="3">
                  <c:v>3.0302406172356311E-3</c:v>
                </c:pt>
                <c:pt idx="4">
                  <c:v>3.7973337966139883E-3</c:v>
                </c:pt>
                <c:pt idx="5">
                  <c:v>4.7256942180556307E-3</c:v>
                </c:pt>
                <c:pt idx="6">
                  <c:v>5.8403334208211189E-3</c:v>
                </c:pt>
                <c:pt idx="7">
                  <c:v>7.167948046180316E-3</c:v>
                </c:pt>
                <c:pt idx="8">
                  <c:v>8.7364951270983062E-3</c:v>
                </c:pt>
                <c:pt idx="9">
                  <c:v>1.0574621021105259E-2</c:v>
                </c:pt>
                <c:pt idx="10">
                  <c:v>1.2710937034181633E-2</c:v>
                </c:pt>
                <c:pt idx="11">
                  <c:v>1.517314141787255E-2</c:v>
                </c:pt>
                <c:pt idx="12">
                  <c:v>1.7986995519950526E-2</c:v>
                </c:pt>
                <c:pt idx="13">
                  <c:v>2.1175171190998966E-2</c:v>
                </c:pt>
                <c:pt idx="14">
                  <c:v>2.475599671294347E-2</c:v>
                </c:pt>
                <c:pt idx="15">
                  <c:v>2.8742138998379151E-2</c:v>
                </c:pt>
                <c:pt idx="16">
                  <c:v>3.3139269964591739E-2</c:v>
                </c:pt>
                <c:pt idx="17">
                  <c:v>3.7944774071785231E-2</c:v>
                </c:pt>
                <c:pt idx="18">
                  <c:v>4.3146561238535823E-2</c:v>
                </c:pt>
                <c:pt idx="19">
                  <c:v>4.8722053921171321E-2</c:v>
                </c:pt>
                <c:pt idx="20">
                  <c:v>5.4637418349774813E-2</c:v>
                </c:pt>
                <c:pt idx="21">
                  <c:v>6.0847107172947106E-2</c:v>
                </c:pt>
                <c:pt idx="22">
                  <c:v>6.7293773703759205E-2</c:v>
                </c:pt>
                <c:pt idx="23">
                  <c:v>7.3908606473122487E-2</c:v>
                </c:pt>
                <c:pt idx="24">
                  <c:v>8.0612117085632248E-2</c:v>
                </c:pt>
                <c:pt idx="25">
                  <c:v>8.7315394969568749E-2</c:v>
                </c:pt>
                <c:pt idx="26">
                  <c:v>9.3921820377390039E-2</c:v>
                </c:pt>
                <c:pt idx="27">
                  <c:v>0.10032920308081314</c:v>
                </c:pt>
                <c:pt idx="28">
                  <c:v>0.1064322900039391</c:v>
                </c:pt>
                <c:pt idx="29">
                  <c:v>0.11212556208315712</c:v>
                </c:pt>
                <c:pt idx="30">
                  <c:v>0.11730622050596838</c:v>
                </c:pt>
                <c:pt idx="31">
                  <c:v>0.12187724665240005</c:v>
                </c:pt>
                <c:pt idx="32">
                  <c:v>0.12575040982799465</c:v>
                </c:pt>
                <c:pt idx="33">
                  <c:v>0.12884909320474397</c:v>
                </c:pt>
                <c:pt idx="34">
                  <c:v>0.13111081183364282</c:v>
                </c:pt>
                <c:pt idx="35">
                  <c:v>0.13248930724381583</c:v>
                </c:pt>
                <c:pt idx="36">
                  <c:v>0.13295612058212952</c:v>
                </c:pt>
                <c:pt idx="37">
                  <c:v>0.13250156957157716</c:v>
                </c:pt>
                <c:pt idx="38">
                  <c:v>0.13113508244357058</c:v>
                </c:pt>
                <c:pt idx="39">
                  <c:v>0.12888487275744923</c:v>
                </c:pt>
                <c:pt idx="40">
                  <c:v>0.12579697077277097</c:v>
                </c:pt>
                <c:pt idx="41">
                  <c:v>0.12193365782412022</c:v>
                </c:pt>
                <c:pt idx="42">
                  <c:v>0.11737137807504555</c:v>
                </c:pt>
                <c:pt idx="43">
                  <c:v>0.112198225422443</c:v>
                </c:pt>
                <c:pt idx="44">
                  <c:v>0.10651112084709666</c:v>
                </c:pt>
                <c:pt idx="45">
                  <c:v>0.10041280625170841</c:v>
                </c:pt>
                <c:pt idx="46">
                  <c:v>9.4008784371647877E-2</c:v>
                </c:pt>
                <c:pt idx="47">
                  <c:v>8.7404330763287352E-2</c:v>
                </c:pt>
                <c:pt idx="48">
                  <c:v>8.070169372203978E-2</c:v>
                </c:pt>
                <c:pt idx="49">
                  <c:v>7.3997582220453897E-2</c:v>
                </c:pt>
                <c:pt idx="50">
                  <c:v>6.7381021868083799E-2</c:v>
                </c:pt>
                <c:pt idx="51">
                  <c:v>6.0931635967406361E-2</c:v>
                </c:pt>
                <c:pt idx="52">
                  <c:v>5.4718384545728548E-2</c:v>
                </c:pt>
                <c:pt idx="53">
                  <c:v>4.8798770317379211E-2</c:v>
                </c:pt>
                <c:pt idx="54">
                  <c:v>4.3218498264579026E-2</c:v>
                </c:pt>
                <c:pt idx="55">
                  <c:v>3.8011556077891917E-2</c:v>
                </c:pt>
                <c:pt idx="56">
                  <c:v>3.3200666932517386E-2</c:v>
                </c:pt>
                <c:pt idx="57">
                  <c:v>2.8798054532104416E-2</c:v>
                </c:pt>
                <c:pt idx="58">
                  <c:v>2.4806453233110461E-2</c:v>
                </c:pt>
                <c:pt idx="59">
                  <c:v>2.1220293266502783E-2</c:v>
                </c:pt>
                <c:pt idx="60">
                  <c:v>1.8026992230404507E-2</c:v>
                </c:pt>
                <c:pt idx="61">
                  <c:v>1.5208288560559065E-2</c:v>
                </c:pt>
                <c:pt idx="62">
                  <c:v>1.2741559878766292E-2</c:v>
                </c:pt>
                <c:pt idx="63">
                  <c:v>1.0601078185502181E-2</c:v>
                </c:pt>
                <c:pt idx="64">
                  <c:v>8.759164008771584E-3</c:v>
                </c:pt>
                <c:pt idx="65">
                  <c:v>7.1872121041989491E-3</c:v>
                </c:pt>
                <c:pt idx="66">
                  <c:v>5.8565714730084879E-3</c:v>
                </c:pt>
                <c:pt idx="67">
                  <c:v>4.7392718006522404E-3</c:v>
                </c:pt>
                <c:pt idx="68">
                  <c:v>3.8085965351567046E-3</c:v>
                </c:pt>
                <c:pt idx="69">
                  <c:v>3.039509479132885E-3</c:v>
                </c:pt>
                <c:pt idx="70">
                  <c:v>2.4089468553212126E-3</c:v>
                </c:pt>
                <c:pt idx="71">
                  <c:v>1.8959903321697992E-3</c:v>
                </c:pt>
                <c:pt idx="72">
                  <c:v>1.4819385675297816E-3</c:v>
                </c:pt>
                <c:pt idx="73">
                  <c:v>1.150295618675444E-3</c:v>
                </c:pt>
                <c:pt idx="74">
                  <c:v>8.8669429295886598E-4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8E-0E44-AC8C-8DE420F5D958}"/>
            </c:ext>
          </c:extLst>
        </c:ser>
        <c:ser>
          <c:idx val="2"/>
          <c:order val="2"/>
          <c:tx>
            <c:v>Eco Flex 00-30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'Graph Data'!$AC$2:$AC$54</c:f>
              <c:numCache>
                <c:formatCode>General</c:formatCode>
                <c:ptCount val="53"/>
                <c:pt idx="0">
                  <c:v>21.325626259999996</c:v>
                </c:pt>
                <c:pt idx="1">
                  <c:v>21.825626259999996</c:v>
                </c:pt>
                <c:pt idx="2">
                  <c:v>22.325626259999996</c:v>
                </c:pt>
                <c:pt idx="3">
                  <c:v>22.825626259999996</c:v>
                </c:pt>
                <c:pt idx="4">
                  <c:v>23.325626259999996</c:v>
                </c:pt>
                <c:pt idx="5">
                  <c:v>23.825626259999996</c:v>
                </c:pt>
                <c:pt idx="6">
                  <c:v>24.325626259999996</c:v>
                </c:pt>
                <c:pt idx="7">
                  <c:v>24.825626259999996</c:v>
                </c:pt>
                <c:pt idx="8">
                  <c:v>25.325626259999996</c:v>
                </c:pt>
                <c:pt idx="9">
                  <c:v>25.825626259999996</c:v>
                </c:pt>
                <c:pt idx="10">
                  <c:v>26.325626259999996</c:v>
                </c:pt>
                <c:pt idx="11">
                  <c:v>26.825626259999996</c:v>
                </c:pt>
                <c:pt idx="12">
                  <c:v>27.325626259999996</c:v>
                </c:pt>
                <c:pt idx="13">
                  <c:v>27.825626259999996</c:v>
                </c:pt>
                <c:pt idx="14">
                  <c:v>28.325626259999996</c:v>
                </c:pt>
                <c:pt idx="15">
                  <c:v>28.825626259999996</c:v>
                </c:pt>
                <c:pt idx="16">
                  <c:v>29.325626259999996</c:v>
                </c:pt>
                <c:pt idx="17">
                  <c:v>29.825626259999996</c:v>
                </c:pt>
                <c:pt idx="18">
                  <c:v>30.325626259999996</c:v>
                </c:pt>
                <c:pt idx="19">
                  <c:v>30.825626259999996</c:v>
                </c:pt>
                <c:pt idx="20">
                  <c:v>31.325626259999996</c:v>
                </c:pt>
                <c:pt idx="21">
                  <c:v>31.825626259999996</c:v>
                </c:pt>
                <c:pt idx="22">
                  <c:v>32.325626259999993</c:v>
                </c:pt>
                <c:pt idx="23">
                  <c:v>32.825626259999993</c:v>
                </c:pt>
                <c:pt idx="24">
                  <c:v>33.325626259999993</c:v>
                </c:pt>
                <c:pt idx="25">
                  <c:v>33.825626259999993</c:v>
                </c:pt>
                <c:pt idx="26">
                  <c:v>34.325626259999993</c:v>
                </c:pt>
                <c:pt idx="27">
                  <c:v>34.825626259999993</c:v>
                </c:pt>
                <c:pt idx="28">
                  <c:v>35.325626259999993</c:v>
                </c:pt>
                <c:pt idx="29">
                  <c:v>35.825626259999993</c:v>
                </c:pt>
                <c:pt idx="30">
                  <c:v>36.325626259999993</c:v>
                </c:pt>
                <c:pt idx="31">
                  <c:v>36.825626259999993</c:v>
                </c:pt>
                <c:pt idx="32">
                  <c:v>37.325626259999993</c:v>
                </c:pt>
                <c:pt idx="33">
                  <c:v>37.825626259999993</c:v>
                </c:pt>
                <c:pt idx="34">
                  <c:v>38.325626259999993</c:v>
                </c:pt>
                <c:pt idx="35">
                  <c:v>38.825626259999993</c:v>
                </c:pt>
                <c:pt idx="36">
                  <c:v>39.325626259999993</c:v>
                </c:pt>
                <c:pt idx="37">
                  <c:v>39.825626259999993</c:v>
                </c:pt>
                <c:pt idx="38">
                  <c:v>40.325626259999993</c:v>
                </c:pt>
                <c:pt idx="39">
                  <c:v>40.825626259999993</c:v>
                </c:pt>
                <c:pt idx="40">
                  <c:v>41.325626259999993</c:v>
                </c:pt>
                <c:pt idx="41">
                  <c:v>41.825626259999993</c:v>
                </c:pt>
                <c:pt idx="42">
                  <c:v>42.325626259999993</c:v>
                </c:pt>
                <c:pt idx="43">
                  <c:v>42.825626259999993</c:v>
                </c:pt>
                <c:pt idx="44">
                  <c:v>43.325626259999993</c:v>
                </c:pt>
                <c:pt idx="45">
                  <c:v>43.825626259999993</c:v>
                </c:pt>
                <c:pt idx="46">
                  <c:v>44.325626259999993</c:v>
                </c:pt>
                <c:pt idx="47">
                  <c:v>44.825626259999993</c:v>
                </c:pt>
                <c:pt idx="48">
                  <c:v>45.325626259999993</c:v>
                </c:pt>
                <c:pt idx="49">
                  <c:v>45.825626259999993</c:v>
                </c:pt>
                <c:pt idx="50">
                  <c:v>46.325626259999993</c:v>
                </c:pt>
                <c:pt idx="51">
                  <c:v>46.825626259999993</c:v>
                </c:pt>
                <c:pt idx="52">
                  <c:v>47.325626259999993</c:v>
                </c:pt>
              </c:numCache>
            </c:numRef>
          </c:xVal>
          <c:yVal>
            <c:numRef>
              <c:f>'Graph Data'!$AD$2:$AD$54</c:f>
              <c:numCache>
                <c:formatCode>General</c:formatCode>
                <c:ptCount val="53"/>
                <c:pt idx="0">
                  <c:v>1.0658286750845755E-3</c:v>
                </c:pt>
                <c:pt idx="1">
                  <c:v>1.5178009368542425E-3</c:v>
                </c:pt>
                <c:pt idx="2">
                  <c:v>2.1304074451434151E-3</c:v>
                </c:pt>
                <c:pt idx="3">
                  <c:v>2.9473449267525867E-3</c:v>
                </c:pt>
                <c:pt idx="4">
                  <c:v>4.0190156333452043E-3</c:v>
                </c:pt>
                <c:pt idx="5">
                  <c:v>5.4016801572892709E-3</c:v>
                </c:pt>
                <c:pt idx="6">
                  <c:v>7.1558046073568367E-3</c:v>
                </c:pt>
                <c:pt idx="7">
                  <c:v>9.3434769807011677E-3</c:v>
                </c:pt>
                <c:pt idx="8">
                  <c:v>1.2024831650120445E-2</c:v>
                </c:pt>
                <c:pt idx="9">
                  <c:v>1.5253514814461277E-2</c:v>
                </c:pt>
                <c:pt idx="10">
                  <c:v>1.9071343562869651E-2</c:v>
                </c:pt>
                <c:pt idx="11">
                  <c:v>2.3502447430229768E-2</c:v>
                </c:pt>
                <c:pt idx="12">
                  <c:v>2.8547319021741072E-2</c:v>
                </c:pt>
                <c:pt idx="13">
                  <c:v>3.4177320041078173E-2</c:v>
                </c:pt>
                <c:pt idx="14">
                  <c:v>4.0330269159352394E-2</c:v>
                </c:pt>
                <c:pt idx="15">
                  <c:v>4.6907757796764302E-2</c:v>
                </c:pt>
                <c:pt idx="16">
                  <c:v>5.3774782939213443E-2</c:v>
                </c:pt>
                <c:pt idx="17">
                  <c:v>6.0762144954176311E-2</c:v>
                </c:pt>
                <c:pt idx="18">
                  <c:v>6.7671836891130335E-2</c:v>
                </c:pt>
                <c:pt idx="19">
                  <c:v>7.4285366834265121E-2</c:v>
                </c:pt>
                <c:pt idx="20">
                  <c:v>8.0374635766982366E-2</c:v>
                </c:pt>
                <c:pt idx="21">
                  <c:v>8.5714678745059919E-2</c:v>
                </c:pt>
                <c:pt idx="22">
                  <c:v>9.0097309884900764E-2</c:v>
                </c:pt>
                <c:pt idx="23">
                  <c:v>9.3344532453367005E-2</c:v>
                </c:pt>
                <c:pt idx="24">
                  <c:v>9.5320515813853812E-2</c:v>
                </c:pt>
                <c:pt idx="25">
                  <c:v>9.5941017765710776E-2</c:v>
                </c:pt>
                <c:pt idx="26">
                  <c:v>9.5179341783181978E-2</c:v>
                </c:pt>
                <c:pt idx="27">
                  <c:v>9.3068242185817801E-2</c:v>
                </c:pt>
                <c:pt idx="28">
                  <c:v>8.9697587802974668E-2</c:v>
                </c:pt>
                <c:pt idx="29">
                  <c:v>8.5208016328773534E-2</c:v>
                </c:pt>
                <c:pt idx="30">
                  <c:v>7.9781203668445266E-2</c:v>
                </c:pt>
                <c:pt idx="31">
                  <c:v>7.3627686088159158E-2</c:v>
                </c:pt>
                <c:pt idx="32">
                  <c:v>6.697337086950228E-2</c:v>
                </c:pt>
                <c:pt idx="33">
                  <c:v>6.0045933743037024E-2</c:v>
                </c:pt>
                <c:pt idx="34">
                  <c:v>5.3062228517517941E-2</c:v>
                </c:pt>
                <c:pt idx="35">
                  <c:v>4.6217644413187063E-2</c:v>
                </c:pt>
                <c:pt idx="36">
                  <c:v>3.9678072495630275E-2</c:v>
                </c:pt>
                <c:pt idx="37">
                  <c:v>3.357482553727574E-2</c:v>
                </c:pt>
                <c:pt idx="38">
                  <c:v>2.8002538377036302E-2</c:v>
                </c:pt>
                <c:pt idx="39">
                  <c:v>2.3019796281520705E-2</c:v>
                </c:pt>
                <c:pt idx="40">
                  <c:v>1.8652025011378914E-2</c:v>
                </c:pt>
                <c:pt idx="41">
                  <c:v>1.4896043804169248E-2</c:v>
                </c:pt>
                <c:pt idx="42">
                  <c:v>1.1725633908167412E-2</c:v>
                </c:pt>
                <c:pt idx="43">
                  <c:v>9.0975019868862507E-3</c:v>
                </c:pt>
                <c:pt idx="44">
                  <c:v>6.9571028834178464E-3</c:v>
                </c:pt>
                <c:pt idx="45">
                  <c:v>5.243908812049853E-3</c:v>
                </c:pt>
                <c:pt idx="46">
                  <c:v>3.8958504254340688E-3</c:v>
                </c:pt>
                <c:pt idx="47">
                  <c:v>2.8527903478287537E-3</c:v>
                </c:pt>
                <c:pt idx="48">
                  <c:v>2.0590072543026248E-3</c:v>
                </c:pt>
                <c:pt idx="49">
                  <c:v>1.4647595405105867E-3</c:v>
                </c:pt>
                <c:pt idx="50">
                  <c:v>1.027058621277257E-3</c:v>
                </c:pt>
                <c:pt idx="51">
                  <c:v>7.0981401147635135E-4</c:v>
                </c:pt>
                <c:pt idx="52">
                  <c:v>4.8351988764890465E-4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E8E-0E44-AC8C-8DE420F5D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7949824"/>
        <c:axId val="2023941104"/>
      </c:scatterChart>
      <c:valAx>
        <c:axId val="206794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Puncture</a:t>
                </a:r>
                <a:r>
                  <a:rPr lang="en-US" baseline="0"/>
                  <a:t> Resistance Force (N)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3941104"/>
        <c:crosses val="autoZero"/>
        <c:crossBetween val="midCat"/>
      </c:valAx>
      <c:valAx>
        <c:axId val="202394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949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431759763762013"/>
          <c:y val="0.29195218965206515"/>
          <c:w val="0.23139767717795168"/>
          <c:h val="0.22809035321363244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Normal Distribution Comparison of Puncture Resistance Force </a:t>
            </a:r>
            <a:endParaRPr lang="en-US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Colon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'Graph Data'!$S$2:$S$91</c:f>
              <c:numCache>
                <c:formatCode>General</c:formatCode>
                <c:ptCount val="90"/>
                <c:pt idx="0">
                  <c:v>-25.475889999999996</c:v>
                </c:pt>
                <c:pt idx="1">
                  <c:v>-24.475889999999996</c:v>
                </c:pt>
                <c:pt idx="2">
                  <c:v>-23.475889999999996</c:v>
                </c:pt>
                <c:pt idx="3">
                  <c:v>-22.475889999999996</c:v>
                </c:pt>
                <c:pt idx="4">
                  <c:v>-21.475889999999996</c:v>
                </c:pt>
                <c:pt idx="5">
                  <c:v>-20.475889999999996</c:v>
                </c:pt>
                <c:pt idx="6">
                  <c:v>-19.475889999999996</c:v>
                </c:pt>
                <c:pt idx="7">
                  <c:v>-18.475889999999996</c:v>
                </c:pt>
                <c:pt idx="8">
                  <c:v>-17.475889999999996</c:v>
                </c:pt>
                <c:pt idx="9">
                  <c:v>-16.475889999999996</c:v>
                </c:pt>
                <c:pt idx="10">
                  <c:v>-15.475889999999996</c:v>
                </c:pt>
                <c:pt idx="11">
                  <c:v>-14.475889999999996</c:v>
                </c:pt>
                <c:pt idx="12">
                  <c:v>-13.475889999999996</c:v>
                </c:pt>
                <c:pt idx="13">
                  <c:v>-12.475889999999996</c:v>
                </c:pt>
                <c:pt idx="14">
                  <c:v>-11.475889999999996</c:v>
                </c:pt>
                <c:pt idx="15">
                  <c:v>-10.475889999999996</c:v>
                </c:pt>
                <c:pt idx="16">
                  <c:v>-9.4758899999999961</c:v>
                </c:pt>
                <c:pt idx="17">
                  <c:v>-8.4758899999999961</c:v>
                </c:pt>
                <c:pt idx="18">
                  <c:v>-7.4758899999999961</c:v>
                </c:pt>
                <c:pt idx="19">
                  <c:v>-6.4758899999999961</c:v>
                </c:pt>
                <c:pt idx="20">
                  <c:v>-5.4758899999999961</c:v>
                </c:pt>
                <c:pt idx="21">
                  <c:v>-4.4758899999999961</c:v>
                </c:pt>
                <c:pt idx="22">
                  <c:v>-3.4758899999999961</c:v>
                </c:pt>
                <c:pt idx="23">
                  <c:v>-2.4758899999999961</c:v>
                </c:pt>
                <c:pt idx="24">
                  <c:v>-1.4758899999999961</c:v>
                </c:pt>
                <c:pt idx="25">
                  <c:v>-0.47588999999999615</c:v>
                </c:pt>
                <c:pt idx="26">
                  <c:v>0.52411000000000385</c:v>
                </c:pt>
                <c:pt idx="27">
                  <c:v>1.5241100000000039</c:v>
                </c:pt>
                <c:pt idx="28">
                  <c:v>2.5241100000000039</c:v>
                </c:pt>
                <c:pt idx="29">
                  <c:v>3.5241100000000039</c:v>
                </c:pt>
                <c:pt idx="30">
                  <c:v>4.5241100000000039</c:v>
                </c:pt>
                <c:pt idx="31">
                  <c:v>5.5241100000000039</c:v>
                </c:pt>
                <c:pt idx="32">
                  <c:v>6.5241100000000039</c:v>
                </c:pt>
                <c:pt idx="33">
                  <c:v>7.5241100000000039</c:v>
                </c:pt>
                <c:pt idx="34">
                  <c:v>8.5241100000000039</c:v>
                </c:pt>
                <c:pt idx="35">
                  <c:v>9.5241100000000039</c:v>
                </c:pt>
                <c:pt idx="36">
                  <c:v>10.524110000000004</c:v>
                </c:pt>
                <c:pt idx="37">
                  <c:v>11.524110000000004</c:v>
                </c:pt>
                <c:pt idx="38">
                  <c:v>12.524110000000004</c:v>
                </c:pt>
                <c:pt idx="39">
                  <c:v>13.524110000000004</c:v>
                </c:pt>
                <c:pt idx="40">
                  <c:v>14.524110000000004</c:v>
                </c:pt>
                <c:pt idx="41">
                  <c:v>15.524110000000004</c:v>
                </c:pt>
                <c:pt idx="42">
                  <c:v>16.524110000000004</c:v>
                </c:pt>
                <c:pt idx="43">
                  <c:v>17.524110000000004</c:v>
                </c:pt>
                <c:pt idx="44">
                  <c:v>18.524110000000004</c:v>
                </c:pt>
                <c:pt idx="45">
                  <c:v>19.524110000000004</c:v>
                </c:pt>
                <c:pt idx="46">
                  <c:v>20.524110000000004</c:v>
                </c:pt>
                <c:pt idx="47">
                  <c:v>21.524110000000004</c:v>
                </c:pt>
                <c:pt idx="48">
                  <c:v>22.524110000000004</c:v>
                </c:pt>
                <c:pt idx="49">
                  <c:v>23.524110000000004</c:v>
                </c:pt>
                <c:pt idx="50">
                  <c:v>24.524110000000004</c:v>
                </c:pt>
                <c:pt idx="51">
                  <c:v>25.524110000000004</c:v>
                </c:pt>
                <c:pt idx="52">
                  <c:v>26.524110000000004</c:v>
                </c:pt>
                <c:pt idx="53">
                  <c:v>27.524110000000004</c:v>
                </c:pt>
                <c:pt idx="54">
                  <c:v>28.524110000000004</c:v>
                </c:pt>
                <c:pt idx="55">
                  <c:v>29.524110000000004</c:v>
                </c:pt>
                <c:pt idx="56">
                  <c:v>30.524110000000004</c:v>
                </c:pt>
                <c:pt idx="57">
                  <c:v>31.524110000000004</c:v>
                </c:pt>
                <c:pt idx="58">
                  <c:v>32.524110000000007</c:v>
                </c:pt>
                <c:pt idx="59">
                  <c:v>33.524110000000007</c:v>
                </c:pt>
                <c:pt idx="60">
                  <c:v>34.524110000000007</c:v>
                </c:pt>
                <c:pt idx="61">
                  <c:v>35.524110000000007</c:v>
                </c:pt>
                <c:pt idx="62">
                  <c:v>36.524110000000007</c:v>
                </c:pt>
                <c:pt idx="63">
                  <c:v>37.524110000000007</c:v>
                </c:pt>
                <c:pt idx="64">
                  <c:v>38.524110000000007</c:v>
                </c:pt>
                <c:pt idx="65">
                  <c:v>39.524110000000007</c:v>
                </c:pt>
                <c:pt idx="66">
                  <c:v>40.524110000000007</c:v>
                </c:pt>
                <c:pt idx="67">
                  <c:v>41.524110000000007</c:v>
                </c:pt>
                <c:pt idx="68">
                  <c:v>42.524110000000007</c:v>
                </c:pt>
                <c:pt idx="69">
                  <c:v>43.524110000000007</c:v>
                </c:pt>
                <c:pt idx="70">
                  <c:v>44.524110000000007</c:v>
                </c:pt>
                <c:pt idx="71">
                  <c:v>45.524110000000007</c:v>
                </c:pt>
                <c:pt idx="72">
                  <c:v>46.524110000000007</c:v>
                </c:pt>
                <c:pt idx="73">
                  <c:v>47.524110000000007</c:v>
                </c:pt>
                <c:pt idx="74">
                  <c:v>48.524110000000007</c:v>
                </c:pt>
                <c:pt idx="75">
                  <c:v>49.524110000000007</c:v>
                </c:pt>
                <c:pt idx="76">
                  <c:v>50.524110000000007</c:v>
                </c:pt>
                <c:pt idx="77">
                  <c:v>51.524110000000007</c:v>
                </c:pt>
                <c:pt idx="78">
                  <c:v>52.524110000000007</c:v>
                </c:pt>
                <c:pt idx="79">
                  <c:v>53.524110000000007</c:v>
                </c:pt>
                <c:pt idx="80">
                  <c:v>54.524110000000007</c:v>
                </c:pt>
                <c:pt idx="81">
                  <c:v>55.524110000000007</c:v>
                </c:pt>
                <c:pt idx="82">
                  <c:v>56.524110000000007</c:v>
                </c:pt>
                <c:pt idx="83">
                  <c:v>57.524110000000007</c:v>
                </c:pt>
                <c:pt idx="84">
                  <c:v>58.524110000000007</c:v>
                </c:pt>
                <c:pt idx="85">
                  <c:v>59.524110000000007</c:v>
                </c:pt>
                <c:pt idx="86">
                  <c:v>60.524110000000007</c:v>
                </c:pt>
                <c:pt idx="87">
                  <c:v>61.524110000000007</c:v>
                </c:pt>
                <c:pt idx="88">
                  <c:v>62.524110000000007</c:v>
                </c:pt>
                <c:pt idx="89">
                  <c:v>63.524110000000007</c:v>
                </c:pt>
              </c:numCache>
            </c:numRef>
          </c:xVal>
          <c:yVal>
            <c:numRef>
              <c:f>'Graph Data'!$T$2:$T$91</c:f>
              <c:numCache>
                <c:formatCode>General</c:formatCode>
                <c:ptCount val="90"/>
                <c:pt idx="0">
                  <c:v>3.0066773396087706E-4</c:v>
                </c:pt>
                <c:pt idx="1">
                  <c:v>3.6768699426155329E-4</c:v>
                </c:pt>
                <c:pt idx="2">
                  <c:v>4.4758015840505068E-4</c:v>
                </c:pt>
                <c:pt idx="3">
                  <c:v>5.4233108314345562E-4</c:v>
                </c:pt>
                <c:pt idx="4">
                  <c:v>6.5412278973258839E-4</c:v>
                </c:pt>
                <c:pt idx="5">
                  <c:v>7.8533540606446825E-4</c:v>
                </c:pt>
                <c:pt idx="6">
                  <c:v>9.3853870685858961E-4</c:v>
                </c:pt>
                <c:pt idx="7">
                  <c:v>1.1164783666070637E-3</c:v>
                </c:pt>
                <c:pt idx="8">
                  <c:v>1.3220550816571521E-3</c:v>
                </c:pt>
                <c:pt idx="9">
                  <c:v>1.5582958016901582E-3</c:v>
                </c:pt>
                <c:pt idx="10">
                  <c:v>1.8283164414536165E-3</c:v>
                </c:pt>
                <c:pt idx="11">
                  <c:v>2.1352756240066431E-3</c:v>
                </c:pt>
                <c:pt idx="12">
                  <c:v>2.4823192381280891E-3</c:v>
                </c:pt>
                <c:pt idx="13">
                  <c:v>2.8725158737769895E-3</c:v>
                </c:pt>
                <c:pt idx="14">
                  <c:v>3.3087835267725332E-3</c:v>
                </c:pt>
                <c:pt idx="15">
                  <c:v>3.7938083304281103E-3</c:v>
                </c:pt>
                <c:pt idx="16">
                  <c:v>4.3299564679138806E-3</c:v>
                </c:pt>
                <c:pt idx="17">
                  <c:v>4.9191808317774043E-3</c:v>
                </c:pt>
                <c:pt idx="18">
                  <c:v>5.5629244106352085E-3</c:v>
                </c:pt>
                <c:pt idx="19">
                  <c:v>6.2620227794546179E-3</c:v>
                </c:pt>
                <c:pt idx="20">
                  <c:v>7.0166084291668346E-3</c:v>
                </c:pt>
                <c:pt idx="21">
                  <c:v>7.826019972688834E-3</c:v>
                </c:pt>
                <c:pt idx="22">
                  <c:v>8.6887194868736257E-3</c:v>
                </c:pt>
                <c:pt idx="23">
                  <c:v>9.6022213736529482E-3</c:v>
                </c:pt>
                <c:pt idx="24">
                  <c:v>1.0563036131185073E-2</c:v>
                </c:pt>
                <c:pt idx="25">
                  <c:v>1.156663230319214E-2</c:v>
                </c:pt>
                <c:pt idx="26">
                  <c:v>1.2607419612557803E-2</c:v>
                </c:pt>
                <c:pt idx="27">
                  <c:v>1.3678755880038659E-2</c:v>
                </c:pt>
                <c:pt idx="28">
                  <c:v>1.4772979783495011E-2</c:v>
                </c:pt>
                <c:pt idx="29">
                  <c:v>1.5881470837243786E-2</c:v>
                </c:pt>
                <c:pt idx="30">
                  <c:v>1.6994737182018542E-2</c:v>
                </c:pt>
                <c:pt idx="31">
                  <c:v>1.8102530897557367E-2</c:v>
                </c:pt>
                <c:pt idx="32">
                  <c:v>1.9193989612276297E-2</c:v>
                </c:pt>
                <c:pt idx="33">
                  <c:v>2.0257802223285066E-2</c:v>
                </c:pt>
                <c:pt idx="34">
                  <c:v>2.1282395594395272E-2</c:v>
                </c:pt>
                <c:pt idx="35">
                  <c:v>2.2256138210991285E-2</c:v>
                </c:pt>
                <c:pt idx="36">
                  <c:v>2.3167555979914697E-2</c:v>
                </c:pt>
                <c:pt idx="37">
                  <c:v>2.4005554708952798E-2</c:v>
                </c:pt>
                <c:pt idx="38">
                  <c:v>2.4759643318943553E-2</c:v>
                </c:pt>
                <c:pt idx="39">
                  <c:v>2.5420151560444117E-2</c:v>
                </c:pt>
                <c:pt idx="40">
                  <c:v>2.5978435946824002E-2</c:v>
                </c:pt>
                <c:pt idx="41">
                  <c:v>2.6427067787547168E-2</c:v>
                </c:pt>
                <c:pt idx="42">
                  <c:v>2.6759997609922835E-2</c:v>
                </c:pt>
                <c:pt idx="43">
                  <c:v>2.6972690884590169E-2</c:v>
                </c:pt>
                <c:pt idx="44">
                  <c:v>2.7062230798753473E-2</c:v>
                </c:pt>
                <c:pt idx="45">
                  <c:v>2.7027384821231997E-2</c:v>
                </c:pt>
                <c:pt idx="46">
                  <c:v>2.6868632935851539E-2</c:v>
                </c:pt>
                <c:pt idx="47">
                  <c:v>2.6588156639128602E-2</c:v>
                </c:pt>
                <c:pt idx="48">
                  <c:v>2.6189789054784515E-2</c:v>
                </c:pt>
                <c:pt idx="49">
                  <c:v>2.5678927759711784E-2</c:v>
                </c:pt>
                <c:pt idx="50">
                  <c:v>2.5062413092663143E-2</c:v>
                </c:pt>
                <c:pt idx="51">
                  <c:v>2.4348375780486559E-2</c:v>
                </c:pt>
                <c:pt idx="52">
                  <c:v>2.3546058625160366E-2</c:v>
                </c:pt>
                <c:pt idx="53">
                  <c:v>2.2665617713822701E-2</c:v>
                </c:pt>
                <c:pt idx="54">
                  <c:v>2.1717909118304297E-2</c:v>
                </c:pt>
                <c:pt idx="55">
                  <c:v>2.0714267325511425E-2</c:v>
                </c:pt>
                <c:pt idx="56">
                  <c:v>1.9666281681265631E-2</c:v>
                </c:pt>
                <c:pt idx="57">
                  <c:v>1.8585576944408971E-2</c:v>
                </c:pt>
                <c:pt idx="58">
                  <c:v>1.7483603651579936E-2</c:v>
                </c:pt>
                <c:pt idx="59">
                  <c:v>1.6371443411234986E-2</c:v>
                </c:pt>
                <c:pt idx="60">
                  <c:v>1.5259633510524588E-2</c:v>
                </c:pt>
                <c:pt idx="61">
                  <c:v>1.4158014368007437E-2</c:v>
                </c:pt>
                <c:pt idx="62">
                  <c:v>1.307560243946187E-2</c:v>
                </c:pt>
                <c:pt idx="63">
                  <c:v>1.2020490224720081E-2</c:v>
                </c:pt>
                <c:pt idx="64">
                  <c:v>1.099977407085492E-2</c:v>
                </c:pt>
                <c:pt idx="65">
                  <c:v>1.0019509558510019E-2</c:v>
                </c:pt>
                <c:pt idx="66">
                  <c:v>9.0846934263788762E-3</c:v>
                </c:pt>
                <c:pt idx="67">
                  <c:v>8.1992702606441901E-3</c:v>
                </c:pt>
                <c:pt idx="68">
                  <c:v>7.3661615717280915E-3</c:v>
                </c:pt>
                <c:pt idx="69">
                  <c:v>6.5873144130082243E-3</c:v>
                </c:pt>
                <c:pt idx="70">
                  <c:v>5.8637663711356191E-3</c:v>
                </c:pt>
                <c:pt idx="71">
                  <c:v>5.195723574403472E-3</c:v>
                </c:pt>
                <c:pt idx="72">
                  <c:v>4.5826483173428264E-3</c:v>
                </c:pt>
                <c:pt idx="73">
                  <c:v>4.0233529743010973E-3</c:v>
                </c:pt>
                <c:pt idx="74">
                  <c:v>3.5160970560943298E-3</c:v>
                </c:pt>
                <c:pt idx="75">
                  <c:v>3.0586845329753031E-3</c:v>
                </c:pt>
                <c:pt idx="76">
                  <c:v>2.6485588835607672E-3</c:v>
                </c:pt>
                <c:pt idx="77">
                  <c:v>2.2828937119782028E-3</c:v>
                </c:pt>
                <c:pt idx="78">
                  <c:v>1.9586771838696003E-3</c:v>
                </c:pt>
                <c:pt idx="79">
                  <c:v>1.6727889470409816E-3</c:v>
                </c:pt>
                <c:pt idx="80">
                  <c:v>1.422068607657522E-3</c:v>
                </c:pt>
                <c:pt idx="81">
                  <c:v>1.2033752138148623E-3</c:v>
                </c:pt>
                <c:pt idx="82">
                  <c:v>1.0136375438986075E-3</c:v>
                </c:pt>
                <c:pt idx="83">
                  <c:v>8.4989529928470719E-4</c:v>
                </c:pt>
                <c:pt idx="84">
                  <c:v>7.0933155455416366E-4</c:v>
                </c:pt>
                <c:pt idx="85">
                  <c:v>5.8929702122116699E-4</c:v>
                </c:pt>
                <c:pt idx="86">
                  <c:v>4.8732683321440302E-4</c:v>
                </c:pt>
                <c:pt idx="87">
                  <c:v>4.0115066630690073E-4</c:v>
                </c:pt>
                <c:pt idx="88">
                  <c:v>3.2869706331220615E-4</c:v>
                </c:pt>
                <c:pt idx="89">
                  <c:v>2.6809285730666185E-4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6C-F046-ACFD-FC5FD5F9D16B}"/>
            </c:ext>
          </c:extLst>
        </c:ser>
        <c:ser>
          <c:idx val="1"/>
          <c:order val="1"/>
          <c:tx>
            <c:v>Eco Flex 00-10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'Graph Data'!$AA$2:$AA$76</c:f>
              <c:numCache>
                <c:formatCode>General</c:formatCode>
                <c:ptCount val="75"/>
                <c:pt idx="0">
                  <c:v>13.5650005</c:v>
                </c:pt>
                <c:pt idx="1">
                  <c:v>13.8150005</c:v>
                </c:pt>
                <c:pt idx="2">
                  <c:v>14.0650005</c:v>
                </c:pt>
                <c:pt idx="3">
                  <c:v>14.3150005</c:v>
                </c:pt>
                <c:pt idx="4">
                  <c:v>14.5650005</c:v>
                </c:pt>
                <c:pt idx="5">
                  <c:v>14.8150005</c:v>
                </c:pt>
                <c:pt idx="6">
                  <c:v>15.0650005</c:v>
                </c:pt>
                <c:pt idx="7">
                  <c:v>15.3150005</c:v>
                </c:pt>
                <c:pt idx="8">
                  <c:v>15.5650005</c:v>
                </c:pt>
                <c:pt idx="9">
                  <c:v>15.8150005</c:v>
                </c:pt>
                <c:pt idx="10">
                  <c:v>16.0650005</c:v>
                </c:pt>
                <c:pt idx="11">
                  <c:v>16.3150005</c:v>
                </c:pt>
                <c:pt idx="12">
                  <c:v>16.5650005</c:v>
                </c:pt>
                <c:pt idx="13">
                  <c:v>16.8150005</c:v>
                </c:pt>
                <c:pt idx="14">
                  <c:v>17.0650005</c:v>
                </c:pt>
                <c:pt idx="15">
                  <c:v>17.3150005</c:v>
                </c:pt>
                <c:pt idx="16">
                  <c:v>17.5650005</c:v>
                </c:pt>
                <c:pt idx="17">
                  <c:v>17.8150005</c:v>
                </c:pt>
                <c:pt idx="18">
                  <c:v>18.0650005</c:v>
                </c:pt>
                <c:pt idx="19">
                  <c:v>18.3150005</c:v>
                </c:pt>
                <c:pt idx="20">
                  <c:v>18.5650005</c:v>
                </c:pt>
                <c:pt idx="21">
                  <c:v>18.8150005</c:v>
                </c:pt>
                <c:pt idx="22">
                  <c:v>19.0650005</c:v>
                </c:pt>
                <c:pt idx="23">
                  <c:v>19.3150005</c:v>
                </c:pt>
                <c:pt idx="24">
                  <c:v>19.5650005</c:v>
                </c:pt>
                <c:pt idx="25">
                  <c:v>19.8150005</c:v>
                </c:pt>
                <c:pt idx="26">
                  <c:v>20.0650005</c:v>
                </c:pt>
                <c:pt idx="27">
                  <c:v>20.3150005</c:v>
                </c:pt>
                <c:pt idx="28">
                  <c:v>20.5650005</c:v>
                </c:pt>
                <c:pt idx="29">
                  <c:v>20.8150005</c:v>
                </c:pt>
                <c:pt idx="30">
                  <c:v>21.0650005</c:v>
                </c:pt>
                <c:pt idx="31">
                  <c:v>21.3150005</c:v>
                </c:pt>
                <c:pt idx="32">
                  <c:v>21.5650005</c:v>
                </c:pt>
                <c:pt idx="33">
                  <c:v>21.8150005</c:v>
                </c:pt>
                <c:pt idx="34">
                  <c:v>22.0650005</c:v>
                </c:pt>
                <c:pt idx="35">
                  <c:v>22.3150005</c:v>
                </c:pt>
                <c:pt idx="36">
                  <c:v>22.5650005</c:v>
                </c:pt>
                <c:pt idx="37">
                  <c:v>22.8150005</c:v>
                </c:pt>
                <c:pt idx="38">
                  <c:v>23.0650005</c:v>
                </c:pt>
                <c:pt idx="39">
                  <c:v>23.3150005</c:v>
                </c:pt>
                <c:pt idx="40">
                  <c:v>23.5650005</c:v>
                </c:pt>
                <c:pt idx="41">
                  <c:v>23.8150005</c:v>
                </c:pt>
                <c:pt idx="42">
                  <c:v>24.0650005</c:v>
                </c:pt>
                <c:pt idx="43">
                  <c:v>24.3150005</c:v>
                </c:pt>
                <c:pt idx="44">
                  <c:v>24.5650005</c:v>
                </c:pt>
                <c:pt idx="45">
                  <c:v>24.8150005</c:v>
                </c:pt>
                <c:pt idx="46">
                  <c:v>25.0650005</c:v>
                </c:pt>
                <c:pt idx="47">
                  <c:v>25.3150005</c:v>
                </c:pt>
                <c:pt idx="48">
                  <c:v>25.5650005</c:v>
                </c:pt>
                <c:pt idx="49">
                  <c:v>25.8150005</c:v>
                </c:pt>
                <c:pt idx="50">
                  <c:v>26.0650005</c:v>
                </c:pt>
                <c:pt idx="51">
                  <c:v>26.3150005</c:v>
                </c:pt>
                <c:pt idx="52">
                  <c:v>26.5650005</c:v>
                </c:pt>
                <c:pt idx="53">
                  <c:v>26.8150005</c:v>
                </c:pt>
                <c:pt idx="54">
                  <c:v>27.0650005</c:v>
                </c:pt>
                <c:pt idx="55">
                  <c:v>27.3150005</c:v>
                </c:pt>
                <c:pt idx="56">
                  <c:v>27.5650005</c:v>
                </c:pt>
                <c:pt idx="57">
                  <c:v>27.8150005</c:v>
                </c:pt>
                <c:pt idx="58">
                  <c:v>28.0650005</c:v>
                </c:pt>
                <c:pt idx="59">
                  <c:v>28.3150005</c:v>
                </c:pt>
                <c:pt idx="60">
                  <c:v>28.5650005</c:v>
                </c:pt>
                <c:pt idx="61">
                  <c:v>28.8150005</c:v>
                </c:pt>
                <c:pt idx="62">
                  <c:v>29.0650005</c:v>
                </c:pt>
                <c:pt idx="63">
                  <c:v>29.3150005</c:v>
                </c:pt>
                <c:pt idx="64">
                  <c:v>29.5650005</c:v>
                </c:pt>
                <c:pt idx="65">
                  <c:v>29.8150005</c:v>
                </c:pt>
                <c:pt idx="66">
                  <c:v>30.0650005</c:v>
                </c:pt>
                <c:pt idx="67">
                  <c:v>30.3150005</c:v>
                </c:pt>
                <c:pt idx="68">
                  <c:v>30.5650005</c:v>
                </c:pt>
                <c:pt idx="69">
                  <c:v>30.8150005</c:v>
                </c:pt>
                <c:pt idx="70">
                  <c:v>31.0650005</c:v>
                </c:pt>
                <c:pt idx="71">
                  <c:v>31.3150005</c:v>
                </c:pt>
                <c:pt idx="72">
                  <c:v>31.5650005</c:v>
                </c:pt>
                <c:pt idx="73">
                  <c:v>31.8150005</c:v>
                </c:pt>
                <c:pt idx="74">
                  <c:v>32.065000499999996</c:v>
                </c:pt>
              </c:numCache>
            </c:numRef>
          </c:xVal>
          <c:yVal>
            <c:numRef>
              <c:f>'Graph Data'!$AB$2:$AB$76</c:f>
              <c:numCache>
                <c:formatCode>General</c:formatCode>
                <c:ptCount val="75"/>
                <c:pt idx="0">
                  <c:v>1.4770093110885686E-3</c:v>
                </c:pt>
                <c:pt idx="1">
                  <c:v>1.8898587442523721E-3</c:v>
                </c:pt>
                <c:pt idx="2">
                  <c:v>2.4013786131731633E-3</c:v>
                </c:pt>
                <c:pt idx="3">
                  <c:v>3.0302406172356311E-3</c:v>
                </c:pt>
                <c:pt idx="4">
                  <c:v>3.7973337966139883E-3</c:v>
                </c:pt>
                <c:pt idx="5">
                  <c:v>4.7256942180556307E-3</c:v>
                </c:pt>
                <c:pt idx="6">
                  <c:v>5.8403334208211189E-3</c:v>
                </c:pt>
                <c:pt idx="7">
                  <c:v>7.167948046180316E-3</c:v>
                </c:pt>
                <c:pt idx="8">
                  <c:v>8.7364951270983062E-3</c:v>
                </c:pt>
                <c:pt idx="9">
                  <c:v>1.0574621021105259E-2</c:v>
                </c:pt>
                <c:pt idx="10">
                  <c:v>1.2710937034181633E-2</c:v>
                </c:pt>
                <c:pt idx="11">
                  <c:v>1.517314141787255E-2</c:v>
                </c:pt>
                <c:pt idx="12">
                  <c:v>1.7986995519950526E-2</c:v>
                </c:pt>
                <c:pt idx="13">
                  <c:v>2.1175171190998966E-2</c:v>
                </c:pt>
                <c:pt idx="14">
                  <c:v>2.475599671294347E-2</c:v>
                </c:pt>
                <c:pt idx="15">
                  <c:v>2.8742138998379151E-2</c:v>
                </c:pt>
                <c:pt idx="16">
                  <c:v>3.3139269964591739E-2</c:v>
                </c:pt>
                <c:pt idx="17">
                  <c:v>3.7944774071785231E-2</c:v>
                </c:pt>
                <c:pt idx="18">
                  <c:v>4.3146561238535823E-2</c:v>
                </c:pt>
                <c:pt idx="19">
                  <c:v>4.8722053921171321E-2</c:v>
                </c:pt>
                <c:pt idx="20">
                  <c:v>5.4637418349774813E-2</c:v>
                </c:pt>
                <c:pt idx="21">
                  <c:v>6.0847107172947106E-2</c:v>
                </c:pt>
                <c:pt idx="22">
                  <c:v>6.7293773703759205E-2</c:v>
                </c:pt>
                <c:pt idx="23">
                  <c:v>7.3908606473122487E-2</c:v>
                </c:pt>
                <c:pt idx="24">
                  <c:v>8.0612117085632248E-2</c:v>
                </c:pt>
                <c:pt idx="25">
                  <c:v>8.7315394969568749E-2</c:v>
                </c:pt>
                <c:pt idx="26">
                  <c:v>9.3921820377390039E-2</c:v>
                </c:pt>
                <c:pt idx="27">
                  <c:v>0.10032920308081314</c:v>
                </c:pt>
                <c:pt idx="28">
                  <c:v>0.1064322900039391</c:v>
                </c:pt>
                <c:pt idx="29">
                  <c:v>0.11212556208315712</c:v>
                </c:pt>
                <c:pt idx="30">
                  <c:v>0.11730622050596838</c:v>
                </c:pt>
                <c:pt idx="31">
                  <c:v>0.12187724665240005</c:v>
                </c:pt>
                <c:pt idx="32">
                  <c:v>0.12575040982799465</c:v>
                </c:pt>
                <c:pt idx="33">
                  <c:v>0.12884909320474397</c:v>
                </c:pt>
                <c:pt idx="34">
                  <c:v>0.13111081183364282</c:v>
                </c:pt>
                <c:pt idx="35">
                  <c:v>0.13248930724381583</c:v>
                </c:pt>
                <c:pt idx="36">
                  <c:v>0.13295612058212952</c:v>
                </c:pt>
                <c:pt idx="37">
                  <c:v>0.13250156957157716</c:v>
                </c:pt>
                <c:pt idx="38">
                  <c:v>0.13113508244357058</c:v>
                </c:pt>
                <c:pt idx="39">
                  <c:v>0.12888487275744923</c:v>
                </c:pt>
                <c:pt idx="40">
                  <c:v>0.12579697077277097</c:v>
                </c:pt>
                <c:pt idx="41">
                  <c:v>0.12193365782412022</c:v>
                </c:pt>
                <c:pt idx="42">
                  <c:v>0.11737137807504555</c:v>
                </c:pt>
                <c:pt idx="43">
                  <c:v>0.112198225422443</c:v>
                </c:pt>
                <c:pt idx="44">
                  <c:v>0.10651112084709666</c:v>
                </c:pt>
                <c:pt idx="45">
                  <c:v>0.10041280625170841</c:v>
                </c:pt>
                <c:pt idx="46">
                  <c:v>9.4008784371647877E-2</c:v>
                </c:pt>
                <c:pt idx="47">
                  <c:v>8.7404330763287352E-2</c:v>
                </c:pt>
                <c:pt idx="48">
                  <c:v>8.070169372203978E-2</c:v>
                </c:pt>
                <c:pt idx="49">
                  <c:v>7.3997582220453897E-2</c:v>
                </c:pt>
                <c:pt idx="50">
                  <c:v>6.7381021868083799E-2</c:v>
                </c:pt>
                <c:pt idx="51">
                  <c:v>6.0931635967406361E-2</c:v>
                </c:pt>
                <c:pt idx="52">
                  <c:v>5.4718384545728548E-2</c:v>
                </c:pt>
                <c:pt idx="53">
                  <c:v>4.8798770317379211E-2</c:v>
                </c:pt>
                <c:pt idx="54">
                  <c:v>4.3218498264579026E-2</c:v>
                </c:pt>
                <c:pt idx="55">
                  <c:v>3.8011556077891917E-2</c:v>
                </c:pt>
                <c:pt idx="56">
                  <c:v>3.3200666932517386E-2</c:v>
                </c:pt>
                <c:pt idx="57">
                  <c:v>2.8798054532104416E-2</c:v>
                </c:pt>
                <c:pt idx="58">
                  <c:v>2.4806453233110461E-2</c:v>
                </c:pt>
                <c:pt idx="59">
                  <c:v>2.1220293266502783E-2</c:v>
                </c:pt>
                <c:pt idx="60">
                  <c:v>1.8026992230404507E-2</c:v>
                </c:pt>
                <c:pt idx="61">
                  <c:v>1.5208288560559065E-2</c:v>
                </c:pt>
                <c:pt idx="62">
                  <c:v>1.2741559878766292E-2</c:v>
                </c:pt>
                <c:pt idx="63">
                  <c:v>1.0601078185502181E-2</c:v>
                </c:pt>
                <c:pt idx="64">
                  <c:v>8.759164008771584E-3</c:v>
                </c:pt>
                <c:pt idx="65">
                  <c:v>7.1872121041989491E-3</c:v>
                </c:pt>
                <c:pt idx="66">
                  <c:v>5.8565714730084879E-3</c:v>
                </c:pt>
                <c:pt idx="67">
                  <c:v>4.7392718006522404E-3</c:v>
                </c:pt>
                <c:pt idx="68">
                  <c:v>3.8085965351567046E-3</c:v>
                </c:pt>
                <c:pt idx="69">
                  <c:v>3.039509479132885E-3</c:v>
                </c:pt>
                <c:pt idx="70">
                  <c:v>2.4089468553212126E-3</c:v>
                </c:pt>
                <c:pt idx="71">
                  <c:v>1.8959903321697992E-3</c:v>
                </c:pt>
                <c:pt idx="72">
                  <c:v>1.4819385675297816E-3</c:v>
                </c:pt>
                <c:pt idx="73">
                  <c:v>1.150295618675444E-3</c:v>
                </c:pt>
                <c:pt idx="74">
                  <c:v>8.8669429295886598E-4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6C-F046-ACFD-FC5FD5F9D16B}"/>
            </c:ext>
          </c:extLst>
        </c:ser>
        <c:ser>
          <c:idx val="2"/>
          <c:order val="2"/>
          <c:tx>
            <c:v>Eco Flex 00-30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'Graph Data'!$AC$2:$AC$54</c:f>
              <c:numCache>
                <c:formatCode>General</c:formatCode>
                <c:ptCount val="53"/>
                <c:pt idx="0">
                  <c:v>21.325626259999996</c:v>
                </c:pt>
                <c:pt idx="1">
                  <c:v>21.825626259999996</c:v>
                </c:pt>
                <c:pt idx="2">
                  <c:v>22.325626259999996</c:v>
                </c:pt>
                <c:pt idx="3">
                  <c:v>22.825626259999996</c:v>
                </c:pt>
                <c:pt idx="4">
                  <c:v>23.325626259999996</c:v>
                </c:pt>
                <c:pt idx="5">
                  <c:v>23.825626259999996</c:v>
                </c:pt>
                <c:pt idx="6">
                  <c:v>24.325626259999996</c:v>
                </c:pt>
                <c:pt idx="7">
                  <c:v>24.825626259999996</c:v>
                </c:pt>
                <c:pt idx="8">
                  <c:v>25.325626259999996</c:v>
                </c:pt>
                <c:pt idx="9">
                  <c:v>25.825626259999996</c:v>
                </c:pt>
                <c:pt idx="10">
                  <c:v>26.325626259999996</c:v>
                </c:pt>
                <c:pt idx="11">
                  <c:v>26.825626259999996</c:v>
                </c:pt>
                <c:pt idx="12">
                  <c:v>27.325626259999996</c:v>
                </c:pt>
                <c:pt idx="13">
                  <c:v>27.825626259999996</c:v>
                </c:pt>
                <c:pt idx="14">
                  <c:v>28.325626259999996</c:v>
                </c:pt>
                <c:pt idx="15">
                  <c:v>28.825626259999996</c:v>
                </c:pt>
                <c:pt idx="16">
                  <c:v>29.325626259999996</c:v>
                </c:pt>
                <c:pt idx="17">
                  <c:v>29.825626259999996</c:v>
                </c:pt>
                <c:pt idx="18">
                  <c:v>30.325626259999996</c:v>
                </c:pt>
                <c:pt idx="19">
                  <c:v>30.825626259999996</c:v>
                </c:pt>
                <c:pt idx="20">
                  <c:v>31.325626259999996</c:v>
                </c:pt>
                <c:pt idx="21">
                  <c:v>31.825626259999996</c:v>
                </c:pt>
                <c:pt idx="22">
                  <c:v>32.325626259999993</c:v>
                </c:pt>
                <c:pt idx="23">
                  <c:v>32.825626259999993</c:v>
                </c:pt>
                <c:pt idx="24">
                  <c:v>33.325626259999993</c:v>
                </c:pt>
                <c:pt idx="25">
                  <c:v>33.825626259999993</c:v>
                </c:pt>
                <c:pt idx="26">
                  <c:v>34.325626259999993</c:v>
                </c:pt>
                <c:pt idx="27">
                  <c:v>34.825626259999993</c:v>
                </c:pt>
                <c:pt idx="28">
                  <c:v>35.325626259999993</c:v>
                </c:pt>
                <c:pt idx="29">
                  <c:v>35.825626259999993</c:v>
                </c:pt>
                <c:pt idx="30">
                  <c:v>36.325626259999993</c:v>
                </c:pt>
                <c:pt idx="31">
                  <c:v>36.825626259999993</c:v>
                </c:pt>
                <c:pt idx="32">
                  <c:v>37.325626259999993</c:v>
                </c:pt>
                <c:pt idx="33">
                  <c:v>37.825626259999993</c:v>
                </c:pt>
                <c:pt idx="34">
                  <c:v>38.325626259999993</c:v>
                </c:pt>
                <c:pt idx="35">
                  <c:v>38.825626259999993</c:v>
                </c:pt>
                <c:pt idx="36">
                  <c:v>39.325626259999993</c:v>
                </c:pt>
                <c:pt idx="37">
                  <c:v>39.825626259999993</c:v>
                </c:pt>
                <c:pt idx="38">
                  <c:v>40.325626259999993</c:v>
                </c:pt>
                <c:pt idx="39">
                  <c:v>40.825626259999993</c:v>
                </c:pt>
                <c:pt idx="40">
                  <c:v>41.325626259999993</c:v>
                </c:pt>
                <c:pt idx="41">
                  <c:v>41.825626259999993</c:v>
                </c:pt>
                <c:pt idx="42">
                  <c:v>42.325626259999993</c:v>
                </c:pt>
                <c:pt idx="43">
                  <c:v>42.825626259999993</c:v>
                </c:pt>
                <c:pt idx="44">
                  <c:v>43.325626259999993</c:v>
                </c:pt>
                <c:pt idx="45">
                  <c:v>43.825626259999993</c:v>
                </c:pt>
                <c:pt idx="46">
                  <c:v>44.325626259999993</c:v>
                </c:pt>
                <c:pt idx="47">
                  <c:v>44.825626259999993</c:v>
                </c:pt>
                <c:pt idx="48">
                  <c:v>45.325626259999993</c:v>
                </c:pt>
                <c:pt idx="49">
                  <c:v>45.825626259999993</c:v>
                </c:pt>
                <c:pt idx="50">
                  <c:v>46.325626259999993</c:v>
                </c:pt>
                <c:pt idx="51">
                  <c:v>46.825626259999993</c:v>
                </c:pt>
                <c:pt idx="52">
                  <c:v>47.325626259999993</c:v>
                </c:pt>
              </c:numCache>
            </c:numRef>
          </c:xVal>
          <c:yVal>
            <c:numRef>
              <c:f>'Graph Data'!$AD$2:$AD$54</c:f>
              <c:numCache>
                <c:formatCode>General</c:formatCode>
                <c:ptCount val="53"/>
                <c:pt idx="0">
                  <c:v>1.0658286750845755E-3</c:v>
                </c:pt>
                <c:pt idx="1">
                  <c:v>1.5178009368542425E-3</c:v>
                </c:pt>
                <c:pt idx="2">
                  <c:v>2.1304074451434151E-3</c:v>
                </c:pt>
                <c:pt idx="3">
                  <c:v>2.9473449267525867E-3</c:v>
                </c:pt>
                <c:pt idx="4">
                  <c:v>4.0190156333452043E-3</c:v>
                </c:pt>
                <c:pt idx="5">
                  <c:v>5.4016801572892709E-3</c:v>
                </c:pt>
                <c:pt idx="6">
                  <c:v>7.1558046073568367E-3</c:v>
                </c:pt>
                <c:pt idx="7">
                  <c:v>9.3434769807011677E-3</c:v>
                </c:pt>
                <c:pt idx="8">
                  <c:v>1.2024831650120445E-2</c:v>
                </c:pt>
                <c:pt idx="9">
                  <c:v>1.5253514814461277E-2</c:v>
                </c:pt>
                <c:pt idx="10">
                  <c:v>1.9071343562869651E-2</c:v>
                </c:pt>
                <c:pt idx="11">
                  <c:v>2.3502447430229768E-2</c:v>
                </c:pt>
                <c:pt idx="12">
                  <c:v>2.8547319021741072E-2</c:v>
                </c:pt>
                <c:pt idx="13">
                  <c:v>3.4177320041078173E-2</c:v>
                </c:pt>
                <c:pt idx="14">
                  <c:v>4.0330269159352394E-2</c:v>
                </c:pt>
                <c:pt idx="15">
                  <c:v>4.6907757796764302E-2</c:v>
                </c:pt>
                <c:pt idx="16">
                  <c:v>5.3774782939213443E-2</c:v>
                </c:pt>
                <c:pt idx="17">
                  <c:v>6.0762144954176311E-2</c:v>
                </c:pt>
                <c:pt idx="18">
                  <c:v>6.7671836891130335E-2</c:v>
                </c:pt>
                <c:pt idx="19">
                  <c:v>7.4285366834265121E-2</c:v>
                </c:pt>
                <c:pt idx="20">
                  <c:v>8.0374635766982366E-2</c:v>
                </c:pt>
                <c:pt idx="21">
                  <c:v>8.5714678745059919E-2</c:v>
                </c:pt>
                <c:pt idx="22">
                  <c:v>9.0097309884900764E-2</c:v>
                </c:pt>
                <c:pt idx="23">
                  <c:v>9.3344532453367005E-2</c:v>
                </c:pt>
                <c:pt idx="24">
                  <c:v>9.5320515813853812E-2</c:v>
                </c:pt>
                <c:pt idx="25">
                  <c:v>9.5941017765710776E-2</c:v>
                </c:pt>
                <c:pt idx="26">
                  <c:v>9.5179341783181978E-2</c:v>
                </c:pt>
                <c:pt idx="27">
                  <c:v>9.3068242185817801E-2</c:v>
                </c:pt>
                <c:pt idx="28">
                  <c:v>8.9697587802974668E-2</c:v>
                </c:pt>
                <c:pt idx="29">
                  <c:v>8.5208016328773534E-2</c:v>
                </c:pt>
                <c:pt idx="30">
                  <c:v>7.9781203668445266E-2</c:v>
                </c:pt>
                <c:pt idx="31">
                  <c:v>7.3627686088159158E-2</c:v>
                </c:pt>
                <c:pt idx="32">
                  <c:v>6.697337086950228E-2</c:v>
                </c:pt>
                <c:pt idx="33">
                  <c:v>6.0045933743037024E-2</c:v>
                </c:pt>
                <c:pt idx="34">
                  <c:v>5.3062228517517941E-2</c:v>
                </c:pt>
                <c:pt idx="35">
                  <c:v>4.6217644413187063E-2</c:v>
                </c:pt>
                <c:pt idx="36">
                  <c:v>3.9678072495630275E-2</c:v>
                </c:pt>
                <c:pt idx="37">
                  <c:v>3.357482553727574E-2</c:v>
                </c:pt>
                <c:pt idx="38">
                  <c:v>2.8002538377036302E-2</c:v>
                </c:pt>
                <c:pt idx="39">
                  <c:v>2.3019796281520705E-2</c:v>
                </c:pt>
                <c:pt idx="40">
                  <c:v>1.8652025011378914E-2</c:v>
                </c:pt>
                <c:pt idx="41">
                  <c:v>1.4896043804169248E-2</c:v>
                </c:pt>
                <c:pt idx="42">
                  <c:v>1.1725633908167412E-2</c:v>
                </c:pt>
                <c:pt idx="43">
                  <c:v>9.0975019868862507E-3</c:v>
                </c:pt>
                <c:pt idx="44">
                  <c:v>6.9571028834178464E-3</c:v>
                </c:pt>
                <c:pt idx="45">
                  <c:v>5.243908812049853E-3</c:v>
                </c:pt>
                <c:pt idx="46">
                  <c:v>3.8958504254340688E-3</c:v>
                </c:pt>
                <c:pt idx="47">
                  <c:v>2.8527903478287537E-3</c:v>
                </c:pt>
                <c:pt idx="48">
                  <c:v>2.0590072543026248E-3</c:v>
                </c:pt>
                <c:pt idx="49">
                  <c:v>1.4647595405105867E-3</c:v>
                </c:pt>
                <c:pt idx="50">
                  <c:v>1.027058621277257E-3</c:v>
                </c:pt>
                <c:pt idx="51">
                  <c:v>7.0981401147635135E-4</c:v>
                </c:pt>
                <c:pt idx="52">
                  <c:v>4.8351988764890465E-4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66C-F046-ACFD-FC5FD5F9D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3839216"/>
        <c:axId val="2072323744"/>
      </c:scatterChart>
      <c:valAx>
        <c:axId val="207383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Puncture</a:t>
                </a:r>
                <a:r>
                  <a:rPr lang="en-US" baseline="0"/>
                  <a:t> Resistance Force (N)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2323744"/>
        <c:crosses val="autoZero"/>
        <c:crossBetween val="midCat"/>
      </c:valAx>
      <c:valAx>
        <c:axId val="207232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3839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52421259842515"/>
          <c:y val="0.25130050791030267"/>
          <c:w val="0.2064757874015748"/>
          <c:h val="0.1975327612440498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Normal Distribution Comparison of Puncture Resistance Force </a:t>
            </a:r>
            <a:endParaRPr lang="en-US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Mesentery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'Graph Data'!$U$2:$U$89</c:f>
              <c:numCache>
                <c:formatCode>General</c:formatCode>
                <c:ptCount val="88"/>
                <c:pt idx="0">
                  <c:v>0.30885900000000177</c:v>
                </c:pt>
                <c:pt idx="1">
                  <c:v>0.70885900000000179</c:v>
                </c:pt>
                <c:pt idx="2">
                  <c:v>1.1088590000000018</c:v>
                </c:pt>
                <c:pt idx="3">
                  <c:v>1.5088590000000019</c:v>
                </c:pt>
                <c:pt idx="4">
                  <c:v>1.9088590000000019</c:v>
                </c:pt>
                <c:pt idx="5">
                  <c:v>2.3088590000000018</c:v>
                </c:pt>
                <c:pt idx="6">
                  <c:v>2.7088590000000017</c:v>
                </c:pt>
                <c:pt idx="7">
                  <c:v>3.1088590000000016</c:v>
                </c:pt>
                <c:pt idx="8">
                  <c:v>3.5088590000000015</c:v>
                </c:pt>
                <c:pt idx="9">
                  <c:v>3.9088590000000014</c:v>
                </c:pt>
                <c:pt idx="10">
                  <c:v>4.3088590000000018</c:v>
                </c:pt>
                <c:pt idx="11">
                  <c:v>4.7088590000000021</c:v>
                </c:pt>
                <c:pt idx="12">
                  <c:v>5.1088590000000025</c:v>
                </c:pt>
                <c:pt idx="13">
                  <c:v>5.5088590000000028</c:v>
                </c:pt>
                <c:pt idx="14">
                  <c:v>5.9088590000000032</c:v>
                </c:pt>
                <c:pt idx="15">
                  <c:v>6.3088590000000035</c:v>
                </c:pt>
                <c:pt idx="16">
                  <c:v>6.7088590000000039</c:v>
                </c:pt>
                <c:pt idx="17">
                  <c:v>7.1088590000000043</c:v>
                </c:pt>
                <c:pt idx="18">
                  <c:v>7.5088590000000046</c:v>
                </c:pt>
                <c:pt idx="19">
                  <c:v>7.908859000000005</c:v>
                </c:pt>
                <c:pt idx="20">
                  <c:v>8.3088590000000053</c:v>
                </c:pt>
                <c:pt idx="21">
                  <c:v>8.7088590000000057</c:v>
                </c:pt>
                <c:pt idx="22">
                  <c:v>9.108859000000006</c:v>
                </c:pt>
                <c:pt idx="23">
                  <c:v>9.5088590000000064</c:v>
                </c:pt>
                <c:pt idx="24">
                  <c:v>9.9088590000000067</c:v>
                </c:pt>
                <c:pt idx="25">
                  <c:v>10.308859000000007</c:v>
                </c:pt>
                <c:pt idx="26">
                  <c:v>10.708859000000007</c:v>
                </c:pt>
                <c:pt idx="27">
                  <c:v>11.108859000000008</c:v>
                </c:pt>
                <c:pt idx="28">
                  <c:v>11.508859000000008</c:v>
                </c:pt>
                <c:pt idx="29">
                  <c:v>11.908859000000009</c:v>
                </c:pt>
                <c:pt idx="30">
                  <c:v>12.308859000000009</c:v>
                </c:pt>
                <c:pt idx="31">
                  <c:v>12.708859000000009</c:v>
                </c:pt>
                <c:pt idx="32">
                  <c:v>13.10885900000001</c:v>
                </c:pt>
                <c:pt idx="33">
                  <c:v>13.50885900000001</c:v>
                </c:pt>
                <c:pt idx="34">
                  <c:v>13.90885900000001</c:v>
                </c:pt>
                <c:pt idx="35">
                  <c:v>14.308859000000011</c:v>
                </c:pt>
                <c:pt idx="36">
                  <c:v>14.708859000000011</c:v>
                </c:pt>
                <c:pt idx="37">
                  <c:v>15.108859000000011</c:v>
                </c:pt>
                <c:pt idx="38">
                  <c:v>15.508859000000012</c:v>
                </c:pt>
                <c:pt idx="39">
                  <c:v>15.908859000000012</c:v>
                </c:pt>
                <c:pt idx="40">
                  <c:v>16.308859000000012</c:v>
                </c:pt>
                <c:pt idx="41">
                  <c:v>16.708859000000011</c:v>
                </c:pt>
                <c:pt idx="42">
                  <c:v>17.10885900000001</c:v>
                </c:pt>
                <c:pt idx="43">
                  <c:v>17.508859000000008</c:v>
                </c:pt>
                <c:pt idx="44">
                  <c:v>17.908859000000007</c:v>
                </c:pt>
                <c:pt idx="45">
                  <c:v>18.308859000000005</c:v>
                </c:pt>
                <c:pt idx="46">
                  <c:v>18.708859000000004</c:v>
                </c:pt>
                <c:pt idx="47">
                  <c:v>19.108859000000002</c:v>
                </c:pt>
                <c:pt idx="48">
                  <c:v>19.508859000000001</c:v>
                </c:pt>
                <c:pt idx="49">
                  <c:v>19.908859</c:v>
                </c:pt>
                <c:pt idx="50">
                  <c:v>20.308858999999998</c:v>
                </c:pt>
                <c:pt idx="51">
                  <c:v>20.708858999999997</c:v>
                </c:pt>
                <c:pt idx="52">
                  <c:v>21.108858999999995</c:v>
                </c:pt>
                <c:pt idx="53">
                  <c:v>21.508858999999994</c:v>
                </c:pt>
                <c:pt idx="54">
                  <c:v>21.908858999999993</c:v>
                </c:pt>
                <c:pt idx="55">
                  <c:v>22.308858999999991</c:v>
                </c:pt>
                <c:pt idx="56">
                  <c:v>22.70885899999999</c:v>
                </c:pt>
                <c:pt idx="57">
                  <c:v>23.108858999999988</c:v>
                </c:pt>
                <c:pt idx="58">
                  <c:v>23.508858999999987</c:v>
                </c:pt>
                <c:pt idx="59">
                  <c:v>23.908858999999985</c:v>
                </c:pt>
                <c:pt idx="60">
                  <c:v>24.308858999999984</c:v>
                </c:pt>
                <c:pt idx="61">
                  <c:v>24.708858999999983</c:v>
                </c:pt>
                <c:pt idx="62">
                  <c:v>25.108858999999981</c:v>
                </c:pt>
                <c:pt idx="63">
                  <c:v>25.50885899999998</c:v>
                </c:pt>
                <c:pt idx="64">
                  <c:v>25.908858999999978</c:v>
                </c:pt>
                <c:pt idx="65">
                  <c:v>26.308858999999977</c:v>
                </c:pt>
                <c:pt idx="66">
                  <c:v>26.708858999999975</c:v>
                </c:pt>
                <c:pt idx="67">
                  <c:v>27.108858999999974</c:v>
                </c:pt>
                <c:pt idx="68">
                  <c:v>27.508858999999973</c:v>
                </c:pt>
                <c:pt idx="69">
                  <c:v>27.908858999999971</c:v>
                </c:pt>
                <c:pt idx="70">
                  <c:v>28.30885899999997</c:v>
                </c:pt>
                <c:pt idx="71">
                  <c:v>28.708858999999968</c:v>
                </c:pt>
                <c:pt idx="72">
                  <c:v>29.108858999999967</c:v>
                </c:pt>
                <c:pt idx="73">
                  <c:v>29.508858999999966</c:v>
                </c:pt>
                <c:pt idx="74">
                  <c:v>29.908858999999964</c:v>
                </c:pt>
                <c:pt idx="75">
                  <c:v>30.308858999999963</c:v>
                </c:pt>
                <c:pt idx="76">
                  <c:v>30.708858999999961</c:v>
                </c:pt>
                <c:pt idx="77">
                  <c:v>31.10885899999996</c:v>
                </c:pt>
                <c:pt idx="78">
                  <c:v>31.508858999999958</c:v>
                </c:pt>
                <c:pt idx="79">
                  <c:v>31.908858999999957</c:v>
                </c:pt>
                <c:pt idx="80">
                  <c:v>32.308858999999956</c:v>
                </c:pt>
                <c:pt idx="81">
                  <c:v>32.708858999999954</c:v>
                </c:pt>
                <c:pt idx="82">
                  <c:v>33.108858999999953</c:v>
                </c:pt>
                <c:pt idx="83">
                  <c:v>33.508858999999951</c:v>
                </c:pt>
                <c:pt idx="84">
                  <c:v>33.90885899999995</c:v>
                </c:pt>
                <c:pt idx="85">
                  <c:v>34.308858999999948</c:v>
                </c:pt>
                <c:pt idx="86">
                  <c:v>34.708858999999947</c:v>
                </c:pt>
                <c:pt idx="87">
                  <c:v>35.108858999999946</c:v>
                </c:pt>
              </c:numCache>
            </c:numRef>
          </c:xVal>
          <c:yVal>
            <c:numRef>
              <c:f>'Graph Data'!$V$2:$V$89</c:f>
              <c:numCache>
                <c:formatCode>General</c:formatCode>
                <c:ptCount val="88"/>
                <c:pt idx="0">
                  <c:v>7.7737174671653844E-4</c:v>
                </c:pt>
                <c:pt idx="1">
                  <c:v>9.5713477673459993E-4</c:v>
                </c:pt>
                <c:pt idx="2">
                  <c:v>1.1726799976816283E-3</c:v>
                </c:pt>
                <c:pt idx="3">
                  <c:v>1.4297102013199161E-3</c:v>
                </c:pt>
                <c:pt idx="4">
                  <c:v>1.7345171239317187E-3</c:v>
                </c:pt>
                <c:pt idx="5">
                  <c:v>2.0939738064982083E-3</c:v>
                </c:pt>
                <c:pt idx="6">
                  <c:v>2.5155095770118129E-3</c:v>
                </c:pt>
                <c:pt idx="7">
                  <c:v>3.0070647707008337E-3</c:v>
                </c:pt>
                <c:pt idx="8">
                  <c:v>3.5770224639010847E-3</c:v>
                </c:pt>
                <c:pt idx="9">
                  <c:v>4.2341148074941035E-3</c:v>
                </c:pt>
                <c:pt idx="10">
                  <c:v>4.9873020218285718E-3</c:v>
                </c:pt>
                <c:pt idx="11">
                  <c:v>5.8456227666775417E-3</c:v>
                </c:pt>
                <c:pt idx="12">
                  <c:v>6.8180154294158642E-3</c:v>
                </c:pt>
                <c:pt idx="13">
                  <c:v>7.913110875548704E-3</c:v>
                </c:pt>
                <c:pt idx="14">
                  <c:v>9.1389983609749658E-3</c:v>
                </c:pt>
                <c:pt idx="15">
                  <c:v>1.0502967586728992E-2</c:v>
                </c:pt>
                <c:pt idx="16">
                  <c:v>1.2011231244710978E-2</c:v>
                </c:pt>
                <c:pt idx="17">
                  <c:v>1.3668633806257737E-2</c:v>
                </c:pt>
                <c:pt idx="18">
                  <c:v>1.5478353683490391E-2</c:v>
                </c:pt>
                <c:pt idx="19">
                  <c:v>1.7441607177312711E-2</c:v>
                </c:pt>
                <c:pt idx="20">
                  <c:v>1.9557363741527969E-2</c:v>
                </c:pt>
                <c:pt idx="21">
                  <c:v>2.1822082963775843E-2</c:v>
                </c:pt>
                <c:pt idx="22">
                  <c:v>2.4229484217135066E-2</c:v>
                </c:pt>
                <c:pt idx="23">
                  <c:v>2.6770360104368274E-2</c:v>
                </c:pt>
                <c:pt idx="24">
                  <c:v>2.9432444544481351E-2</c:v>
                </c:pt>
                <c:pt idx="25">
                  <c:v>3.2200345599187337E-2</c:v>
                </c:pt>
                <c:pt idx="26">
                  <c:v>3.5055551885863144E-2</c:v>
                </c:pt>
                <c:pt idx="27">
                  <c:v>3.7976519678089175E-2</c:v>
                </c:pt>
                <c:pt idx="28">
                  <c:v>4.0938845585125373E-2</c:v>
                </c:pt>
                <c:pt idx="29">
                  <c:v>4.3915527084717416E-2</c:v>
                </c:pt>
                <c:pt idx="30">
                  <c:v>4.6877310242590536E-2</c:v>
                </c:pt>
                <c:pt idx="31">
                  <c:v>4.9793120793868648E-2</c:v>
                </c:pt>
                <c:pt idx="32">
                  <c:v>5.2630571513350904E-2</c:v>
                </c:pt>
                <c:pt idx="33">
                  <c:v>5.5356535604413976E-2</c:v>
                </c:pt>
                <c:pt idx="34">
                  <c:v>5.7937772839256524E-2</c:v>
                </c:pt>
                <c:pt idx="35">
                  <c:v>6.0341592535151034E-2</c:v>
                </c:pt>
                <c:pt idx="36">
                  <c:v>6.2536535292867915E-2</c:v>
                </c:pt>
                <c:pt idx="37">
                  <c:v>6.4493053878451626E-2</c:v>
                </c:pt>
                <c:pt idx="38">
                  <c:v>6.6184172797706303E-2</c:v>
                </c:pt>
                <c:pt idx="39">
                  <c:v>6.7586106062754045E-2</c:v>
                </c:pt>
                <c:pt idx="40">
                  <c:v>6.8678813414425596E-2</c:v>
                </c:pt>
                <c:pt idx="41">
                  <c:v>6.9446476836308724E-2</c:v>
                </c:pt>
                <c:pt idx="42">
                  <c:v>6.9877881529052388E-2</c:v>
                </c:pt>
                <c:pt idx="43">
                  <c:v>6.9966688521208284E-2</c:v>
                </c:pt>
                <c:pt idx="44">
                  <c:v>6.9711589654592412E-2</c:v>
                </c:pt>
                <c:pt idx="45">
                  <c:v>6.9116339647769379E-2</c:v>
                </c:pt>
                <c:pt idx="46">
                  <c:v>6.8189664139214567E-2</c:v>
                </c:pt>
                <c:pt idx="47">
                  <c:v>6.6945046857963125E-2</c:v>
                </c:pt>
                <c:pt idx="48">
                  <c:v>6.5400403177495847E-2</c:v>
                </c:pt>
                <c:pt idx="49">
                  <c:v>6.3577651099035459E-2</c:v>
                </c:pt>
                <c:pt idx="50">
                  <c:v>6.15021940210859E-2</c:v>
                </c:pt>
                <c:pt idx="51">
                  <c:v>5.9202332346120427E-2</c:v>
                </c:pt>
                <c:pt idx="52">
                  <c:v>5.6708622948293937E-2</c:v>
                </c:pt>
                <c:pt idx="53">
                  <c:v>5.4053206710596616E-2</c:v>
                </c:pt>
                <c:pt idx="54">
                  <c:v>5.1269124708464696E-2</c:v>
                </c:pt>
                <c:pt idx="55">
                  <c:v>4.8389643182074546E-2</c:v>
                </c:pt>
                <c:pt idx="56">
                  <c:v>4.5447606251927897E-2</c:v>
                </c:pt>
                <c:pt idx="57">
                  <c:v>4.2474833476297102E-2</c:v>
                </c:pt>
                <c:pt idx="58">
                  <c:v>3.9501576936964565E-2</c:v>
                </c:pt>
                <c:pt idx="59">
                  <c:v>3.6556049704463196E-2</c:v>
                </c:pt>
                <c:pt idx="60">
                  <c:v>3.3664034421333276E-2</c:v>
                </c:pt>
                <c:pt idx="61">
                  <c:v>3.0848577501692804E-2</c:v>
                </c:pt>
                <c:pt idx="62">
                  <c:v>2.8129771223860907E-2</c:v>
                </c:pt>
                <c:pt idx="63">
                  <c:v>2.5524622924993599E-2</c:v>
                </c:pt>
                <c:pt idx="64">
                  <c:v>2.3047007710545714E-2</c:v>
                </c:pt>
                <c:pt idx="65">
                  <c:v>2.0707698662704513E-2</c:v>
                </c:pt>
                <c:pt idx="66">
                  <c:v>1.8514466541430203E-2</c:v>
                </c:pt>
                <c:pt idx="67">
                  <c:v>1.6472239463430259E-2</c:v>
                </c:pt>
                <c:pt idx="68">
                  <c:v>1.4583312035837671E-2</c:v>
                </c:pt>
                <c:pt idx="69">
                  <c:v>1.2847592905218166E-2</c:v>
                </c:pt>
                <c:pt idx="70">
                  <c:v>1.1262879629405651E-2</c:v>
                </c:pt>
                <c:pt idx="71">
                  <c:v>9.8251501418809284E-3</c:v>
                </c:pt>
                <c:pt idx="72">
                  <c:v>8.5288607943934253E-3</c:v>
                </c:pt>
                <c:pt idx="73">
                  <c:v>7.3672419624788502E-3</c:v>
                </c:pt>
                <c:pt idx="74">
                  <c:v>6.332583405066196E-3</c:v>
                </c:pt>
                <c:pt idx="75">
                  <c:v>5.4165029078830579E-3</c:v>
                </c:pt>
                <c:pt idx="76">
                  <c:v>4.6101931388364435E-3</c:v>
                </c:pt>
                <c:pt idx="77">
                  <c:v>3.9046430366845809E-3</c:v>
                </c:pt>
                <c:pt idx="78">
                  <c:v>3.2908313859383834E-3</c:v>
                </c:pt>
                <c:pt idx="79">
                  <c:v>2.7598914555031777E-3</c:v>
                </c:pt>
                <c:pt idx="80">
                  <c:v>2.3032466619563978E-3</c:v>
                </c:pt>
                <c:pt idx="81">
                  <c:v>1.9127181378480497E-3</c:v>
                </c:pt>
                <c:pt idx="82">
                  <c:v>1.5806058291353946E-3</c:v>
                </c:pt>
                <c:pt idx="83">
                  <c:v>1.29974531169611E-3</c:v>
                </c:pt>
                <c:pt idx="84">
                  <c:v>1.0635429109853991E-3</c:v>
                </c:pt>
                <c:pt idx="85">
                  <c:v>8.6599194414293851E-4</c:v>
                </c:pt>
                <c:pt idx="86">
                  <c:v>7.0167299795772825E-4</c:v>
                </c:pt>
                <c:pt idx="87">
                  <c:v>5.6574113000999575E-4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9F-8844-A115-6D90A5C5FA43}"/>
            </c:ext>
          </c:extLst>
        </c:ser>
        <c:ser>
          <c:idx val="1"/>
          <c:order val="1"/>
          <c:tx>
            <c:v>Eco Flex 00-10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'Graph Data'!$AA$2:$AA$76</c:f>
              <c:numCache>
                <c:formatCode>General</c:formatCode>
                <c:ptCount val="75"/>
                <c:pt idx="0">
                  <c:v>13.5650005</c:v>
                </c:pt>
                <c:pt idx="1">
                  <c:v>13.8150005</c:v>
                </c:pt>
                <c:pt idx="2">
                  <c:v>14.0650005</c:v>
                </c:pt>
                <c:pt idx="3">
                  <c:v>14.3150005</c:v>
                </c:pt>
                <c:pt idx="4">
                  <c:v>14.5650005</c:v>
                </c:pt>
                <c:pt idx="5">
                  <c:v>14.8150005</c:v>
                </c:pt>
                <c:pt idx="6">
                  <c:v>15.0650005</c:v>
                </c:pt>
                <c:pt idx="7">
                  <c:v>15.3150005</c:v>
                </c:pt>
                <c:pt idx="8">
                  <c:v>15.5650005</c:v>
                </c:pt>
                <c:pt idx="9">
                  <c:v>15.8150005</c:v>
                </c:pt>
                <c:pt idx="10">
                  <c:v>16.0650005</c:v>
                </c:pt>
                <c:pt idx="11">
                  <c:v>16.3150005</c:v>
                </c:pt>
                <c:pt idx="12">
                  <c:v>16.5650005</c:v>
                </c:pt>
                <c:pt idx="13">
                  <c:v>16.8150005</c:v>
                </c:pt>
                <c:pt idx="14">
                  <c:v>17.0650005</c:v>
                </c:pt>
                <c:pt idx="15">
                  <c:v>17.3150005</c:v>
                </c:pt>
                <c:pt idx="16">
                  <c:v>17.5650005</c:v>
                </c:pt>
                <c:pt idx="17">
                  <c:v>17.8150005</c:v>
                </c:pt>
                <c:pt idx="18">
                  <c:v>18.0650005</c:v>
                </c:pt>
                <c:pt idx="19">
                  <c:v>18.3150005</c:v>
                </c:pt>
                <c:pt idx="20">
                  <c:v>18.5650005</c:v>
                </c:pt>
                <c:pt idx="21">
                  <c:v>18.8150005</c:v>
                </c:pt>
                <c:pt idx="22">
                  <c:v>19.0650005</c:v>
                </c:pt>
                <c:pt idx="23">
                  <c:v>19.3150005</c:v>
                </c:pt>
                <c:pt idx="24">
                  <c:v>19.5650005</c:v>
                </c:pt>
                <c:pt idx="25">
                  <c:v>19.8150005</c:v>
                </c:pt>
                <c:pt idx="26">
                  <c:v>20.0650005</c:v>
                </c:pt>
                <c:pt idx="27">
                  <c:v>20.3150005</c:v>
                </c:pt>
                <c:pt idx="28">
                  <c:v>20.5650005</c:v>
                </c:pt>
                <c:pt idx="29">
                  <c:v>20.8150005</c:v>
                </c:pt>
                <c:pt idx="30">
                  <c:v>21.0650005</c:v>
                </c:pt>
                <c:pt idx="31">
                  <c:v>21.3150005</c:v>
                </c:pt>
                <c:pt idx="32">
                  <c:v>21.5650005</c:v>
                </c:pt>
                <c:pt idx="33">
                  <c:v>21.8150005</c:v>
                </c:pt>
                <c:pt idx="34">
                  <c:v>22.0650005</c:v>
                </c:pt>
                <c:pt idx="35">
                  <c:v>22.3150005</c:v>
                </c:pt>
                <c:pt idx="36">
                  <c:v>22.5650005</c:v>
                </c:pt>
                <c:pt idx="37">
                  <c:v>22.8150005</c:v>
                </c:pt>
                <c:pt idx="38">
                  <c:v>23.0650005</c:v>
                </c:pt>
                <c:pt idx="39">
                  <c:v>23.3150005</c:v>
                </c:pt>
                <c:pt idx="40">
                  <c:v>23.5650005</c:v>
                </c:pt>
                <c:pt idx="41">
                  <c:v>23.8150005</c:v>
                </c:pt>
                <c:pt idx="42">
                  <c:v>24.0650005</c:v>
                </c:pt>
                <c:pt idx="43">
                  <c:v>24.3150005</c:v>
                </c:pt>
                <c:pt idx="44">
                  <c:v>24.5650005</c:v>
                </c:pt>
                <c:pt idx="45">
                  <c:v>24.8150005</c:v>
                </c:pt>
                <c:pt idx="46">
                  <c:v>25.0650005</c:v>
                </c:pt>
                <c:pt idx="47">
                  <c:v>25.3150005</c:v>
                </c:pt>
                <c:pt idx="48">
                  <c:v>25.5650005</c:v>
                </c:pt>
                <c:pt idx="49">
                  <c:v>25.8150005</c:v>
                </c:pt>
                <c:pt idx="50">
                  <c:v>26.0650005</c:v>
                </c:pt>
                <c:pt idx="51">
                  <c:v>26.3150005</c:v>
                </c:pt>
                <c:pt idx="52">
                  <c:v>26.5650005</c:v>
                </c:pt>
                <c:pt idx="53">
                  <c:v>26.8150005</c:v>
                </c:pt>
                <c:pt idx="54">
                  <c:v>27.0650005</c:v>
                </c:pt>
                <c:pt idx="55">
                  <c:v>27.3150005</c:v>
                </c:pt>
                <c:pt idx="56">
                  <c:v>27.5650005</c:v>
                </c:pt>
                <c:pt idx="57">
                  <c:v>27.8150005</c:v>
                </c:pt>
                <c:pt idx="58">
                  <c:v>28.0650005</c:v>
                </c:pt>
                <c:pt idx="59">
                  <c:v>28.3150005</c:v>
                </c:pt>
                <c:pt idx="60">
                  <c:v>28.5650005</c:v>
                </c:pt>
                <c:pt idx="61">
                  <c:v>28.8150005</c:v>
                </c:pt>
                <c:pt idx="62">
                  <c:v>29.0650005</c:v>
                </c:pt>
                <c:pt idx="63">
                  <c:v>29.3150005</c:v>
                </c:pt>
                <c:pt idx="64">
                  <c:v>29.5650005</c:v>
                </c:pt>
                <c:pt idx="65">
                  <c:v>29.8150005</c:v>
                </c:pt>
                <c:pt idx="66">
                  <c:v>30.0650005</c:v>
                </c:pt>
                <c:pt idx="67">
                  <c:v>30.3150005</c:v>
                </c:pt>
                <c:pt idx="68">
                  <c:v>30.5650005</c:v>
                </c:pt>
                <c:pt idx="69">
                  <c:v>30.8150005</c:v>
                </c:pt>
                <c:pt idx="70">
                  <c:v>31.0650005</c:v>
                </c:pt>
                <c:pt idx="71">
                  <c:v>31.3150005</c:v>
                </c:pt>
                <c:pt idx="72">
                  <c:v>31.5650005</c:v>
                </c:pt>
                <c:pt idx="73">
                  <c:v>31.8150005</c:v>
                </c:pt>
                <c:pt idx="74">
                  <c:v>32.065000499999996</c:v>
                </c:pt>
              </c:numCache>
            </c:numRef>
          </c:xVal>
          <c:yVal>
            <c:numRef>
              <c:f>'Graph Data'!$AB$2:$AB$76</c:f>
              <c:numCache>
                <c:formatCode>General</c:formatCode>
                <c:ptCount val="75"/>
                <c:pt idx="0">
                  <c:v>1.4770093110885686E-3</c:v>
                </c:pt>
                <c:pt idx="1">
                  <c:v>1.8898587442523721E-3</c:v>
                </c:pt>
                <c:pt idx="2">
                  <c:v>2.4013786131731633E-3</c:v>
                </c:pt>
                <c:pt idx="3">
                  <c:v>3.0302406172356311E-3</c:v>
                </c:pt>
                <c:pt idx="4">
                  <c:v>3.7973337966139883E-3</c:v>
                </c:pt>
                <c:pt idx="5">
                  <c:v>4.7256942180556307E-3</c:v>
                </c:pt>
                <c:pt idx="6">
                  <c:v>5.8403334208211189E-3</c:v>
                </c:pt>
                <c:pt idx="7">
                  <c:v>7.167948046180316E-3</c:v>
                </c:pt>
                <c:pt idx="8">
                  <c:v>8.7364951270983062E-3</c:v>
                </c:pt>
                <c:pt idx="9">
                  <c:v>1.0574621021105259E-2</c:v>
                </c:pt>
                <c:pt idx="10">
                  <c:v>1.2710937034181633E-2</c:v>
                </c:pt>
                <c:pt idx="11">
                  <c:v>1.517314141787255E-2</c:v>
                </c:pt>
                <c:pt idx="12">
                  <c:v>1.7986995519950526E-2</c:v>
                </c:pt>
                <c:pt idx="13">
                  <c:v>2.1175171190998966E-2</c:v>
                </c:pt>
                <c:pt idx="14">
                  <c:v>2.475599671294347E-2</c:v>
                </c:pt>
                <c:pt idx="15">
                  <c:v>2.8742138998379151E-2</c:v>
                </c:pt>
                <c:pt idx="16">
                  <c:v>3.3139269964591739E-2</c:v>
                </c:pt>
                <c:pt idx="17">
                  <c:v>3.7944774071785231E-2</c:v>
                </c:pt>
                <c:pt idx="18">
                  <c:v>4.3146561238535823E-2</c:v>
                </c:pt>
                <c:pt idx="19">
                  <c:v>4.8722053921171321E-2</c:v>
                </c:pt>
                <c:pt idx="20">
                  <c:v>5.4637418349774813E-2</c:v>
                </c:pt>
                <c:pt idx="21">
                  <c:v>6.0847107172947106E-2</c:v>
                </c:pt>
                <c:pt idx="22">
                  <c:v>6.7293773703759205E-2</c:v>
                </c:pt>
                <c:pt idx="23">
                  <c:v>7.3908606473122487E-2</c:v>
                </c:pt>
                <c:pt idx="24">
                  <c:v>8.0612117085632248E-2</c:v>
                </c:pt>
                <c:pt idx="25">
                  <c:v>8.7315394969568749E-2</c:v>
                </c:pt>
                <c:pt idx="26">
                  <c:v>9.3921820377390039E-2</c:v>
                </c:pt>
                <c:pt idx="27">
                  <c:v>0.10032920308081314</c:v>
                </c:pt>
                <c:pt idx="28">
                  <c:v>0.1064322900039391</c:v>
                </c:pt>
                <c:pt idx="29">
                  <c:v>0.11212556208315712</c:v>
                </c:pt>
                <c:pt idx="30">
                  <c:v>0.11730622050596838</c:v>
                </c:pt>
                <c:pt idx="31">
                  <c:v>0.12187724665240005</c:v>
                </c:pt>
                <c:pt idx="32">
                  <c:v>0.12575040982799465</c:v>
                </c:pt>
                <c:pt idx="33">
                  <c:v>0.12884909320474397</c:v>
                </c:pt>
                <c:pt idx="34">
                  <c:v>0.13111081183364282</c:v>
                </c:pt>
                <c:pt idx="35">
                  <c:v>0.13248930724381583</c:v>
                </c:pt>
                <c:pt idx="36">
                  <c:v>0.13295612058212952</c:v>
                </c:pt>
                <c:pt idx="37">
                  <c:v>0.13250156957157716</c:v>
                </c:pt>
                <c:pt idx="38">
                  <c:v>0.13113508244357058</c:v>
                </c:pt>
                <c:pt idx="39">
                  <c:v>0.12888487275744923</c:v>
                </c:pt>
                <c:pt idx="40">
                  <c:v>0.12579697077277097</c:v>
                </c:pt>
                <c:pt idx="41">
                  <c:v>0.12193365782412022</c:v>
                </c:pt>
                <c:pt idx="42">
                  <c:v>0.11737137807504555</c:v>
                </c:pt>
                <c:pt idx="43">
                  <c:v>0.112198225422443</c:v>
                </c:pt>
                <c:pt idx="44">
                  <c:v>0.10651112084709666</c:v>
                </c:pt>
                <c:pt idx="45">
                  <c:v>0.10041280625170841</c:v>
                </c:pt>
                <c:pt idx="46">
                  <c:v>9.4008784371647877E-2</c:v>
                </c:pt>
                <c:pt idx="47">
                  <c:v>8.7404330763287352E-2</c:v>
                </c:pt>
                <c:pt idx="48">
                  <c:v>8.070169372203978E-2</c:v>
                </c:pt>
                <c:pt idx="49">
                  <c:v>7.3997582220453897E-2</c:v>
                </c:pt>
                <c:pt idx="50">
                  <c:v>6.7381021868083799E-2</c:v>
                </c:pt>
                <c:pt idx="51">
                  <c:v>6.0931635967406361E-2</c:v>
                </c:pt>
                <c:pt idx="52">
                  <c:v>5.4718384545728548E-2</c:v>
                </c:pt>
                <c:pt idx="53">
                  <c:v>4.8798770317379211E-2</c:v>
                </c:pt>
                <c:pt idx="54">
                  <c:v>4.3218498264579026E-2</c:v>
                </c:pt>
                <c:pt idx="55">
                  <c:v>3.8011556077891917E-2</c:v>
                </c:pt>
                <c:pt idx="56">
                  <c:v>3.3200666932517386E-2</c:v>
                </c:pt>
                <c:pt idx="57">
                  <c:v>2.8798054532104416E-2</c:v>
                </c:pt>
                <c:pt idx="58">
                  <c:v>2.4806453233110461E-2</c:v>
                </c:pt>
                <c:pt idx="59">
                  <c:v>2.1220293266502783E-2</c:v>
                </c:pt>
                <c:pt idx="60">
                  <c:v>1.8026992230404507E-2</c:v>
                </c:pt>
                <c:pt idx="61">
                  <c:v>1.5208288560559065E-2</c:v>
                </c:pt>
                <c:pt idx="62">
                  <c:v>1.2741559878766292E-2</c:v>
                </c:pt>
                <c:pt idx="63">
                  <c:v>1.0601078185502181E-2</c:v>
                </c:pt>
                <c:pt idx="64">
                  <c:v>8.759164008771584E-3</c:v>
                </c:pt>
                <c:pt idx="65">
                  <c:v>7.1872121041989491E-3</c:v>
                </c:pt>
                <c:pt idx="66">
                  <c:v>5.8565714730084879E-3</c:v>
                </c:pt>
                <c:pt idx="67">
                  <c:v>4.7392718006522404E-3</c:v>
                </c:pt>
                <c:pt idx="68">
                  <c:v>3.8085965351567046E-3</c:v>
                </c:pt>
                <c:pt idx="69">
                  <c:v>3.039509479132885E-3</c:v>
                </c:pt>
                <c:pt idx="70">
                  <c:v>2.4089468553212126E-3</c:v>
                </c:pt>
                <c:pt idx="71">
                  <c:v>1.8959903321697992E-3</c:v>
                </c:pt>
                <c:pt idx="72">
                  <c:v>1.4819385675297816E-3</c:v>
                </c:pt>
                <c:pt idx="73">
                  <c:v>1.150295618675444E-3</c:v>
                </c:pt>
                <c:pt idx="74">
                  <c:v>8.8669429295886598E-4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E9F-8844-A115-6D90A5C5FA43}"/>
            </c:ext>
          </c:extLst>
        </c:ser>
        <c:ser>
          <c:idx val="2"/>
          <c:order val="2"/>
          <c:tx>
            <c:v>Eco Flex 00-30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'Graph Data'!$AC$2:$AC$54</c:f>
              <c:numCache>
                <c:formatCode>General</c:formatCode>
                <c:ptCount val="53"/>
                <c:pt idx="0">
                  <c:v>21.325626259999996</c:v>
                </c:pt>
                <c:pt idx="1">
                  <c:v>21.825626259999996</c:v>
                </c:pt>
                <c:pt idx="2">
                  <c:v>22.325626259999996</c:v>
                </c:pt>
                <c:pt idx="3">
                  <c:v>22.825626259999996</c:v>
                </c:pt>
                <c:pt idx="4">
                  <c:v>23.325626259999996</c:v>
                </c:pt>
                <c:pt idx="5">
                  <c:v>23.825626259999996</c:v>
                </c:pt>
                <c:pt idx="6">
                  <c:v>24.325626259999996</c:v>
                </c:pt>
                <c:pt idx="7">
                  <c:v>24.825626259999996</c:v>
                </c:pt>
                <c:pt idx="8">
                  <c:v>25.325626259999996</c:v>
                </c:pt>
                <c:pt idx="9">
                  <c:v>25.825626259999996</c:v>
                </c:pt>
                <c:pt idx="10">
                  <c:v>26.325626259999996</c:v>
                </c:pt>
                <c:pt idx="11">
                  <c:v>26.825626259999996</c:v>
                </c:pt>
                <c:pt idx="12">
                  <c:v>27.325626259999996</c:v>
                </c:pt>
                <c:pt idx="13">
                  <c:v>27.825626259999996</c:v>
                </c:pt>
                <c:pt idx="14">
                  <c:v>28.325626259999996</c:v>
                </c:pt>
                <c:pt idx="15">
                  <c:v>28.825626259999996</c:v>
                </c:pt>
                <c:pt idx="16">
                  <c:v>29.325626259999996</c:v>
                </c:pt>
                <c:pt idx="17">
                  <c:v>29.825626259999996</c:v>
                </c:pt>
                <c:pt idx="18">
                  <c:v>30.325626259999996</c:v>
                </c:pt>
                <c:pt idx="19">
                  <c:v>30.825626259999996</c:v>
                </c:pt>
                <c:pt idx="20">
                  <c:v>31.325626259999996</c:v>
                </c:pt>
                <c:pt idx="21">
                  <c:v>31.825626259999996</c:v>
                </c:pt>
                <c:pt idx="22">
                  <c:v>32.325626259999993</c:v>
                </c:pt>
                <c:pt idx="23">
                  <c:v>32.825626259999993</c:v>
                </c:pt>
                <c:pt idx="24">
                  <c:v>33.325626259999993</c:v>
                </c:pt>
                <c:pt idx="25">
                  <c:v>33.825626259999993</c:v>
                </c:pt>
                <c:pt idx="26">
                  <c:v>34.325626259999993</c:v>
                </c:pt>
                <c:pt idx="27">
                  <c:v>34.825626259999993</c:v>
                </c:pt>
                <c:pt idx="28">
                  <c:v>35.325626259999993</c:v>
                </c:pt>
                <c:pt idx="29">
                  <c:v>35.825626259999993</c:v>
                </c:pt>
                <c:pt idx="30">
                  <c:v>36.325626259999993</c:v>
                </c:pt>
                <c:pt idx="31">
                  <c:v>36.825626259999993</c:v>
                </c:pt>
                <c:pt idx="32">
                  <c:v>37.325626259999993</c:v>
                </c:pt>
                <c:pt idx="33">
                  <c:v>37.825626259999993</c:v>
                </c:pt>
                <c:pt idx="34">
                  <c:v>38.325626259999993</c:v>
                </c:pt>
                <c:pt idx="35">
                  <c:v>38.825626259999993</c:v>
                </c:pt>
                <c:pt idx="36">
                  <c:v>39.325626259999993</c:v>
                </c:pt>
                <c:pt idx="37">
                  <c:v>39.825626259999993</c:v>
                </c:pt>
                <c:pt idx="38">
                  <c:v>40.325626259999993</c:v>
                </c:pt>
                <c:pt idx="39">
                  <c:v>40.825626259999993</c:v>
                </c:pt>
                <c:pt idx="40">
                  <c:v>41.325626259999993</c:v>
                </c:pt>
                <c:pt idx="41">
                  <c:v>41.825626259999993</c:v>
                </c:pt>
                <c:pt idx="42">
                  <c:v>42.325626259999993</c:v>
                </c:pt>
                <c:pt idx="43">
                  <c:v>42.825626259999993</c:v>
                </c:pt>
                <c:pt idx="44">
                  <c:v>43.325626259999993</c:v>
                </c:pt>
                <c:pt idx="45">
                  <c:v>43.825626259999993</c:v>
                </c:pt>
                <c:pt idx="46">
                  <c:v>44.325626259999993</c:v>
                </c:pt>
                <c:pt idx="47">
                  <c:v>44.825626259999993</c:v>
                </c:pt>
                <c:pt idx="48">
                  <c:v>45.325626259999993</c:v>
                </c:pt>
                <c:pt idx="49">
                  <c:v>45.825626259999993</c:v>
                </c:pt>
                <c:pt idx="50">
                  <c:v>46.325626259999993</c:v>
                </c:pt>
                <c:pt idx="51">
                  <c:v>46.825626259999993</c:v>
                </c:pt>
                <c:pt idx="52">
                  <c:v>47.325626259999993</c:v>
                </c:pt>
              </c:numCache>
            </c:numRef>
          </c:xVal>
          <c:yVal>
            <c:numRef>
              <c:f>'Graph Data'!$AD$2:$AD$54</c:f>
              <c:numCache>
                <c:formatCode>General</c:formatCode>
                <c:ptCount val="53"/>
                <c:pt idx="0">
                  <c:v>1.0658286750845755E-3</c:v>
                </c:pt>
                <c:pt idx="1">
                  <c:v>1.5178009368542425E-3</c:v>
                </c:pt>
                <c:pt idx="2">
                  <c:v>2.1304074451434151E-3</c:v>
                </c:pt>
                <c:pt idx="3">
                  <c:v>2.9473449267525867E-3</c:v>
                </c:pt>
                <c:pt idx="4">
                  <c:v>4.0190156333452043E-3</c:v>
                </c:pt>
                <c:pt idx="5">
                  <c:v>5.4016801572892709E-3</c:v>
                </c:pt>
                <c:pt idx="6">
                  <c:v>7.1558046073568367E-3</c:v>
                </c:pt>
                <c:pt idx="7">
                  <c:v>9.3434769807011677E-3</c:v>
                </c:pt>
                <c:pt idx="8">
                  <c:v>1.2024831650120445E-2</c:v>
                </c:pt>
                <c:pt idx="9">
                  <c:v>1.5253514814461277E-2</c:v>
                </c:pt>
                <c:pt idx="10">
                  <c:v>1.9071343562869651E-2</c:v>
                </c:pt>
                <c:pt idx="11">
                  <c:v>2.3502447430229768E-2</c:v>
                </c:pt>
                <c:pt idx="12">
                  <c:v>2.8547319021741072E-2</c:v>
                </c:pt>
                <c:pt idx="13">
                  <c:v>3.4177320041078173E-2</c:v>
                </c:pt>
                <c:pt idx="14">
                  <c:v>4.0330269159352394E-2</c:v>
                </c:pt>
                <c:pt idx="15">
                  <c:v>4.6907757796764302E-2</c:v>
                </c:pt>
                <c:pt idx="16">
                  <c:v>5.3774782939213443E-2</c:v>
                </c:pt>
                <c:pt idx="17">
                  <c:v>6.0762144954176311E-2</c:v>
                </c:pt>
                <c:pt idx="18">
                  <c:v>6.7671836891130335E-2</c:v>
                </c:pt>
                <c:pt idx="19">
                  <c:v>7.4285366834265121E-2</c:v>
                </c:pt>
                <c:pt idx="20">
                  <c:v>8.0374635766982366E-2</c:v>
                </c:pt>
                <c:pt idx="21">
                  <c:v>8.5714678745059919E-2</c:v>
                </c:pt>
                <c:pt idx="22">
                  <c:v>9.0097309884900764E-2</c:v>
                </c:pt>
                <c:pt idx="23">
                  <c:v>9.3344532453367005E-2</c:v>
                </c:pt>
                <c:pt idx="24">
                  <c:v>9.5320515813853812E-2</c:v>
                </c:pt>
                <c:pt idx="25">
                  <c:v>9.5941017765710776E-2</c:v>
                </c:pt>
                <c:pt idx="26">
                  <c:v>9.5179341783181978E-2</c:v>
                </c:pt>
                <c:pt idx="27">
                  <c:v>9.3068242185817801E-2</c:v>
                </c:pt>
                <c:pt idx="28">
                  <c:v>8.9697587802974668E-2</c:v>
                </c:pt>
                <c:pt idx="29">
                  <c:v>8.5208016328773534E-2</c:v>
                </c:pt>
                <c:pt idx="30">
                  <c:v>7.9781203668445266E-2</c:v>
                </c:pt>
                <c:pt idx="31">
                  <c:v>7.3627686088159158E-2</c:v>
                </c:pt>
                <c:pt idx="32">
                  <c:v>6.697337086950228E-2</c:v>
                </c:pt>
                <c:pt idx="33">
                  <c:v>6.0045933743037024E-2</c:v>
                </c:pt>
                <c:pt idx="34">
                  <c:v>5.3062228517517941E-2</c:v>
                </c:pt>
                <c:pt idx="35">
                  <c:v>4.6217644413187063E-2</c:v>
                </c:pt>
                <c:pt idx="36">
                  <c:v>3.9678072495630275E-2</c:v>
                </c:pt>
                <c:pt idx="37">
                  <c:v>3.357482553727574E-2</c:v>
                </c:pt>
                <c:pt idx="38">
                  <c:v>2.8002538377036302E-2</c:v>
                </c:pt>
                <c:pt idx="39">
                  <c:v>2.3019796281520705E-2</c:v>
                </c:pt>
                <c:pt idx="40">
                  <c:v>1.8652025011378914E-2</c:v>
                </c:pt>
                <c:pt idx="41">
                  <c:v>1.4896043804169248E-2</c:v>
                </c:pt>
                <c:pt idx="42">
                  <c:v>1.1725633908167412E-2</c:v>
                </c:pt>
                <c:pt idx="43">
                  <c:v>9.0975019868862507E-3</c:v>
                </c:pt>
                <c:pt idx="44">
                  <c:v>6.9571028834178464E-3</c:v>
                </c:pt>
                <c:pt idx="45">
                  <c:v>5.243908812049853E-3</c:v>
                </c:pt>
                <c:pt idx="46">
                  <c:v>3.8958504254340688E-3</c:v>
                </c:pt>
                <c:pt idx="47">
                  <c:v>2.8527903478287537E-3</c:v>
                </c:pt>
                <c:pt idx="48">
                  <c:v>2.0590072543026248E-3</c:v>
                </c:pt>
                <c:pt idx="49">
                  <c:v>1.4647595405105867E-3</c:v>
                </c:pt>
                <c:pt idx="50">
                  <c:v>1.027058621277257E-3</c:v>
                </c:pt>
                <c:pt idx="51">
                  <c:v>7.0981401147635135E-4</c:v>
                </c:pt>
                <c:pt idx="52">
                  <c:v>4.8351988764890465E-4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E9F-8844-A115-6D90A5C5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3709184"/>
        <c:axId val="2075414992"/>
      </c:scatterChart>
      <c:valAx>
        <c:axId val="2073709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Puncture Resistance Force (N)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5414992"/>
        <c:crosses val="autoZero"/>
        <c:crossBetween val="midCat"/>
      </c:valAx>
      <c:valAx>
        <c:axId val="207541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3709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431685229864163"/>
          <c:y val="0.23128155555562971"/>
          <c:w val="0.21666411904683214"/>
          <c:h val="0.2144738374391912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Normal</a:t>
            </a:r>
            <a:r>
              <a:rPr lang="en-US" baseline="0"/>
              <a:t> Distribution Comparison of Elastic Modulus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Stomach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'Graph Data'!$G$2:$G$106</c:f>
              <c:numCache>
                <c:formatCode>General</c:formatCode>
                <c:ptCount val="105"/>
                <c:pt idx="0">
                  <c:v>-2.6962999999999994E-2</c:v>
                </c:pt>
                <c:pt idx="1">
                  <c:v>-2.5962999999999993E-2</c:v>
                </c:pt>
                <c:pt idx="2">
                  <c:v>-2.4962999999999992E-2</c:v>
                </c:pt>
                <c:pt idx="3">
                  <c:v>-2.3962999999999991E-2</c:v>
                </c:pt>
                <c:pt idx="4">
                  <c:v>-2.296299999999999E-2</c:v>
                </c:pt>
                <c:pt idx="5">
                  <c:v>-2.1962999999999989E-2</c:v>
                </c:pt>
                <c:pt idx="6">
                  <c:v>-2.0962999999999989E-2</c:v>
                </c:pt>
                <c:pt idx="7">
                  <c:v>-1.9962999999999988E-2</c:v>
                </c:pt>
                <c:pt idx="8">
                  <c:v>-1.8962999999999987E-2</c:v>
                </c:pt>
                <c:pt idx="9">
                  <c:v>-1.7962999999999986E-2</c:v>
                </c:pt>
                <c:pt idx="10">
                  <c:v>-1.6962999999999985E-2</c:v>
                </c:pt>
                <c:pt idx="11">
                  <c:v>-1.5962999999999984E-2</c:v>
                </c:pt>
                <c:pt idx="12">
                  <c:v>-1.4962999999999983E-2</c:v>
                </c:pt>
                <c:pt idx="13">
                  <c:v>-1.3962999999999982E-2</c:v>
                </c:pt>
                <c:pt idx="14">
                  <c:v>-1.2962999999999981E-2</c:v>
                </c:pt>
                <c:pt idx="15">
                  <c:v>-1.1962999999999981E-2</c:v>
                </c:pt>
                <c:pt idx="16">
                  <c:v>-1.096299999999998E-2</c:v>
                </c:pt>
                <c:pt idx="17">
                  <c:v>-9.9629999999999788E-3</c:v>
                </c:pt>
                <c:pt idx="18">
                  <c:v>-8.9629999999999779E-3</c:v>
                </c:pt>
                <c:pt idx="19">
                  <c:v>-7.962999999999977E-3</c:v>
                </c:pt>
                <c:pt idx="20">
                  <c:v>-6.962999999999977E-3</c:v>
                </c:pt>
                <c:pt idx="21">
                  <c:v>-5.962999999999977E-3</c:v>
                </c:pt>
                <c:pt idx="22">
                  <c:v>-4.962999999999977E-3</c:v>
                </c:pt>
                <c:pt idx="23">
                  <c:v>-3.962999999999977E-3</c:v>
                </c:pt>
                <c:pt idx="24">
                  <c:v>-2.9629999999999769E-3</c:v>
                </c:pt>
                <c:pt idx="25">
                  <c:v>-1.9629999999999769E-3</c:v>
                </c:pt>
                <c:pt idx="26">
                  <c:v>-9.629999999999769E-4</c:v>
                </c:pt>
                <c:pt idx="27">
                  <c:v>3.7000000000023126E-5</c:v>
                </c:pt>
                <c:pt idx="28">
                  <c:v>1.0370000000000231E-3</c:v>
                </c:pt>
                <c:pt idx="29">
                  <c:v>2.0370000000000232E-3</c:v>
                </c:pt>
                <c:pt idx="30">
                  <c:v>3.0370000000000232E-3</c:v>
                </c:pt>
                <c:pt idx="31">
                  <c:v>4.0370000000000232E-3</c:v>
                </c:pt>
                <c:pt idx="32">
                  <c:v>5.0370000000000232E-3</c:v>
                </c:pt>
                <c:pt idx="33">
                  <c:v>6.0370000000000233E-3</c:v>
                </c:pt>
                <c:pt idx="34">
                  <c:v>7.0370000000000233E-3</c:v>
                </c:pt>
                <c:pt idx="35">
                  <c:v>8.0370000000000233E-3</c:v>
                </c:pt>
                <c:pt idx="36">
                  <c:v>9.0370000000000242E-3</c:v>
                </c:pt>
                <c:pt idx="37">
                  <c:v>1.0037000000000025E-2</c:v>
                </c:pt>
                <c:pt idx="38">
                  <c:v>1.1037000000000026E-2</c:v>
                </c:pt>
                <c:pt idx="39">
                  <c:v>1.2037000000000027E-2</c:v>
                </c:pt>
                <c:pt idx="40">
                  <c:v>1.3037000000000028E-2</c:v>
                </c:pt>
                <c:pt idx="41">
                  <c:v>1.4037000000000029E-2</c:v>
                </c:pt>
                <c:pt idx="42">
                  <c:v>1.503700000000003E-2</c:v>
                </c:pt>
                <c:pt idx="43">
                  <c:v>1.603700000000003E-2</c:v>
                </c:pt>
                <c:pt idx="44">
                  <c:v>1.7037000000000031E-2</c:v>
                </c:pt>
                <c:pt idx="45">
                  <c:v>1.8037000000000032E-2</c:v>
                </c:pt>
                <c:pt idx="46">
                  <c:v>1.9037000000000033E-2</c:v>
                </c:pt>
                <c:pt idx="47">
                  <c:v>2.0037000000000034E-2</c:v>
                </c:pt>
                <c:pt idx="48">
                  <c:v>2.1037000000000035E-2</c:v>
                </c:pt>
                <c:pt idx="49">
                  <c:v>2.2037000000000036E-2</c:v>
                </c:pt>
                <c:pt idx="50">
                  <c:v>2.3037000000000037E-2</c:v>
                </c:pt>
                <c:pt idx="51">
                  <c:v>2.4037000000000038E-2</c:v>
                </c:pt>
                <c:pt idx="52">
                  <c:v>2.5037000000000038E-2</c:v>
                </c:pt>
                <c:pt idx="53">
                  <c:v>2.6037000000000039E-2</c:v>
                </c:pt>
                <c:pt idx="54">
                  <c:v>2.703700000000004E-2</c:v>
                </c:pt>
                <c:pt idx="55">
                  <c:v>2.8037000000000041E-2</c:v>
                </c:pt>
                <c:pt idx="56">
                  <c:v>2.9037000000000042E-2</c:v>
                </c:pt>
                <c:pt idx="57">
                  <c:v>3.0037000000000043E-2</c:v>
                </c:pt>
                <c:pt idx="58">
                  <c:v>3.1037000000000044E-2</c:v>
                </c:pt>
                <c:pt idx="59">
                  <c:v>3.2037000000000045E-2</c:v>
                </c:pt>
                <c:pt idx="60">
                  <c:v>3.3037000000000045E-2</c:v>
                </c:pt>
                <c:pt idx="61">
                  <c:v>3.4037000000000046E-2</c:v>
                </c:pt>
                <c:pt idx="62">
                  <c:v>3.5037000000000047E-2</c:v>
                </c:pt>
                <c:pt idx="63">
                  <c:v>3.6037000000000048E-2</c:v>
                </c:pt>
                <c:pt idx="64">
                  <c:v>3.7037000000000049E-2</c:v>
                </c:pt>
                <c:pt idx="65">
                  <c:v>3.803700000000005E-2</c:v>
                </c:pt>
                <c:pt idx="66">
                  <c:v>3.9037000000000051E-2</c:v>
                </c:pt>
                <c:pt idx="67">
                  <c:v>4.0037000000000052E-2</c:v>
                </c:pt>
                <c:pt idx="68">
                  <c:v>4.1037000000000053E-2</c:v>
                </c:pt>
                <c:pt idx="69">
                  <c:v>4.2037000000000053E-2</c:v>
                </c:pt>
                <c:pt idx="70">
                  <c:v>4.3037000000000054E-2</c:v>
                </c:pt>
                <c:pt idx="71">
                  <c:v>4.4037000000000055E-2</c:v>
                </c:pt>
                <c:pt idx="72">
                  <c:v>4.5037000000000056E-2</c:v>
                </c:pt>
                <c:pt idx="73">
                  <c:v>4.6037000000000057E-2</c:v>
                </c:pt>
                <c:pt idx="74">
                  <c:v>4.7037000000000058E-2</c:v>
                </c:pt>
                <c:pt idx="75">
                  <c:v>4.8037000000000059E-2</c:v>
                </c:pt>
                <c:pt idx="76">
                  <c:v>4.903700000000006E-2</c:v>
                </c:pt>
                <c:pt idx="77">
                  <c:v>5.0037000000000061E-2</c:v>
                </c:pt>
                <c:pt idx="78">
                  <c:v>5.1037000000000061E-2</c:v>
                </c:pt>
                <c:pt idx="79">
                  <c:v>5.2037000000000062E-2</c:v>
                </c:pt>
                <c:pt idx="80">
                  <c:v>5.3037000000000063E-2</c:v>
                </c:pt>
                <c:pt idx="81">
                  <c:v>5.4037000000000064E-2</c:v>
                </c:pt>
                <c:pt idx="82">
                  <c:v>5.5037000000000065E-2</c:v>
                </c:pt>
                <c:pt idx="83">
                  <c:v>5.6037000000000066E-2</c:v>
                </c:pt>
                <c:pt idx="84">
                  <c:v>5.7037000000000067E-2</c:v>
                </c:pt>
                <c:pt idx="85">
                  <c:v>5.8037000000000068E-2</c:v>
                </c:pt>
                <c:pt idx="86">
                  <c:v>5.9037000000000069E-2</c:v>
                </c:pt>
                <c:pt idx="87">
                  <c:v>6.0037000000000069E-2</c:v>
                </c:pt>
                <c:pt idx="88">
                  <c:v>6.103700000000007E-2</c:v>
                </c:pt>
                <c:pt idx="89">
                  <c:v>6.2037000000000071E-2</c:v>
                </c:pt>
                <c:pt idx="90">
                  <c:v>6.3037000000000065E-2</c:v>
                </c:pt>
                <c:pt idx="91">
                  <c:v>6.4037000000000066E-2</c:v>
                </c:pt>
                <c:pt idx="92">
                  <c:v>6.5037000000000067E-2</c:v>
                </c:pt>
                <c:pt idx="93">
                  <c:v>6.6037000000000068E-2</c:v>
                </c:pt>
                <c:pt idx="94">
                  <c:v>6.7037000000000069E-2</c:v>
                </c:pt>
                <c:pt idx="95">
                  <c:v>6.803700000000007E-2</c:v>
                </c:pt>
                <c:pt idx="96">
                  <c:v>6.9037000000000071E-2</c:v>
                </c:pt>
                <c:pt idx="97">
                  <c:v>7.0037000000000071E-2</c:v>
                </c:pt>
                <c:pt idx="98">
                  <c:v>7.1037000000000072E-2</c:v>
                </c:pt>
                <c:pt idx="99">
                  <c:v>7.2037000000000073E-2</c:v>
                </c:pt>
                <c:pt idx="100">
                  <c:v>7.3037000000000074E-2</c:v>
                </c:pt>
                <c:pt idx="101">
                  <c:v>7.4037000000000075E-2</c:v>
                </c:pt>
                <c:pt idx="102">
                  <c:v>7.5037000000000076E-2</c:v>
                </c:pt>
                <c:pt idx="103">
                  <c:v>7.6037000000000077E-2</c:v>
                </c:pt>
                <c:pt idx="104">
                  <c:v>7.7037000000000078E-2</c:v>
                </c:pt>
              </c:numCache>
            </c:numRef>
          </c:xVal>
          <c:yVal>
            <c:numRef>
              <c:f>'Graph Data'!$H$2:$H$106</c:f>
              <c:numCache>
                <c:formatCode>General</c:formatCode>
                <c:ptCount val="105"/>
                <c:pt idx="0">
                  <c:v>0.2558656204571334</c:v>
                </c:pt>
                <c:pt idx="1">
                  <c:v>0.30374422320693079</c:v>
                </c:pt>
                <c:pt idx="2">
                  <c:v>0.35938219128340421</c:v>
                </c:pt>
                <c:pt idx="3">
                  <c:v>0.42379664254226962</c:v>
                </c:pt>
                <c:pt idx="4">
                  <c:v>0.49809353525635019</c:v>
                </c:pt>
                <c:pt idx="5">
                  <c:v>0.58346758345909799</c:v>
                </c:pt>
                <c:pt idx="6">
                  <c:v>0.68120055566204585</c:v>
                </c:pt>
                <c:pt idx="7">
                  <c:v>0.79265771082996872</c:v>
                </c:pt>
                <c:pt idx="8">
                  <c:v>0.91928212984677671</c:v>
                </c:pt>
                <c:pt idx="9">
                  <c:v>1.062586712748677</c:v>
                </c:pt>
                <c:pt idx="10">
                  <c:v>1.2241436326502277</c:v>
                </c:pt>
                <c:pt idx="11">
                  <c:v>1.4055710672987052</c:v>
                </c:pt>
                <c:pt idx="12">
                  <c:v>1.6085170691062773</c:v>
                </c:pt>
                <c:pt idx="13">
                  <c:v>1.8346404846039801</c:v>
                </c:pt>
                <c:pt idx="14">
                  <c:v>2.0855888944929313</c:v>
                </c:pt>
                <c:pt idx="15">
                  <c:v>2.362973615425473</c:v>
                </c:pt>
                <c:pt idx="16">
                  <c:v>2.6683418835145161</c:v>
                </c:pt>
                <c:pt idx="17">
                  <c:v>3.0031464260925471</c:v>
                </c:pt>
                <c:pt idx="18">
                  <c:v>3.3687127207246848</c:v>
                </c:pt>
                <c:pt idx="19">
                  <c:v>3.7662043367834399</c:v>
                </c:pt>
                <c:pt idx="20">
                  <c:v>4.1965868524581094</c:v>
                </c:pt>
                <c:pt idx="21">
                  <c:v>4.6605909359665594</c:v>
                </c:pt>
                <c:pt idx="22">
                  <c:v>5.1586752707213765</c:v>
                </c:pt>
                <c:pt idx="23">
                  <c:v>5.6909900868143133</c:v>
                </c:pt>
                <c:pt idx="24">
                  <c:v>6.2573421318479108</c:v>
                </c:pt>
                <c:pt idx="25">
                  <c:v>6.8571619692965946</c:v>
                </c:pt>
                <c:pt idx="26">
                  <c:v>7.4894745288058964</c:v>
                </c:pt>
                <c:pt idx="27">
                  <c:v>8.1528738470184603</c:v>
                </c:pt>
                <c:pt idx="28">
                  <c:v>8.8455029269766943</c:v>
                </c:pt>
                <c:pt idx="29">
                  <c:v>9.5650396068147217</c:v>
                </c:pt>
                <c:pt idx="30">
                  <c:v>10.308689262969889</c:v>
                </c:pt>
                <c:pt idx="31">
                  <c:v>11.073185079019163</c:v>
                </c:pt>
                <c:pt idx="32">
                  <c:v>11.854796488928425</c:v>
                </c:pt>
                <c:pt idx="33">
                  <c:v>12.649346254454318</c:v>
                </c:pt>
                <c:pt idx="34">
                  <c:v>13.452236463159981</c:v>
                </c:pt>
                <c:pt idx="35">
                  <c:v>14.258483539526145</c:v>
                </c:pt>
                <c:pt idx="36">
                  <c:v>15.062762151458868</c:v>
                </c:pt>
                <c:pt idx="37">
                  <c:v>15.859457673486839</c:v>
                </c:pt>
                <c:pt idx="38">
                  <c:v>16.642726642208199</c:v>
                </c:pt>
                <c:pt idx="39">
                  <c:v>17.406564415739044</c:v>
                </c:pt>
                <c:pt idx="40">
                  <c:v>18.144879034015712</c:v>
                </c:pt>
                <c:pt idx="41">
                  <c:v>18.851570077881973</c:v>
                </c:pt>
                <c:pt idx="42">
                  <c:v>19.520611148851639</c:v>
                </c:pt>
                <c:pt idx="43">
                  <c:v>20.146134444740881</c:v>
                </c:pt>
                <c:pt idx="44">
                  <c:v>20.722515794778559</c:v>
                </c:pt>
                <c:pt idx="45">
                  <c:v>21.244458446148499</c:v>
                </c:pt>
                <c:pt idx="46">
                  <c:v>21.707073865854962</c:v>
                </c:pt>
                <c:pt idx="47">
                  <c:v>22.105957839651168</c:v>
                </c:pt>
                <c:pt idx="48">
                  <c:v>22.437260214378842</c:v>
                </c:pt>
                <c:pt idx="49">
                  <c:v>22.69774674073496</c:v>
                </c:pt>
                <c:pt idx="50">
                  <c:v>22.884851627948294</c:v>
                </c:pt>
                <c:pt idx="51">
                  <c:v>22.99671961633441</c:v>
                </c:pt>
                <c:pt idx="52">
                  <c:v>23.032236603017747</c:v>
                </c:pt>
                <c:pt idx="53">
                  <c:v>22.991048113836687</c:v>
                </c:pt>
                <c:pt idx="54">
                  <c:v>22.873565193135093</c:v>
                </c:pt>
                <c:pt idx="55">
                  <c:v>22.680957574584976</c:v>
                </c:pt>
                <c:pt idx="56">
                  <c:v>22.415134291710196</c:v>
                </c:pt>
                <c:pt idx="57">
                  <c:v>22.078712177571724</c:v>
                </c:pt>
                <c:pt idx="58">
                  <c:v>21.67497298048508</c:v>
                </c:pt>
                <c:pt idx="59">
                  <c:v>21.207810078509649</c:v>
                </c:pt>
                <c:pt idx="60">
                  <c:v>20.681666002398163</c:v>
                </c:pt>
                <c:pt idx="61">
                  <c:v>20.101462168380337</c:v>
                </c:pt>
                <c:pt idx="62">
                  <c:v>19.472522373491508</c:v>
                </c:pt>
                <c:pt idx="63">
                  <c:v>18.800491713475225</c:v>
                </c:pt>
                <c:pt idx="64">
                  <c:v>18.091252644441408</c:v>
                </c:pt>
                <c:pt idx="65">
                  <c:v>17.35083992386523</c:v>
                </c:pt>
                <c:pt idx="66">
                  <c:v>16.585356135126446</c:v>
                </c:pt>
                <c:pt idx="67">
                  <c:v>15.800889425039049</c:v>
                </c:pt>
                <c:pt idx="68">
                  <c:v>15.003434969458393</c:v>
                </c:pt>
                <c:pt idx="69">
                  <c:v>14.198821532978203</c:v>
                </c:pt>
                <c:pt idx="70">
                  <c:v>13.392644310767089</c:v>
                </c:pt>
                <c:pt idx="71">
                  <c:v>12.590205040251213</c:v>
                </c:pt>
                <c:pt idx="72">
                  <c:v>11.796460154547333</c:v>
                </c:pt>
                <c:pt idx="73">
                  <c:v>11.015977525364166</c:v>
                </c:pt>
                <c:pt idx="74">
                  <c:v>10.252902117483803</c:v>
                </c:pt>
                <c:pt idx="75">
                  <c:v>9.5109306565271634</c:v>
                </c:pt>
                <c:pt idx="76">
                  <c:v>8.7932952025516578</c:v>
                </c:pt>
                <c:pt idx="77">
                  <c:v>8.10275532943872</c:v>
                </c:pt>
                <c:pt idx="78">
                  <c:v>7.4415984384349807</c:v>
                </c:pt>
                <c:pt idx="79">
                  <c:v>6.8116475870676094</c:v>
                </c:pt>
                <c:pt idx="80">
                  <c:v>6.2142760943860571</c:v>
                </c:pt>
                <c:pt idx="81">
                  <c:v>5.6504280914735352</c:v>
                </c:pt>
                <c:pt idx="82">
                  <c:v>5.1206441228000656</c:v>
                </c:pt>
                <c:pt idx="83">
                  <c:v>4.6250908686907541</c:v>
                </c:pt>
                <c:pt idx="84">
                  <c:v>4.1635940505526516</c:v>
                </c:pt>
                <c:pt idx="85">
                  <c:v>3.7356735964129095</c:v>
                </c:pt>
                <c:pt idx="86">
                  <c:v>3.3405801820593264</c:v>
                </c:pt>
                <c:pt idx="87">
                  <c:v>2.9773323194953978</c:v>
                </c:pt>
                <c:pt idx="88">
                  <c:v>2.6447532360939405</c:v>
                </c:pt>
                <c:pt idx="89">
                  <c:v>2.3415068711867386</c:v>
                </c:pt>
                <c:pt idx="90">
                  <c:v>2.066132408291729</c:v>
                </c:pt>
                <c:pt idx="91">
                  <c:v>1.8170768573053302</c:v>
                </c:pt>
                <c:pt idx="92">
                  <c:v>1.5927252985557174</c:v>
                </c:pt>
                <c:pt idx="93">
                  <c:v>1.39142849671602</c:v>
                </c:pt>
                <c:pt idx="94">
                  <c:v>1.2115276846864174</c:v>
                </c:pt>
                <c:pt idx="95">
                  <c:v>1.0513764035631898</c:v>
                </c:pt>
                <c:pt idx="96">
                  <c:v>0.90935936305667897</c:v>
                </c:pt>
                <c:pt idx="97">
                  <c:v>0.78390835598039577</c:v>
                </c:pt>
                <c:pt idx="98">
                  <c:v>0.67351531992417957</c:v>
                </c:pt>
                <c:pt idx="99">
                  <c:v>0.57674268856277278</c:v>
                </c:pt>
                <c:pt idx="100">
                  <c:v>0.49223121421919086</c:v>
                </c:pt>
                <c:pt idx="101">
                  <c:v>0.41870547259788155</c:v>
                </c:pt>
                <c:pt idx="102">
                  <c:v>0.35497728058681866</c:v>
                </c:pt>
                <c:pt idx="103">
                  <c:v>0.29994726946900013</c:v>
                </c:pt>
                <c:pt idx="104">
                  <c:v>0.2526048597030684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27A-7541-8C6D-99EB8C556950}"/>
            </c:ext>
          </c:extLst>
        </c:ser>
        <c:ser>
          <c:idx val="1"/>
          <c:order val="1"/>
          <c:tx>
            <c:v>Eco Flex 00-10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'Graph Data'!$W$2:$W$37</c:f>
              <c:numCache>
                <c:formatCode>General</c:formatCode>
                <c:ptCount val="36"/>
                <c:pt idx="0">
                  <c:v>3.9345000000000005E-3</c:v>
                </c:pt>
                <c:pt idx="1">
                  <c:v>4.0345000000000008E-3</c:v>
                </c:pt>
                <c:pt idx="2">
                  <c:v>4.134500000000001E-3</c:v>
                </c:pt>
                <c:pt idx="3">
                  <c:v>4.2345000000000013E-3</c:v>
                </c:pt>
                <c:pt idx="4">
                  <c:v>4.3345000000000015E-3</c:v>
                </c:pt>
                <c:pt idx="5">
                  <c:v>4.4345000000000018E-3</c:v>
                </c:pt>
                <c:pt idx="6">
                  <c:v>4.5345000000000021E-3</c:v>
                </c:pt>
                <c:pt idx="7">
                  <c:v>4.6345000000000023E-3</c:v>
                </c:pt>
                <c:pt idx="8">
                  <c:v>4.7345000000000026E-3</c:v>
                </c:pt>
                <c:pt idx="9">
                  <c:v>4.8345000000000029E-3</c:v>
                </c:pt>
                <c:pt idx="10">
                  <c:v>4.9345000000000031E-3</c:v>
                </c:pt>
                <c:pt idx="11">
                  <c:v>5.0345000000000034E-3</c:v>
                </c:pt>
                <c:pt idx="12">
                  <c:v>5.1345000000000036E-3</c:v>
                </c:pt>
                <c:pt idx="13">
                  <c:v>5.2345000000000039E-3</c:v>
                </c:pt>
                <c:pt idx="14">
                  <c:v>5.3345000000000042E-3</c:v>
                </c:pt>
                <c:pt idx="15">
                  <c:v>5.4345000000000044E-3</c:v>
                </c:pt>
                <c:pt idx="16">
                  <c:v>5.5345000000000047E-3</c:v>
                </c:pt>
                <c:pt idx="17">
                  <c:v>5.634500000000005E-3</c:v>
                </c:pt>
                <c:pt idx="18">
                  <c:v>5.7345000000000052E-3</c:v>
                </c:pt>
                <c:pt idx="19">
                  <c:v>5.8345000000000055E-3</c:v>
                </c:pt>
                <c:pt idx="20">
                  <c:v>5.9345000000000057E-3</c:v>
                </c:pt>
                <c:pt idx="21">
                  <c:v>6.034500000000006E-3</c:v>
                </c:pt>
                <c:pt idx="22">
                  <c:v>6.1345000000000063E-3</c:v>
                </c:pt>
                <c:pt idx="23">
                  <c:v>6.2345000000000065E-3</c:v>
                </c:pt>
                <c:pt idx="24">
                  <c:v>6.3345000000000068E-3</c:v>
                </c:pt>
                <c:pt idx="25">
                  <c:v>6.4345000000000071E-3</c:v>
                </c:pt>
                <c:pt idx="26">
                  <c:v>6.5345000000000073E-3</c:v>
                </c:pt>
                <c:pt idx="27">
                  <c:v>6.6345000000000076E-3</c:v>
                </c:pt>
                <c:pt idx="28">
                  <c:v>6.7345000000000078E-3</c:v>
                </c:pt>
                <c:pt idx="29">
                  <c:v>6.8345000000000081E-3</c:v>
                </c:pt>
                <c:pt idx="30">
                  <c:v>6.9345000000000084E-3</c:v>
                </c:pt>
                <c:pt idx="31">
                  <c:v>7.0345000000000086E-3</c:v>
                </c:pt>
                <c:pt idx="32">
                  <c:v>7.1345000000000089E-3</c:v>
                </c:pt>
                <c:pt idx="33">
                  <c:v>7.2345000000000092E-3</c:v>
                </c:pt>
                <c:pt idx="34">
                  <c:v>7.3345000000000094E-3</c:v>
                </c:pt>
                <c:pt idx="35">
                  <c:v>7.4345000000000097E-3</c:v>
                </c:pt>
              </c:numCache>
            </c:numRef>
          </c:xVal>
          <c:yVal>
            <c:numRef>
              <c:f>'Graph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27A-7541-8C6D-99EB8C556950}"/>
            </c:ext>
          </c:extLst>
        </c:ser>
        <c:ser>
          <c:idx val="2"/>
          <c:order val="2"/>
          <c:tx>
            <c:v>Eco Flex 00-30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'Graph Data'!$Y$2:$Y$46</c:f>
              <c:numCache>
                <c:formatCode>General</c:formatCode>
                <c:ptCount val="45"/>
                <c:pt idx="0">
                  <c:v>6.0109999999999981E-4</c:v>
                </c:pt>
                <c:pt idx="1">
                  <c:v>6.0114999999999984E-4</c:v>
                </c:pt>
                <c:pt idx="2">
                  <c:v>6.0119999999999987E-4</c:v>
                </c:pt>
                <c:pt idx="3">
                  <c:v>6.012499999999999E-4</c:v>
                </c:pt>
                <c:pt idx="4">
                  <c:v>6.0129999999999992E-4</c:v>
                </c:pt>
                <c:pt idx="5">
                  <c:v>6.0134999999999995E-4</c:v>
                </c:pt>
                <c:pt idx="6">
                  <c:v>6.0139999999999998E-4</c:v>
                </c:pt>
                <c:pt idx="7">
                  <c:v>6.0145000000000001E-4</c:v>
                </c:pt>
                <c:pt idx="8">
                  <c:v>6.0150000000000004E-4</c:v>
                </c:pt>
                <c:pt idx="9">
                  <c:v>6.0155000000000007E-4</c:v>
                </c:pt>
                <c:pt idx="10">
                  <c:v>6.0160000000000009E-4</c:v>
                </c:pt>
                <c:pt idx="11">
                  <c:v>6.0165000000000012E-4</c:v>
                </c:pt>
                <c:pt idx="12">
                  <c:v>6.0170000000000015E-4</c:v>
                </c:pt>
                <c:pt idx="13">
                  <c:v>6.0175000000000018E-4</c:v>
                </c:pt>
                <c:pt idx="14">
                  <c:v>6.0180000000000021E-4</c:v>
                </c:pt>
                <c:pt idx="15">
                  <c:v>6.0185000000000024E-4</c:v>
                </c:pt>
                <c:pt idx="16">
                  <c:v>6.0190000000000026E-4</c:v>
                </c:pt>
                <c:pt idx="17">
                  <c:v>6.0195000000000029E-4</c:v>
                </c:pt>
                <c:pt idx="18">
                  <c:v>6.0200000000000032E-4</c:v>
                </c:pt>
                <c:pt idx="19">
                  <c:v>6.0205000000000035E-4</c:v>
                </c:pt>
                <c:pt idx="20">
                  <c:v>6.0210000000000038E-4</c:v>
                </c:pt>
                <c:pt idx="21">
                  <c:v>6.0215000000000041E-4</c:v>
                </c:pt>
                <c:pt idx="22">
                  <c:v>6.0220000000000043E-4</c:v>
                </c:pt>
                <c:pt idx="23">
                  <c:v>6.0225000000000046E-4</c:v>
                </c:pt>
                <c:pt idx="24">
                  <c:v>6.0230000000000049E-4</c:v>
                </c:pt>
                <c:pt idx="25">
                  <c:v>6.0235000000000052E-4</c:v>
                </c:pt>
                <c:pt idx="26">
                  <c:v>6.0240000000000055E-4</c:v>
                </c:pt>
                <c:pt idx="27">
                  <c:v>6.0245000000000058E-4</c:v>
                </c:pt>
                <c:pt idx="28">
                  <c:v>6.025000000000006E-4</c:v>
                </c:pt>
                <c:pt idx="29">
                  <c:v>6.0255000000000063E-4</c:v>
                </c:pt>
                <c:pt idx="30">
                  <c:v>6.0260000000000066E-4</c:v>
                </c:pt>
                <c:pt idx="31">
                  <c:v>6.0265000000000069E-4</c:v>
                </c:pt>
                <c:pt idx="32">
                  <c:v>6.0270000000000072E-4</c:v>
                </c:pt>
                <c:pt idx="33">
                  <c:v>6.0275000000000075E-4</c:v>
                </c:pt>
                <c:pt idx="34">
                  <c:v>6.0280000000000077E-4</c:v>
                </c:pt>
                <c:pt idx="35">
                  <c:v>6.028500000000008E-4</c:v>
                </c:pt>
                <c:pt idx="36">
                  <c:v>6.0290000000000083E-4</c:v>
                </c:pt>
                <c:pt idx="37">
                  <c:v>6.0295000000000086E-4</c:v>
                </c:pt>
                <c:pt idx="38">
                  <c:v>6.0300000000000089E-4</c:v>
                </c:pt>
                <c:pt idx="39">
                  <c:v>6.0305000000000092E-4</c:v>
                </c:pt>
                <c:pt idx="40">
                  <c:v>6.0310000000000094E-4</c:v>
                </c:pt>
                <c:pt idx="41">
                  <c:v>6.0315000000000097E-4</c:v>
                </c:pt>
                <c:pt idx="42">
                  <c:v>6.03200000000001E-4</c:v>
                </c:pt>
                <c:pt idx="43">
                  <c:v>6.0325000000000103E-4</c:v>
                </c:pt>
                <c:pt idx="44">
                  <c:v>6.0330000000000106E-4</c:v>
                </c:pt>
              </c:numCache>
            </c:numRef>
          </c:xVal>
          <c:yVal>
            <c:numRef>
              <c:f>'Graph Data'!$Z$2:$Z$46</c:f>
              <c:numCache>
                <c:formatCode>General</c:formatCode>
                <c:ptCount val="45"/>
                <c:pt idx="0">
                  <c:v>7.6755254796293855</c:v>
                </c:pt>
                <c:pt idx="1">
                  <c:v>7.6775196981315244</c:v>
                </c:pt>
                <c:pt idx="2">
                  <c:v>7.6795143771755727</c:v>
                </c:pt>
                <c:pt idx="3">
                  <c:v>7.6815095168512686</c:v>
                </c:pt>
                <c:pt idx="4">
                  <c:v>7.6835051172483899</c:v>
                </c:pt>
                <c:pt idx="5">
                  <c:v>7.6855011784566756</c:v>
                </c:pt>
                <c:pt idx="6">
                  <c:v>7.6874977005658822</c:v>
                </c:pt>
                <c:pt idx="7">
                  <c:v>7.6894946836658091</c:v>
                </c:pt>
                <c:pt idx="8">
                  <c:v>7.6914921278462582</c:v>
                </c:pt>
                <c:pt idx="9">
                  <c:v>7.6934900331970502</c:v>
                </c:pt>
                <c:pt idx="10">
                  <c:v>7.6954883998079806</c:v>
                </c:pt>
                <c:pt idx="11">
                  <c:v>7.6974872277689004</c:v>
                </c:pt>
                <c:pt idx="12">
                  <c:v>7.6994865171696656</c:v>
                </c:pt>
                <c:pt idx="13">
                  <c:v>7.7014862681001404</c:v>
                </c:pt>
                <c:pt idx="14">
                  <c:v>7.7034864806501862</c:v>
                </c:pt>
                <c:pt idx="15">
                  <c:v>7.7054871549096999</c:v>
                </c:pt>
                <c:pt idx="16">
                  <c:v>7.7074882909685956</c:v>
                </c:pt>
                <c:pt idx="17">
                  <c:v>7.7094898889167682</c:v>
                </c:pt>
                <c:pt idx="18">
                  <c:v>7.7114919488441505</c:v>
                </c:pt>
                <c:pt idx="19">
                  <c:v>7.7134944708406863</c:v>
                </c:pt>
                <c:pt idx="20">
                  <c:v>7.7154974549963438</c:v>
                </c:pt>
                <c:pt idx="21">
                  <c:v>7.7175009014010572</c:v>
                </c:pt>
                <c:pt idx="22">
                  <c:v>7.71950481014483</c:v>
                </c:pt>
                <c:pt idx="23">
                  <c:v>7.7215091813176491</c:v>
                </c:pt>
                <c:pt idx="24">
                  <c:v>7.7235140150095294</c:v>
                </c:pt>
                <c:pt idx="25">
                  <c:v>7.7255193113104808</c:v>
                </c:pt>
                <c:pt idx="26">
                  <c:v>7.7275250703105103</c:v>
                </c:pt>
                <c:pt idx="27">
                  <c:v>7.7295312920996961</c:v>
                </c:pt>
                <c:pt idx="28">
                  <c:v>7.7315379767680996</c:v>
                </c:pt>
                <c:pt idx="29">
                  <c:v>7.7335451244057678</c:v>
                </c:pt>
                <c:pt idx="30">
                  <c:v>7.7355527351027922</c:v>
                </c:pt>
                <c:pt idx="31">
                  <c:v>7.7375608089492545</c:v>
                </c:pt>
                <c:pt idx="32">
                  <c:v>7.7395693460353039</c:v>
                </c:pt>
                <c:pt idx="33">
                  <c:v>7.7415783464510373</c:v>
                </c:pt>
                <c:pt idx="34">
                  <c:v>7.7435878102865772</c:v>
                </c:pt>
                <c:pt idx="35">
                  <c:v>7.7455977376320879</c:v>
                </c:pt>
                <c:pt idx="36">
                  <c:v>7.7476081285777259</c:v>
                </c:pt>
                <c:pt idx="37">
                  <c:v>7.7496189832136739</c:v>
                </c:pt>
                <c:pt idx="38">
                  <c:v>7.7516303016301098</c:v>
                </c:pt>
                <c:pt idx="39">
                  <c:v>7.7536420839172289</c:v>
                </c:pt>
                <c:pt idx="40">
                  <c:v>7.7556543301652558</c:v>
                </c:pt>
                <c:pt idx="41">
                  <c:v>7.7576670404644243</c:v>
                </c:pt>
                <c:pt idx="42">
                  <c:v>7.7596802149049457</c:v>
                </c:pt>
                <c:pt idx="43">
                  <c:v>7.7616938535770847</c:v>
                </c:pt>
                <c:pt idx="44">
                  <c:v>7.76370795657113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27A-7541-8C6D-99EB8C556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7675696"/>
        <c:axId val="2072689984"/>
      </c:scatterChart>
      <c:valAx>
        <c:axId val="2067675696"/>
        <c:scaling>
          <c:orientation val="minMax"/>
          <c:max val="8.0000000000000016E-2"/>
          <c:min val="-3.0000000000000006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Elastic</a:t>
                </a:r>
                <a:r>
                  <a:rPr lang="en-US" baseline="0"/>
                  <a:t> Modulus (MPa)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2689984"/>
        <c:crosses val="autoZero"/>
        <c:crossBetween val="midCat"/>
      </c:valAx>
      <c:valAx>
        <c:axId val="207268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675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168903405744675"/>
          <c:y val="0.20478890720402629"/>
          <c:w val="0.20771216544462887"/>
          <c:h val="0.19591250024384058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Normal</a:t>
            </a:r>
            <a:r>
              <a:rPr lang="en-US" baseline="0"/>
              <a:t> Distribution Comparison of Puncture Resistance Force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Stomach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'Graph Data'!$O$2:$O$79</c:f>
              <c:numCache>
                <c:formatCode>General</c:formatCode>
                <c:ptCount val="78"/>
                <c:pt idx="0">
                  <c:v>2.5703100000000063</c:v>
                </c:pt>
                <c:pt idx="1">
                  <c:v>4.5703100000000063</c:v>
                </c:pt>
                <c:pt idx="2">
                  <c:v>6.5703100000000063</c:v>
                </c:pt>
                <c:pt idx="3">
                  <c:v>8.5703100000000063</c:v>
                </c:pt>
                <c:pt idx="4">
                  <c:v>10.570310000000006</c:v>
                </c:pt>
                <c:pt idx="5">
                  <c:v>12.570310000000006</c:v>
                </c:pt>
                <c:pt idx="6">
                  <c:v>14.570310000000006</c:v>
                </c:pt>
                <c:pt idx="7">
                  <c:v>16.570310000000006</c:v>
                </c:pt>
                <c:pt idx="8">
                  <c:v>18.570310000000006</c:v>
                </c:pt>
                <c:pt idx="9">
                  <c:v>20.570310000000006</c:v>
                </c:pt>
                <c:pt idx="10">
                  <c:v>22.570310000000006</c:v>
                </c:pt>
                <c:pt idx="11">
                  <c:v>24.570310000000006</c:v>
                </c:pt>
                <c:pt idx="12">
                  <c:v>26.570310000000006</c:v>
                </c:pt>
                <c:pt idx="13">
                  <c:v>28.570310000000006</c:v>
                </c:pt>
                <c:pt idx="14">
                  <c:v>30.570310000000006</c:v>
                </c:pt>
                <c:pt idx="15">
                  <c:v>32.570310000000006</c:v>
                </c:pt>
                <c:pt idx="16">
                  <c:v>34.570310000000006</c:v>
                </c:pt>
                <c:pt idx="17">
                  <c:v>36.570310000000006</c:v>
                </c:pt>
                <c:pt idx="18">
                  <c:v>38.570310000000006</c:v>
                </c:pt>
                <c:pt idx="19">
                  <c:v>40.570310000000006</c:v>
                </c:pt>
                <c:pt idx="20">
                  <c:v>42.570310000000006</c:v>
                </c:pt>
                <c:pt idx="21">
                  <c:v>44.570310000000006</c:v>
                </c:pt>
                <c:pt idx="22">
                  <c:v>46.570310000000006</c:v>
                </c:pt>
                <c:pt idx="23">
                  <c:v>48.570310000000006</c:v>
                </c:pt>
                <c:pt idx="24">
                  <c:v>50.570310000000006</c:v>
                </c:pt>
                <c:pt idx="25">
                  <c:v>52.570310000000006</c:v>
                </c:pt>
                <c:pt idx="26">
                  <c:v>54.570310000000006</c:v>
                </c:pt>
                <c:pt idx="27">
                  <c:v>56.570310000000006</c:v>
                </c:pt>
                <c:pt idx="28">
                  <c:v>58.570310000000006</c:v>
                </c:pt>
                <c:pt idx="29">
                  <c:v>60.570310000000006</c:v>
                </c:pt>
                <c:pt idx="30">
                  <c:v>62.570310000000006</c:v>
                </c:pt>
                <c:pt idx="31">
                  <c:v>64.570310000000006</c:v>
                </c:pt>
                <c:pt idx="32">
                  <c:v>66.570310000000006</c:v>
                </c:pt>
                <c:pt idx="33">
                  <c:v>68.570310000000006</c:v>
                </c:pt>
                <c:pt idx="34">
                  <c:v>70.570310000000006</c:v>
                </c:pt>
                <c:pt idx="35">
                  <c:v>72.570310000000006</c:v>
                </c:pt>
                <c:pt idx="36">
                  <c:v>74.570310000000006</c:v>
                </c:pt>
                <c:pt idx="37">
                  <c:v>76.570310000000006</c:v>
                </c:pt>
                <c:pt idx="38">
                  <c:v>78.570310000000006</c:v>
                </c:pt>
                <c:pt idx="39">
                  <c:v>80.570310000000006</c:v>
                </c:pt>
                <c:pt idx="40">
                  <c:v>82.570310000000006</c:v>
                </c:pt>
                <c:pt idx="41">
                  <c:v>84.570310000000006</c:v>
                </c:pt>
                <c:pt idx="42">
                  <c:v>86.570310000000006</c:v>
                </c:pt>
                <c:pt idx="43">
                  <c:v>88.570310000000006</c:v>
                </c:pt>
                <c:pt idx="44">
                  <c:v>90.570310000000006</c:v>
                </c:pt>
                <c:pt idx="45">
                  <c:v>92.570310000000006</c:v>
                </c:pt>
                <c:pt idx="46">
                  <c:v>94.570310000000006</c:v>
                </c:pt>
                <c:pt idx="47">
                  <c:v>96.570310000000006</c:v>
                </c:pt>
                <c:pt idx="48">
                  <c:v>98.570310000000006</c:v>
                </c:pt>
                <c:pt idx="49">
                  <c:v>100.57031000000001</c:v>
                </c:pt>
                <c:pt idx="50">
                  <c:v>102.57031000000001</c:v>
                </c:pt>
                <c:pt idx="51">
                  <c:v>104.57031000000001</c:v>
                </c:pt>
                <c:pt idx="52">
                  <c:v>106.57031000000001</c:v>
                </c:pt>
                <c:pt idx="53">
                  <c:v>108.57031000000001</c:v>
                </c:pt>
                <c:pt idx="54">
                  <c:v>110.57031000000001</c:v>
                </c:pt>
                <c:pt idx="55">
                  <c:v>112.57031000000001</c:v>
                </c:pt>
                <c:pt idx="56">
                  <c:v>114.57031000000001</c:v>
                </c:pt>
                <c:pt idx="57">
                  <c:v>116.57031000000001</c:v>
                </c:pt>
                <c:pt idx="58">
                  <c:v>118.57031000000001</c:v>
                </c:pt>
                <c:pt idx="59">
                  <c:v>120.57031000000001</c:v>
                </c:pt>
                <c:pt idx="60">
                  <c:v>122.57031000000001</c:v>
                </c:pt>
                <c:pt idx="61">
                  <c:v>124.57031000000001</c:v>
                </c:pt>
                <c:pt idx="62">
                  <c:v>126.57031000000001</c:v>
                </c:pt>
                <c:pt idx="63">
                  <c:v>128.57031000000001</c:v>
                </c:pt>
                <c:pt idx="64">
                  <c:v>130.57031000000001</c:v>
                </c:pt>
                <c:pt idx="65">
                  <c:v>132.57031000000001</c:v>
                </c:pt>
                <c:pt idx="66">
                  <c:v>134.57031000000001</c:v>
                </c:pt>
                <c:pt idx="67">
                  <c:v>136.57031000000001</c:v>
                </c:pt>
                <c:pt idx="68">
                  <c:v>138.57031000000001</c:v>
                </c:pt>
                <c:pt idx="69">
                  <c:v>140.57031000000001</c:v>
                </c:pt>
                <c:pt idx="70">
                  <c:v>142.57031000000001</c:v>
                </c:pt>
                <c:pt idx="71">
                  <c:v>144.57031000000001</c:v>
                </c:pt>
                <c:pt idx="72">
                  <c:v>146.57031000000001</c:v>
                </c:pt>
                <c:pt idx="73">
                  <c:v>148.57031000000001</c:v>
                </c:pt>
                <c:pt idx="74">
                  <c:v>150.57031000000001</c:v>
                </c:pt>
                <c:pt idx="75">
                  <c:v>152.57031000000001</c:v>
                </c:pt>
                <c:pt idx="76">
                  <c:v>154.57031000000001</c:v>
                </c:pt>
                <c:pt idx="77">
                  <c:v>156.57031000000001</c:v>
                </c:pt>
              </c:numCache>
            </c:numRef>
          </c:xVal>
          <c:yVal>
            <c:numRef>
              <c:f>'Graph Data'!$P$2:$P$79</c:f>
              <c:numCache>
                <c:formatCode>General</c:formatCode>
                <c:ptCount val="78"/>
                <c:pt idx="0">
                  <c:v>1.7533577482263125E-4</c:v>
                </c:pt>
                <c:pt idx="1">
                  <c:v>2.2161651618871997E-4</c:v>
                </c:pt>
                <c:pt idx="2">
                  <c:v>2.7836502659071973E-4</c:v>
                </c:pt>
                <c:pt idx="3">
                  <c:v>3.4746268953268934E-4</c:v>
                </c:pt>
                <c:pt idx="4">
                  <c:v>4.3100533297897462E-4</c:v>
                </c:pt>
                <c:pt idx="5">
                  <c:v>5.3129786516186285E-4</c:v>
                </c:pt>
                <c:pt idx="6">
                  <c:v>6.5084033196601454E-4</c:v>
                </c:pt>
                <c:pt idx="7">
                  <c:v>7.9230392080051988E-4</c:v>
                </c:pt>
                <c:pt idx="8">
                  <c:v>9.5849557519717859E-4</c:v>
                </c:pt>
                <c:pt idx="9">
                  <c:v>1.152310129700997E-3</c:v>
                </c:pt>
                <c:pt idx="10">
                  <c:v>1.376669234884787E-3</c:v>
                </c:pt>
                <c:pt idx="11">
                  <c:v>1.6344468205756434E-3</c:v>
                </c:pt>
                <c:pt idx="12">
                  <c:v>1.9283814372669976E-3</c:v>
                </c:pt>
                <c:pt idx="13">
                  <c:v>2.2609765081889532E-3</c:v>
                </c:pt>
                <c:pt idx="14">
                  <c:v>2.6343902951498845E-3</c:v>
                </c:pt>
                <c:pt idx="15">
                  <c:v>3.050318197927207E-3</c:v>
                </c:pt>
                <c:pt idx="16">
                  <c:v>3.5098708284709654E-3</c:v>
                </c:pt>
                <c:pt idx="17">
                  <c:v>4.0134520785934579E-3</c:v>
                </c:pt>
                <c:pt idx="18">
                  <c:v>4.5606420788263016E-3</c:v>
                </c:pt>
                <c:pt idx="19">
                  <c:v>5.1500904700673943E-3</c:v>
                </c:pt>
                <c:pt idx="20">
                  <c:v>5.7794257232907055E-3</c:v>
                </c:pt>
                <c:pt idx="21">
                  <c:v>6.4451862964300544E-3</c:v>
                </c:pt>
                <c:pt idx="22">
                  <c:v>7.1427791721995326E-3</c:v>
                </c:pt>
                <c:pt idx="23">
                  <c:v>7.8664707511215144E-3</c:v>
                </c:pt>
                <c:pt idx="24">
                  <c:v>8.609414173572718E-3</c:v>
                </c:pt>
                <c:pt idx="25">
                  <c:v>9.3637159272916964E-3</c:v>
                </c:pt>
                <c:pt idx="26">
                  <c:v>1.0120543098920253E-2</c:v>
                </c:pt>
                <c:pt idx="27">
                  <c:v>1.0870270908387832E-2</c:v>
                </c:pt>
                <c:pt idx="28">
                  <c:v>1.1602668302232033E-2</c:v>
                </c:pt>
                <c:pt idx="29">
                  <c:v>1.2307117471896771E-2</c:v>
                </c:pt>
                <c:pt idx="30">
                  <c:v>1.2972861312669049E-2</c:v>
                </c:pt>
                <c:pt idx="31">
                  <c:v>1.35892711599721E-2</c:v>
                </c:pt>
                <c:pt idx="32">
                  <c:v>1.4146125741225082E-2</c:v>
                </c:pt>
                <c:pt idx="33">
                  <c:v>1.4633891261767951E-2</c:v>
                </c:pt>
                <c:pt idx="34">
                  <c:v>1.5043991982575028E-2</c:v>
                </c:pt>
                <c:pt idx="35">
                  <c:v>1.5369060600915724E-2</c:v>
                </c:pt>
                <c:pt idx="36">
                  <c:v>1.5603158238061569E-2</c:v>
                </c:pt>
                <c:pt idx="37">
                  <c:v>1.5741954862823586E-2</c:v>
                </c:pt>
                <c:pt idx="38">
                  <c:v>1.5782862494615989E-2</c:v>
                </c:pt>
                <c:pt idx="39">
                  <c:v>1.5725115461424632E-2</c:v>
                </c:pt>
                <c:pt idx="40">
                  <c:v>1.556979423539135E-2</c:v>
                </c:pt>
                <c:pt idx="41">
                  <c:v>1.5319791809360217E-2</c:v>
                </c:pt>
                <c:pt idx="42">
                  <c:v>1.4979724076213879E-2</c:v>
                </c:pt>
                <c:pt idx="43">
                  <c:v>1.4555788089766219E-2</c:v>
                </c:pt>
                <c:pt idx="44">
                  <c:v>1.4055574287527708E-2</c:v>
                </c:pt>
                <c:pt idx="45">
                  <c:v>1.3487840622566504E-2</c:v>
                </c:pt>
                <c:pt idx="46">
                  <c:v>1.286225798715882E-2</c:v>
                </c:pt>
                <c:pt idx="47">
                  <c:v>1.2189137246723008E-2</c:v>
                </c:pt>
                <c:pt idx="48">
                  <c:v>1.1479148602856877E-2</c:v>
                </c:pt>
                <c:pt idx="49">
                  <c:v>1.0743043867155831E-2</c:v>
                </c:pt>
                <c:pt idx="50">
                  <c:v>9.9913915835797944E-3</c:v>
                </c:pt>
                <c:pt idx="51">
                  <c:v>9.2343338463964537E-3</c:v>
                </c:pt>
                <c:pt idx="52">
                  <c:v>8.4813722069167902E-3</c:v>
                </c:pt>
                <c:pt idx="53">
                  <c:v>7.7411883460886052E-3</c:v>
                </c:pt>
                <c:pt idx="54">
                  <c:v>7.0215033215525382E-3</c:v>
                </c:pt>
                <c:pt idx="55">
                  <c:v>6.3289772884600479E-3</c:v>
                </c:pt>
                <c:pt idx="56">
                  <c:v>5.6691497487018714E-3</c:v>
                </c:pt>
                <c:pt idx="57">
                  <c:v>5.0464186962962529E-3</c:v>
                </c:pt>
                <c:pt idx="58">
                  <c:v>4.4640555732144037E-3</c:v>
                </c:pt>
                <c:pt idx="59">
                  <c:v>3.9242517847747167E-3</c:v>
                </c:pt>
                <c:pt idx="60">
                  <c:v>3.4281916794634644E-3</c:v>
                </c:pt>
                <c:pt idx="61">
                  <c:v>2.9761463849865655E-3</c:v>
                </c:pt>
                <c:pt idx="62">
                  <c:v>2.5675827003727811E-3</c:v>
                </c:pt>
                <c:pt idx="63">
                  <c:v>2.2012813453286847E-3</c:v>
                </c:pt>
                <c:pt idx="64">
                  <c:v>1.875459221368394E-3</c:v>
                </c:pt>
                <c:pt idx="65">
                  <c:v>1.5878908936959738E-3</c:v>
                </c:pt>
                <c:pt idx="66">
                  <c:v>1.3360252026435716E-3</c:v>
                </c:pt>
                <c:pt idx="67">
                  <c:v>1.1170937021470378E-3</c:v>
                </c:pt>
                <c:pt idx="68">
                  <c:v>9.2820844667843125E-4</c:v>
                </c:pt>
                <c:pt idx="69">
                  <c:v>7.6644745953329452E-4</c:v>
                </c:pt>
                <c:pt idx="70">
                  <c:v>6.2892697466424691E-4</c:v>
                </c:pt>
                <c:pt idx="71">
                  <c:v>5.1286022087650553E-4</c:v>
                </c:pt>
                <c:pt idx="72">
                  <c:v>4.1560309033177506E-4</c:v>
                </c:pt>
                <c:pt idx="73">
                  <c:v>3.3468749147867846E-4</c:v>
                </c:pt>
                <c:pt idx="74">
                  <c:v>2.6784352674570356E-4</c:v>
                </c:pt>
                <c:pt idx="75">
                  <c:v>2.130118617674874E-4</c:v>
                </c:pt>
                <c:pt idx="76">
                  <c:v>1.683477753494868E-4</c:v>
                </c:pt>
                <c:pt idx="77">
                  <c:v>1.3221841155710586E-4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853-3C47-A1B4-26B3CC08668A}"/>
            </c:ext>
          </c:extLst>
        </c:ser>
        <c:ser>
          <c:idx val="1"/>
          <c:order val="1"/>
          <c:tx>
            <c:v>Small Intestine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'Graph Data'!$Q$2:$Q$76</c:f>
              <c:numCache>
                <c:formatCode>General</c:formatCode>
                <c:ptCount val="75"/>
                <c:pt idx="0">
                  <c:v>-14.852917899999998</c:v>
                </c:pt>
                <c:pt idx="1">
                  <c:v>-13.852917899999998</c:v>
                </c:pt>
                <c:pt idx="2">
                  <c:v>-12.852917899999998</c:v>
                </c:pt>
                <c:pt idx="3">
                  <c:v>-11.852917899999998</c:v>
                </c:pt>
                <c:pt idx="4">
                  <c:v>-10.852917899999998</c:v>
                </c:pt>
                <c:pt idx="5">
                  <c:v>-9.8529178999999978</c:v>
                </c:pt>
                <c:pt idx="6">
                  <c:v>-8.8529178999999978</c:v>
                </c:pt>
                <c:pt idx="7">
                  <c:v>-7.8529178999999978</c:v>
                </c:pt>
                <c:pt idx="8">
                  <c:v>-6.8529178999999978</c:v>
                </c:pt>
                <c:pt idx="9">
                  <c:v>-5.8529178999999978</c:v>
                </c:pt>
                <c:pt idx="10">
                  <c:v>-4.8529178999999978</c:v>
                </c:pt>
                <c:pt idx="11">
                  <c:v>-3.8529178999999978</c:v>
                </c:pt>
                <c:pt idx="12">
                  <c:v>-2.8529178999999978</c:v>
                </c:pt>
                <c:pt idx="13">
                  <c:v>-1.8529178999999978</c:v>
                </c:pt>
                <c:pt idx="14">
                  <c:v>-0.85291789999999779</c:v>
                </c:pt>
                <c:pt idx="15">
                  <c:v>0.14708210000000221</c:v>
                </c:pt>
                <c:pt idx="16">
                  <c:v>1.1470821000000022</c:v>
                </c:pt>
                <c:pt idx="17">
                  <c:v>2.1470821000000022</c:v>
                </c:pt>
                <c:pt idx="18">
                  <c:v>3.1470821000000022</c:v>
                </c:pt>
                <c:pt idx="19">
                  <c:v>4.1470821000000022</c:v>
                </c:pt>
                <c:pt idx="20">
                  <c:v>5.1470821000000022</c:v>
                </c:pt>
                <c:pt idx="21">
                  <c:v>6.1470821000000022</c:v>
                </c:pt>
                <c:pt idx="22">
                  <c:v>7.1470821000000022</c:v>
                </c:pt>
                <c:pt idx="23">
                  <c:v>8.1470821000000022</c:v>
                </c:pt>
                <c:pt idx="24">
                  <c:v>9.1470821000000022</c:v>
                </c:pt>
                <c:pt idx="25">
                  <c:v>10.147082100000002</c:v>
                </c:pt>
                <c:pt idx="26">
                  <c:v>11.147082100000002</c:v>
                </c:pt>
                <c:pt idx="27">
                  <c:v>12.147082100000002</c:v>
                </c:pt>
                <c:pt idx="28">
                  <c:v>13.147082100000002</c:v>
                </c:pt>
                <c:pt idx="29">
                  <c:v>14.147082100000002</c:v>
                </c:pt>
                <c:pt idx="30">
                  <c:v>15.147082100000002</c:v>
                </c:pt>
                <c:pt idx="31">
                  <c:v>16.147082100000002</c:v>
                </c:pt>
                <c:pt idx="32">
                  <c:v>17.147082100000002</c:v>
                </c:pt>
                <c:pt idx="33">
                  <c:v>18.147082100000002</c:v>
                </c:pt>
                <c:pt idx="34">
                  <c:v>19.147082100000002</c:v>
                </c:pt>
                <c:pt idx="35">
                  <c:v>20.147082100000002</c:v>
                </c:pt>
                <c:pt idx="36">
                  <c:v>21.147082100000002</c:v>
                </c:pt>
                <c:pt idx="37">
                  <c:v>22.147082100000002</c:v>
                </c:pt>
                <c:pt idx="38">
                  <c:v>23.147082100000002</c:v>
                </c:pt>
                <c:pt idx="39">
                  <c:v>24.147082100000002</c:v>
                </c:pt>
                <c:pt idx="40">
                  <c:v>25.147082100000002</c:v>
                </c:pt>
                <c:pt idx="41">
                  <c:v>26.147082100000002</c:v>
                </c:pt>
                <c:pt idx="42">
                  <c:v>27.147082100000002</c:v>
                </c:pt>
                <c:pt idx="43">
                  <c:v>28.147082100000002</c:v>
                </c:pt>
                <c:pt idx="44">
                  <c:v>29.147082100000002</c:v>
                </c:pt>
                <c:pt idx="45">
                  <c:v>30.147082100000002</c:v>
                </c:pt>
                <c:pt idx="46">
                  <c:v>31.147082100000002</c:v>
                </c:pt>
                <c:pt idx="47">
                  <c:v>32.147082100000006</c:v>
                </c:pt>
                <c:pt idx="48">
                  <c:v>33.147082100000006</c:v>
                </c:pt>
                <c:pt idx="49">
                  <c:v>34.147082100000006</c:v>
                </c:pt>
                <c:pt idx="50">
                  <c:v>35.147082100000006</c:v>
                </c:pt>
                <c:pt idx="51">
                  <c:v>36.147082100000006</c:v>
                </c:pt>
                <c:pt idx="52">
                  <c:v>37.147082100000006</c:v>
                </c:pt>
                <c:pt idx="53">
                  <c:v>38.147082100000006</c:v>
                </c:pt>
                <c:pt idx="54">
                  <c:v>39.147082100000006</c:v>
                </c:pt>
                <c:pt idx="55">
                  <c:v>40.147082100000006</c:v>
                </c:pt>
                <c:pt idx="56">
                  <c:v>41.147082100000006</c:v>
                </c:pt>
                <c:pt idx="57">
                  <c:v>42.147082100000006</c:v>
                </c:pt>
                <c:pt idx="58">
                  <c:v>43.147082100000006</c:v>
                </c:pt>
                <c:pt idx="59">
                  <c:v>44.147082100000006</c:v>
                </c:pt>
                <c:pt idx="60">
                  <c:v>45.147082100000006</c:v>
                </c:pt>
                <c:pt idx="61">
                  <c:v>46.147082100000006</c:v>
                </c:pt>
                <c:pt idx="62">
                  <c:v>47.147082100000006</c:v>
                </c:pt>
                <c:pt idx="63">
                  <c:v>48.147082100000006</c:v>
                </c:pt>
                <c:pt idx="64">
                  <c:v>49.147082100000006</c:v>
                </c:pt>
                <c:pt idx="65">
                  <c:v>50.147082100000006</c:v>
                </c:pt>
                <c:pt idx="66">
                  <c:v>51.147082100000006</c:v>
                </c:pt>
                <c:pt idx="67">
                  <c:v>52.147082100000006</c:v>
                </c:pt>
                <c:pt idx="68">
                  <c:v>53.147082100000006</c:v>
                </c:pt>
                <c:pt idx="69">
                  <c:v>54.147082100000006</c:v>
                </c:pt>
                <c:pt idx="70">
                  <c:v>55.147082100000006</c:v>
                </c:pt>
                <c:pt idx="71">
                  <c:v>56.147082100000006</c:v>
                </c:pt>
                <c:pt idx="72">
                  <c:v>57.147082100000006</c:v>
                </c:pt>
                <c:pt idx="73">
                  <c:v>58.147082100000006</c:v>
                </c:pt>
                <c:pt idx="74">
                  <c:v>59.147082100000006</c:v>
                </c:pt>
              </c:numCache>
            </c:numRef>
          </c:xVal>
          <c:yVal>
            <c:numRef>
              <c:f>'Graph Data'!$R$2:$R$76</c:f>
              <c:numCache>
                <c:formatCode>General</c:formatCode>
                <c:ptCount val="75"/>
                <c:pt idx="0">
                  <c:v>3.6529029487897377E-4</c:v>
                </c:pt>
                <c:pt idx="1">
                  <c:v>4.6617787102039895E-4</c:v>
                </c:pt>
                <c:pt idx="2">
                  <c:v>5.9090097591742207E-4</c:v>
                </c:pt>
                <c:pt idx="3">
                  <c:v>7.4392181310458782E-4</c:v>
                </c:pt>
                <c:pt idx="4">
                  <c:v>9.3022800910123307E-4</c:v>
                </c:pt>
                <c:pt idx="5">
                  <c:v>1.1553167332202974E-3</c:v>
                </c:pt>
                <c:pt idx="6">
                  <c:v>1.4251554830322401E-3</c:v>
                </c:pt>
                <c:pt idx="7">
                  <c:v>1.7461154911563186E-3</c:v>
                </c:pt>
                <c:pt idx="8">
                  <c:v>2.1248741612214486E-3</c:v>
                </c:pt>
                <c:pt idx="9">
                  <c:v>2.5682837176817784E-3</c:v>
                </c:pt>
                <c:pt idx="10">
                  <c:v>3.083204380095717E-3</c:v>
                </c:pt>
                <c:pt idx="11">
                  <c:v>3.6763018514934021E-3</c:v>
                </c:pt>
                <c:pt idx="12">
                  <c:v>4.3538107212062888E-3</c:v>
                </c:pt>
                <c:pt idx="13">
                  <c:v>5.1212674744556038E-3</c:v>
                </c:pt>
                <c:pt idx="14">
                  <c:v>5.9832190922773547E-3</c:v>
                </c:pt>
                <c:pt idx="15">
                  <c:v>6.9429156032035297E-3</c:v>
                </c:pt>
                <c:pt idx="16">
                  <c:v>8.0019972718113567E-3</c:v>
                </c:pt>
                <c:pt idx="17">
                  <c:v>9.1601892162685231E-3</c:v>
                </c:pt>
                <c:pt idx="18">
                  <c:v>1.041501796213092E-2</c:v>
                </c:pt>
                <c:pt idx="19">
                  <c:v>1.1761565586821813E-2</c:v>
                </c:pt>
                <c:pt idx="20">
                  <c:v>1.3192277525395911E-2</c:v>
                </c:pt>
                <c:pt idx="21">
                  <c:v>1.4696839658315673E-2</c:v>
                </c:pt>
                <c:pt idx="22">
                  <c:v>1.6262138893791956E-2</c:v>
                </c:pt>
                <c:pt idx="23">
                  <c:v>1.7872319054580855E-2</c:v>
                </c:pt>
                <c:pt idx="24">
                  <c:v>1.9508940512118021E-2</c:v>
                </c:pt>
                <c:pt idx="25">
                  <c:v>2.115124778187271E-2</c:v>
                </c:pt>
                <c:pt idx="26">
                  <c:v>2.2776544377875362E-2</c:v>
                </c:pt>
                <c:pt idx="27">
                  <c:v>2.4360668863626648E-2</c:v>
                </c:pt>
                <c:pt idx="28">
                  <c:v>2.587856052828684E-2</c:v>
                </c:pt>
                <c:pt idx="29">
                  <c:v>2.730489779583526E-2</c:v>
                </c:pt>
                <c:pt idx="30">
                  <c:v>2.861478769037382E-2</c:v>
                </c:pt>
                <c:pt idx="31">
                  <c:v>2.9784480771831986E-2</c:v>
                </c:pt>
                <c:pt idx="32">
                  <c:v>3.079208322455898E-2</c:v>
                </c:pt>
                <c:pt idx="33">
                  <c:v>3.1618236465435448E-2</c:v>
                </c:pt>
                <c:pt idx="34">
                  <c:v>3.2246734892415398E-2</c:v>
                </c:pt>
                <c:pt idx="35">
                  <c:v>3.266505427248341E-2</c:v>
                </c:pt>
                <c:pt idx="36">
                  <c:v>3.2864766714507665E-2</c:v>
                </c:pt>
                <c:pt idx="37">
                  <c:v>3.2841823023090508E-2</c:v>
                </c:pt>
                <c:pt idx="38">
                  <c:v>3.2596689220066422E-2</c:v>
                </c:pt>
                <c:pt idx="39">
                  <c:v>3.2134330804066427E-2</c:v>
                </c:pt>
                <c:pt idx="40">
                  <c:v>3.1464045490783847E-2</c:v>
                </c:pt>
                <c:pt idx="41">
                  <c:v>3.0599152303845197E-2</c:v>
                </c:pt>
                <c:pt idx="42">
                  <c:v>2.9556551538436057E-2</c:v>
                </c:pt>
                <c:pt idx="43">
                  <c:v>2.8356175901943288E-2</c:v>
                </c:pt>
                <c:pt idx="44">
                  <c:v>2.7020357716319488E-2</c:v>
                </c:pt>
                <c:pt idx="45">
                  <c:v>2.5573140200832442E-2</c:v>
                </c:pt>
                <c:pt idx="46">
                  <c:v>2.4039562398983368E-2</c:v>
                </c:pt>
                <c:pt idx="47">
                  <c:v>2.2444947236988404E-2</c:v>
                </c:pt>
                <c:pt idx="48">
                  <c:v>2.0814220578614293E-2</c:v>
                </c:pt>
                <c:pt idx="49">
                  <c:v>1.9171286145464858E-2</c:v>
                </c:pt>
                <c:pt idx="50">
                  <c:v>1.7538477056641334E-2</c:v>
                </c:pt>
                <c:pt idx="51">
                  <c:v>1.5936099818423678E-2</c:v>
                </c:pt>
                <c:pt idx="52">
                  <c:v>1.4382081206524226E-2</c:v>
                </c:pt>
                <c:pt idx="53">
                  <c:v>1.2891722979087191E-2</c:v>
                </c:pt>
                <c:pt idx="54">
                  <c:v>1.1477564066622856E-2</c:v>
                </c:pt>
                <c:pt idx="55">
                  <c:v>1.014934509265851E-2</c:v>
                </c:pt>
                <c:pt idx="56">
                  <c:v>8.9140660151554516E-3</c:v>
                </c:pt>
                <c:pt idx="57">
                  <c:v>7.7761245040505744E-3</c:v>
                </c:pt>
                <c:pt idx="58">
                  <c:v>6.737520471914297E-3</c:v>
                </c:pt>
                <c:pt idx="59">
                  <c:v>5.7981109685303241E-3</c:v>
                </c:pt>
                <c:pt idx="60">
                  <c:v>4.9558993875281707E-3</c:v>
                </c:pt>
                <c:pt idx="61">
                  <c:v>4.2073435118319472E-3</c:v>
                </c:pt>
                <c:pt idx="62">
                  <c:v>3.5476682025878188E-3</c:v>
                </c:pt>
                <c:pt idx="63">
                  <c:v>2.9711703464737364E-3</c:v>
                </c:pt>
                <c:pt idx="64">
                  <c:v>2.4715058419083492E-3</c:v>
                </c:pt>
                <c:pt idx="65">
                  <c:v>2.0419507521723611E-3</c:v>
                </c:pt>
                <c:pt idx="66">
                  <c:v>1.6756311241459506E-3</c:v>
                </c:pt>
                <c:pt idx="67">
                  <c:v>1.3657182298805082E-3</c:v>
                </c:pt>
                <c:pt idx="68">
                  <c:v>1.1055880279815722E-3</c:v>
                </c:pt>
                <c:pt idx="69">
                  <c:v>8.8894538745355192E-4</c:v>
                </c:pt>
                <c:pt idx="70">
                  <c:v>7.0991502392573995E-4</c:v>
                </c:pt>
                <c:pt idx="71">
                  <c:v>5.6310215125879737E-4</c:v>
                </c:pt>
                <c:pt idx="72">
                  <c:v>4.4362655905910763E-4</c:v>
                </c:pt>
                <c:pt idx="73">
                  <c:v>3.4713421653005964E-4</c:v>
                </c:pt>
                <c:pt idx="74">
                  <c:v>2.6979061701598302E-4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853-3C47-A1B4-26B3CC086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5475696"/>
        <c:axId val="2077947952"/>
      </c:scatterChart>
      <c:valAx>
        <c:axId val="2065475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Puncture</a:t>
                </a:r>
                <a:r>
                  <a:rPr lang="en-US" baseline="0"/>
                  <a:t> Resistance Force (N)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7947952"/>
        <c:crosses val="autoZero"/>
        <c:crossBetween val="midCat"/>
      </c:valAx>
      <c:valAx>
        <c:axId val="207794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5475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127758202414481"/>
          <c:y val="0.26613034220127552"/>
          <c:w val="0.21331050591241651"/>
          <c:h val="0.1310794205395405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Normal</a:t>
            </a:r>
            <a:r>
              <a:rPr lang="en-US" baseline="0"/>
              <a:t> Distribution Comparison of Puncture Resistance Force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Stomach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'Graph Data'!$O$2:$O$79</c:f>
              <c:numCache>
                <c:formatCode>General</c:formatCode>
                <c:ptCount val="78"/>
                <c:pt idx="0">
                  <c:v>2.5703100000000063</c:v>
                </c:pt>
                <c:pt idx="1">
                  <c:v>4.5703100000000063</c:v>
                </c:pt>
                <c:pt idx="2">
                  <c:v>6.5703100000000063</c:v>
                </c:pt>
                <c:pt idx="3">
                  <c:v>8.5703100000000063</c:v>
                </c:pt>
                <c:pt idx="4">
                  <c:v>10.570310000000006</c:v>
                </c:pt>
                <c:pt idx="5">
                  <c:v>12.570310000000006</c:v>
                </c:pt>
                <c:pt idx="6">
                  <c:v>14.570310000000006</c:v>
                </c:pt>
                <c:pt idx="7">
                  <c:v>16.570310000000006</c:v>
                </c:pt>
                <c:pt idx="8">
                  <c:v>18.570310000000006</c:v>
                </c:pt>
                <c:pt idx="9">
                  <c:v>20.570310000000006</c:v>
                </c:pt>
                <c:pt idx="10">
                  <c:v>22.570310000000006</c:v>
                </c:pt>
                <c:pt idx="11">
                  <c:v>24.570310000000006</c:v>
                </c:pt>
                <c:pt idx="12">
                  <c:v>26.570310000000006</c:v>
                </c:pt>
                <c:pt idx="13">
                  <c:v>28.570310000000006</c:v>
                </c:pt>
                <c:pt idx="14">
                  <c:v>30.570310000000006</c:v>
                </c:pt>
                <c:pt idx="15">
                  <c:v>32.570310000000006</c:v>
                </c:pt>
                <c:pt idx="16">
                  <c:v>34.570310000000006</c:v>
                </c:pt>
                <c:pt idx="17">
                  <c:v>36.570310000000006</c:v>
                </c:pt>
                <c:pt idx="18">
                  <c:v>38.570310000000006</c:v>
                </c:pt>
                <c:pt idx="19">
                  <c:v>40.570310000000006</c:v>
                </c:pt>
                <c:pt idx="20">
                  <c:v>42.570310000000006</c:v>
                </c:pt>
                <c:pt idx="21">
                  <c:v>44.570310000000006</c:v>
                </c:pt>
                <c:pt idx="22">
                  <c:v>46.570310000000006</c:v>
                </c:pt>
                <c:pt idx="23">
                  <c:v>48.570310000000006</c:v>
                </c:pt>
                <c:pt idx="24">
                  <c:v>50.570310000000006</c:v>
                </c:pt>
                <c:pt idx="25">
                  <c:v>52.570310000000006</c:v>
                </c:pt>
                <c:pt idx="26">
                  <c:v>54.570310000000006</c:v>
                </c:pt>
                <c:pt idx="27">
                  <c:v>56.570310000000006</c:v>
                </c:pt>
                <c:pt idx="28">
                  <c:v>58.570310000000006</c:v>
                </c:pt>
                <c:pt idx="29">
                  <c:v>60.570310000000006</c:v>
                </c:pt>
                <c:pt idx="30">
                  <c:v>62.570310000000006</c:v>
                </c:pt>
                <c:pt idx="31">
                  <c:v>64.570310000000006</c:v>
                </c:pt>
                <c:pt idx="32">
                  <c:v>66.570310000000006</c:v>
                </c:pt>
                <c:pt idx="33">
                  <c:v>68.570310000000006</c:v>
                </c:pt>
                <c:pt idx="34">
                  <c:v>70.570310000000006</c:v>
                </c:pt>
                <c:pt idx="35">
                  <c:v>72.570310000000006</c:v>
                </c:pt>
                <c:pt idx="36">
                  <c:v>74.570310000000006</c:v>
                </c:pt>
                <c:pt idx="37">
                  <c:v>76.570310000000006</c:v>
                </c:pt>
                <c:pt idx="38">
                  <c:v>78.570310000000006</c:v>
                </c:pt>
                <c:pt idx="39">
                  <c:v>80.570310000000006</c:v>
                </c:pt>
                <c:pt idx="40">
                  <c:v>82.570310000000006</c:v>
                </c:pt>
                <c:pt idx="41">
                  <c:v>84.570310000000006</c:v>
                </c:pt>
                <c:pt idx="42">
                  <c:v>86.570310000000006</c:v>
                </c:pt>
                <c:pt idx="43">
                  <c:v>88.570310000000006</c:v>
                </c:pt>
                <c:pt idx="44">
                  <c:v>90.570310000000006</c:v>
                </c:pt>
                <c:pt idx="45">
                  <c:v>92.570310000000006</c:v>
                </c:pt>
                <c:pt idx="46">
                  <c:v>94.570310000000006</c:v>
                </c:pt>
                <c:pt idx="47">
                  <c:v>96.570310000000006</c:v>
                </c:pt>
                <c:pt idx="48">
                  <c:v>98.570310000000006</c:v>
                </c:pt>
                <c:pt idx="49">
                  <c:v>100.57031000000001</c:v>
                </c:pt>
                <c:pt idx="50">
                  <c:v>102.57031000000001</c:v>
                </c:pt>
                <c:pt idx="51">
                  <c:v>104.57031000000001</c:v>
                </c:pt>
                <c:pt idx="52">
                  <c:v>106.57031000000001</c:v>
                </c:pt>
                <c:pt idx="53">
                  <c:v>108.57031000000001</c:v>
                </c:pt>
                <c:pt idx="54">
                  <c:v>110.57031000000001</c:v>
                </c:pt>
                <c:pt idx="55">
                  <c:v>112.57031000000001</c:v>
                </c:pt>
                <c:pt idx="56">
                  <c:v>114.57031000000001</c:v>
                </c:pt>
                <c:pt idx="57">
                  <c:v>116.57031000000001</c:v>
                </c:pt>
                <c:pt idx="58">
                  <c:v>118.57031000000001</c:v>
                </c:pt>
                <c:pt idx="59">
                  <c:v>120.57031000000001</c:v>
                </c:pt>
                <c:pt idx="60">
                  <c:v>122.57031000000001</c:v>
                </c:pt>
                <c:pt idx="61">
                  <c:v>124.57031000000001</c:v>
                </c:pt>
                <c:pt idx="62">
                  <c:v>126.57031000000001</c:v>
                </c:pt>
                <c:pt idx="63">
                  <c:v>128.57031000000001</c:v>
                </c:pt>
                <c:pt idx="64">
                  <c:v>130.57031000000001</c:v>
                </c:pt>
                <c:pt idx="65">
                  <c:v>132.57031000000001</c:v>
                </c:pt>
                <c:pt idx="66">
                  <c:v>134.57031000000001</c:v>
                </c:pt>
                <c:pt idx="67">
                  <c:v>136.57031000000001</c:v>
                </c:pt>
                <c:pt idx="68">
                  <c:v>138.57031000000001</c:v>
                </c:pt>
                <c:pt idx="69">
                  <c:v>140.57031000000001</c:v>
                </c:pt>
                <c:pt idx="70">
                  <c:v>142.57031000000001</c:v>
                </c:pt>
                <c:pt idx="71">
                  <c:v>144.57031000000001</c:v>
                </c:pt>
                <c:pt idx="72">
                  <c:v>146.57031000000001</c:v>
                </c:pt>
                <c:pt idx="73">
                  <c:v>148.57031000000001</c:v>
                </c:pt>
                <c:pt idx="74">
                  <c:v>150.57031000000001</c:v>
                </c:pt>
                <c:pt idx="75">
                  <c:v>152.57031000000001</c:v>
                </c:pt>
                <c:pt idx="76">
                  <c:v>154.57031000000001</c:v>
                </c:pt>
                <c:pt idx="77">
                  <c:v>156.57031000000001</c:v>
                </c:pt>
              </c:numCache>
            </c:numRef>
          </c:xVal>
          <c:yVal>
            <c:numRef>
              <c:f>'Graph Data'!$P$2:$P$79</c:f>
              <c:numCache>
                <c:formatCode>General</c:formatCode>
                <c:ptCount val="78"/>
                <c:pt idx="0">
                  <c:v>1.7533577482263125E-4</c:v>
                </c:pt>
                <c:pt idx="1">
                  <c:v>2.2161651618871997E-4</c:v>
                </c:pt>
                <c:pt idx="2">
                  <c:v>2.7836502659071973E-4</c:v>
                </c:pt>
                <c:pt idx="3">
                  <c:v>3.4746268953268934E-4</c:v>
                </c:pt>
                <c:pt idx="4">
                  <c:v>4.3100533297897462E-4</c:v>
                </c:pt>
                <c:pt idx="5">
                  <c:v>5.3129786516186285E-4</c:v>
                </c:pt>
                <c:pt idx="6">
                  <c:v>6.5084033196601454E-4</c:v>
                </c:pt>
                <c:pt idx="7">
                  <c:v>7.9230392080051988E-4</c:v>
                </c:pt>
                <c:pt idx="8">
                  <c:v>9.5849557519717859E-4</c:v>
                </c:pt>
                <c:pt idx="9">
                  <c:v>1.152310129700997E-3</c:v>
                </c:pt>
                <c:pt idx="10">
                  <c:v>1.376669234884787E-3</c:v>
                </c:pt>
                <c:pt idx="11">
                  <c:v>1.6344468205756434E-3</c:v>
                </c:pt>
                <c:pt idx="12">
                  <c:v>1.9283814372669976E-3</c:v>
                </c:pt>
                <c:pt idx="13">
                  <c:v>2.2609765081889532E-3</c:v>
                </c:pt>
                <c:pt idx="14">
                  <c:v>2.6343902951498845E-3</c:v>
                </c:pt>
                <c:pt idx="15">
                  <c:v>3.050318197927207E-3</c:v>
                </c:pt>
                <c:pt idx="16">
                  <c:v>3.5098708284709654E-3</c:v>
                </c:pt>
                <c:pt idx="17">
                  <c:v>4.0134520785934579E-3</c:v>
                </c:pt>
                <c:pt idx="18">
                  <c:v>4.5606420788263016E-3</c:v>
                </c:pt>
                <c:pt idx="19">
                  <c:v>5.1500904700673943E-3</c:v>
                </c:pt>
                <c:pt idx="20">
                  <c:v>5.7794257232907055E-3</c:v>
                </c:pt>
                <c:pt idx="21">
                  <c:v>6.4451862964300544E-3</c:v>
                </c:pt>
                <c:pt idx="22">
                  <c:v>7.1427791721995326E-3</c:v>
                </c:pt>
                <c:pt idx="23">
                  <c:v>7.8664707511215144E-3</c:v>
                </c:pt>
                <c:pt idx="24">
                  <c:v>8.609414173572718E-3</c:v>
                </c:pt>
                <c:pt idx="25">
                  <c:v>9.3637159272916964E-3</c:v>
                </c:pt>
                <c:pt idx="26">
                  <c:v>1.0120543098920253E-2</c:v>
                </c:pt>
                <c:pt idx="27">
                  <c:v>1.0870270908387832E-2</c:v>
                </c:pt>
                <c:pt idx="28">
                  <c:v>1.1602668302232033E-2</c:v>
                </c:pt>
                <c:pt idx="29">
                  <c:v>1.2307117471896771E-2</c:v>
                </c:pt>
                <c:pt idx="30">
                  <c:v>1.2972861312669049E-2</c:v>
                </c:pt>
                <c:pt idx="31">
                  <c:v>1.35892711599721E-2</c:v>
                </c:pt>
                <c:pt idx="32">
                  <c:v>1.4146125741225082E-2</c:v>
                </c:pt>
                <c:pt idx="33">
                  <c:v>1.4633891261767951E-2</c:v>
                </c:pt>
                <c:pt idx="34">
                  <c:v>1.5043991982575028E-2</c:v>
                </c:pt>
                <c:pt idx="35">
                  <c:v>1.5369060600915724E-2</c:v>
                </c:pt>
                <c:pt idx="36">
                  <c:v>1.5603158238061569E-2</c:v>
                </c:pt>
                <c:pt idx="37">
                  <c:v>1.5741954862823586E-2</c:v>
                </c:pt>
                <c:pt idx="38">
                  <c:v>1.5782862494615989E-2</c:v>
                </c:pt>
                <c:pt idx="39">
                  <c:v>1.5725115461424632E-2</c:v>
                </c:pt>
                <c:pt idx="40">
                  <c:v>1.556979423539135E-2</c:v>
                </c:pt>
                <c:pt idx="41">
                  <c:v>1.5319791809360217E-2</c:v>
                </c:pt>
                <c:pt idx="42">
                  <c:v>1.4979724076213879E-2</c:v>
                </c:pt>
                <c:pt idx="43">
                  <c:v>1.4555788089766219E-2</c:v>
                </c:pt>
                <c:pt idx="44">
                  <c:v>1.4055574287527708E-2</c:v>
                </c:pt>
                <c:pt idx="45">
                  <c:v>1.3487840622566504E-2</c:v>
                </c:pt>
                <c:pt idx="46">
                  <c:v>1.286225798715882E-2</c:v>
                </c:pt>
                <c:pt idx="47">
                  <c:v>1.2189137246723008E-2</c:v>
                </c:pt>
                <c:pt idx="48">
                  <c:v>1.1479148602856877E-2</c:v>
                </c:pt>
                <c:pt idx="49">
                  <c:v>1.0743043867155831E-2</c:v>
                </c:pt>
                <c:pt idx="50">
                  <c:v>9.9913915835797944E-3</c:v>
                </c:pt>
                <c:pt idx="51">
                  <c:v>9.2343338463964537E-3</c:v>
                </c:pt>
                <c:pt idx="52">
                  <c:v>8.4813722069167902E-3</c:v>
                </c:pt>
                <c:pt idx="53">
                  <c:v>7.7411883460886052E-3</c:v>
                </c:pt>
                <c:pt idx="54">
                  <c:v>7.0215033215525382E-3</c:v>
                </c:pt>
                <c:pt idx="55">
                  <c:v>6.3289772884600479E-3</c:v>
                </c:pt>
                <c:pt idx="56">
                  <c:v>5.6691497487018714E-3</c:v>
                </c:pt>
                <c:pt idx="57">
                  <c:v>5.0464186962962529E-3</c:v>
                </c:pt>
                <c:pt idx="58">
                  <c:v>4.4640555732144037E-3</c:v>
                </c:pt>
                <c:pt idx="59">
                  <c:v>3.9242517847747167E-3</c:v>
                </c:pt>
                <c:pt idx="60">
                  <c:v>3.4281916794634644E-3</c:v>
                </c:pt>
                <c:pt idx="61">
                  <c:v>2.9761463849865655E-3</c:v>
                </c:pt>
                <c:pt idx="62">
                  <c:v>2.5675827003727811E-3</c:v>
                </c:pt>
                <c:pt idx="63">
                  <c:v>2.2012813453286847E-3</c:v>
                </c:pt>
                <c:pt idx="64">
                  <c:v>1.875459221368394E-3</c:v>
                </c:pt>
                <c:pt idx="65">
                  <c:v>1.5878908936959738E-3</c:v>
                </c:pt>
                <c:pt idx="66">
                  <c:v>1.3360252026435716E-3</c:v>
                </c:pt>
                <c:pt idx="67">
                  <c:v>1.1170937021470378E-3</c:v>
                </c:pt>
                <c:pt idx="68">
                  <c:v>9.2820844667843125E-4</c:v>
                </c:pt>
                <c:pt idx="69">
                  <c:v>7.6644745953329452E-4</c:v>
                </c:pt>
                <c:pt idx="70">
                  <c:v>6.2892697466424691E-4</c:v>
                </c:pt>
                <c:pt idx="71">
                  <c:v>5.1286022087650553E-4</c:v>
                </c:pt>
                <c:pt idx="72">
                  <c:v>4.1560309033177506E-4</c:v>
                </c:pt>
                <c:pt idx="73">
                  <c:v>3.3468749147867846E-4</c:v>
                </c:pt>
                <c:pt idx="74">
                  <c:v>2.6784352674570356E-4</c:v>
                </c:pt>
                <c:pt idx="75">
                  <c:v>2.130118617674874E-4</c:v>
                </c:pt>
                <c:pt idx="76">
                  <c:v>1.683477753494868E-4</c:v>
                </c:pt>
                <c:pt idx="77">
                  <c:v>1.3221841155710586E-4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1C-6B40-A38A-9A096C69F852}"/>
            </c:ext>
          </c:extLst>
        </c:ser>
        <c:ser>
          <c:idx val="1"/>
          <c:order val="1"/>
          <c:tx>
            <c:v>Colon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'Graph Data'!$S$2:$S$91</c:f>
              <c:numCache>
                <c:formatCode>General</c:formatCode>
                <c:ptCount val="90"/>
                <c:pt idx="0">
                  <c:v>-25.475889999999996</c:v>
                </c:pt>
                <c:pt idx="1">
                  <c:v>-24.475889999999996</c:v>
                </c:pt>
                <c:pt idx="2">
                  <c:v>-23.475889999999996</c:v>
                </c:pt>
                <c:pt idx="3">
                  <c:v>-22.475889999999996</c:v>
                </c:pt>
                <c:pt idx="4">
                  <c:v>-21.475889999999996</c:v>
                </c:pt>
                <c:pt idx="5">
                  <c:v>-20.475889999999996</c:v>
                </c:pt>
                <c:pt idx="6">
                  <c:v>-19.475889999999996</c:v>
                </c:pt>
                <c:pt idx="7">
                  <c:v>-18.475889999999996</c:v>
                </c:pt>
                <c:pt idx="8">
                  <c:v>-17.475889999999996</c:v>
                </c:pt>
                <c:pt idx="9">
                  <c:v>-16.475889999999996</c:v>
                </c:pt>
                <c:pt idx="10">
                  <c:v>-15.475889999999996</c:v>
                </c:pt>
                <c:pt idx="11">
                  <c:v>-14.475889999999996</c:v>
                </c:pt>
                <c:pt idx="12">
                  <c:v>-13.475889999999996</c:v>
                </c:pt>
                <c:pt idx="13">
                  <c:v>-12.475889999999996</c:v>
                </c:pt>
                <c:pt idx="14">
                  <c:v>-11.475889999999996</c:v>
                </c:pt>
                <c:pt idx="15">
                  <c:v>-10.475889999999996</c:v>
                </c:pt>
                <c:pt idx="16">
                  <c:v>-9.4758899999999961</c:v>
                </c:pt>
                <c:pt idx="17">
                  <c:v>-8.4758899999999961</c:v>
                </c:pt>
                <c:pt idx="18">
                  <c:v>-7.4758899999999961</c:v>
                </c:pt>
                <c:pt idx="19">
                  <c:v>-6.4758899999999961</c:v>
                </c:pt>
                <c:pt idx="20">
                  <c:v>-5.4758899999999961</c:v>
                </c:pt>
                <c:pt idx="21">
                  <c:v>-4.4758899999999961</c:v>
                </c:pt>
                <c:pt idx="22">
                  <c:v>-3.4758899999999961</c:v>
                </c:pt>
                <c:pt idx="23">
                  <c:v>-2.4758899999999961</c:v>
                </c:pt>
                <c:pt idx="24">
                  <c:v>-1.4758899999999961</c:v>
                </c:pt>
                <c:pt idx="25">
                  <c:v>-0.47588999999999615</c:v>
                </c:pt>
                <c:pt idx="26">
                  <c:v>0.52411000000000385</c:v>
                </c:pt>
                <c:pt idx="27">
                  <c:v>1.5241100000000039</c:v>
                </c:pt>
                <c:pt idx="28">
                  <c:v>2.5241100000000039</c:v>
                </c:pt>
                <c:pt idx="29">
                  <c:v>3.5241100000000039</c:v>
                </c:pt>
                <c:pt idx="30">
                  <c:v>4.5241100000000039</c:v>
                </c:pt>
                <c:pt idx="31">
                  <c:v>5.5241100000000039</c:v>
                </c:pt>
                <c:pt idx="32">
                  <c:v>6.5241100000000039</c:v>
                </c:pt>
                <c:pt idx="33">
                  <c:v>7.5241100000000039</c:v>
                </c:pt>
                <c:pt idx="34">
                  <c:v>8.5241100000000039</c:v>
                </c:pt>
                <c:pt idx="35">
                  <c:v>9.5241100000000039</c:v>
                </c:pt>
                <c:pt idx="36">
                  <c:v>10.524110000000004</c:v>
                </c:pt>
                <c:pt idx="37">
                  <c:v>11.524110000000004</c:v>
                </c:pt>
                <c:pt idx="38">
                  <c:v>12.524110000000004</c:v>
                </c:pt>
                <c:pt idx="39">
                  <c:v>13.524110000000004</c:v>
                </c:pt>
                <c:pt idx="40">
                  <c:v>14.524110000000004</c:v>
                </c:pt>
                <c:pt idx="41">
                  <c:v>15.524110000000004</c:v>
                </c:pt>
                <c:pt idx="42">
                  <c:v>16.524110000000004</c:v>
                </c:pt>
                <c:pt idx="43">
                  <c:v>17.524110000000004</c:v>
                </c:pt>
                <c:pt idx="44">
                  <c:v>18.524110000000004</c:v>
                </c:pt>
                <c:pt idx="45">
                  <c:v>19.524110000000004</c:v>
                </c:pt>
                <c:pt idx="46">
                  <c:v>20.524110000000004</c:v>
                </c:pt>
                <c:pt idx="47">
                  <c:v>21.524110000000004</c:v>
                </c:pt>
                <c:pt idx="48">
                  <c:v>22.524110000000004</c:v>
                </c:pt>
                <c:pt idx="49">
                  <c:v>23.524110000000004</c:v>
                </c:pt>
                <c:pt idx="50">
                  <c:v>24.524110000000004</c:v>
                </c:pt>
                <c:pt idx="51">
                  <c:v>25.524110000000004</c:v>
                </c:pt>
                <c:pt idx="52">
                  <c:v>26.524110000000004</c:v>
                </c:pt>
                <c:pt idx="53">
                  <c:v>27.524110000000004</c:v>
                </c:pt>
                <c:pt idx="54">
                  <c:v>28.524110000000004</c:v>
                </c:pt>
                <c:pt idx="55">
                  <c:v>29.524110000000004</c:v>
                </c:pt>
                <c:pt idx="56">
                  <c:v>30.524110000000004</c:v>
                </c:pt>
                <c:pt idx="57">
                  <c:v>31.524110000000004</c:v>
                </c:pt>
                <c:pt idx="58">
                  <c:v>32.524110000000007</c:v>
                </c:pt>
                <c:pt idx="59">
                  <c:v>33.524110000000007</c:v>
                </c:pt>
                <c:pt idx="60">
                  <c:v>34.524110000000007</c:v>
                </c:pt>
                <c:pt idx="61">
                  <c:v>35.524110000000007</c:v>
                </c:pt>
                <c:pt idx="62">
                  <c:v>36.524110000000007</c:v>
                </c:pt>
                <c:pt idx="63">
                  <c:v>37.524110000000007</c:v>
                </c:pt>
                <c:pt idx="64">
                  <c:v>38.524110000000007</c:v>
                </c:pt>
                <c:pt idx="65">
                  <c:v>39.524110000000007</c:v>
                </c:pt>
                <c:pt idx="66">
                  <c:v>40.524110000000007</c:v>
                </c:pt>
                <c:pt idx="67">
                  <c:v>41.524110000000007</c:v>
                </c:pt>
                <c:pt idx="68">
                  <c:v>42.524110000000007</c:v>
                </c:pt>
                <c:pt idx="69">
                  <c:v>43.524110000000007</c:v>
                </c:pt>
                <c:pt idx="70">
                  <c:v>44.524110000000007</c:v>
                </c:pt>
                <c:pt idx="71">
                  <c:v>45.524110000000007</c:v>
                </c:pt>
                <c:pt idx="72">
                  <c:v>46.524110000000007</c:v>
                </c:pt>
                <c:pt idx="73">
                  <c:v>47.524110000000007</c:v>
                </c:pt>
                <c:pt idx="74">
                  <c:v>48.524110000000007</c:v>
                </c:pt>
                <c:pt idx="75">
                  <c:v>49.524110000000007</c:v>
                </c:pt>
                <c:pt idx="76">
                  <c:v>50.524110000000007</c:v>
                </c:pt>
                <c:pt idx="77">
                  <c:v>51.524110000000007</c:v>
                </c:pt>
                <c:pt idx="78">
                  <c:v>52.524110000000007</c:v>
                </c:pt>
                <c:pt idx="79">
                  <c:v>53.524110000000007</c:v>
                </c:pt>
                <c:pt idx="80">
                  <c:v>54.524110000000007</c:v>
                </c:pt>
                <c:pt idx="81">
                  <c:v>55.524110000000007</c:v>
                </c:pt>
                <c:pt idx="82">
                  <c:v>56.524110000000007</c:v>
                </c:pt>
                <c:pt idx="83">
                  <c:v>57.524110000000007</c:v>
                </c:pt>
                <c:pt idx="84">
                  <c:v>58.524110000000007</c:v>
                </c:pt>
                <c:pt idx="85">
                  <c:v>59.524110000000007</c:v>
                </c:pt>
                <c:pt idx="86">
                  <c:v>60.524110000000007</c:v>
                </c:pt>
                <c:pt idx="87">
                  <c:v>61.524110000000007</c:v>
                </c:pt>
                <c:pt idx="88">
                  <c:v>62.524110000000007</c:v>
                </c:pt>
                <c:pt idx="89">
                  <c:v>63.524110000000007</c:v>
                </c:pt>
              </c:numCache>
            </c:numRef>
          </c:xVal>
          <c:yVal>
            <c:numRef>
              <c:f>'Graph Data'!$T$2:$T$91</c:f>
              <c:numCache>
                <c:formatCode>General</c:formatCode>
                <c:ptCount val="90"/>
                <c:pt idx="0">
                  <c:v>3.0066773396087706E-4</c:v>
                </c:pt>
                <c:pt idx="1">
                  <c:v>3.6768699426155329E-4</c:v>
                </c:pt>
                <c:pt idx="2">
                  <c:v>4.4758015840505068E-4</c:v>
                </c:pt>
                <c:pt idx="3">
                  <c:v>5.4233108314345562E-4</c:v>
                </c:pt>
                <c:pt idx="4">
                  <c:v>6.5412278973258839E-4</c:v>
                </c:pt>
                <c:pt idx="5">
                  <c:v>7.8533540606446825E-4</c:v>
                </c:pt>
                <c:pt idx="6">
                  <c:v>9.3853870685858961E-4</c:v>
                </c:pt>
                <c:pt idx="7">
                  <c:v>1.1164783666070637E-3</c:v>
                </c:pt>
                <c:pt idx="8">
                  <c:v>1.3220550816571521E-3</c:v>
                </c:pt>
                <c:pt idx="9">
                  <c:v>1.5582958016901582E-3</c:v>
                </c:pt>
                <c:pt idx="10">
                  <c:v>1.8283164414536165E-3</c:v>
                </c:pt>
                <c:pt idx="11">
                  <c:v>2.1352756240066431E-3</c:v>
                </c:pt>
                <c:pt idx="12">
                  <c:v>2.4823192381280891E-3</c:v>
                </c:pt>
                <c:pt idx="13">
                  <c:v>2.8725158737769895E-3</c:v>
                </c:pt>
                <c:pt idx="14">
                  <c:v>3.3087835267725332E-3</c:v>
                </c:pt>
                <c:pt idx="15">
                  <c:v>3.7938083304281103E-3</c:v>
                </c:pt>
                <c:pt idx="16">
                  <c:v>4.3299564679138806E-3</c:v>
                </c:pt>
                <c:pt idx="17">
                  <c:v>4.9191808317774043E-3</c:v>
                </c:pt>
                <c:pt idx="18">
                  <c:v>5.5629244106352085E-3</c:v>
                </c:pt>
                <c:pt idx="19">
                  <c:v>6.2620227794546179E-3</c:v>
                </c:pt>
                <c:pt idx="20">
                  <c:v>7.0166084291668346E-3</c:v>
                </c:pt>
                <c:pt idx="21">
                  <c:v>7.826019972688834E-3</c:v>
                </c:pt>
                <c:pt idx="22">
                  <c:v>8.6887194868736257E-3</c:v>
                </c:pt>
                <c:pt idx="23">
                  <c:v>9.6022213736529482E-3</c:v>
                </c:pt>
                <c:pt idx="24">
                  <c:v>1.0563036131185073E-2</c:v>
                </c:pt>
                <c:pt idx="25">
                  <c:v>1.156663230319214E-2</c:v>
                </c:pt>
                <c:pt idx="26">
                  <c:v>1.2607419612557803E-2</c:v>
                </c:pt>
                <c:pt idx="27">
                  <c:v>1.3678755880038659E-2</c:v>
                </c:pt>
                <c:pt idx="28">
                  <c:v>1.4772979783495011E-2</c:v>
                </c:pt>
                <c:pt idx="29">
                  <c:v>1.5881470837243786E-2</c:v>
                </c:pt>
                <c:pt idx="30">
                  <c:v>1.6994737182018542E-2</c:v>
                </c:pt>
                <c:pt idx="31">
                  <c:v>1.8102530897557367E-2</c:v>
                </c:pt>
                <c:pt idx="32">
                  <c:v>1.9193989612276297E-2</c:v>
                </c:pt>
                <c:pt idx="33">
                  <c:v>2.0257802223285066E-2</c:v>
                </c:pt>
                <c:pt idx="34">
                  <c:v>2.1282395594395272E-2</c:v>
                </c:pt>
                <c:pt idx="35">
                  <c:v>2.2256138210991285E-2</c:v>
                </c:pt>
                <c:pt idx="36">
                  <c:v>2.3167555979914697E-2</c:v>
                </c:pt>
                <c:pt idx="37">
                  <c:v>2.4005554708952798E-2</c:v>
                </c:pt>
                <c:pt idx="38">
                  <c:v>2.4759643318943553E-2</c:v>
                </c:pt>
                <c:pt idx="39">
                  <c:v>2.5420151560444117E-2</c:v>
                </c:pt>
                <c:pt idx="40">
                  <c:v>2.5978435946824002E-2</c:v>
                </c:pt>
                <c:pt idx="41">
                  <c:v>2.6427067787547168E-2</c:v>
                </c:pt>
                <c:pt idx="42">
                  <c:v>2.6759997609922835E-2</c:v>
                </c:pt>
                <c:pt idx="43">
                  <c:v>2.6972690884590169E-2</c:v>
                </c:pt>
                <c:pt idx="44">
                  <c:v>2.7062230798753473E-2</c:v>
                </c:pt>
                <c:pt idx="45">
                  <c:v>2.7027384821231997E-2</c:v>
                </c:pt>
                <c:pt idx="46">
                  <c:v>2.6868632935851539E-2</c:v>
                </c:pt>
                <c:pt idx="47">
                  <c:v>2.6588156639128602E-2</c:v>
                </c:pt>
                <c:pt idx="48">
                  <c:v>2.6189789054784515E-2</c:v>
                </c:pt>
                <c:pt idx="49">
                  <c:v>2.5678927759711784E-2</c:v>
                </c:pt>
                <c:pt idx="50">
                  <c:v>2.5062413092663143E-2</c:v>
                </c:pt>
                <c:pt idx="51">
                  <c:v>2.4348375780486559E-2</c:v>
                </c:pt>
                <c:pt idx="52">
                  <c:v>2.3546058625160366E-2</c:v>
                </c:pt>
                <c:pt idx="53">
                  <c:v>2.2665617713822701E-2</c:v>
                </c:pt>
                <c:pt idx="54">
                  <c:v>2.1717909118304297E-2</c:v>
                </c:pt>
                <c:pt idx="55">
                  <c:v>2.0714267325511425E-2</c:v>
                </c:pt>
                <c:pt idx="56">
                  <c:v>1.9666281681265631E-2</c:v>
                </c:pt>
                <c:pt idx="57">
                  <c:v>1.8585576944408971E-2</c:v>
                </c:pt>
                <c:pt idx="58">
                  <c:v>1.7483603651579936E-2</c:v>
                </c:pt>
                <c:pt idx="59">
                  <c:v>1.6371443411234986E-2</c:v>
                </c:pt>
                <c:pt idx="60">
                  <c:v>1.5259633510524588E-2</c:v>
                </c:pt>
                <c:pt idx="61">
                  <c:v>1.4158014368007437E-2</c:v>
                </c:pt>
                <c:pt idx="62">
                  <c:v>1.307560243946187E-2</c:v>
                </c:pt>
                <c:pt idx="63">
                  <c:v>1.2020490224720081E-2</c:v>
                </c:pt>
                <c:pt idx="64">
                  <c:v>1.099977407085492E-2</c:v>
                </c:pt>
                <c:pt idx="65">
                  <c:v>1.0019509558510019E-2</c:v>
                </c:pt>
                <c:pt idx="66">
                  <c:v>9.0846934263788762E-3</c:v>
                </c:pt>
                <c:pt idx="67">
                  <c:v>8.1992702606441901E-3</c:v>
                </c:pt>
                <c:pt idx="68">
                  <c:v>7.3661615717280915E-3</c:v>
                </c:pt>
                <c:pt idx="69">
                  <c:v>6.5873144130082243E-3</c:v>
                </c:pt>
                <c:pt idx="70">
                  <c:v>5.8637663711356191E-3</c:v>
                </c:pt>
                <c:pt idx="71">
                  <c:v>5.195723574403472E-3</c:v>
                </c:pt>
                <c:pt idx="72">
                  <c:v>4.5826483173428264E-3</c:v>
                </c:pt>
                <c:pt idx="73">
                  <c:v>4.0233529743010973E-3</c:v>
                </c:pt>
                <c:pt idx="74">
                  <c:v>3.5160970560943298E-3</c:v>
                </c:pt>
                <c:pt idx="75">
                  <c:v>3.0586845329753031E-3</c:v>
                </c:pt>
                <c:pt idx="76">
                  <c:v>2.6485588835607672E-3</c:v>
                </c:pt>
                <c:pt idx="77">
                  <c:v>2.2828937119782028E-3</c:v>
                </c:pt>
                <c:pt idx="78">
                  <c:v>1.9586771838696003E-3</c:v>
                </c:pt>
                <c:pt idx="79">
                  <c:v>1.6727889470409816E-3</c:v>
                </c:pt>
                <c:pt idx="80">
                  <c:v>1.422068607657522E-3</c:v>
                </c:pt>
                <c:pt idx="81">
                  <c:v>1.2033752138148623E-3</c:v>
                </c:pt>
                <c:pt idx="82">
                  <c:v>1.0136375438986075E-3</c:v>
                </c:pt>
                <c:pt idx="83">
                  <c:v>8.4989529928470719E-4</c:v>
                </c:pt>
                <c:pt idx="84">
                  <c:v>7.0933155455416366E-4</c:v>
                </c:pt>
                <c:pt idx="85">
                  <c:v>5.8929702122116699E-4</c:v>
                </c:pt>
                <c:pt idx="86">
                  <c:v>4.8732683321440302E-4</c:v>
                </c:pt>
                <c:pt idx="87">
                  <c:v>4.0115066630690073E-4</c:v>
                </c:pt>
                <c:pt idx="88">
                  <c:v>3.2869706331220615E-4</c:v>
                </c:pt>
                <c:pt idx="89">
                  <c:v>2.6809285730666185E-4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51C-6B40-A38A-9A096C69F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4742608"/>
        <c:axId val="2074785600"/>
      </c:scatterChart>
      <c:valAx>
        <c:axId val="2074742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Puncture</a:t>
                </a:r>
                <a:r>
                  <a:rPr lang="en-US" baseline="0"/>
                  <a:t> Resistance Force (N)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4785600"/>
        <c:crosses val="autoZero"/>
        <c:crossBetween val="midCat"/>
      </c:valAx>
      <c:valAx>
        <c:axId val="207478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4742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935029899839465"/>
          <c:y val="0.2363748948837063"/>
          <c:w val="0.15269040314453552"/>
          <c:h val="0.1124312070433492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Normal</a:t>
            </a:r>
            <a:r>
              <a:rPr lang="en-US" baseline="0"/>
              <a:t> Distribution Comparison of Puncture Resistance Force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Stomach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'Graph Data'!$O$2:$O$79</c:f>
              <c:numCache>
                <c:formatCode>General</c:formatCode>
                <c:ptCount val="78"/>
                <c:pt idx="0">
                  <c:v>2.5703100000000063</c:v>
                </c:pt>
                <c:pt idx="1">
                  <c:v>4.5703100000000063</c:v>
                </c:pt>
                <c:pt idx="2">
                  <c:v>6.5703100000000063</c:v>
                </c:pt>
                <c:pt idx="3">
                  <c:v>8.5703100000000063</c:v>
                </c:pt>
                <c:pt idx="4">
                  <c:v>10.570310000000006</c:v>
                </c:pt>
                <c:pt idx="5">
                  <c:v>12.570310000000006</c:v>
                </c:pt>
                <c:pt idx="6">
                  <c:v>14.570310000000006</c:v>
                </c:pt>
                <c:pt idx="7">
                  <c:v>16.570310000000006</c:v>
                </c:pt>
                <c:pt idx="8">
                  <c:v>18.570310000000006</c:v>
                </c:pt>
                <c:pt idx="9">
                  <c:v>20.570310000000006</c:v>
                </c:pt>
                <c:pt idx="10">
                  <c:v>22.570310000000006</c:v>
                </c:pt>
                <c:pt idx="11">
                  <c:v>24.570310000000006</c:v>
                </c:pt>
                <c:pt idx="12">
                  <c:v>26.570310000000006</c:v>
                </c:pt>
                <c:pt idx="13">
                  <c:v>28.570310000000006</c:v>
                </c:pt>
                <c:pt idx="14">
                  <c:v>30.570310000000006</c:v>
                </c:pt>
                <c:pt idx="15">
                  <c:v>32.570310000000006</c:v>
                </c:pt>
                <c:pt idx="16">
                  <c:v>34.570310000000006</c:v>
                </c:pt>
                <c:pt idx="17">
                  <c:v>36.570310000000006</c:v>
                </c:pt>
                <c:pt idx="18">
                  <c:v>38.570310000000006</c:v>
                </c:pt>
                <c:pt idx="19">
                  <c:v>40.570310000000006</c:v>
                </c:pt>
                <c:pt idx="20">
                  <c:v>42.570310000000006</c:v>
                </c:pt>
                <c:pt idx="21">
                  <c:v>44.570310000000006</c:v>
                </c:pt>
                <c:pt idx="22">
                  <c:v>46.570310000000006</c:v>
                </c:pt>
                <c:pt idx="23">
                  <c:v>48.570310000000006</c:v>
                </c:pt>
                <c:pt idx="24">
                  <c:v>50.570310000000006</c:v>
                </c:pt>
                <c:pt idx="25">
                  <c:v>52.570310000000006</c:v>
                </c:pt>
                <c:pt idx="26">
                  <c:v>54.570310000000006</c:v>
                </c:pt>
                <c:pt idx="27">
                  <c:v>56.570310000000006</c:v>
                </c:pt>
                <c:pt idx="28">
                  <c:v>58.570310000000006</c:v>
                </c:pt>
                <c:pt idx="29">
                  <c:v>60.570310000000006</c:v>
                </c:pt>
                <c:pt idx="30">
                  <c:v>62.570310000000006</c:v>
                </c:pt>
                <c:pt idx="31">
                  <c:v>64.570310000000006</c:v>
                </c:pt>
                <c:pt idx="32">
                  <c:v>66.570310000000006</c:v>
                </c:pt>
                <c:pt idx="33">
                  <c:v>68.570310000000006</c:v>
                </c:pt>
                <c:pt idx="34">
                  <c:v>70.570310000000006</c:v>
                </c:pt>
                <c:pt idx="35">
                  <c:v>72.570310000000006</c:v>
                </c:pt>
                <c:pt idx="36">
                  <c:v>74.570310000000006</c:v>
                </c:pt>
                <c:pt idx="37">
                  <c:v>76.570310000000006</c:v>
                </c:pt>
                <c:pt idx="38">
                  <c:v>78.570310000000006</c:v>
                </c:pt>
                <c:pt idx="39">
                  <c:v>80.570310000000006</c:v>
                </c:pt>
                <c:pt idx="40">
                  <c:v>82.570310000000006</c:v>
                </c:pt>
                <c:pt idx="41">
                  <c:v>84.570310000000006</c:v>
                </c:pt>
                <c:pt idx="42">
                  <c:v>86.570310000000006</c:v>
                </c:pt>
                <c:pt idx="43">
                  <c:v>88.570310000000006</c:v>
                </c:pt>
                <c:pt idx="44">
                  <c:v>90.570310000000006</c:v>
                </c:pt>
                <c:pt idx="45">
                  <c:v>92.570310000000006</c:v>
                </c:pt>
                <c:pt idx="46">
                  <c:v>94.570310000000006</c:v>
                </c:pt>
                <c:pt idx="47">
                  <c:v>96.570310000000006</c:v>
                </c:pt>
                <c:pt idx="48">
                  <c:v>98.570310000000006</c:v>
                </c:pt>
                <c:pt idx="49">
                  <c:v>100.57031000000001</c:v>
                </c:pt>
                <c:pt idx="50">
                  <c:v>102.57031000000001</c:v>
                </c:pt>
                <c:pt idx="51">
                  <c:v>104.57031000000001</c:v>
                </c:pt>
                <c:pt idx="52">
                  <c:v>106.57031000000001</c:v>
                </c:pt>
                <c:pt idx="53">
                  <c:v>108.57031000000001</c:v>
                </c:pt>
                <c:pt idx="54">
                  <c:v>110.57031000000001</c:v>
                </c:pt>
                <c:pt idx="55">
                  <c:v>112.57031000000001</c:v>
                </c:pt>
                <c:pt idx="56">
                  <c:v>114.57031000000001</c:v>
                </c:pt>
                <c:pt idx="57">
                  <c:v>116.57031000000001</c:v>
                </c:pt>
                <c:pt idx="58">
                  <c:v>118.57031000000001</c:v>
                </c:pt>
                <c:pt idx="59">
                  <c:v>120.57031000000001</c:v>
                </c:pt>
                <c:pt idx="60">
                  <c:v>122.57031000000001</c:v>
                </c:pt>
                <c:pt idx="61">
                  <c:v>124.57031000000001</c:v>
                </c:pt>
                <c:pt idx="62">
                  <c:v>126.57031000000001</c:v>
                </c:pt>
                <c:pt idx="63">
                  <c:v>128.57031000000001</c:v>
                </c:pt>
                <c:pt idx="64">
                  <c:v>130.57031000000001</c:v>
                </c:pt>
                <c:pt idx="65">
                  <c:v>132.57031000000001</c:v>
                </c:pt>
                <c:pt idx="66">
                  <c:v>134.57031000000001</c:v>
                </c:pt>
                <c:pt idx="67">
                  <c:v>136.57031000000001</c:v>
                </c:pt>
                <c:pt idx="68">
                  <c:v>138.57031000000001</c:v>
                </c:pt>
                <c:pt idx="69">
                  <c:v>140.57031000000001</c:v>
                </c:pt>
                <c:pt idx="70">
                  <c:v>142.57031000000001</c:v>
                </c:pt>
                <c:pt idx="71">
                  <c:v>144.57031000000001</c:v>
                </c:pt>
                <c:pt idx="72">
                  <c:v>146.57031000000001</c:v>
                </c:pt>
                <c:pt idx="73">
                  <c:v>148.57031000000001</c:v>
                </c:pt>
                <c:pt idx="74">
                  <c:v>150.57031000000001</c:v>
                </c:pt>
                <c:pt idx="75">
                  <c:v>152.57031000000001</c:v>
                </c:pt>
                <c:pt idx="76">
                  <c:v>154.57031000000001</c:v>
                </c:pt>
                <c:pt idx="77">
                  <c:v>156.57031000000001</c:v>
                </c:pt>
              </c:numCache>
            </c:numRef>
          </c:xVal>
          <c:yVal>
            <c:numRef>
              <c:f>'Graph Data'!$P$2:$P$79</c:f>
              <c:numCache>
                <c:formatCode>General</c:formatCode>
                <c:ptCount val="78"/>
                <c:pt idx="0">
                  <c:v>1.7533577482263125E-4</c:v>
                </c:pt>
                <c:pt idx="1">
                  <c:v>2.2161651618871997E-4</c:v>
                </c:pt>
                <c:pt idx="2">
                  <c:v>2.7836502659071973E-4</c:v>
                </c:pt>
                <c:pt idx="3">
                  <c:v>3.4746268953268934E-4</c:v>
                </c:pt>
                <c:pt idx="4">
                  <c:v>4.3100533297897462E-4</c:v>
                </c:pt>
                <c:pt idx="5">
                  <c:v>5.3129786516186285E-4</c:v>
                </c:pt>
                <c:pt idx="6">
                  <c:v>6.5084033196601454E-4</c:v>
                </c:pt>
                <c:pt idx="7">
                  <c:v>7.9230392080051988E-4</c:v>
                </c:pt>
                <c:pt idx="8">
                  <c:v>9.5849557519717859E-4</c:v>
                </c:pt>
                <c:pt idx="9">
                  <c:v>1.152310129700997E-3</c:v>
                </c:pt>
                <c:pt idx="10">
                  <c:v>1.376669234884787E-3</c:v>
                </c:pt>
                <c:pt idx="11">
                  <c:v>1.6344468205756434E-3</c:v>
                </c:pt>
                <c:pt idx="12">
                  <c:v>1.9283814372669976E-3</c:v>
                </c:pt>
                <c:pt idx="13">
                  <c:v>2.2609765081889532E-3</c:v>
                </c:pt>
                <c:pt idx="14">
                  <c:v>2.6343902951498845E-3</c:v>
                </c:pt>
                <c:pt idx="15">
                  <c:v>3.050318197927207E-3</c:v>
                </c:pt>
                <c:pt idx="16">
                  <c:v>3.5098708284709654E-3</c:v>
                </c:pt>
                <c:pt idx="17">
                  <c:v>4.0134520785934579E-3</c:v>
                </c:pt>
                <c:pt idx="18">
                  <c:v>4.5606420788263016E-3</c:v>
                </c:pt>
                <c:pt idx="19">
                  <c:v>5.1500904700673943E-3</c:v>
                </c:pt>
                <c:pt idx="20">
                  <c:v>5.7794257232907055E-3</c:v>
                </c:pt>
                <c:pt idx="21">
                  <c:v>6.4451862964300544E-3</c:v>
                </c:pt>
                <c:pt idx="22">
                  <c:v>7.1427791721995326E-3</c:v>
                </c:pt>
                <c:pt idx="23">
                  <c:v>7.8664707511215144E-3</c:v>
                </c:pt>
                <c:pt idx="24">
                  <c:v>8.609414173572718E-3</c:v>
                </c:pt>
                <c:pt idx="25">
                  <c:v>9.3637159272916964E-3</c:v>
                </c:pt>
                <c:pt idx="26">
                  <c:v>1.0120543098920253E-2</c:v>
                </c:pt>
                <c:pt idx="27">
                  <c:v>1.0870270908387832E-2</c:v>
                </c:pt>
                <c:pt idx="28">
                  <c:v>1.1602668302232033E-2</c:v>
                </c:pt>
                <c:pt idx="29">
                  <c:v>1.2307117471896771E-2</c:v>
                </c:pt>
                <c:pt idx="30">
                  <c:v>1.2972861312669049E-2</c:v>
                </c:pt>
                <c:pt idx="31">
                  <c:v>1.35892711599721E-2</c:v>
                </c:pt>
                <c:pt idx="32">
                  <c:v>1.4146125741225082E-2</c:v>
                </c:pt>
                <c:pt idx="33">
                  <c:v>1.4633891261767951E-2</c:v>
                </c:pt>
                <c:pt idx="34">
                  <c:v>1.5043991982575028E-2</c:v>
                </c:pt>
                <c:pt idx="35">
                  <c:v>1.5369060600915724E-2</c:v>
                </c:pt>
                <c:pt idx="36">
                  <c:v>1.5603158238061569E-2</c:v>
                </c:pt>
                <c:pt idx="37">
                  <c:v>1.5741954862823586E-2</c:v>
                </c:pt>
                <c:pt idx="38">
                  <c:v>1.5782862494615989E-2</c:v>
                </c:pt>
                <c:pt idx="39">
                  <c:v>1.5725115461424632E-2</c:v>
                </c:pt>
                <c:pt idx="40">
                  <c:v>1.556979423539135E-2</c:v>
                </c:pt>
                <c:pt idx="41">
                  <c:v>1.5319791809360217E-2</c:v>
                </c:pt>
                <c:pt idx="42">
                  <c:v>1.4979724076213879E-2</c:v>
                </c:pt>
                <c:pt idx="43">
                  <c:v>1.4555788089766219E-2</c:v>
                </c:pt>
                <c:pt idx="44">
                  <c:v>1.4055574287527708E-2</c:v>
                </c:pt>
                <c:pt idx="45">
                  <c:v>1.3487840622566504E-2</c:v>
                </c:pt>
                <c:pt idx="46">
                  <c:v>1.286225798715882E-2</c:v>
                </c:pt>
                <c:pt idx="47">
                  <c:v>1.2189137246723008E-2</c:v>
                </c:pt>
                <c:pt idx="48">
                  <c:v>1.1479148602856877E-2</c:v>
                </c:pt>
                <c:pt idx="49">
                  <c:v>1.0743043867155831E-2</c:v>
                </c:pt>
                <c:pt idx="50">
                  <c:v>9.9913915835797944E-3</c:v>
                </c:pt>
                <c:pt idx="51">
                  <c:v>9.2343338463964537E-3</c:v>
                </c:pt>
                <c:pt idx="52">
                  <c:v>8.4813722069167902E-3</c:v>
                </c:pt>
                <c:pt idx="53">
                  <c:v>7.7411883460886052E-3</c:v>
                </c:pt>
                <c:pt idx="54">
                  <c:v>7.0215033215525382E-3</c:v>
                </c:pt>
                <c:pt idx="55">
                  <c:v>6.3289772884600479E-3</c:v>
                </c:pt>
                <c:pt idx="56">
                  <c:v>5.6691497487018714E-3</c:v>
                </c:pt>
                <c:pt idx="57">
                  <c:v>5.0464186962962529E-3</c:v>
                </c:pt>
                <c:pt idx="58">
                  <c:v>4.4640555732144037E-3</c:v>
                </c:pt>
                <c:pt idx="59">
                  <c:v>3.9242517847747167E-3</c:v>
                </c:pt>
                <c:pt idx="60">
                  <c:v>3.4281916794634644E-3</c:v>
                </c:pt>
                <c:pt idx="61">
                  <c:v>2.9761463849865655E-3</c:v>
                </c:pt>
                <c:pt idx="62">
                  <c:v>2.5675827003727811E-3</c:v>
                </c:pt>
                <c:pt idx="63">
                  <c:v>2.2012813453286847E-3</c:v>
                </c:pt>
                <c:pt idx="64">
                  <c:v>1.875459221368394E-3</c:v>
                </c:pt>
                <c:pt idx="65">
                  <c:v>1.5878908936959738E-3</c:v>
                </c:pt>
                <c:pt idx="66">
                  <c:v>1.3360252026435716E-3</c:v>
                </c:pt>
                <c:pt idx="67">
                  <c:v>1.1170937021470378E-3</c:v>
                </c:pt>
                <c:pt idx="68">
                  <c:v>9.2820844667843125E-4</c:v>
                </c:pt>
                <c:pt idx="69">
                  <c:v>7.6644745953329452E-4</c:v>
                </c:pt>
                <c:pt idx="70">
                  <c:v>6.2892697466424691E-4</c:v>
                </c:pt>
                <c:pt idx="71">
                  <c:v>5.1286022087650553E-4</c:v>
                </c:pt>
                <c:pt idx="72">
                  <c:v>4.1560309033177506E-4</c:v>
                </c:pt>
                <c:pt idx="73">
                  <c:v>3.3468749147867846E-4</c:v>
                </c:pt>
                <c:pt idx="74">
                  <c:v>2.6784352674570356E-4</c:v>
                </c:pt>
                <c:pt idx="75">
                  <c:v>2.130118617674874E-4</c:v>
                </c:pt>
                <c:pt idx="76">
                  <c:v>1.683477753494868E-4</c:v>
                </c:pt>
                <c:pt idx="77">
                  <c:v>1.3221841155710586E-4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B0-C64E-B97D-074D564B9DCF}"/>
            </c:ext>
          </c:extLst>
        </c:ser>
        <c:ser>
          <c:idx val="1"/>
          <c:order val="1"/>
          <c:tx>
            <c:v>Small Intestine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'Graph Data'!$Q$2:$Q$76</c:f>
              <c:numCache>
                <c:formatCode>General</c:formatCode>
                <c:ptCount val="75"/>
                <c:pt idx="0">
                  <c:v>-14.852917899999998</c:v>
                </c:pt>
                <c:pt idx="1">
                  <c:v>-13.852917899999998</c:v>
                </c:pt>
                <c:pt idx="2">
                  <c:v>-12.852917899999998</c:v>
                </c:pt>
                <c:pt idx="3">
                  <c:v>-11.852917899999998</c:v>
                </c:pt>
                <c:pt idx="4">
                  <c:v>-10.852917899999998</c:v>
                </c:pt>
                <c:pt idx="5">
                  <c:v>-9.8529178999999978</c:v>
                </c:pt>
                <c:pt idx="6">
                  <c:v>-8.8529178999999978</c:v>
                </c:pt>
                <c:pt idx="7">
                  <c:v>-7.8529178999999978</c:v>
                </c:pt>
                <c:pt idx="8">
                  <c:v>-6.8529178999999978</c:v>
                </c:pt>
                <c:pt idx="9">
                  <c:v>-5.8529178999999978</c:v>
                </c:pt>
                <c:pt idx="10">
                  <c:v>-4.8529178999999978</c:v>
                </c:pt>
                <c:pt idx="11">
                  <c:v>-3.8529178999999978</c:v>
                </c:pt>
                <c:pt idx="12">
                  <c:v>-2.8529178999999978</c:v>
                </c:pt>
                <c:pt idx="13">
                  <c:v>-1.8529178999999978</c:v>
                </c:pt>
                <c:pt idx="14">
                  <c:v>-0.85291789999999779</c:v>
                </c:pt>
                <c:pt idx="15">
                  <c:v>0.14708210000000221</c:v>
                </c:pt>
                <c:pt idx="16">
                  <c:v>1.1470821000000022</c:v>
                </c:pt>
                <c:pt idx="17">
                  <c:v>2.1470821000000022</c:v>
                </c:pt>
                <c:pt idx="18">
                  <c:v>3.1470821000000022</c:v>
                </c:pt>
                <c:pt idx="19">
                  <c:v>4.1470821000000022</c:v>
                </c:pt>
                <c:pt idx="20">
                  <c:v>5.1470821000000022</c:v>
                </c:pt>
                <c:pt idx="21">
                  <c:v>6.1470821000000022</c:v>
                </c:pt>
                <c:pt idx="22">
                  <c:v>7.1470821000000022</c:v>
                </c:pt>
                <c:pt idx="23">
                  <c:v>8.1470821000000022</c:v>
                </c:pt>
                <c:pt idx="24">
                  <c:v>9.1470821000000022</c:v>
                </c:pt>
                <c:pt idx="25">
                  <c:v>10.147082100000002</c:v>
                </c:pt>
                <c:pt idx="26">
                  <c:v>11.147082100000002</c:v>
                </c:pt>
                <c:pt idx="27">
                  <c:v>12.147082100000002</c:v>
                </c:pt>
                <c:pt idx="28">
                  <c:v>13.147082100000002</c:v>
                </c:pt>
                <c:pt idx="29">
                  <c:v>14.147082100000002</c:v>
                </c:pt>
                <c:pt idx="30">
                  <c:v>15.147082100000002</c:v>
                </c:pt>
                <c:pt idx="31">
                  <c:v>16.147082100000002</c:v>
                </c:pt>
                <c:pt idx="32">
                  <c:v>17.147082100000002</c:v>
                </c:pt>
                <c:pt idx="33">
                  <c:v>18.147082100000002</c:v>
                </c:pt>
                <c:pt idx="34">
                  <c:v>19.147082100000002</c:v>
                </c:pt>
                <c:pt idx="35">
                  <c:v>20.147082100000002</c:v>
                </c:pt>
                <c:pt idx="36">
                  <c:v>21.147082100000002</c:v>
                </c:pt>
                <c:pt idx="37">
                  <c:v>22.147082100000002</c:v>
                </c:pt>
                <c:pt idx="38">
                  <c:v>23.147082100000002</c:v>
                </c:pt>
                <c:pt idx="39">
                  <c:v>24.147082100000002</c:v>
                </c:pt>
                <c:pt idx="40">
                  <c:v>25.147082100000002</c:v>
                </c:pt>
                <c:pt idx="41">
                  <c:v>26.147082100000002</c:v>
                </c:pt>
                <c:pt idx="42">
                  <c:v>27.147082100000002</c:v>
                </c:pt>
                <c:pt idx="43">
                  <c:v>28.147082100000002</c:v>
                </c:pt>
                <c:pt idx="44">
                  <c:v>29.147082100000002</c:v>
                </c:pt>
                <c:pt idx="45">
                  <c:v>30.147082100000002</c:v>
                </c:pt>
                <c:pt idx="46">
                  <c:v>31.147082100000002</c:v>
                </c:pt>
                <c:pt idx="47">
                  <c:v>32.147082100000006</c:v>
                </c:pt>
                <c:pt idx="48">
                  <c:v>33.147082100000006</c:v>
                </c:pt>
                <c:pt idx="49">
                  <c:v>34.147082100000006</c:v>
                </c:pt>
                <c:pt idx="50">
                  <c:v>35.147082100000006</c:v>
                </c:pt>
                <c:pt idx="51">
                  <c:v>36.147082100000006</c:v>
                </c:pt>
                <c:pt idx="52">
                  <c:v>37.147082100000006</c:v>
                </c:pt>
                <c:pt idx="53">
                  <c:v>38.147082100000006</c:v>
                </c:pt>
                <c:pt idx="54">
                  <c:v>39.147082100000006</c:v>
                </c:pt>
                <c:pt idx="55">
                  <c:v>40.147082100000006</c:v>
                </c:pt>
                <c:pt idx="56">
                  <c:v>41.147082100000006</c:v>
                </c:pt>
                <c:pt idx="57">
                  <c:v>42.147082100000006</c:v>
                </c:pt>
                <c:pt idx="58">
                  <c:v>43.147082100000006</c:v>
                </c:pt>
                <c:pt idx="59">
                  <c:v>44.147082100000006</c:v>
                </c:pt>
                <c:pt idx="60">
                  <c:v>45.147082100000006</c:v>
                </c:pt>
                <c:pt idx="61">
                  <c:v>46.147082100000006</c:v>
                </c:pt>
                <c:pt idx="62">
                  <c:v>47.147082100000006</c:v>
                </c:pt>
                <c:pt idx="63">
                  <c:v>48.147082100000006</c:v>
                </c:pt>
                <c:pt idx="64">
                  <c:v>49.147082100000006</c:v>
                </c:pt>
                <c:pt idx="65">
                  <c:v>50.147082100000006</c:v>
                </c:pt>
                <c:pt idx="66">
                  <c:v>51.147082100000006</c:v>
                </c:pt>
                <c:pt idx="67">
                  <c:v>52.147082100000006</c:v>
                </c:pt>
                <c:pt idx="68">
                  <c:v>53.147082100000006</c:v>
                </c:pt>
                <c:pt idx="69">
                  <c:v>54.147082100000006</c:v>
                </c:pt>
                <c:pt idx="70">
                  <c:v>55.147082100000006</c:v>
                </c:pt>
                <c:pt idx="71">
                  <c:v>56.147082100000006</c:v>
                </c:pt>
                <c:pt idx="72">
                  <c:v>57.147082100000006</c:v>
                </c:pt>
                <c:pt idx="73">
                  <c:v>58.147082100000006</c:v>
                </c:pt>
                <c:pt idx="74">
                  <c:v>59.147082100000006</c:v>
                </c:pt>
              </c:numCache>
            </c:numRef>
          </c:xVal>
          <c:yVal>
            <c:numRef>
              <c:f>'Graph Data'!$R$2:$R$76</c:f>
              <c:numCache>
                <c:formatCode>General</c:formatCode>
                <c:ptCount val="75"/>
                <c:pt idx="0">
                  <c:v>3.6529029487897377E-4</c:v>
                </c:pt>
                <c:pt idx="1">
                  <c:v>4.6617787102039895E-4</c:v>
                </c:pt>
                <c:pt idx="2">
                  <c:v>5.9090097591742207E-4</c:v>
                </c:pt>
                <c:pt idx="3">
                  <c:v>7.4392181310458782E-4</c:v>
                </c:pt>
                <c:pt idx="4">
                  <c:v>9.3022800910123307E-4</c:v>
                </c:pt>
                <c:pt idx="5">
                  <c:v>1.1553167332202974E-3</c:v>
                </c:pt>
                <c:pt idx="6">
                  <c:v>1.4251554830322401E-3</c:v>
                </c:pt>
                <c:pt idx="7">
                  <c:v>1.7461154911563186E-3</c:v>
                </c:pt>
                <c:pt idx="8">
                  <c:v>2.1248741612214486E-3</c:v>
                </c:pt>
                <c:pt idx="9">
                  <c:v>2.5682837176817784E-3</c:v>
                </c:pt>
                <c:pt idx="10">
                  <c:v>3.083204380095717E-3</c:v>
                </c:pt>
                <c:pt idx="11">
                  <c:v>3.6763018514934021E-3</c:v>
                </c:pt>
                <c:pt idx="12">
                  <c:v>4.3538107212062888E-3</c:v>
                </c:pt>
                <c:pt idx="13">
                  <c:v>5.1212674744556038E-3</c:v>
                </c:pt>
                <c:pt idx="14">
                  <c:v>5.9832190922773547E-3</c:v>
                </c:pt>
                <c:pt idx="15">
                  <c:v>6.9429156032035297E-3</c:v>
                </c:pt>
                <c:pt idx="16">
                  <c:v>8.0019972718113567E-3</c:v>
                </c:pt>
                <c:pt idx="17">
                  <c:v>9.1601892162685231E-3</c:v>
                </c:pt>
                <c:pt idx="18">
                  <c:v>1.041501796213092E-2</c:v>
                </c:pt>
                <c:pt idx="19">
                  <c:v>1.1761565586821813E-2</c:v>
                </c:pt>
                <c:pt idx="20">
                  <c:v>1.3192277525395911E-2</c:v>
                </c:pt>
                <c:pt idx="21">
                  <c:v>1.4696839658315673E-2</c:v>
                </c:pt>
                <c:pt idx="22">
                  <c:v>1.6262138893791956E-2</c:v>
                </c:pt>
                <c:pt idx="23">
                  <c:v>1.7872319054580855E-2</c:v>
                </c:pt>
                <c:pt idx="24">
                  <c:v>1.9508940512118021E-2</c:v>
                </c:pt>
                <c:pt idx="25">
                  <c:v>2.115124778187271E-2</c:v>
                </c:pt>
                <c:pt idx="26">
                  <c:v>2.2776544377875362E-2</c:v>
                </c:pt>
                <c:pt idx="27">
                  <c:v>2.4360668863626648E-2</c:v>
                </c:pt>
                <c:pt idx="28">
                  <c:v>2.587856052828684E-2</c:v>
                </c:pt>
                <c:pt idx="29">
                  <c:v>2.730489779583526E-2</c:v>
                </c:pt>
                <c:pt idx="30">
                  <c:v>2.861478769037382E-2</c:v>
                </c:pt>
                <c:pt idx="31">
                  <c:v>2.9784480771831986E-2</c:v>
                </c:pt>
                <c:pt idx="32">
                  <c:v>3.079208322455898E-2</c:v>
                </c:pt>
                <c:pt idx="33">
                  <c:v>3.1618236465435448E-2</c:v>
                </c:pt>
                <c:pt idx="34">
                  <c:v>3.2246734892415398E-2</c:v>
                </c:pt>
                <c:pt idx="35">
                  <c:v>3.266505427248341E-2</c:v>
                </c:pt>
                <c:pt idx="36">
                  <c:v>3.2864766714507665E-2</c:v>
                </c:pt>
                <c:pt idx="37">
                  <c:v>3.2841823023090508E-2</c:v>
                </c:pt>
                <c:pt idx="38">
                  <c:v>3.2596689220066422E-2</c:v>
                </c:pt>
                <c:pt idx="39">
                  <c:v>3.2134330804066427E-2</c:v>
                </c:pt>
                <c:pt idx="40">
                  <c:v>3.1464045490783847E-2</c:v>
                </c:pt>
                <c:pt idx="41">
                  <c:v>3.0599152303845197E-2</c:v>
                </c:pt>
                <c:pt idx="42">
                  <c:v>2.9556551538436057E-2</c:v>
                </c:pt>
                <c:pt idx="43">
                  <c:v>2.8356175901943288E-2</c:v>
                </c:pt>
                <c:pt idx="44">
                  <c:v>2.7020357716319488E-2</c:v>
                </c:pt>
                <c:pt idx="45">
                  <c:v>2.5573140200832442E-2</c:v>
                </c:pt>
                <c:pt idx="46">
                  <c:v>2.4039562398983368E-2</c:v>
                </c:pt>
                <c:pt idx="47">
                  <c:v>2.2444947236988404E-2</c:v>
                </c:pt>
                <c:pt idx="48">
                  <c:v>2.0814220578614293E-2</c:v>
                </c:pt>
                <c:pt idx="49">
                  <c:v>1.9171286145464858E-2</c:v>
                </c:pt>
                <c:pt idx="50">
                  <c:v>1.7538477056641334E-2</c:v>
                </c:pt>
                <c:pt idx="51">
                  <c:v>1.5936099818423678E-2</c:v>
                </c:pt>
                <c:pt idx="52">
                  <c:v>1.4382081206524226E-2</c:v>
                </c:pt>
                <c:pt idx="53">
                  <c:v>1.2891722979087191E-2</c:v>
                </c:pt>
                <c:pt idx="54">
                  <c:v>1.1477564066622856E-2</c:v>
                </c:pt>
                <c:pt idx="55">
                  <c:v>1.014934509265851E-2</c:v>
                </c:pt>
                <c:pt idx="56">
                  <c:v>8.9140660151554516E-3</c:v>
                </c:pt>
                <c:pt idx="57">
                  <c:v>7.7761245040505744E-3</c:v>
                </c:pt>
                <c:pt idx="58">
                  <c:v>6.737520471914297E-3</c:v>
                </c:pt>
                <c:pt idx="59">
                  <c:v>5.7981109685303241E-3</c:v>
                </c:pt>
                <c:pt idx="60">
                  <c:v>4.9558993875281707E-3</c:v>
                </c:pt>
                <c:pt idx="61">
                  <c:v>4.2073435118319472E-3</c:v>
                </c:pt>
                <c:pt idx="62">
                  <c:v>3.5476682025878188E-3</c:v>
                </c:pt>
                <c:pt idx="63">
                  <c:v>2.9711703464737364E-3</c:v>
                </c:pt>
                <c:pt idx="64">
                  <c:v>2.4715058419083492E-3</c:v>
                </c:pt>
                <c:pt idx="65">
                  <c:v>2.0419507521723611E-3</c:v>
                </c:pt>
                <c:pt idx="66">
                  <c:v>1.6756311241459506E-3</c:v>
                </c:pt>
                <c:pt idx="67">
                  <c:v>1.3657182298805082E-3</c:v>
                </c:pt>
                <c:pt idx="68">
                  <c:v>1.1055880279815722E-3</c:v>
                </c:pt>
                <c:pt idx="69">
                  <c:v>8.8894538745355192E-4</c:v>
                </c:pt>
                <c:pt idx="70">
                  <c:v>7.0991502392573995E-4</c:v>
                </c:pt>
                <c:pt idx="71">
                  <c:v>5.6310215125879737E-4</c:v>
                </c:pt>
                <c:pt idx="72">
                  <c:v>4.4362655905910763E-4</c:v>
                </c:pt>
                <c:pt idx="73">
                  <c:v>3.4713421653005964E-4</c:v>
                </c:pt>
                <c:pt idx="74">
                  <c:v>2.6979061701598302E-4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1B0-C64E-B97D-074D564B9DCF}"/>
            </c:ext>
          </c:extLst>
        </c:ser>
        <c:ser>
          <c:idx val="2"/>
          <c:order val="2"/>
          <c:tx>
            <c:v>Colon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'Graph Data'!$S$2:$S$91</c:f>
              <c:numCache>
                <c:formatCode>General</c:formatCode>
                <c:ptCount val="90"/>
                <c:pt idx="0">
                  <c:v>-25.475889999999996</c:v>
                </c:pt>
                <c:pt idx="1">
                  <c:v>-24.475889999999996</c:v>
                </c:pt>
                <c:pt idx="2">
                  <c:v>-23.475889999999996</c:v>
                </c:pt>
                <c:pt idx="3">
                  <c:v>-22.475889999999996</c:v>
                </c:pt>
                <c:pt idx="4">
                  <c:v>-21.475889999999996</c:v>
                </c:pt>
                <c:pt idx="5">
                  <c:v>-20.475889999999996</c:v>
                </c:pt>
                <c:pt idx="6">
                  <c:v>-19.475889999999996</c:v>
                </c:pt>
                <c:pt idx="7">
                  <c:v>-18.475889999999996</c:v>
                </c:pt>
                <c:pt idx="8">
                  <c:v>-17.475889999999996</c:v>
                </c:pt>
                <c:pt idx="9">
                  <c:v>-16.475889999999996</c:v>
                </c:pt>
                <c:pt idx="10">
                  <c:v>-15.475889999999996</c:v>
                </c:pt>
                <c:pt idx="11">
                  <c:v>-14.475889999999996</c:v>
                </c:pt>
                <c:pt idx="12">
                  <c:v>-13.475889999999996</c:v>
                </c:pt>
                <c:pt idx="13">
                  <c:v>-12.475889999999996</c:v>
                </c:pt>
                <c:pt idx="14">
                  <c:v>-11.475889999999996</c:v>
                </c:pt>
                <c:pt idx="15">
                  <c:v>-10.475889999999996</c:v>
                </c:pt>
                <c:pt idx="16">
                  <c:v>-9.4758899999999961</c:v>
                </c:pt>
                <c:pt idx="17">
                  <c:v>-8.4758899999999961</c:v>
                </c:pt>
                <c:pt idx="18">
                  <c:v>-7.4758899999999961</c:v>
                </c:pt>
                <c:pt idx="19">
                  <c:v>-6.4758899999999961</c:v>
                </c:pt>
                <c:pt idx="20">
                  <c:v>-5.4758899999999961</c:v>
                </c:pt>
                <c:pt idx="21">
                  <c:v>-4.4758899999999961</c:v>
                </c:pt>
                <c:pt idx="22">
                  <c:v>-3.4758899999999961</c:v>
                </c:pt>
                <c:pt idx="23">
                  <c:v>-2.4758899999999961</c:v>
                </c:pt>
                <c:pt idx="24">
                  <c:v>-1.4758899999999961</c:v>
                </c:pt>
                <c:pt idx="25">
                  <c:v>-0.47588999999999615</c:v>
                </c:pt>
                <c:pt idx="26">
                  <c:v>0.52411000000000385</c:v>
                </c:pt>
                <c:pt idx="27">
                  <c:v>1.5241100000000039</c:v>
                </c:pt>
                <c:pt idx="28">
                  <c:v>2.5241100000000039</c:v>
                </c:pt>
                <c:pt idx="29">
                  <c:v>3.5241100000000039</c:v>
                </c:pt>
                <c:pt idx="30">
                  <c:v>4.5241100000000039</c:v>
                </c:pt>
                <c:pt idx="31">
                  <c:v>5.5241100000000039</c:v>
                </c:pt>
                <c:pt idx="32">
                  <c:v>6.5241100000000039</c:v>
                </c:pt>
                <c:pt idx="33">
                  <c:v>7.5241100000000039</c:v>
                </c:pt>
                <c:pt idx="34">
                  <c:v>8.5241100000000039</c:v>
                </c:pt>
                <c:pt idx="35">
                  <c:v>9.5241100000000039</c:v>
                </c:pt>
                <c:pt idx="36">
                  <c:v>10.524110000000004</c:v>
                </c:pt>
                <c:pt idx="37">
                  <c:v>11.524110000000004</c:v>
                </c:pt>
                <c:pt idx="38">
                  <c:v>12.524110000000004</c:v>
                </c:pt>
                <c:pt idx="39">
                  <c:v>13.524110000000004</c:v>
                </c:pt>
                <c:pt idx="40">
                  <c:v>14.524110000000004</c:v>
                </c:pt>
                <c:pt idx="41">
                  <c:v>15.524110000000004</c:v>
                </c:pt>
                <c:pt idx="42">
                  <c:v>16.524110000000004</c:v>
                </c:pt>
                <c:pt idx="43">
                  <c:v>17.524110000000004</c:v>
                </c:pt>
                <c:pt idx="44">
                  <c:v>18.524110000000004</c:v>
                </c:pt>
                <c:pt idx="45">
                  <c:v>19.524110000000004</c:v>
                </c:pt>
                <c:pt idx="46">
                  <c:v>20.524110000000004</c:v>
                </c:pt>
                <c:pt idx="47">
                  <c:v>21.524110000000004</c:v>
                </c:pt>
                <c:pt idx="48">
                  <c:v>22.524110000000004</c:v>
                </c:pt>
                <c:pt idx="49">
                  <c:v>23.524110000000004</c:v>
                </c:pt>
                <c:pt idx="50">
                  <c:v>24.524110000000004</c:v>
                </c:pt>
                <c:pt idx="51">
                  <c:v>25.524110000000004</c:v>
                </c:pt>
                <c:pt idx="52">
                  <c:v>26.524110000000004</c:v>
                </c:pt>
                <c:pt idx="53">
                  <c:v>27.524110000000004</c:v>
                </c:pt>
                <c:pt idx="54">
                  <c:v>28.524110000000004</c:v>
                </c:pt>
                <c:pt idx="55">
                  <c:v>29.524110000000004</c:v>
                </c:pt>
                <c:pt idx="56">
                  <c:v>30.524110000000004</c:v>
                </c:pt>
                <c:pt idx="57">
                  <c:v>31.524110000000004</c:v>
                </c:pt>
                <c:pt idx="58">
                  <c:v>32.524110000000007</c:v>
                </c:pt>
                <c:pt idx="59">
                  <c:v>33.524110000000007</c:v>
                </c:pt>
                <c:pt idx="60">
                  <c:v>34.524110000000007</c:v>
                </c:pt>
                <c:pt idx="61">
                  <c:v>35.524110000000007</c:v>
                </c:pt>
                <c:pt idx="62">
                  <c:v>36.524110000000007</c:v>
                </c:pt>
                <c:pt idx="63">
                  <c:v>37.524110000000007</c:v>
                </c:pt>
                <c:pt idx="64">
                  <c:v>38.524110000000007</c:v>
                </c:pt>
                <c:pt idx="65">
                  <c:v>39.524110000000007</c:v>
                </c:pt>
                <c:pt idx="66">
                  <c:v>40.524110000000007</c:v>
                </c:pt>
                <c:pt idx="67">
                  <c:v>41.524110000000007</c:v>
                </c:pt>
                <c:pt idx="68">
                  <c:v>42.524110000000007</c:v>
                </c:pt>
                <c:pt idx="69">
                  <c:v>43.524110000000007</c:v>
                </c:pt>
                <c:pt idx="70">
                  <c:v>44.524110000000007</c:v>
                </c:pt>
                <c:pt idx="71">
                  <c:v>45.524110000000007</c:v>
                </c:pt>
                <c:pt idx="72">
                  <c:v>46.524110000000007</c:v>
                </c:pt>
                <c:pt idx="73">
                  <c:v>47.524110000000007</c:v>
                </c:pt>
                <c:pt idx="74">
                  <c:v>48.524110000000007</c:v>
                </c:pt>
                <c:pt idx="75">
                  <c:v>49.524110000000007</c:v>
                </c:pt>
                <c:pt idx="76">
                  <c:v>50.524110000000007</c:v>
                </c:pt>
                <c:pt idx="77">
                  <c:v>51.524110000000007</c:v>
                </c:pt>
                <c:pt idx="78">
                  <c:v>52.524110000000007</c:v>
                </c:pt>
                <c:pt idx="79">
                  <c:v>53.524110000000007</c:v>
                </c:pt>
                <c:pt idx="80">
                  <c:v>54.524110000000007</c:v>
                </c:pt>
                <c:pt idx="81">
                  <c:v>55.524110000000007</c:v>
                </c:pt>
                <c:pt idx="82">
                  <c:v>56.524110000000007</c:v>
                </c:pt>
                <c:pt idx="83">
                  <c:v>57.524110000000007</c:v>
                </c:pt>
                <c:pt idx="84">
                  <c:v>58.524110000000007</c:v>
                </c:pt>
                <c:pt idx="85">
                  <c:v>59.524110000000007</c:v>
                </c:pt>
                <c:pt idx="86">
                  <c:v>60.524110000000007</c:v>
                </c:pt>
                <c:pt idx="87">
                  <c:v>61.524110000000007</c:v>
                </c:pt>
                <c:pt idx="88">
                  <c:v>62.524110000000007</c:v>
                </c:pt>
                <c:pt idx="89">
                  <c:v>63.524110000000007</c:v>
                </c:pt>
              </c:numCache>
            </c:numRef>
          </c:xVal>
          <c:yVal>
            <c:numRef>
              <c:f>'Graph Data'!$T$2:$T$91</c:f>
              <c:numCache>
                <c:formatCode>General</c:formatCode>
                <c:ptCount val="90"/>
                <c:pt idx="0">
                  <c:v>3.0066773396087706E-4</c:v>
                </c:pt>
                <c:pt idx="1">
                  <c:v>3.6768699426155329E-4</c:v>
                </c:pt>
                <c:pt idx="2">
                  <c:v>4.4758015840505068E-4</c:v>
                </c:pt>
                <c:pt idx="3">
                  <c:v>5.4233108314345562E-4</c:v>
                </c:pt>
                <c:pt idx="4">
                  <c:v>6.5412278973258839E-4</c:v>
                </c:pt>
                <c:pt idx="5">
                  <c:v>7.8533540606446825E-4</c:v>
                </c:pt>
                <c:pt idx="6">
                  <c:v>9.3853870685858961E-4</c:v>
                </c:pt>
                <c:pt idx="7">
                  <c:v>1.1164783666070637E-3</c:v>
                </c:pt>
                <c:pt idx="8">
                  <c:v>1.3220550816571521E-3</c:v>
                </c:pt>
                <c:pt idx="9">
                  <c:v>1.5582958016901582E-3</c:v>
                </c:pt>
                <c:pt idx="10">
                  <c:v>1.8283164414536165E-3</c:v>
                </c:pt>
                <c:pt idx="11">
                  <c:v>2.1352756240066431E-3</c:v>
                </c:pt>
                <c:pt idx="12">
                  <c:v>2.4823192381280891E-3</c:v>
                </c:pt>
                <c:pt idx="13">
                  <c:v>2.8725158737769895E-3</c:v>
                </c:pt>
                <c:pt idx="14">
                  <c:v>3.3087835267725332E-3</c:v>
                </c:pt>
                <c:pt idx="15">
                  <c:v>3.7938083304281103E-3</c:v>
                </c:pt>
                <c:pt idx="16">
                  <c:v>4.3299564679138806E-3</c:v>
                </c:pt>
                <c:pt idx="17">
                  <c:v>4.9191808317774043E-3</c:v>
                </c:pt>
                <c:pt idx="18">
                  <c:v>5.5629244106352085E-3</c:v>
                </c:pt>
                <c:pt idx="19">
                  <c:v>6.2620227794546179E-3</c:v>
                </c:pt>
                <c:pt idx="20">
                  <c:v>7.0166084291668346E-3</c:v>
                </c:pt>
                <c:pt idx="21">
                  <c:v>7.826019972688834E-3</c:v>
                </c:pt>
                <c:pt idx="22">
                  <c:v>8.6887194868736257E-3</c:v>
                </c:pt>
                <c:pt idx="23">
                  <c:v>9.6022213736529482E-3</c:v>
                </c:pt>
                <c:pt idx="24">
                  <c:v>1.0563036131185073E-2</c:v>
                </c:pt>
                <c:pt idx="25">
                  <c:v>1.156663230319214E-2</c:v>
                </c:pt>
                <c:pt idx="26">
                  <c:v>1.2607419612557803E-2</c:v>
                </c:pt>
                <c:pt idx="27">
                  <c:v>1.3678755880038659E-2</c:v>
                </c:pt>
                <c:pt idx="28">
                  <c:v>1.4772979783495011E-2</c:v>
                </c:pt>
                <c:pt idx="29">
                  <c:v>1.5881470837243786E-2</c:v>
                </c:pt>
                <c:pt idx="30">
                  <c:v>1.6994737182018542E-2</c:v>
                </c:pt>
                <c:pt idx="31">
                  <c:v>1.8102530897557367E-2</c:v>
                </c:pt>
                <c:pt idx="32">
                  <c:v>1.9193989612276297E-2</c:v>
                </c:pt>
                <c:pt idx="33">
                  <c:v>2.0257802223285066E-2</c:v>
                </c:pt>
                <c:pt idx="34">
                  <c:v>2.1282395594395272E-2</c:v>
                </c:pt>
                <c:pt idx="35">
                  <c:v>2.2256138210991285E-2</c:v>
                </c:pt>
                <c:pt idx="36">
                  <c:v>2.3167555979914697E-2</c:v>
                </c:pt>
                <c:pt idx="37">
                  <c:v>2.4005554708952798E-2</c:v>
                </c:pt>
                <c:pt idx="38">
                  <c:v>2.4759643318943553E-2</c:v>
                </c:pt>
                <c:pt idx="39">
                  <c:v>2.5420151560444117E-2</c:v>
                </c:pt>
                <c:pt idx="40">
                  <c:v>2.5978435946824002E-2</c:v>
                </c:pt>
                <c:pt idx="41">
                  <c:v>2.6427067787547168E-2</c:v>
                </c:pt>
                <c:pt idx="42">
                  <c:v>2.6759997609922835E-2</c:v>
                </c:pt>
                <c:pt idx="43">
                  <c:v>2.6972690884590169E-2</c:v>
                </c:pt>
                <c:pt idx="44">
                  <c:v>2.7062230798753473E-2</c:v>
                </c:pt>
                <c:pt idx="45">
                  <c:v>2.7027384821231997E-2</c:v>
                </c:pt>
                <c:pt idx="46">
                  <c:v>2.6868632935851539E-2</c:v>
                </c:pt>
                <c:pt idx="47">
                  <c:v>2.6588156639128602E-2</c:v>
                </c:pt>
                <c:pt idx="48">
                  <c:v>2.6189789054784515E-2</c:v>
                </c:pt>
                <c:pt idx="49">
                  <c:v>2.5678927759711784E-2</c:v>
                </c:pt>
                <c:pt idx="50">
                  <c:v>2.5062413092663143E-2</c:v>
                </c:pt>
                <c:pt idx="51">
                  <c:v>2.4348375780486559E-2</c:v>
                </c:pt>
                <c:pt idx="52">
                  <c:v>2.3546058625160366E-2</c:v>
                </c:pt>
                <c:pt idx="53">
                  <c:v>2.2665617713822701E-2</c:v>
                </c:pt>
                <c:pt idx="54">
                  <c:v>2.1717909118304297E-2</c:v>
                </c:pt>
                <c:pt idx="55">
                  <c:v>2.0714267325511425E-2</c:v>
                </c:pt>
                <c:pt idx="56">
                  <c:v>1.9666281681265631E-2</c:v>
                </c:pt>
                <c:pt idx="57">
                  <c:v>1.8585576944408971E-2</c:v>
                </c:pt>
                <c:pt idx="58">
                  <c:v>1.7483603651579936E-2</c:v>
                </c:pt>
                <c:pt idx="59">
                  <c:v>1.6371443411234986E-2</c:v>
                </c:pt>
                <c:pt idx="60">
                  <c:v>1.5259633510524588E-2</c:v>
                </c:pt>
                <c:pt idx="61">
                  <c:v>1.4158014368007437E-2</c:v>
                </c:pt>
                <c:pt idx="62">
                  <c:v>1.307560243946187E-2</c:v>
                </c:pt>
                <c:pt idx="63">
                  <c:v>1.2020490224720081E-2</c:v>
                </c:pt>
                <c:pt idx="64">
                  <c:v>1.099977407085492E-2</c:v>
                </c:pt>
                <c:pt idx="65">
                  <c:v>1.0019509558510019E-2</c:v>
                </c:pt>
                <c:pt idx="66">
                  <c:v>9.0846934263788762E-3</c:v>
                </c:pt>
                <c:pt idx="67">
                  <c:v>8.1992702606441901E-3</c:v>
                </c:pt>
                <c:pt idx="68">
                  <c:v>7.3661615717280915E-3</c:v>
                </c:pt>
                <c:pt idx="69">
                  <c:v>6.5873144130082243E-3</c:v>
                </c:pt>
                <c:pt idx="70">
                  <c:v>5.8637663711356191E-3</c:v>
                </c:pt>
                <c:pt idx="71">
                  <c:v>5.195723574403472E-3</c:v>
                </c:pt>
                <c:pt idx="72">
                  <c:v>4.5826483173428264E-3</c:v>
                </c:pt>
                <c:pt idx="73">
                  <c:v>4.0233529743010973E-3</c:v>
                </c:pt>
                <c:pt idx="74">
                  <c:v>3.5160970560943298E-3</c:v>
                </c:pt>
                <c:pt idx="75">
                  <c:v>3.0586845329753031E-3</c:v>
                </c:pt>
                <c:pt idx="76">
                  <c:v>2.6485588835607672E-3</c:v>
                </c:pt>
                <c:pt idx="77">
                  <c:v>2.2828937119782028E-3</c:v>
                </c:pt>
                <c:pt idx="78">
                  <c:v>1.9586771838696003E-3</c:v>
                </c:pt>
                <c:pt idx="79">
                  <c:v>1.6727889470409816E-3</c:v>
                </c:pt>
                <c:pt idx="80">
                  <c:v>1.422068607657522E-3</c:v>
                </c:pt>
                <c:pt idx="81">
                  <c:v>1.2033752138148623E-3</c:v>
                </c:pt>
                <c:pt idx="82">
                  <c:v>1.0136375438986075E-3</c:v>
                </c:pt>
                <c:pt idx="83">
                  <c:v>8.4989529928470719E-4</c:v>
                </c:pt>
                <c:pt idx="84">
                  <c:v>7.0933155455416366E-4</c:v>
                </c:pt>
                <c:pt idx="85">
                  <c:v>5.8929702122116699E-4</c:v>
                </c:pt>
                <c:pt idx="86">
                  <c:v>4.8732683321440302E-4</c:v>
                </c:pt>
                <c:pt idx="87">
                  <c:v>4.0115066630690073E-4</c:v>
                </c:pt>
                <c:pt idx="88">
                  <c:v>3.2869706331220615E-4</c:v>
                </c:pt>
                <c:pt idx="89">
                  <c:v>2.6809285730666185E-4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1B0-C64E-B97D-074D564B9DCF}"/>
            </c:ext>
          </c:extLst>
        </c:ser>
        <c:ser>
          <c:idx val="3"/>
          <c:order val="3"/>
          <c:tx>
            <c:v>Mesentery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'Graph Data'!$U$2:$U$89</c:f>
              <c:numCache>
                <c:formatCode>General</c:formatCode>
                <c:ptCount val="88"/>
                <c:pt idx="0">
                  <c:v>0.30885900000000177</c:v>
                </c:pt>
                <c:pt idx="1">
                  <c:v>0.70885900000000179</c:v>
                </c:pt>
                <c:pt idx="2">
                  <c:v>1.1088590000000018</c:v>
                </c:pt>
                <c:pt idx="3">
                  <c:v>1.5088590000000019</c:v>
                </c:pt>
                <c:pt idx="4">
                  <c:v>1.9088590000000019</c:v>
                </c:pt>
                <c:pt idx="5">
                  <c:v>2.3088590000000018</c:v>
                </c:pt>
                <c:pt idx="6">
                  <c:v>2.7088590000000017</c:v>
                </c:pt>
                <c:pt idx="7">
                  <c:v>3.1088590000000016</c:v>
                </c:pt>
                <c:pt idx="8">
                  <c:v>3.5088590000000015</c:v>
                </c:pt>
                <c:pt idx="9">
                  <c:v>3.9088590000000014</c:v>
                </c:pt>
                <c:pt idx="10">
                  <c:v>4.3088590000000018</c:v>
                </c:pt>
                <c:pt idx="11">
                  <c:v>4.7088590000000021</c:v>
                </c:pt>
                <c:pt idx="12">
                  <c:v>5.1088590000000025</c:v>
                </c:pt>
                <c:pt idx="13">
                  <c:v>5.5088590000000028</c:v>
                </c:pt>
                <c:pt idx="14">
                  <c:v>5.9088590000000032</c:v>
                </c:pt>
                <c:pt idx="15">
                  <c:v>6.3088590000000035</c:v>
                </c:pt>
                <c:pt idx="16">
                  <c:v>6.7088590000000039</c:v>
                </c:pt>
                <c:pt idx="17">
                  <c:v>7.1088590000000043</c:v>
                </c:pt>
                <c:pt idx="18">
                  <c:v>7.5088590000000046</c:v>
                </c:pt>
                <c:pt idx="19">
                  <c:v>7.908859000000005</c:v>
                </c:pt>
                <c:pt idx="20">
                  <c:v>8.3088590000000053</c:v>
                </c:pt>
                <c:pt idx="21">
                  <c:v>8.7088590000000057</c:v>
                </c:pt>
                <c:pt idx="22">
                  <c:v>9.108859000000006</c:v>
                </c:pt>
                <c:pt idx="23">
                  <c:v>9.5088590000000064</c:v>
                </c:pt>
                <c:pt idx="24">
                  <c:v>9.9088590000000067</c:v>
                </c:pt>
                <c:pt idx="25">
                  <c:v>10.308859000000007</c:v>
                </c:pt>
                <c:pt idx="26">
                  <c:v>10.708859000000007</c:v>
                </c:pt>
                <c:pt idx="27">
                  <c:v>11.108859000000008</c:v>
                </c:pt>
                <c:pt idx="28">
                  <c:v>11.508859000000008</c:v>
                </c:pt>
                <c:pt idx="29">
                  <c:v>11.908859000000009</c:v>
                </c:pt>
                <c:pt idx="30">
                  <c:v>12.308859000000009</c:v>
                </c:pt>
                <c:pt idx="31">
                  <c:v>12.708859000000009</c:v>
                </c:pt>
                <c:pt idx="32">
                  <c:v>13.10885900000001</c:v>
                </c:pt>
                <c:pt idx="33">
                  <c:v>13.50885900000001</c:v>
                </c:pt>
                <c:pt idx="34">
                  <c:v>13.90885900000001</c:v>
                </c:pt>
                <c:pt idx="35">
                  <c:v>14.308859000000011</c:v>
                </c:pt>
                <c:pt idx="36">
                  <c:v>14.708859000000011</c:v>
                </c:pt>
                <c:pt idx="37">
                  <c:v>15.108859000000011</c:v>
                </c:pt>
                <c:pt idx="38">
                  <c:v>15.508859000000012</c:v>
                </c:pt>
                <c:pt idx="39">
                  <c:v>15.908859000000012</c:v>
                </c:pt>
                <c:pt idx="40">
                  <c:v>16.308859000000012</c:v>
                </c:pt>
                <c:pt idx="41">
                  <c:v>16.708859000000011</c:v>
                </c:pt>
                <c:pt idx="42">
                  <c:v>17.10885900000001</c:v>
                </c:pt>
                <c:pt idx="43">
                  <c:v>17.508859000000008</c:v>
                </c:pt>
                <c:pt idx="44">
                  <c:v>17.908859000000007</c:v>
                </c:pt>
                <c:pt idx="45">
                  <c:v>18.308859000000005</c:v>
                </c:pt>
                <c:pt idx="46">
                  <c:v>18.708859000000004</c:v>
                </c:pt>
                <c:pt idx="47">
                  <c:v>19.108859000000002</c:v>
                </c:pt>
                <c:pt idx="48">
                  <c:v>19.508859000000001</c:v>
                </c:pt>
                <c:pt idx="49">
                  <c:v>19.908859</c:v>
                </c:pt>
                <c:pt idx="50">
                  <c:v>20.308858999999998</c:v>
                </c:pt>
                <c:pt idx="51">
                  <c:v>20.708858999999997</c:v>
                </c:pt>
                <c:pt idx="52">
                  <c:v>21.108858999999995</c:v>
                </c:pt>
                <c:pt idx="53">
                  <c:v>21.508858999999994</c:v>
                </c:pt>
                <c:pt idx="54">
                  <c:v>21.908858999999993</c:v>
                </c:pt>
                <c:pt idx="55">
                  <c:v>22.308858999999991</c:v>
                </c:pt>
                <c:pt idx="56">
                  <c:v>22.70885899999999</c:v>
                </c:pt>
                <c:pt idx="57">
                  <c:v>23.108858999999988</c:v>
                </c:pt>
                <c:pt idx="58">
                  <c:v>23.508858999999987</c:v>
                </c:pt>
                <c:pt idx="59">
                  <c:v>23.908858999999985</c:v>
                </c:pt>
                <c:pt idx="60">
                  <c:v>24.308858999999984</c:v>
                </c:pt>
                <c:pt idx="61">
                  <c:v>24.708858999999983</c:v>
                </c:pt>
                <c:pt idx="62">
                  <c:v>25.108858999999981</c:v>
                </c:pt>
                <c:pt idx="63">
                  <c:v>25.50885899999998</c:v>
                </c:pt>
                <c:pt idx="64">
                  <c:v>25.908858999999978</c:v>
                </c:pt>
                <c:pt idx="65">
                  <c:v>26.308858999999977</c:v>
                </c:pt>
                <c:pt idx="66">
                  <c:v>26.708858999999975</c:v>
                </c:pt>
                <c:pt idx="67">
                  <c:v>27.108858999999974</c:v>
                </c:pt>
                <c:pt idx="68">
                  <c:v>27.508858999999973</c:v>
                </c:pt>
                <c:pt idx="69">
                  <c:v>27.908858999999971</c:v>
                </c:pt>
                <c:pt idx="70">
                  <c:v>28.30885899999997</c:v>
                </c:pt>
                <c:pt idx="71">
                  <c:v>28.708858999999968</c:v>
                </c:pt>
                <c:pt idx="72">
                  <c:v>29.108858999999967</c:v>
                </c:pt>
                <c:pt idx="73">
                  <c:v>29.508858999999966</c:v>
                </c:pt>
                <c:pt idx="74">
                  <c:v>29.908858999999964</c:v>
                </c:pt>
                <c:pt idx="75">
                  <c:v>30.308858999999963</c:v>
                </c:pt>
                <c:pt idx="76">
                  <c:v>30.708858999999961</c:v>
                </c:pt>
                <c:pt idx="77">
                  <c:v>31.10885899999996</c:v>
                </c:pt>
                <c:pt idx="78">
                  <c:v>31.508858999999958</c:v>
                </c:pt>
                <c:pt idx="79">
                  <c:v>31.908858999999957</c:v>
                </c:pt>
                <c:pt idx="80">
                  <c:v>32.308858999999956</c:v>
                </c:pt>
                <c:pt idx="81">
                  <c:v>32.708858999999954</c:v>
                </c:pt>
                <c:pt idx="82">
                  <c:v>33.108858999999953</c:v>
                </c:pt>
                <c:pt idx="83">
                  <c:v>33.508858999999951</c:v>
                </c:pt>
                <c:pt idx="84">
                  <c:v>33.90885899999995</c:v>
                </c:pt>
                <c:pt idx="85">
                  <c:v>34.308858999999948</c:v>
                </c:pt>
                <c:pt idx="86">
                  <c:v>34.708858999999947</c:v>
                </c:pt>
                <c:pt idx="87">
                  <c:v>35.108858999999946</c:v>
                </c:pt>
              </c:numCache>
            </c:numRef>
          </c:xVal>
          <c:yVal>
            <c:numRef>
              <c:f>'Graph Data'!$V$2:$V$89</c:f>
              <c:numCache>
                <c:formatCode>General</c:formatCode>
                <c:ptCount val="88"/>
                <c:pt idx="0">
                  <c:v>7.7737174671653844E-4</c:v>
                </c:pt>
                <c:pt idx="1">
                  <c:v>9.5713477673459993E-4</c:v>
                </c:pt>
                <c:pt idx="2">
                  <c:v>1.1726799976816283E-3</c:v>
                </c:pt>
                <c:pt idx="3">
                  <c:v>1.4297102013199161E-3</c:v>
                </c:pt>
                <c:pt idx="4">
                  <c:v>1.7345171239317187E-3</c:v>
                </c:pt>
                <c:pt idx="5">
                  <c:v>2.0939738064982083E-3</c:v>
                </c:pt>
                <c:pt idx="6">
                  <c:v>2.5155095770118129E-3</c:v>
                </c:pt>
                <c:pt idx="7">
                  <c:v>3.0070647707008337E-3</c:v>
                </c:pt>
                <c:pt idx="8">
                  <c:v>3.5770224639010847E-3</c:v>
                </c:pt>
                <c:pt idx="9">
                  <c:v>4.2341148074941035E-3</c:v>
                </c:pt>
                <c:pt idx="10">
                  <c:v>4.9873020218285718E-3</c:v>
                </c:pt>
                <c:pt idx="11">
                  <c:v>5.8456227666775417E-3</c:v>
                </c:pt>
                <c:pt idx="12">
                  <c:v>6.8180154294158642E-3</c:v>
                </c:pt>
                <c:pt idx="13">
                  <c:v>7.913110875548704E-3</c:v>
                </c:pt>
                <c:pt idx="14">
                  <c:v>9.1389983609749658E-3</c:v>
                </c:pt>
                <c:pt idx="15">
                  <c:v>1.0502967586728992E-2</c:v>
                </c:pt>
                <c:pt idx="16">
                  <c:v>1.2011231244710978E-2</c:v>
                </c:pt>
                <c:pt idx="17">
                  <c:v>1.3668633806257737E-2</c:v>
                </c:pt>
                <c:pt idx="18">
                  <c:v>1.5478353683490391E-2</c:v>
                </c:pt>
                <c:pt idx="19">
                  <c:v>1.7441607177312711E-2</c:v>
                </c:pt>
                <c:pt idx="20">
                  <c:v>1.9557363741527969E-2</c:v>
                </c:pt>
                <c:pt idx="21">
                  <c:v>2.1822082963775843E-2</c:v>
                </c:pt>
                <c:pt idx="22">
                  <c:v>2.4229484217135066E-2</c:v>
                </c:pt>
                <c:pt idx="23">
                  <c:v>2.6770360104368274E-2</c:v>
                </c:pt>
                <c:pt idx="24">
                  <c:v>2.9432444544481351E-2</c:v>
                </c:pt>
                <c:pt idx="25">
                  <c:v>3.2200345599187337E-2</c:v>
                </c:pt>
                <c:pt idx="26">
                  <c:v>3.5055551885863144E-2</c:v>
                </c:pt>
                <c:pt idx="27">
                  <c:v>3.7976519678089175E-2</c:v>
                </c:pt>
                <c:pt idx="28">
                  <c:v>4.0938845585125373E-2</c:v>
                </c:pt>
                <c:pt idx="29">
                  <c:v>4.3915527084717416E-2</c:v>
                </c:pt>
                <c:pt idx="30">
                  <c:v>4.6877310242590536E-2</c:v>
                </c:pt>
                <c:pt idx="31">
                  <c:v>4.9793120793868648E-2</c:v>
                </c:pt>
                <c:pt idx="32">
                  <c:v>5.2630571513350904E-2</c:v>
                </c:pt>
                <c:pt idx="33">
                  <c:v>5.5356535604413976E-2</c:v>
                </c:pt>
                <c:pt idx="34">
                  <c:v>5.7937772839256524E-2</c:v>
                </c:pt>
                <c:pt idx="35">
                  <c:v>6.0341592535151034E-2</c:v>
                </c:pt>
                <c:pt idx="36">
                  <c:v>6.2536535292867915E-2</c:v>
                </c:pt>
                <c:pt idx="37">
                  <c:v>6.4493053878451626E-2</c:v>
                </c:pt>
                <c:pt idx="38">
                  <c:v>6.6184172797706303E-2</c:v>
                </c:pt>
                <c:pt idx="39">
                  <c:v>6.7586106062754045E-2</c:v>
                </c:pt>
                <c:pt idx="40">
                  <c:v>6.8678813414425596E-2</c:v>
                </c:pt>
                <c:pt idx="41">
                  <c:v>6.9446476836308724E-2</c:v>
                </c:pt>
                <c:pt idx="42">
                  <c:v>6.9877881529052388E-2</c:v>
                </c:pt>
                <c:pt idx="43">
                  <c:v>6.9966688521208284E-2</c:v>
                </c:pt>
                <c:pt idx="44">
                  <c:v>6.9711589654592412E-2</c:v>
                </c:pt>
                <c:pt idx="45">
                  <c:v>6.9116339647769379E-2</c:v>
                </c:pt>
                <c:pt idx="46">
                  <c:v>6.8189664139214567E-2</c:v>
                </c:pt>
                <c:pt idx="47">
                  <c:v>6.6945046857963125E-2</c:v>
                </c:pt>
                <c:pt idx="48">
                  <c:v>6.5400403177495847E-2</c:v>
                </c:pt>
                <c:pt idx="49">
                  <c:v>6.3577651099035459E-2</c:v>
                </c:pt>
                <c:pt idx="50">
                  <c:v>6.15021940210859E-2</c:v>
                </c:pt>
                <c:pt idx="51">
                  <c:v>5.9202332346120427E-2</c:v>
                </c:pt>
                <c:pt idx="52">
                  <c:v>5.6708622948293937E-2</c:v>
                </c:pt>
                <c:pt idx="53">
                  <c:v>5.4053206710596616E-2</c:v>
                </c:pt>
                <c:pt idx="54">
                  <c:v>5.1269124708464696E-2</c:v>
                </c:pt>
                <c:pt idx="55">
                  <c:v>4.8389643182074546E-2</c:v>
                </c:pt>
                <c:pt idx="56">
                  <c:v>4.5447606251927897E-2</c:v>
                </c:pt>
                <c:pt idx="57">
                  <c:v>4.2474833476297102E-2</c:v>
                </c:pt>
                <c:pt idx="58">
                  <c:v>3.9501576936964565E-2</c:v>
                </c:pt>
                <c:pt idx="59">
                  <c:v>3.6556049704463196E-2</c:v>
                </c:pt>
                <c:pt idx="60">
                  <c:v>3.3664034421333276E-2</c:v>
                </c:pt>
                <c:pt idx="61">
                  <c:v>3.0848577501692804E-2</c:v>
                </c:pt>
                <c:pt idx="62">
                  <c:v>2.8129771223860907E-2</c:v>
                </c:pt>
                <c:pt idx="63">
                  <c:v>2.5524622924993599E-2</c:v>
                </c:pt>
                <c:pt idx="64">
                  <c:v>2.3047007710545714E-2</c:v>
                </c:pt>
                <c:pt idx="65">
                  <c:v>2.0707698662704513E-2</c:v>
                </c:pt>
                <c:pt idx="66">
                  <c:v>1.8514466541430203E-2</c:v>
                </c:pt>
                <c:pt idx="67">
                  <c:v>1.6472239463430259E-2</c:v>
                </c:pt>
                <c:pt idx="68">
                  <c:v>1.4583312035837671E-2</c:v>
                </c:pt>
                <c:pt idx="69">
                  <c:v>1.2847592905218166E-2</c:v>
                </c:pt>
                <c:pt idx="70">
                  <c:v>1.1262879629405651E-2</c:v>
                </c:pt>
                <c:pt idx="71">
                  <c:v>9.8251501418809284E-3</c:v>
                </c:pt>
                <c:pt idx="72">
                  <c:v>8.5288607943934253E-3</c:v>
                </c:pt>
                <c:pt idx="73">
                  <c:v>7.3672419624788502E-3</c:v>
                </c:pt>
                <c:pt idx="74">
                  <c:v>6.332583405066196E-3</c:v>
                </c:pt>
                <c:pt idx="75">
                  <c:v>5.4165029078830579E-3</c:v>
                </c:pt>
                <c:pt idx="76">
                  <c:v>4.6101931388364435E-3</c:v>
                </c:pt>
                <c:pt idx="77">
                  <c:v>3.9046430366845809E-3</c:v>
                </c:pt>
                <c:pt idx="78">
                  <c:v>3.2908313859383834E-3</c:v>
                </c:pt>
                <c:pt idx="79">
                  <c:v>2.7598914555031777E-3</c:v>
                </c:pt>
                <c:pt idx="80">
                  <c:v>2.3032466619563978E-3</c:v>
                </c:pt>
                <c:pt idx="81">
                  <c:v>1.9127181378480497E-3</c:v>
                </c:pt>
                <c:pt idx="82">
                  <c:v>1.5806058291353946E-3</c:v>
                </c:pt>
                <c:pt idx="83">
                  <c:v>1.29974531169611E-3</c:v>
                </c:pt>
                <c:pt idx="84">
                  <c:v>1.0635429109853991E-3</c:v>
                </c:pt>
                <c:pt idx="85">
                  <c:v>8.6599194414293851E-4</c:v>
                </c:pt>
                <c:pt idx="86">
                  <c:v>7.0167299795772825E-4</c:v>
                </c:pt>
                <c:pt idx="87">
                  <c:v>5.6574113000999575E-4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1B0-C64E-B97D-074D564B9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5475696"/>
        <c:axId val="2077947952"/>
      </c:scatterChart>
      <c:valAx>
        <c:axId val="2065475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Puncture</a:t>
                </a:r>
                <a:r>
                  <a:rPr lang="en-US" baseline="0"/>
                  <a:t> Resistance Force (N)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7947952"/>
        <c:crosses val="autoZero"/>
        <c:crossBetween val="midCat"/>
      </c:valAx>
      <c:valAx>
        <c:axId val="207794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5475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879832375431794"/>
          <c:y val="0.2424561533978902"/>
          <c:w val="0.21450855825560236"/>
          <c:h val="0.24896073661478144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Normal</a:t>
            </a:r>
            <a:r>
              <a:rPr lang="en-US" baseline="0"/>
              <a:t> Distribution Comparison of Elastic Modulus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Stomach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'Graph Data'!$G$2:$G$106</c:f>
              <c:numCache>
                <c:formatCode>General</c:formatCode>
                <c:ptCount val="105"/>
                <c:pt idx="0">
                  <c:v>-2.6962999999999994E-2</c:v>
                </c:pt>
                <c:pt idx="1">
                  <c:v>-2.5962999999999993E-2</c:v>
                </c:pt>
                <c:pt idx="2">
                  <c:v>-2.4962999999999992E-2</c:v>
                </c:pt>
                <c:pt idx="3">
                  <c:v>-2.3962999999999991E-2</c:v>
                </c:pt>
                <c:pt idx="4">
                  <c:v>-2.296299999999999E-2</c:v>
                </c:pt>
                <c:pt idx="5">
                  <c:v>-2.1962999999999989E-2</c:v>
                </c:pt>
                <c:pt idx="6">
                  <c:v>-2.0962999999999989E-2</c:v>
                </c:pt>
                <c:pt idx="7">
                  <c:v>-1.9962999999999988E-2</c:v>
                </c:pt>
                <c:pt idx="8">
                  <c:v>-1.8962999999999987E-2</c:v>
                </c:pt>
                <c:pt idx="9">
                  <c:v>-1.7962999999999986E-2</c:v>
                </c:pt>
                <c:pt idx="10">
                  <c:v>-1.6962999999999985E-2</c:v>
                </c:pt>
                <c:pt idx="11">
                  <c:v>-1.5962999999999984E-2</c:v>
                </c:pt>
                <c:pt idx="12">
                  <c:v>-1.4962999999999983E-2</c:v>
                </c:pt>
                <c:pt idx="13">
                  <c:v>-1.3962999999999982E-2</c:v>
                </c:pt>
                <c:pt idx="14">
                  <c:v>-1.2962999999999981E-2</c:v>
                </c:pt>
                <c:pt idx="15">
                  <c:v>-1.1962999999999981E-2</c:v>
                </c:pt>
                <c:pt idx="16">
                  <c:v>-1.096299999999998E-2</c:v>
                </c:pt>
                <c:pt idx="17">
                  <c:v>-9.9629999999999788E-3</c:v>
                </c:pt>
                <c:pt idx="18">
                  <c:v>-8.9629999999999779E-3</c:v>
                </c:pt>
                <c:pt idx="19">
                  <c:v>-7.962999999999977E-3</c:v>
                </c:pt>
                <c:pt idx="20">
                  <c:v>-6.962999999999977E-3</c:v>
                </c:pt>
                <c:pt idx="21">
                  <c:v>-5.962999999999977E-3</c:v>
                </c:pt>
                <c:pt idx="22">
                  <c:v>-4.962999999999977E-3</c:v>
                </c:pt>
                <c:pt idx="23">
                  <c:v>-3.962999999999977E-3</c:v>
                </c:pt>
                <c:pt idx="24">
                  <c:v>-2.9629999999999769E-3</c:v>
                </c:pt>
                <c:pt idx="25">
                  <c:v>-1.9629999999999769E-3</c:v>
                </c:pt>
                <c:pt idx="26">
                  <c:v>-9.629999999999769E-4</c:v>
                </c:pt>
                <c:pt idx="27">
                  <c:v>3.7000000000023126E-5</c:v>
                </c:pt>
                <c:pt idx="28">
                  <c:v>1.0370000000000231E-3</c:v>
                </c:pt>
                <c:pt idx="29">
                  <c:v>2.0370000000000232E-3</c:v>
                </c:pt>
                <c:pt idx="30">
                  <c:v>3.0370000000000232E-3</c:v>
                </c:pt>
                <c:pt idx="31">
                  <c:v>4.0370000000000232E-3</c:v>
                </c:pt>
                <c:pt idx="32">
                  <c:v>5.0370000000000232E-3</c:v>
                </c:pt>
                <c:pt idx="33">
                  <c:v>6.0370000000000233E-3</c:v>
                </c:pt>
                <c:pt idx="34">
                  <c:v>7.0370000000000233E-3</c:v>
                </c:pt>
                <c:pt idx="35">
                  <c:v>8.0370000000000233E-3</c:v>
                </c:pt>
                <c:pt idx="36">
                  <c:v>9.0370000000000242E-3</c:v>
                </c:pt>
                <c:pt idx="37">
                  <c:v>1.0037000000000025E-2</c:v>
                </c:pt>
                <c:pt idx="38">
                  <c:v>1.1037000000000026E-2</c:v>
                </c:pt>
                <c:pt idx="39">
                  <c:v>1.2037000000000027E-2</c:v>
                </c:pt>
                <c:pt idx="40">
                  <c:v>1.3037000000000028E-2</c:v>
                </c:pt>
                <c:pt idx="41">
                  <c:v>1.4037000000000029E-2</c:v>
                </c:pt>
                <c:pt idx="42">
                  <c:v>1.503700000000003E-2</c:v>
                </c:pt>
                <c:pt idx="43">
                  <c:v>1.603700000000003E-2</c:v>
                </c:pt>
                <c:pt idx="44">
                  <c:v>1.7037000000000031E-2</c:v>
                </c:pt>
                <c:pt idx="45">
                  <c:v>1.8037000000000032E-2</c:v>
                </c:pt>
                <c:pt idx="46">
                  <c:v>1.9037000000000033E-2</c:v>
                </c:pt>
                <c:pt idx="47">
                  <c:v>2.0037000000000034E-2</c:v>
                </c:pt>
                <c:pt idx="48">
                  <c:v>2.1037000000000035E-2</c:v>
                </c:pt>
                <c:pt idx="49">
                  <c:v>2.2037000000000036E-2</c:v>
                </c:pt>
                <c:pt idx="50">
                  <c:v>2.3037000000000037E-2</c:v>
                </c:pt>
                <c:pt idx="51">
                  <c:v>2.4037000000000038E-2</c:v>
                </c:pt>
                <c:pt idx="52">
                  <c:v>2.5037000000000038E-2</c:v>
                </c:pt>
                <c:pt idx="53">
                  <c:v>2.6037000000000039E-2</c:v>
                </c:pt>
                <c:pt idx="54">
                  <c:v>2.703700000000004E-2</c:v>
                </c:pt>
                <c:pt idx="55">
                  <c:v>2.8037000000000041E-2</c:v>
                </c:pt>
                <c:pt idx="56">
                  <c:v>2.9037000000000042E-2</c:v>
                </c:pt>
                <c:pt idx="57">
                  <c:v>3.0037000000000043E-2</c:v>
                </c:pt>
                <c:pt idx="58">
                  <c:v>3.1037000000000044E-2</c:v>
                </c:pt>
                <c:pt idx="59">
                  <c:v>3.2037000000000045E-2</c:v>
                </c:pt>
                <c:pt idx="60">
                  <c:v>3.3037000000000045E-2</c:v>
                </c:pt>
                <c:pt idx="61">
                  <c:v>3.4037000000000046E-2</c:v>
                </c:pt>
                <c:pt idx="62">
                  <c:v>3.5037000000000047E-2</c:v>
                </c:pt>
                <c:pt idx="63">
                  <c:v>3.6037000000000048E-2</c:v>
                </c:pt>
                <c:pt idx="64">
                  <c:v>3.7037000000000049E-2</c:v>
                </c:pt>
                <c:pt idx="65">
                  <c:v>3.803700000000005E-2</c:v>
                </c:pt>
                <c:pt idx="66">
                  <c:v>3.9037000000000051E-2</c:v>
                </c:pt>
                <c:pt idx="67">
                  <c:v>4.0037000000000052E-2</c:v>
                </c:pt>
                <c:pt idx="68">
                  <c:v>4.1037000000000053E-2</c:v>
                </c:pt>
                <c:pt idx="69">
                  <c:v>4.2037000000000053E-2</c:v>
                </c:pt>
                <c:pt idx="70">
                  <c:v>4.3037000000000054E-2</c:v>
                </c:pt>
                <c:pt idx="71">
                  <c:v>4.4037000000000055E-2</c:v>
                </c:pt>
                <c:pt idx="72">
                  <c:v>4.5037000000000056E-2</c:v>
                </c:pt>
                <c:pt idx="73">
                  <c:v>4.6037000000000057E-2</c:v>
                </c:pt>
                <c:pt idx="74">
                  <c:v>4.7037000000000058E-2</c:v>
                </c:pt>
                <c:pt idx="75">
                  <c:v>4.8037000000000059E-2</c:v>
                </c:pt>
                <c:pt idx="76">
                  <c:v>4.903700000000006E-2</c:v>
                </c:pt>
                <c:pt idx="77">
                  <c:v>5.0037000000000061E-2</c:v>
                </c:pt>
                <c:pt idx="78">
                  <c:v>5.1037000000000061E-2</c:v>
                </c:pt>
                <c:pt idx="79">
                  <c:v>5.2037000000000062E-2</c:v>
                </c:pt>
                <c:pt idx="80">
                  <c:v>5.3037000000000063E-2</c:v>
                </c:pt>
                <c:pt idx="81">
                  <c:v>5.4037000000000064E-2</c:v>
                </c:pt>
                <c:pt idx="82">
                  <c:v>5.5037000000000065E-2</c:v>
                </c:pt>
                <c:pt idx="83">
                  <c:v>5.6037000000000066E-2</c:v>
                </c:pt>
                <c:pt idx="84">
                  <c:v>5.7037000000000067E-2</c:v>
                </c:pt>
                <c:pt idx="85">
                  <c:v>5.8037000000000068E-2</c:v>
                </c:pt>
                <c:pt idx="86">
                  <c:v>5.9037000000000069E-2</c:v>
                </c:pt>
                <c:pt idx="87">
                  <c:v>6.0037000000000069E-2</c:v>
                </c:pt>
                <c:pt idx="88">
                  <c:v>6.103700000000007E-2</c:v>
                </c:pt>
                <c:pt idx="89">
                  <c:v>6.2037000000000071E-2</c:v>
                </c:pt>
                <c:pt idx="90">
                  <c:v>6.3037000000000065E-2</c:v>
                </c:pt>
                <c:pt idx="91">
                  <c:v>6.4037000000000066E-2</c:v>
                </c:pt>
                <c:pt idx="92">
                  <c:v>6.5037000000000067E-2</c:v>
                </c:pt>
                <c:pt idx="93">
                  <c:v>6.6037000000000068E-2</c:v>
                </c:pt>
                <c:pt idx="94">
                  <c:v>6.7037000000000069E-2</c:v>
                </c:pt>
                <c:pt idx="95">
                  <c:v>6.803700000000007E-2</c:v>
                </c:pt>
                <c:pt idx="96">
                  <c:v>6.9037000000000071E-2</c:v>
                </c:pt>
                <c:pt idx="97">
                  <c:v>7.0037000000000071E-2</c:v>
                </c:pt>
                <c:pt idx="98">
                  <c:v>7.1037000000000072E-2</c:v>
                </c:pt>
                <c:pt idx="99">
                  <c:v>7.2037000000000073E-2</c:v>
                </c:pt>
                <c:pt idx="100">
                  <c:v>7.3037000000000074E-2</c:v>
                </c:pt>
                <c:pt idx="101">
                  <c:v>7.4037000000000075E-2</c:v>
                </c:pt>
                <c:pt idx="102">
                  <c:v>7.5037000000000076E-2</c:v>
                </c:pt>
                <c:pt idx="103">
                  <c:v>7.6037000000000077E-2</c:v>
                </c:pt>
                <c:pt idx="104">
                  <c:v>7.7037000000000078E-2</c:v>
                </c:pt>
              </c:numCache>
            </c:numRef>
          </c:xVal>
          <c:yVal>
            <c:numRef>
              <c:f>'Graph Data'!$H$2:$H$106</c:f>
              <c:numCache>
                <c:formatCode>General</c:formatCode>
                <c:ptCount val="105"/>
                <c:pt idx="0">
                  <c:v>0.2558656204571334</c:v>
                </c:pt>
                <c:pt idx="1">
                  <c:v>0.30374422320693079</c:v>
                </c:pt>
                <c:pt idx="2">
                  <c:v>0.35938219128340421</c:v>
                </c:pt>
                <c:pt idx="3">
                  <c:v>0.42379664254226962</c:v>
                </c:pt>
                <c:pt idx="4">
                  <c:v>0.49809353525635019</c:v>
                </c:pt>
                <c:pt idx="5">
                  <c:v>0.58346758345909799</c:v>
                </c:pt>
                <c:pt idx="6">
                  <c:v>0.68120055566204585</c:v>
                </c:pt>
                <c:pt idx="7">
                  <c:v>0.79265771082996872</c:v>
                </c:pt>
                <c:pt idx="8">
                  <c:v>0.91928212984677671</c:v>
                </c:pt>
                <c:pt idx="9">
                  <c:v>1.062586712748677</c:v>
                </c:pt>
                <c:pt idx="10">
                  <c:v>1.2241436326502277</c:v>
                </c:pt>
                <c:pt idx="11">
                  <c:v>1.4055710672987052</c:v>
                </c:pt>
                <c:pt idx="12">
                  <c:v>1.6085170691062773</c:v>
                </c:pt>
                <c:pt idx="13">
                  <c:v>1.8346404846039801</c:v>
                </c:pt>
                <c:pt idx="14">
                  <c:v>2.0855888944929313</c:v>
                </c:pt>
                <c:pt idx="15">
                  <c:v>2.362973615425473</c:v>
                </c:pt>
                <c:pt idx="16">
                  <c:v>2.6683418835145161</c:v>
                </c:pt>
                <c:pt idx="17">
                  <c:v>3.0031464260925471</c:v>
                </c:pt>
                <c:pt idx="18">
                  <c:v>3.3687127207246848</c:v>
                </c:pt>
                <c:pt idx="19">
                  <c:v>3.7662043367834399</c:v>
                </c:pt>
                <c:pt idx="20">
                  <c:v>4.1965868524581094</c:v>
                </c:pt>
                <c:pt idx="21">
                  <c:v>4.6605909359665594</c:v>
                </c:pt>
                <c:pt idx="22">
                  <c:v>5.1586752707213765</c:v>
                </c:pt>
                <c:pt idx="23">
                  <c:v>5.6909900868143133</c:v>
                </c:pt>
                <c:pt idx="24">
                  <c:v>6.2573421318479108</c:v>
                </c:pt>
                <c:pt idx="25">
                  <c:v>6.8571619692965946</c:v>
                </c:pt>
                <c:pt idx="26">
                  <c:v>7.4894745288058964</c:v>
                </c:pt>
                <c:pt idx="27">
                  <c:v>8.1528738470184603</c:v>
                </c:pt>
                <c:pt idx="28">
                  <c:v>8.8455029269766943</c:v>
                </c:pt>
                <c:pt idx="29">
                  <c:v>9.5650396068147217</c:v>
                </c:pt>
                <c:pt idx="30">
                  <c:v>10.308689262969889</c:v>
                </c:pt>
                <c:pt idx="31">
                  <c:v>11.073185079019163</c:v>
                </c:pt>
                <c:pt idx="32">
                  <c:v>11.854796488928425</c:v>
                </c:pt>
                <c:pt idx="33">
                  <c:v>12.649346254454318</c:v>
                </c:pt>
                <c:pt idx="34">
                  <c:v>13.452236463159981</c:v>
                </c:pt>
                <c:pt idx="35">
                  <c:v>14.258483539526145</c:v>
                </c:pt>
                <c:pt idx="36">
                  <c:v>15.062762151458868</c:v>
                </c:pt>
                <c:pt idx="37">
                  <c:v>15.859457673486839</c:v>
                </c:pt>
                <c:pt idx="38">
                  <c:v>16.642726642208199</c:v>
                </c:pt>
                <c:pt idx="39">
                  <c:v>17.406564415739044</c:v>
                </c:pt>
                <c:pt idx="40">
                  <c:v>18.144879034015712</c:v>
                </c:pt>
                <c:pt idx="41">
                  <c:v>18.851570077881973</c:v>
                </c:pt>
                <c:pt idx="42">
                  <c:v>19.520611148851639</c:v>
                </c:pt>
                <c:pt idx="43">
                  <c:v>20.146134444740881</c:v>
                </c:pt>
                <c:pt idx="44">
                  <c:v>20.722515794778559</c:v>
                </c:pt>
                <c:pt idx="45">
                  <c:v>21.244458446148499</c:v>
                </c:pt>
                <c:pt idx="46">
                  <c:v>21.707073865854962</c:v>
                </c:pt>
                <c:pt idx="47">
                  <c:v>22.105957839651168</c:v>
                </c:pt>
                <c:pt idx="48">
                  <c:v>22.437260214378842</c:v>
                </c:pt>
                <c:pt idx="49">
                  <c:v>22.69774674073496</c:v>
                </c:pt>
                <c:pt idx="50">
                  <c:v>22.884851627948294</c:v>
                </c:pt>
                <c:pt idx="51">
                  <c:v>22.99671961633441</c:v>
                </c:pt>
                <c:pt idx="52">
                  <c:v>23.032236603017747</c:v>
                </c:pt>
                <c:pt idx="53">
                  <c:v>22.991048113836687</c:v>
                </c:pt>
                <c:pt idx="54">
                  <c:v>22.873565193135093</c:v>
                </c:pt>
                <c:pt idx="55">
                  <c:v>22.680957574584976</c:v>
                </c:pt>
                <c:pt idx="56">
                  <c:v>22.415134291710196</c:v>
                </c:pt>
                <c:pt idx="57">
                  <c:v>22.078712177571724</c:v>
                </c:pt>
                <c:pt idx="58">
                  <c:v>21.67497298048508</c:v>
                </c:pt>
                <c:pt idx="59">
                  <c:v>21.207810078509649</c:v>
                </c:pt>
                <c:pt idx="60">
                  <c:v>20.681666002398163</c:v>
                </c:pt>
                <c:pt idx="61">
                  <c:v>20.101462168380337</c:v>
                </c:pt>
                <c:pt idx="62">
                  <c:v>19.472522373491508</c:v>
                </c:pt>
                <c:pt idx="63">
                  <c:v>18.800491713475225</c:v>
                </c:pt>
                <c:pt idx="64">
                  <c:v>18.091252644441408</c:v>
                </c:pt>
                <c:pt idx="65">
                  <c:v>17.35083992386523</c:v>
                </c:pt>
                <c:pt idx="66">
                  <c:v>16.585356135126446</c:v>
                </c:pt>
                <c:pt idx="67">
                  <c:v>15.800889425039049</c:v>
                </c:pt>
                <c:pt idx="68">
                  <c:v>15.003434969458393</c:v>
                </c:pt>
                <c:pt idx="69">
                  <c:v>14.198821532978203</c:v>
                </c:pt>
                <c:pt idx="70">
                  <c:v>13.392644310767089</c:v>
                </c:pt>
                <c:pt idx="71">
                  <c:v>12.590205040251213</c:v>
                </c:pt>
                <c:pt idx="72">
                  <c:v>11.796460154547333</c:v>
                </c:pt>
                <c:pt idx="73">
                  <c:v>11.015977525364166</c:v>
                </c:pt>
                <c:pt idx="74">
                  <c:v>10.252902117483803</c:v>
                </c:pt>
                <c:pt idx="75">
                  <c:v>9.5109306565271634</c:v>
                </c:pt>
                <c:pt idx="76">
                  <c:v>8.7932952025516578</c:v>
                </c:pt>
                <c:pt idx="77">
                  <c:v>8.10275532943872</c:v>
                </c:pt>
                <c:pt idx="78">
                  <c:v>7.4415984384349807</c:v>
                </c:pt>
                <c:pt idx="79">
                  <c:v>6.8116475870676094</c:v>
                </c:pt>
                <c:pt idx="80">
                  <c:v>6.2142760943860571</c:v>
                </c:pt>
                <c:pt idx="81">
                  <c:v>5.6504280914735352</c:v>
                </c:pt>
                <c:pt idx="82">
                  <c:v>5.1206441228000656</c:v>
                </c:pt>
                <c:pt idx="83">
                  <c:v>4.6250908686907541</c:v>
                </c:pt>
                <c:pt idx="84">
                  <c:v>4.1635940505526516</c:v>
                </c:pt>
                <c:pt idx="85">
                  <c:v>3.7356735964129095</c:v>
                </c:pt>
                <c:pt idx="86">
                  <c:v>3.3405801820593264</c:v>
                </c:pt>
                <c:pt idx="87">
                  <c:v>2.9773323194953978</c:v>
                </c:pt>
                <c:pt idx="88">
                  <c:v>2.6447532360939405</c:v>
                </c:pt>
                <c:pt idx="89">
                  <c:v>2.3415068711867386</c:v>
                </c:pt>
                <c:pt idx="90">
                  <c:v>2.066132408291729</c:v>
                </c:pt>
                <c:pt idx="91">
                  <c:v>1.8170768573053302</c:v>
                </c:pt>
                <c:pt idx="92">
                  <c:v>1.5927252985557174</c:v>
                </c:pt>
                <c:pt idx="93">
                  <c:v>1.39142849671602</c:v>
                </c:pt>
                <c:pt idx="94">
                  <c:v>1.2115276846864174</c:v>
                </c:pt>
                <c:pt idx="95">
                  <c:v>1.0513764035631898</c:v>
                </c:pt>
                <c:pt idx="96">
                  <c:v>0.90935936305667897</c:v>
                </c:pt>
                <c:pt idx="97">
                  <c:v>0.78390835598039577</c:v>
                </c:pt>
                <c:pt idx="98">
                  <c:v>0.67351531992417957</c:v>
                </c:pt>
                <c:pt idx="99">
                  <c:v>0.57674268856277278</c:v>
                </c:pt>
                <c:pt idx="100">
                  <c:v>0.49223121421919086</c:v>
                </c:pt>
                <c:pt idx="101">
                  <c:v>0.41870547259788155</c:v>
                </c:pt>
                <c:pt idx="102">
                  <c:v>0.35497728058681866</c:v>
                </c:pt>
                <c:pt idx="103">
                  <c:v>0.29994726946900013</c:v>
                </c:pt>
                <c:pt idx="104">
                  <c:v>0.2526048597030684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3B4-ED41-8992-96F222EE15A6}"/>
            </c:ext>
          </c:extLst>
        </c:ser>
        <c:ser>
          <c:idx val="1"/>
          <c:order val="1"/>
          <c:tx>
            <c:v>Small Intestine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'Graph Data'!$I$2:$I$76</c:f>
              <c:numCache>
                <c:formatCode>General</c:formatCode>
                <c:ptCount val="75"/>
                <c:pt idx="0">
                  <c:v>-1.340346</c:v>
                </c:pt>
                <c:pt idx="1">
                  <c:v>-1.290346</c:v>
                </c:pt>
                <c:pt idx="2">
                  <c:v>-1.2403459999999999</c:v>
                </c:pt>
                <c:pt idx="3">
                  <c:v>-1.1903459999999999</c:v>
                </c:pt>
                <c:pt idx="4">
                  <c:v>-1.1403459999999999</c:v>
                </c:pt>
                <c:pt idx="5">
                  <c:v>-1.0903459999999998</c:v>
                </c:pt>
                <c:pt idx="6">
                  <c:v>-1.0403459999999998</c:v>
                </c:pt>
                <c:pt idx="7">
                  <c:v>-0.99034599999999973</c:v>
                </c:pt>
                <c:pt idx="8">
                  <c:v>-0.94034599999999968</c:v>
                </c:pt>
                <c:pt idx="9">
                  <c:v>-0.89034599999999964</c:v>
                </c:pt>
                <c:pt idx="10">
                  <c:v>-0.84034599999999959</c:v>
                </c:pt>
                <c:pt idx="11">
                  <c:v>-0.79034599999999955</c:v>
                </c:pt>
                <c:pt idx="12">
                  <c:v>-0.7403459999999995</c:v>
                </c:pt>
                <c:pt idx="13">
                  <c:v>-0.69034599999999946</c:v>
                </c:pt>
                <c:pt idx="14">
                  <c:v>-0.64034599999999942</c:v>
                </c:pt>
                <c:pt idx="15">
                  <c:v>-0.59034599999999937</c:v>
                </c:pt>
                <c:pt idx="16">
                  <c:v>-0.54034599999999933</c:v>
                </c:pt>
                <c:pt idx="17">
                  <c:v>-0.49034599999999934</c:v>
                </c:pt>
                <c:pt idx="18">
                  <c:v>-0.44034599999999935</c:v>
                </c:pt>
                <c:pt idx="19">
                  <c:v>-0.39034599999999936</c:v>
                </c:pt>
                <c:pt idx="20">
                  <c:v>-0.34034599999999937</c:v>
                </c:pt>
                <c:pt idx="21">
                  <c:v>-0.29034599999999938</c:v>
                </c:pt>
                <c:pt idx="22">
                  <c:v>-0.24034599999999939</c:v>
                </c:pt>
                <c:pt idx="23">
                  <c:v>-0.1903459999999994</c:v>
                </c:pt>
                <c:pt idx="24">
                  <c:v>-0.14034599999999942</c:v>
                </c:pt>
                <c:pt idx="25">
                  <c:v>-9.0345999999999413E-2</c:v>
                </c:pt>
                <c:pt idx="26">
                  <c:v>-4.034599999999941E-2</c:v>
                </c:pt>
                <c:pt idx="27">
                  <c:v>9.6540000000005927E-3</c:v>
                </c:pt>
                <c:pt idx="28">
                  <c:v>5.9654000000000595E-2</c:v>
                </c:pt>
                <c:pt idx="29">
                  <c:v>0.1096540000000006</c:v>
                </c:pt>
                <c:pt idx="30">
                  <c:v>0.1596540000000006</c:v>
                </c:pt>
                <c:pt idx="31">
                  <c:v>0.20965400000000062</c:v>
                </c:pt>
                <c:pt idx="32">
                  <c:v>0.25965400000000061</c:v>
                </c:pt>
                <c:pt idx="33">
                  <c:v>0.3096540000000006</c:v>
                </c:pt>
                <c:pt idx="34">
                  <c:v>0.35965400000000058</c:v>
                </c:pt>
                <c:pt idx="35">
                  <c:v>0.40965400000000057</c:v>
                </c:pt>
                <c:pt idx="36">
                  <c:v>0.45965400000000056</c:v>
                </c:pt>
                <c:pt idx="37">
                  <c:v>0.50965400000000061</c:v>
                </c:pt>
                <c:pt idx="38">
                  <c:v>0.55965400000000065</c:v>
                </c:pt>
                <c:pt idx="39">
                  <c:v>0.6096540000000007</c:v>
                </c:pt>
                <c:pt idx="40">
                  <c:v>0.65965400000000074</c:v>
                </c:pt>
                <c:pt idx="41">
                  <c:v>0.70965400000000078</c:v>
                </c:pt>
                <c:pt idx="42">
                  <c:v>0.75965400000000083</c:v>
                </c:pt>
                <c:pt idx="43">
                  <c:v>0.80965400000000087</c:v>
                </c:pt>
                <c:pt idx="44">
                  <c:v>0.85965400000000092</c:v>
                </c:pt>
                <c:pt idx="45">
                  <c:v>0.90965400000000096</c:v>
                </c:pt>
                <c:pt idx="46">
                  <c:v>0.95965400000000101</c:v>
                </c:pt>
                <c:pt idx="47">
                  <c:v>1.0096540000000009</c:v>
                </c:pt>
                <c:pt idx="48">
                  <c:v>1.059654000000001</c:v>
                </c:pt>
                <c:pt idx="49">
                  <c:v>1.109654000000001</c:v>
                </c:pt>
                <c:pt idx="50">
                  <c:v>1.1596540000000011</c:v>
                </c:pt>
                <c:pt idx="51">
                  <c:v>1.2096540000000011</c:v>
                </c:pt>
                <c:pt idx="52">
                  <c:v>1.2596540000000012</c:v>
                </c:pt>
                <c:pt idx="53">
                  <c:v>1.3096540000000012</c:v>
                </c:pt>
                <c:pt idx="54">
                  <c:v>1.3596540000000013</c:v>
                </c:pt>
                <c:pt idx="55">
                  <c:v>1.4096540000000013</c:v>
                </c:pt>
                <c:pt idx="56">
                  <c:v>1.4596540000000013</c:v>
                </c:pt>
                <c:pt idx="57">
                  <c:v>1.5096540000000014</c:v>
                </c:pt>
                <c:pt idx="58">
                  <c:v>1.5596540000000014</c:v>
                </c:pt>
                <c:pt idx="59">
                  <c:v>1.6096540000000015</c:v>
                </c:pt>
                <c:pt idx="60">
                  <c:v>1.6596540000000015</c:v>
                </c:pt>
                <c:pt idx="61">
                  <c:v>1.7096540000000016</c:v>
                </c:pt>
                <c:pt idx="62">
                  <c:v>1.7596540000000016</c:v>
                </c:pt>
                <c:pt idx="63">
                  <c:v>1.8096540000000017</c:v>
                </c:pt>
                <c:pt idx="64">
                  <c:v>1.8596540000000017</c:v>
                </c:pt>
                <c:pt idx="65">
                  <c:v>1.9096540000000017</c:v>
                </c:pt>
                <c:pt idx="66">
                  <c:v>1.9596540000000018</c:v>
                </c:pt>
                <c:pt idx="67">
                  <c:v>2.0096540000000016</c:v>
                </c:pt>
                <c:pt idx="68">
                  <c:v>2.0596540000000014</c:v>
                </c:pt>
                <c:pt idx="69">
                  <c:v>2.1096540000000013</c:v>
                </c:pt>
                <c:pt idx="70">
                  <c:v>2.1596540000000011</c:v>
                </c:pt>
                <c:pt idx="71">
                  <c:v>2.2096540000000009</c:v>
                </c:pt>
                <c:pt idx="72">
                  <c:v>2.2596540000000007</c:v>
                </c:pt>
                <c:pt idx="73">
                  <c:v>2.3096540000000005</c:v>
                </c:pt>
                <c:pt idx="74">
                  <c:v>2.3596540000000004</c:v>
                </c:pt>
              </c:numCache>
            </c:numRef>
          </c:xVal>
          <c:yVal>
            <c:numRef>
              <c:f>'Graph Data'!$J$2:$J$76</c:f>
              <c:numCache>
                <c:formatCode>General</c:formatCode>
                <c:ptCount val="75"/>
                <c:pt idx="0">
                  <c:v>7.2738869881893891E-3</c:v>
                </c:pt>
                <c:pt idx="1">
                  <c:v>9.2730745814130454E-3</c:v>
                </c:pt>
                <c:pt idx="2">
                  <c:v>1.1742382247166045E-2</c:v>
                </c:pt>
                <c:pt idx="3">
                  <c:v>1.476943671865376E-2</c:v>
                </c:pt>
                <c:pt idx="4">
                  <c:v>1.8452147118019731E-2</c:v>
                </c:pt>
                <c:pt idx="5">
                  <c:v>2.289840025121093E-2</c:v>
                </c:pt>
                <c:pt idx="6">
                  <c:v>2.8225304356913009E-2</c:v>
                </c:pt>
                <c:pt idx="7">
                  <c:v>3.4557903104724459E-2</c:v>
                </c:pt>
                <c:pt idx="8">
                  <c:v>4.2027290226404397E-2</c:v>
                </c:pt>
                <c:pt idx="9">
                  <c:v>5.0768069956499337E-2</c:v>
                </c:pt>
                <c:pt idx="10">
                  <c:v>6.0915129927851655E-2</c:v>
                </c:pt>
                <c:pt idx="11">
                  <c:v>7.2599721401705966E-2</c:v>
                </c:pt>
                <c:pt idx="12">
                  <c:v>8.5944876320522223E-2</c:v>
                </c:pt>
                <c:pt idx="13">
                  <c:v>0.10106023071106392</c:v>
                </c:pt>
                <c:pt idx="14">
                  <c:v>0.11803636790009829</c:v>
                </c:pt>
                <c:pt idx="15">
                  <c:v>0.13693884071006701</c:v>
                </c:pt>
                <c:pt idx="16">
                  <c:v>0.15780207661842779</c:v>
                </c:pt>
                <c:pt idx="17">
                  <c:v>0.18062341071170346</c:v>
                </c:pt>
                <c:pt idx="18">
                  <c:v>0.20535752481147065</c:v>
                </c:pt>
                <c:pt idx="19">
                  <c:v>0.23191159403154329</c:v>
                </c:pt>
                <c:pt idx="20">
                  <c:v>0.2601414511100234</c:v>
                </c:pt>
                <c:pt idx="21">
                  <c:v>0.28984907152496781</c:v>
                </c:pt>
                <c:pt idx="22">
                  <c:v>0.3207816568191908</c:v>
                </c:pt>
                <c:pt idx="23">
                  <c:v>0.35263254894573276</c:v>
                </c:pt>
                <c:pt idx="24">
                  <c:v>0.3850441452641839</c:v>
                </c:pt>
                <c:pt idx="25">
                  <c:v>0.41761290389797878</c:v>
                </c:pt>
                <c:pt idx="26">
                  <c:v>0.44989643571642951</c:v>
                </c:pt>
                <c:pt idx="27">
                  <c:v>0.48142257673311822</c:v>
                </c:pt>
                <c:pt idx="28">
                  <c:v>0.51170022878898203</c:v>
                </c:pt>
                <c:pt idx="29">
                  <c:v>0.54023165333810197</c:v>
                </c:pt>
                <c:pt idx="30">
                  <c:v>0.56652580963358201</c:v>
                </c:pt>
                <c:pt idx="31">
                  <c:v>0.59011225112998278</c:v>
                </c:pt>
                <c:pt idx="32">
                  <c:v>0.61055503833676672</c:v>
                </c:pt>
                <c:pt idx="33">
                  <c:v>0.62746609739701442</c:v>
                </c:pt>
                <c:pt idx="34">
                  <c:v>0.64051745449145592</c:v>
                </c:pt>
                <c:pt idx="35">
                  <c:v>0.64945180806682035</c:v>
                </c:pt>
                <c:pt idx="36">
                  <c:v>0.6540909630894135</c:v>
                </c:pt>
                <c:pt idx="37">
                  <c:v>0.65434174118149713</c:v>
                </c:pt>
                <c:pt idx="38">
                  <c:v>0.65019909283044042</c:v>
                </c:pt>
                <c:pt idx="39">
                  <c:v>0.6417462664660416</c:v>
                </c:pt>
                <c:pt idx="40">
                  <c:v>0.62915202649781798</c:v>
                </c:pt>
                <c:pt idx="41">
                  <c:v>0.61266505017496209</c:v>
                </c:pt>
                <c:pt idx="42">
                  <c:v>0.59260576312590518</c:v>
                </c:pt>
                <c:pt idx="43">
                  <c:v>0.56935598796875597</c:v>
                </c:pt>
                <c:pt idx="44">
                  <c:v>0.54334687289669636</c:v>
                </c:pt>
                <c:pt idx="45">
                  <c:v>0.51504563265151426</c:v>
                </c:pt>
                <c:pt idx="46">
                  <c:v>0.4849416697253115</c:v>
                </c:pt>
                <c:pt idx="47">
                  <c:v>0.4535326479661545</c:v>
                </c:pt>
                <c:pt idx="48">
                  <c:v>0.42131106506728017</c:v>
                </c:pt>
                <c:pt idx="49">
                  <c:v>0.3887518176556391</c:v>
                </c:pt>
                <c:pt idx="50">
                  <c:v>0.35630117742922263</c:v>
                </c:pt>
                <c:pt idx="51">
                  <c:v>0.32436750477731224</c:v>
                </c:pt>
                <c:pt idx="52">
                  <c:v>0.29331392401491113</c:v>
                </c:pt>
                <c:pt idx="53">
                  <c:v>0.26345307843719307</c:v>
                </c:pt>
                <c:pt idx="54">
                  <c:v>0.23504398023630621</c:v>
                </c:pt>
                <c:pt idx="55">
                  <c:v>0.20829087559957468</c:v>
                </c:pt>
                <c:pt idx="56">
                  <c:v>0.18334396366078895</c:v>
                </c:pt>
                <c:pt idx="57">
                  <c:v>0.16030174277100528</c:v>
                </c:pt>
                <c:pt idx="58">
                  <c:v>0.13921471077934153</c:v>
                </c:pt>
                <c:pt idx="59">
                  <c:v>0.12009011828220838</c:v>
                </c:pt>
                <c:pt idx="60">
                  <c:v>0.10289746446184626</c:v>
                </c:pt>
                <c:pt idx="61">
                  <c:v>8.7574432470098634E-2</c:v>
                </c:pt>
                <c:pt idx="62">
                  <c:v>7.4032982775658729E-2</c:v>
                </c:pt>
                <c:pt idx="63">
                  <c:v>6.2165355392960205E-2</c:v>
                </c:pt>
                <c:pt idx="64">
                  <c:v>5.1849772097835312E-2</c:v>
                </c:pt>
                <c:pt idx="65">
                  <c:v>4.2955674261365824E-2</c:v>
                </c:pt>
                <c:pt idx="66">
                  <c:v>3.5348377680426778E-2</c:v>
                </c:pt>
                <c:pt idx="67">
                  <c:v>2.8893070037599933E-2</c:v>
                </c:pt>
                <c:pt idx="68">
                  <c:v>2.345811719474632E-2</c:v>
                </c:pt>
                <c:pt idx="69">
                  <c:v>1.8917679809652258E-2</c:v>
                </c:pt>
                <c:pt idx="70">
                  <c:v>1.5153670754523289E-2</c:v>
                </c:pt>
                <c:pt idx="71">
                  <c:v>1.2057106058172827E-2</c:v>
                </c:pt>
                <c:pt idx="72">
                  <c:v>9.5289176287457911E-3</c:v>
                </c:pt>
                <c:pt idx="73">
                  <c:v>7.4803052750439499E-3</c:v>
                </c:pt>
                <c:pt idx="74">
                  <c:v>5.8327092585876549E-3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3B4-ED41-8992-96F222EE15A6}"/>
            </c:ext>
          </c:extLst>
        </c:ser>
        <c:ser>
          <c:idx val="2"/>
          <c:order val="2"/>
          <c:tx>
            <c:v>Colon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'Graph Data'!$K$2:$K$96</c:f>
              <c:numCache>
                <c:formatCode>General</c:formatCode>
                <c:ptCount val="95"/>
                <c:pt idx="0">
                  <c:v>-5.7022999999999997E-2</c:v>
                </c:pt>
                <c:pt idx="1">
                  <c:v>-5.4522999999999995E-2</c:v>
                </c:pt>
                <c:pt idx="2">
                  <c:v>-5.2022999999999993E-2</c:v>
                </c:pt>
                <c:pt idx="3">
                  <c:v>-4.9522999999999991E-2</c:v>
                </c:pt>
                <c:pt idx="4">
                  <c:v>-4.7022999999999988E-2</c:v>
                </c:pt>
                <c:pt idx="5">
                  <c:v>-4.4522999999999986E-2</c:v>
                </c:pt>
                <c:pt idx="6">
                  <c:v>-4.2022999999999984E-2</c:v>
                </c:pt>
                <c:pt idx="7">
                  <c:v>-3.9522999999999982E-2</c:v>
                </c:pt>
                <c:pt idx="8">
                  <c:v>-3.702299999999998E-2</c:v>
                </c:pt>
                <c:pt idx="9">
                  <c:v>-3.4522999999999977E-2</c:v>
                </c:pt>
                <c:pt idx="10">
                  <c:v>-3.2022999999999975E-2</c:v>
                </c:pt>
                <c:pt idx="11">
                  <c:v>-2.9522999999999976E-2</c:v>
                </c:pt>
                <c:pt idx="12">
                  <c:v>-2.7022999999999978E-2</c:v>
                </c:pt>
                <c:pt idx="13">
                  <c:v>-2.4522999999999979E-2</c:v>
                </c:pt>
                <c:pt idx="14">
                  <c:v>-2.202299999999998E-2</c:v>
                </c:pt>
                <c:pt idx="15">
                  <c:v>-1.9522999999999981E-2</c:v>
                </c:pt>
                <c:pt idx="16">
                  <c:v>-1.7022999999999983E-2</c:v>
                </c:pt>
                <c:pt idx="17">
                  <c:v>-1.4522999999999982E-2</c:v>
                </c:pt>
                <c:pt idx="18">
                  <c:v>-1.2022999999999982E-2</c:v>
                </c:pt>
                <c:pt idx="19">
                  <c:v>-9.5229999999999811E-3</c:v>
                </c:pt>
                <c:pt idx="20">
                  <c:v>-7.0229999999999806E-3</c:v>
                </c:pt>
                <c:pt idx="21">
                  <c:v>-4.5229999999999802E-3</c:v>
                </c:pt>
                <c:pt idx="22">
                  <c:v>-2.0229999999999801E-3</c:v>
                </c:pt>
                <c:pt idx="23">
                  <c:v>4.7700000000001994E-4</c:v>
                </c:pt>
                <c:pt idx="24">
                  <c:v>2.97700000000002E-3</c:v>
                </c:pt>
                <c:pt idx="25">
                  <c:v>5.47700000000002E-3</c:v>
                </c:pt>
                <c:pt idx="26">
                  <c:v>7.9770000000000205E-3</c:v>
                </c:pt>
                <c:pt idx="27">
                  <c:v>1.0477000000000021E-2</c:v>
                </c:pt>
                <c:pt idx="28">
                  <c:v>1.2977000000000022E-2</c:v>
                </c:pt>
                <c:pt idx="29">
                  <c:v>1.5477000000000022E-2</c:v>
                </c:pt>
                <c:pt idx="30">
                  <c:v>1.7977000000000021E-2</c:v>
                </c:pt>
                <c:pt idx="31">
                  <c:v>2.0477000000000019E-2</c:v>
                </c:pt>
                <c:pt idx="32">
                  <c:v>2.2977000000000018E-2</c:v>
                </c:pt>
                <c:pt idx="33">
                  <c:v>2.5477000000000017E-2</c:v>
                </c:pt>
                <c:pt idx="34">
                  <c:v>2.7977000000000016E-2</c:v>
                </c:pt>
                <c:pt idx="35">
                  <c:v>3.0477000000000014E-2</c:v>
                </c:pt>
                <c:pt idx="36">
                  <c:v>3.2977000000000013E-2</c:v>
                </c:pt>
                <c:pt idx="37">
                  <c:v>3.5477000000000015E-2</c:v>
                </c:pt>
                <c:pt idx="38">
                  <c:v>3.7977000000000018E-2</c:v>
                </c:pt>
                <c:pt idx="39">
                  <c:v>4.047700000000002E-2</c:v>
                </c:pt>
                <c:pt idx="40">
                  <c:v>4.2977000000000022E-2</c:v>
                </c:pt>
                <c:pt idx="41">
                  <c:v>4.5477000000000024E-2</c:v>
                </c:pt>
                <c:pt idx="42">
                  <c:v>4.7977000000000027E-2</c:v>
                </c:pt>
                <c:pt idx="43">
                  <c:v>5.0477000000000029E-2</c:v>
                </c:pt>
                <c:pt idx="44">
                  <c:v>5.2977000000000031E-2</c:v>
                </c:pt>
                <c:pt idx="45">
                  <c:v>5.5477000000000033E-2</c:v>
                </c:pt>
                <c:pt idx="46">
                  <c:v>5.7977000000000035E-2</c:v>
                </c:pt>
                <c:pt idx="47">
                  <c:v>6.0477000000000038E-2</c:v>
                </c:pt>
                <c:pt idx="48">
                  <c:v>6.2977000000000033E-2</c:v>
                </c:pt>
                <c:pt idx="49">
                  <c:v>6.5477000000000035E-2</c:v>
                </c:pt>
                <c:pt idx="50">
                  <c:v>6.7977000000000037E-2</c:v>
                </c:pt>
                <c:pt idx="51">
                  <c:v>7.047700000000004E-2</c:v>
                </c:pt>
                <c:pt idx="52">
                  <c:v>7.2977000000000042E-2</c:v>
                </c:pt>
                <c:pt idx="53">
                  <c:v>7.5477000000000044E-2</c:v>
                </c:pt>
                <c:pt idx="54">
                  <c:v>7.7977000000000046E-2</c:v>
                </c:pt>
                <c:pt idx="55">
                  <c:v>8.0477000000000048E-2</c:v>
                </c:pt>
                <c:pt idx="56">
                  <c:v>8.2977000000000051E-2</c:v>
                </c:pt>
                <c:pt idx="57">
                  <c:v>8.5477000000000053E-2</c:v>
                </c:pt>
                <c:pt idx="58">
                  <c:v>8.7977000000000055E-2</c:v>
                </c:pt>
                <c:pt idx="59">
                  <c:v>9.0477000000000057E-2</c:v>
                </c:pt>
                <c:pt idx="60">
                  <c:v>9.297700000000006E-2</c:v>
                </c:pt>
                <c:pt idx="61">
                  <c:v>9.5477000000000062E-2</c:v>
                </c:pt>
                <c:pt idx="62">
                  <c:v>9.7977000000000064E-2</c:v>
                </c:pt>
                <c:pt idx="63">
                  <c:v>0.10047700000000007</c:v>
                </c:pt>
                <c:pt idx="64">
                  <c:v>0.10297700000000007</c:v>
                </c:pt>
                <c:pt idx="65">
                  <c:v>0.10547700000000007</c:v>
                </c:pt>
                <c:pt idx="66">
                  <c:v>0.10797700000000007</c:v>
                </c:pt>
                <c:pt idx="67">
                  <c:v>0.11047700000000008</c:v>
                </c:pt>
                <c:pt idx="68">
                  <c:v>0.11297700000000008</c:v>
                </c:pt>
                <c:pt idx="69">
                  <c:v>0.11547700000000008</c:v>
                </c:pt>
                <c:pt idx="70">
                  <c:v>0.11797700000000008</c:v>
                </c:pt>
                <c:pt idx="71">
                  <c:v>0.12047700000000008</c:v>
                </c:pt>
                <c:pt idx="72">
                  <c:v>0.12297700000000009</c:v>
                </c:pt>
                <c:pt idx="73">
                  <c:v>0.12547700000000009</c:v>
                </c:pt>
                <c:pt idx="74">
                  <c:v>0.12797700000000009</c:v>
                </c:pt>
                <c:pt idx="75">
                  <c:v>0.13047700000000009</c:v>
                </c:pt>
                <c:pt idx="76">
                  <c:v>0.1329770000000001</c:v>
                </c:pt>
                <c:pt idx="77">
                  <c:v>0.1354770000000001</c:v>
                </c:pt>
                <c:pt idx="78">
                  <c:v>0.1379770000000001</c:v>
                </c:pt>
                <c:pt idx="79">
                  <c:v>0.1404770000000001</c:v>
                </c:pt>
                <c:pt idx="80">
                  <c:v>0.1429770000000001</c:v>
                </c:pt>
                <c:pt idx="81">
                  <c:v>0.14547700000000011</c:v>
                </c:pt>
                <c:pt idx="82">
                  <c:v>0.14797700000000011</c:v>
                </c:pt>
                <c:pt idx="83">
                  <c:v>0.15047700000000011</c:v>
                </c:pt>
                <c:pt idx="84">
                  <c:v>0.15297700000000011</c:v>
                </c:pt>
                <c:pt idx="85">
                  <c:v>0.15547700000000012</c:v>
                </c:pt>
                <c:pt idx="86">
                  <c:v>0.15797700000000012</c:v>
                </c:pt>
                <c:pt idx="87">
                  <c:v>0.16047700000000012</c:v>
                </c:pt>
                <c:pt idx="88">
                  <c:v>0.16297700000000012</c:v>
                </c:pt>
                <c:pt idx="89">
                  <c:v>0.16547700000000012</c:v>
                </c:pt>
                <c:pt idx="90">
                  <c:v>0.16797700000000013</c:v>
                </c:pt>
                <c:pt idx="91">
                  <c:v>0.17047700000000013</c:v>
                </c:pt>
                <c:pt idx="92">
                  <c:v>0.17297700000000013</c:v>
                </c:pt>
                <c:pt idx="93">
                  <c:v>0.17547700000000013</c:v>
                </c:pt>
              </c:numCache>
            </c:numRef>
          </c:xVal>
          <c:yVal>
            <c:numRef>
              <c:f>'Graph Data'!$L$2:$L$96</c:f>
              <c:numCache>
                <c:formatCode>General</c:formatCode>
                <c:ptCount val="95"/>
                <c:pt idx="0">
                  <c:v>0.11559031876941153</c:v>
                </c:pt>
                <c:pt idx="1">
                  <c:v>0.14026583628364256</c:v>
                </c:pt>
                <c:pt idx="2">
                  <c:v>0.16948680768697968</c:v>
                </c:pt>
                <c:pt idx="3">
                  <c:v>0.20392639625142078</c:v>
                </c:pt>
                <c:pt idx="4">
                  <c:v>0.2443231053948984</c:v>
                </c:pt>
                <c:pt idx="5">
                  <c:v>0.29148028487205585</c:v>
                </c:pt>
                <c:pt idx="6">
                  <c:v>0.34626403161438202</c:v>
                </c:pt>
                <c:pt idx="7">
                  <c:v>0.40959922635845258</c:v>
                </c:pt>
                <c:pt idx="8">
                  <c:v>0.48246345712690414</c:v>
                </c:pt>
                <c:pt idx="9">
                  <c:v>0.56587860166481285</c:v>
                </c:pt>
                <c:pt idx="10">
                  <c:v>0.66089987432030894</c:v>
                </c:pt>
                <c:pt idx="11">
                  <c:v>0.76860218949138281</c:v>
                </c:pt>
                <c:pt idx="12">
                  <c:v>0.89006375409508598</c:v>
                </c:pt>
                <c:pt idx="13">
                  <c:v>1.0263468754571536</c:v>
                </c:pt>
                <c:pt idx="14">
                  <c:v>1.1784760578375448</c:v>
                </c:pt>
                <c:pt idx="15">
                  <c:v>1.3474135590583951</c:v>
                </c:pt>
                <c:pt idx="16">
                  <c:v>1.5340326861885614</c:v>
                </c:pt>
                <c:pt idx="17">
                  <c:v>1.7390892230007213</c:v>
                </c:pt>
                <c:pt idx="18">
                  <c:v>1.9631914982541978</c:v>
                </c:pt>
                <c:pt idx="19">
                  <c:v>2.2067697184074961</c:v>
                </c:pt>
                <c:pt idx="20">
                  <c:v>2.470045296225412</c:v>
                </c:pt>
                <c:pt idx="21">
                  <c:v>2.753001002637256</c:v>
                </c:pt>
                <c:pt idx="22">
                  <c:v>3.0553528476813705</c:v>
                </c:pt>
                <c:pt idx="23">
                  <c:v>3.3765246520748406</c:v>
                </c:pt>
                <c:pt idx="24">
                  <c:v>3.7156262988709354</c:v>
                </c:pt>
                <c:pt idx="25">
                  <c:v>4.071436650451056</c:v>
                </c:pt>
                <c:pt idx="26">
                  <c:v>4.4423920763182299</c:v>
                </c:pt>
                <c:pt idx="27">
                  <c:v>4.8265814595978274</c:v>
                </c:pt>
                <c:pt idx="28">
                  <c:v>5.2217484340347884</c:v>
                </c:pt>
                <c:pt idx="29">
                  <c:v>5.6253014494616682</c:v>
                </c:pt>
                <c:pt idx="30">
                  <c:v>6.0343320748019798</c:v>
                </c:pt>
                <c:pt idx="31">
                  <c:v>6.4456417280562786</c:v>
                </c:pt>
                <c:pt idx="32">
                  <c:v>6.8557767785103971</c:v>
                </c:pt>
                <c:pt idx="33">
                  <c:v>7.261071705301493</c:v>
                </c:pt>
                <c:pt idx="34">
                  <c:v>7.6576997275054373</c:v>
                </c:pt>
                <c:pt idx="35">
                  <c:v>8.0417300540942662</c:v>
                </c:pt>
                <c:pt idx="36">
                  <c:v>8.4091906480672485</c:v>
                </c:pt>
                <c:pt idx="37">
                  <c:v>8.7561351685129445</c:v>
                </c:pt>
                <c:pt idx="38">
                  <c:v>9.078712557653029</c:v>
                </c:pt>
                <c:pt idx="39">
                  <c:v>9.3732375864885924</c:v>
                </c:pt>
                <c:pt idx="40">
                  <c:v>9.6362605705529916</c:v>
                </c:pt>
                <c:pt idx="41">
                  <c:v>9.8646344226601599</c:v>
                </c:pt>
                <c:pt idx="42">
                  <c:v>10.055577226390463</c:v>
                </c:pt>
                <c:pt idx="43">
                  <c:v>10.206728593847979</c:v>
                </c:pt>
                <c:pt idx="44">
                  <c:v>10.316198212773333</c:v>
                </c:pt>
                <c:pt idx="45">
                  <c:v>10.38260518754848</c:v>
                </c:pt>
                <c:pt idx="46">
                  <c:v>10.405107029564798</c:v>
                </c:pt>
                <c:pt idx="47">
                  <c:v>10.383417446106511</c:v>
                </c:pt>
                <c:pt idx="48">
                  <c:v>10.3178124026429</c:v>
                </c:pt>
                <c:pt idx="49">
                  <c:v>10.209124279065188</c:v>
                </c:pt>
                <c:pt idx="50">
                  <c:v>10.058724292867485</c:v>
                </c:pt>
                <c:pt idx="51">
                  <c:v>9.8684937081592583</c:v>
                </c:pt>
                <c:pt idx="52">
                  <c:v>9.6407846756177431</c:v>
                </c:pt>
                <c:pt idx="53">
                  <c:v>9.3783718428612222</c:v>
                </c:pt>
                <c:pt idx="54">
                  <c:v>9.0843961265310718</c:v>
                </c:pt>
                <c:pt idx="55">
                  <c:v>8.7623022378354687</c:v>
                </c:pt>
                <c:pt idx="56">
                  <c:v>8.415771695966308</c:v>
                </c:pt>
                <c:pt idx="57">
                  <c:v>8.0486531447479717</c:v>
                </c:pt>
                <c:pt idx="58">
                  <c:v>7.6648918058823821</c:v>
                </c:pt>
                <c:pt idx="59">
                  <c:v>7.2684598586422959</c:v>
                </c:pt>
                <c:pt idx="60">
                  <c:v>6.8632894347564424</c:v>
                </c:pt>
                <c:pt idx="61">
                  <c:v>6.4532097646767399</c:v>
                </c:pt>
                <c:pt idx="62">
                  <c:v>6.0418898154258303</c:v>
                </c:pt>
                <c:pt idx="63">
                  <c:v>5.6327875302082484</c:v>
                </c:pt>
                <c:pt idx="64">
                  <c:v>5.229106526259284</c:v>
                </c:pt>
                <c:pt idx="65">
                  <c:v>4.8337608407287425</c:v>
                </c:pt>
                <c:pt idx="66">
                  <c:v>4.449348045371516</c:v>
                </c:pt>
                <c:pt idx="67">
                  <c:v>4.0781307894830272</c:v>
                </c:pt>
                <c:pt idx="68">
                  <c:v>3.7220265859248172</c:v>
                </c:pt>
                <c:pt idx="69">
                  <c:v>3.3826054349556181</c:v>
                </c:pt>
                <c:pt idx="70">
                  <c:v>3.0610946910633565</c:v>
                </c:pt>
                <c:pt idx="71">
                  <c:v>2.7583904235038443</c:v>
                </c:pt>
                <c:pt idx="72">
                  <c:v>2.4750744044288684</c:v>
                </c:pt>
                <c:pt idx="73">
                  <c:v>2.211435780217911</c:v>
                </c:pt>
                <c:pt idx="74">
                  <c:v>1.9674964411686873</c:v>
                </c:pt>
                <c:pt idx="75">
                  <c:v>1.7430390998592193</c:v>
                </c:pt>
                <c:pt idx="76">
                  <c:v>1.5376371158633326</c:v>
                </c:pt>
                <c:pt idx="77">
                  <c:v>1.3506851597377401</c:v>
                </c:pt>
                <c:pt idx="78">
                  <c:v>1.18142988730615</c:v>
                </c:pt>
                <c:pt idx="79">
                  <c:v>1.028999890886509</c:v>
                </c:pt>
                <c:pt idx="80">
                  <c:v>0.89243430179655858</c:v>
                </c:pt>
                <c:pt idx="81">
                  <c:v>0.77070953294641398</c:v>
                </c:pt>
                <c:pt idx="82">
                  <c:v>0.66276376667239001</c:v>
                </c:pt>
                <c:pt idx="83">
                  <c:v>0.5675189068111226</c:v>
                </c:pt>
                <c:pt idx="84">
                  <c:v>0.48389982164518131</c:v>
                </c:pt>
                <c:pt idx="85">
                  <c:v>0.41085080279455238</c:v>
                </c:pt>
                <c:pt idx="86">
                  <c:v>0.34734925217149398</c:v>
                </c:pt>
                <c:pt idx="87">
                  <c:v>0.29241668330368886</c:v>
                </c:pt>
                <c:pt idx="88">
                  <c:v>0.24512718391793098</c:v>
                </c:pt>
                <c:pt idx="89">
                  <c:v>0.20461353355922213</c:v>
                </c:pt>
                <c:pt idx="90">
                  <c:v>0.17007120364315217</c:v>
                </c:pt>
                <c:pt idx="91">
                  <c:v>0.14076048859438814</c:v>
                </c:pt>
                <c:pt idx="92">
                  <c:v>0.11600702684174849</c:v>
                </c:pt>
                <c:pt idx="93">
                  <c:v>9.5200970884100303E-2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3B4-ED41-8992-96F222EE15A6}"/>
            </c:ext>
          </c:extLst>
        </c:ser>
        <c:ser>
          <c:idx val="3"/>
          <c:order val="3"/>
          <c:tx>
            <c:v>Mesentery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'Graph Data'!$M$2:$M$80</c:f>
              <c:numCache>
                <c:formatCode>General</c:formatCode>
                <c:ptCount val="79"/>
                <c:pt idx="0">
                  <c:v>-3.7299999999999972E-3</c:v>
                </c:pt>
                <c:pt idx="1">
                  <c:v>-2.7299999999999972E-3</c:v>
                </c:pt>
                <c:pt idx="2">
                  <c:v>-1.7299999999999972E-3</c:v>
                </c:pt>
                <c:pt idx="3">
                  <c:v>-7.2999999999999714E-4</c:v>
                </c:pt>
                <c:pt idx="4">
                  <c:v>2.7000000000000288E-4</c:v>
                </c:pt>
                <c:pt idx="5">
                  <c:v>1.2700000000000029E-3</c:v>
                </c:pt>
                <c:pt idx="6">
                  <c:v>2.2700000000000029E-3</c:v>
                </c:pt>
                <c:pt idx="7">
                  <c:v>3.2700000000000029E-3</c:v>
                </c:pt>
                <c:pt idx="8">
                  <c:v>4.270000000000003E-3</c:v>
                </c:pt>
                <c:pt idx="9">
                  <c:v>5.270000000000003E-3</c:v>
                </c:pt>
                <c:pt idx="10">
                  <c:v>6.270000000000003E-3</c:v>
                </c:pt>
                <c:pt idx="11">
                  <c:v>7.270000000000003E-3</c:v>
                </c:pt>
                <c:pt idx="12">
                  <c:v>8.270000000000003E-3</c:v>
                </c:pt>
                <c:pt idx="13">
                  <c:v>9.2700000000000039E-3</c:v>
                </c:pt>
                <c:pt idx="14">
                  <c:v>1.0270000000000005E-2</c:v>
                </c:pt>
                <c:pt idx="15">
                  <c:v>1.1270000000000006E-2</c:v>
                </c:pt>
                <c:pt idx="16">
                  <c:v>1.2270000000000007E-2</c:v>
                </c:pt>
                <c:pt idx="17">
                  <c:v>1.3270000000000007E-2</c:v>
                </c:pt>
                <c:pt idx="18">
                  <c:v>1.4270000000000008E-2</c:v>
                </c:pt>
                <c:pt idx="19">
                  <c:v>1.5270000000000009E-2</c:v>
                </c:pt>
                <c:pt idx="20">
                  <c:v>1.627000000000001E-2</c:v>
                </c:pt>
                <c:pt idx="21">
                  <c:v>1.7270000000000011E-2</c:v>
                </c:pt>
                <c:pt idx="22">
                  <c:v>1.8270000000000012E-2</c:v>
                </c:pt>
                <c:pt idx="23">
                  <c:v>1.9270000000000013E-2</c:v>
                </c:pt>
                <c:pt idx="24">
                  <c:v>2.0270000000000014E-2</c:v>
                </c:pt>
                <c:pt idx="25">
                  <c:v>2.1270000000000015E-2</c:v>
                </c:pt>
                <c:pt idx="26">
                  <c:v>2.2270000000000015E-2</c:v>
                </c:pt>
                <c:pt idx="27">
                  <c:v>2.3270000000000016E-2</c:v>
                </c:pt>
                <c:pt idx="28">
                  <c:v>2.4270000000000017E-2</c:v>
                </c:pt>
                <c:pt idx="29">
                  <c:v>2.5270000000000018E-2</c:v>
                </c:pt>
                <c:pt idx="30">
                  <c:v>2.6270000000000019E-2</c:v>
                </c:pt>
                <c:pt idx="31">
                  <c:v>2.727000000000002E-2</c:v>
                </c:pt>
                <c:pt idx="32">
                  <c:v>2.8270000000000021E-2</c:v>
                </c:pt>
                <c:pt idx="33">
                  <c:v>2.9270000000000022E-2</c:v>
                </c:pt>
                <c:pt idx="34">
                  <c:v>3.0270000000000023E-2</c:v>
                </c:pt>
                <c:pt idx="35">
                  <c:v>3.127000000000002E-2</c:v>
                </c:pt>
                <c:pt idx="36">
                  <c:v>3.2270000000000021E-2</c:v>
                </c:pt>
                <c:pt idx="37">
                  <c:v>3.3270000000000022E-2</c:v>
                </c:pt>
                <c:pt idx="38">
                  <c:v>3.4270000000000023E-2</c:v>
                </c:pt>
                <c:pt idx="39">
                  <c:v>3.5270000000000024E-2</c:v>
                </c:pt>
                <c:pt idx="40">
                  <c:v>3.6270000000000024E-2</c:v>
                </c:pt>
                <c:pt idx="41">
                  <c:v>3.7270000000000025E-2</c:v>
                </c:pt>
                <c:pt idx="42">
                  <c:v>3.8270000000000026E-2</c:v>
                </c:pt>
                <c:pt idx="43">
                  <c:v>3.9270000000000027E-2</c:v>
                </c:pt>
                <c:pt idx="44">
                  <c:v>4.0270000000000028E-2</c:v>
                </c:pt>
                <c:pt idx="45">
                  <c:v>4.1270000000000029E-2</c:v>
                </c:pt>
                <c:pt idx="46">
                  <c:v>4.227000000000003E-2</c:v>
                </c:pt>
                <c:pt idx="47">
                  <c:v>4.3270000000000031E-2</c:v>
                </c:pt>
                <c:pt idx="48">
                  <c:v>4.4270000000000032E-2</c:v>
                </c:pt>
                <c:pt idx="49">
                  <c:v>4.5270000000000032E-2</c:v>
                </c:pt>
                <c:pt idx="50">
                  <c:v>4.6270000000000033E-2</c:v>
                </c:pt>
                <c:pt idx="51">
                  <c:v>4.7270000000000034E-2</c:v>
                </c:pt>
                <c:pt idx="52">
                  <c:v>4.8270000000000035E-2</c:v>
                </c:pt>
                <c:pt idx="53">
                  <c:v>4.9270000000000036E-2</c:v>
                </c:pt>
                <c:pt idx="54">
                  <c:v>5.0270000000000037E-2</c:v>
                </c:pt>
                <c:pt idx="55">
                  <c:v>5.1270000000000038E-2</c:v>
                </c:pt>
                <c:pt idx="56">
                  <c:v>5.2270000000000039E-2</c:v>
                </c:pt>
                <c:pt idx="57">
                  <c:v>5.327000000000004E-2</c:v>
                </c:pt>
                <c:pt idx="58">
                  <c:v>5.427000000000004E-2</c:v>
                </c:pt>
                <c:pt idx="59">
                  <c:v>5.5270000000000041E-2</c:v>
                </c:pt>
                <c:pt idx="60">
                  <c:v>5.6270000000000042E-2</c:v>
                </c:pt>
                <c:pt idx="61">
                  <c:v>5.7270000000000043E-2</c:v>
                </c:pt>
                <c:pt idx="62">
                  <c:v>5.8270000000000044E-2</c:v>
                </c:pt>
                <c:pt idx="63">
                  <c:v>5.9270000000000045E-2</c:v>
                </c:pt>
                <c:pt idx="64">
                  <c:v>6.0270000000000046E-2</c:v>
                </c:pt>
                <c:pt idx="65">
                  <c:v>6.1270000000000047E-2</c:v>
                </c:pt>
                <c:pt idx="66">
                  <c:v>6.2270000000000048E-2</c:v>
                </c:pt>
                <c:pt idx="67">
                  <c:v>6.3270000000000048E-2</c:v>
                </c:pt>
                <c:pt idx="68">
                  <c:v>6.4270000000000049E-2</c:v>
                </c:pt>
                <c:pt idx="69">
                  <c:v>6.527000000000005E-2</c:v>
                </c:pt>
                <c:pt idx="70">
                  <c:v>6.6270000000000051E-2</c:v>
                </c:pt>
                <c:pt idx="71">
                  <c:v>6.7270000000000052E-2</c:v>
                </c:pt>
                <c:pt idx="72">
                  <c:v>6.8270000000000053E-2</c:v>
                </c:pt>
                <c:pt idx="73">
                  <c:v>6.9270000000000054E-2</c:v>
                </c:pt>
                <c:pt idx="74">
                  <c:v>7.0270000000000055E-2</c:v>
                </c:pt>
                <c:pt idx="75">
                  <c:v>7.1270000000000056E-2</c:v>
                </c:pt>
                <c:pt idx="76">
                  <c:v>7.2270000000000056E-2</c:v>
                </c:pt>
                <c:pt idx="77">
                  <c:v>7.3270000000000057E-2</c:v>
                </c:pt>
                <c:pt idx="78">
                  <c:v>7.4270000000000058E-2</c:v>
                </c:pt>
              </c:numCache>
            </c:numRef>
          </c:xVal>
          <c:yVal>
            <c:numRef>
              <c:f>'Graph Data'!$N$2:$N$80</c:f>
              <c:numCache>
                <c:formatCode>General</c:formatCode>
                <c:ptCount val="79"/>
                <c:pt idx="0">
                  <c:v>0.34328802571169692</c:v>
                </c:pt>
                <c:pt idx="1">
                  <c:v>0.43179366518177575</c:v>
                </c:pt>
                <c:pt idx="2">
                  <c:v>0.53986868075566163</c:v>
                </c:pt>
                <c:pt idx="3">
                  <c:v>0.67095633258993703</c:v>
                </c:pt>
                <c:pt idx="4">
                  <c:v>0.8288856753199676</c:v>
                </c:pt>
                <c:pt idx="5">
                  <c:v>1.017862859728808</c:v>
                </c:pt>
                <c:pt idx="6">
                  <c:v>1.2424478161174859</c:v>
                </c:pt>
                <c:pt idx="7">
                  <c:v>1.5075138183105461</c:v>
                </c:pt>
                <c:pt idx="8">
                  <c:v>1.818187643177668</c:v>
                </c:pt>
                <c:pt idx="9">
                  <c:v>2.1797684261974282</c:v>
                </c:pt>
                <c:pt idx="10">
                  <c:v>2.5976238839562478</c:v>
                </c:pt>
                <c:pt idx="11">
                  <c:v>3.0770633357527508</c:v>
                </c:pt>
                <c:pt idx="12">
                  <c:v>3.6231879036674823</c:v>
                </c:pt>
                <c:pt idx="13">
                  <c:v>4.2407193854032315</c:v>
                </c:pt>
                <c:pt idx="14">
                  <c:v>4.9338105442388702</c:v>
                </c:pt>
                <c:pt idx="15">
                  <c:v>5.7058408979143316</c:v>
                </c:pt>
                <c:pt idx="16">
                  <c:v>6.559203451119191</c:v>
                </c:pt>
                <c:pt idx="17">
                  <c:v>7.4950891298437998</c:v>
                </c:pt>
                <c:pt idx="18">
                  <c:v>8.5132768560341496</c:v>
                </c:pt>
                <c:pt idx="19">
                  <c:v>9.611938158505076</c:v>
                </c:pt>
                <c:pt idx="20">
                  <c:v>10.787465861978442</c:v>
                </c:pt>
                <c:pt idx="21">
                  <c:v>12.034336648106745</c:v>
                </c:pt>
                <c:pt idx="22">
                  <c:v>13.345017071430611</c:v>
                </c:pt>
                <c:pt idx="23">
                  <c:v>14.709921890394051</c:v>
                </c:pt>
                <c:pt idx="24">
                  <c:v>16.117432315812241</c:v>
                </c:pt>
                <c:pt idx="25">
                  <c:v>17.553979994419432</c:v>
                </c:pt>
                <c:pt idx="26">
                  <c:v>19.004200275148353</c:v>
                </c:pt>
                <c:pt idx="27">
                  <c:v>20.451155627312225</c:v>
                </c:pt>
                <c:pt idx="28">
                  <c:v>21.876627102852872</c:v>
                </c:pt>
                <c:pt idx="29">
                  <c:v>23.261468598285056</c:v>
                </c:pt>
                <c:pt idx="30">
                  <c:v>24.586015537119614</c:v>
                </c:pt>
                <c:pt idx="31">
                  <c:v>25.830536634743428</c:v>
                </c:pt>
                <c:pt idx="32">
                  <c:v>26.975714801692568</c:v>
                </c:pt>
                <c:pt idx="33">
                  <c:v>28.003141155287551</c:v>
                </c:pt>
                <c:pt idx="34">
                  <c:v>28.89580468971209</c:v>
                </c:pt>
                <c:pt idx="35">
                  <c:v>29.638559514428625</c:v>
                </c:pt>
                <c:pt idx="36">
                  <c:v>30.218551782225454</c:v>
                </c:pt>
                <c:pt idx="37">
                  <c:v>30.625589514573058</c:v>
                </c:pt>
                <c:pt idx="38">
                  <c:v>30.852440464679709</c:v>
                </c:pt>
                <c:pt idx="39">
                  <c:v>30.895045857073924</c:v>
                </c:pt>
                <c:pt idx="40">
                  <c:v>30.752641177996082</c:v>
                </c:pt>
                <c:pt idx="41">
                  <c:v>30.427778993948049</c:v>
                </c:pt>
                <c:pt idx="42">
                  <c:v>29.926252846803759</c:v>
                </c:pt>
                <c:pt idx="43">
                  <c:v>29.256925395858893</c:v>
                </c:pt>
                <c:pt idx="44">
                  <c:v>28.431467929704109</c:v>
                </c:pt>
                <c:pt idx="45">
                  <c:v>27.464021944503287</c:v>
                </c:pt>
                <c:pt idx="46">
                  <c:v>26.370796495380052</c:v>
                </c:pt>
                <c:pt idx="47">
                  <c:v>25.169617325612219</c:v>
                </c:pt>
                <c:pt idx="48">
                  <c:v>23.879445260772492</c:v>
                </c:pt>
                <c:pt idx="49">
                  <c:v>22.519881969044704</c:v>
                </c:pt>
                <c:pt idx="50">
                  <c:v>21.110680934367736</c:v>
                </c:pt>
                <c:pt idx="51">
                  <c:v>19.671280416052337</c:v>
                </c:pt>
                <c:pt idx="52">
                  <c:v>18.220373372526726</c:v>
                </c:pt>
                <c:pt idx="53">
                  <c:v>16.775526940295087</c:v>
                </c:pt>
                <c:pt idx="54">
                  <c:v>15.352861240999616</c:v>
                </c:pt>
                <c:pt idx="55">
                  <c:v>13.966794213544812</c:v>
                </c:pt>
                <c:pt idx="56">
                  <c:v>12.629856011434176</c:v>
                </c:pt>
                <c:pt idx="57">
                  <c:v>11.352573436287081</c:v>
                </c:pt>
                <c:pt idx="58">
                  <c:v>10.143422047158079</c:v>
                </c:pt>
                <c:pt idx="59">
                  <c:v>9.0088411157875417</c:v>
                </c:pt>
                <c:pt idx="60">
                  <c:v>7.9533045826395457</c:v>
                </c:pt>
                <c:pt idx="61">
                  <c:v>6.9794396654356907</c:v>
                </c:pt>
                <c:pt idx="62">
                  <c:v>6.0881838040983096</c:v>
                </c:pt>
                <c:pt idx="63">
                  <c:v>5.2789701842687302</c:v>
                </c:pt>
                <c:pt idx="64">
                  <c:v>4.5499321281343033</c:v>
                </c:pt>
                <c:pt idx="65">
                  <c:v>3.8981171155837715</c:v>
                </c:pt>
                <c:pt idx="66">
                  <c:v>3.3197020236862613</c:v>
                </c:pt>
                <c:pt idx="67">
                  <c:v>2.8102022614483775</c:v>
                </c:pt>
                <c:pt idx="68">
                  <c:v>2.3646687398992783</c:v>
                </c:pt>
                <c:pt idx="69">
                  <c:v>1.9778679676767799</c:v>
                </c:pt>
                <c:pt idx="70">
                  <c:v>1.6444419199625591</c:v>
                </c:pt>
                <c:pt idx="71">
                  <c:v>1.3590456256896362</c:v>
                </c:pt>
                <c:pt idx="72">
                  <c:v>1.1164615999961207</c:v>
                </c:pt>
                <c:pt idx="73">
                  <c:v>0.91169127636591152</c:v>
                </c:pt>
                <c:pt idx="74">
                  <c:v>0.74002444107006549</c:v>
                </c:pt>
                <c:pt idx="75">
                  <c:v>0.59708833056421151</c:v>
                </c:pt>
                <c:pt idx="76">
                  <c:v>0.47887852172523127</c:v>
                </c:pt>
                <c:pt idx="77">
                  <c:v>0.3817740364903181</c:v>
                </c:pt>
                <c:pt idx="78">
                  <c:v>0.30253921534950151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3B4-ED41-8992-96F222EE1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4058176"/>
        <c:axId val="2075967808"/>
      </c:scatterChart>
      <c:valAx>
        <c:axId val="213405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Elastic</a:t>
                </a:r>
                <a:r>
                  <a:rPr lang="en-US" baseline="0"/>
                  <a:t> Modulus (MPa)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5967808"/>
        <c:crosses val="autoZero"/>
        <c:crossBetween val="midCat"/>
      </c:valAx>
      <c:valAx>
        <c:axId val="207596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4058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526312335958008"/>
          <c:y val="0.27917614464858553"/>
          <c:w val="0.2280702099737533"/>
          <c:h val="0.2892636337124526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Normal Distribution Comparison of Puncture Resistance Force 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097561039015615E-2"/>
          <c:y val="0.2618702199434918"/>
          <c:w val="0.86829506698731795"/>
          <c:h val="0.58151366426344508"/>
        </c:manualLayout>
      </c:layout>
      <c:scatterChart>
        <c:scatterStyle val="smoothMarker"/>
        <c:varyColors val="0"/>
        <c:ser>
          <c:idx val="0"/>
          <c:order val="0"/>
          <c:tx>
            <c:v>Small Intestine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'Graph Data'!$Q$2:$Q$76</c:f>
              <c:numCache>
                <c:formatCode>General</c:formatCode>
                <c:ptCount val="75"/>
                <c:pt idx="0">
                  <c:v>-14.852917899999998</c:v>
                </c:pt>
                <c:pt idx="1">
                  <c:v>-13.852917899999998</c:v>
                </c:pt>
                <c:pt idx="2">
                  <c:v>-12.852917899999998</c:v>
                </c:pt>
                <c:pt idx="3">
                  <c:v>-11.852917899999998</c:v>
                </c:pt>
                <c:pt idx="4">
                  <c:v>-10.852917899999998</c:v>
                </c:pt>
                <c:pt idx="5">
                  <c:v>-9.8529178999999978</c:v>
                </c:pt>
                <c:pt idx="6">
                  <c:v>-8.8529178999999978</c:v>
                </c:pt>
                <c:pt idx="7">
                  <c:v>-7.8529178999999978</c:v>
                </c:pt>
                <c:pt idx="8">
                  <c:v>-6.8529178999999978</c:v>
                </c:pt>
                <c:pt idx="9">
                  <c:v>-5.8529178999999978</c:v>
                </c:pt>
                <c:pt idx="10">
                  <c:v>-4.8529178999999978</c:v>
                </c:pt>
                <c:pt idx="11">
                  <c:v>-3.8529178999999978</c:v>
                </c:pt>
                <c:pt idx="12">
                  <c:v>-2.8529178999999978</c:v>
                </c:pt>
                <c:pt idx="13">
                  <c:v>-1.8529178999999978</c:v>
                </c:pt>
                <c:pt idx="14">
                  <c:v>-0.85291789999999779</c:v>
                </c:pt>
                <c:pt idx="15">
                  <c:v>0.14708210000000221</c:v>
                </c:pt>
                <c:pt idx="16">
                  <c:v>1.1470821000000022</c:v>
                </c:pt>
                <c:pt idx="17">
                  <c:v>2.1470821000000022</c:v>
                </c:pt>
                <c:pt idx="18">
                  <c:v>3.1470821000000022</c:v>
                </c:pt>
                <c:pt idx="19">
                  <c:v>4.1470821000000022</c:v>
                </c:pt>
                <c:pt idx="20">
                  <c:v>5.1470821000000022</c:v>
                </c:pt>
                <c:pt idx="21">
                  <c:v>6.1470821000000022</c:v>
                </c:pt>
                <c:pt idx="22">
                  <c:v>7.1470821000000022</c:v>
                </c:pt>
                <c:pt idx="23">
                  <c:v>8.1470821000000022</c:v>
                </c:pt>
                <c:pt idx="24">
                  <c:v>9.1470821000000022</c:v>
                </c:pt>
                <c:pt idx="25">
                  <c:v>10.147082100000002</c:v>
                </c:pt>
                <c:pt idx="26">
                  <c:v>11.147082100000002</c:v>
                </c:pt>
                <c:pt idx="27">
                  <c:v>12.147082100000002</c:v>
                </c:pt>
                <c:pt idx="28">
                  <c:v>13.147082100000002</c:v>
                </c:pt>
                <c:pt idx="29">
                  <c:v>14.147082100000002</c:v>
                </c:pt>
                <c:pt idx="30">
                  <c:v>15.147082100000002</c:v>
                </c:pt>
                <c:pt idx="31">
                  <c:v>16.147082100000002</c:v>
                </c:pt>
                <c:pt idx="32">
                  <c:v>17.147082100000002</c:v>
                </c:pt>
                <c:pt idx="33">
                  <c:v>18.147082100000002</c:v>
                </c:pt>
                <c:pt idx="34">
                  <c:v>19.147082100000002</c:v>
                </c:pt>
                <c:pt idx="35">
                  <c:v>20.147082100000002</c:v>
                </c:pt>
                <c:pt idx="36">
                  <c:v>21.147082100000002</c:v>
                </c:pt>
                <c:pt idx="37">
                  <c:v>22.147082100000002</c:v>
                </c:pt>
                <c:pt idx="38">
                  <c:v>23.147082100000002</c:v>
                </c:pt>
                <c:pt idx="39">
                  <c:v>24.147082100000002</c:v>
                </c:pt>
                <c:pt idx="40">
                  <c:v>25.147082100000002</c:v>
                </c:pt>
                <c:pt idx="41">
                  <c:v>26.147082100000002</c:v>
                </c:pt>
                <c:pt idx="42">
                  <c:v>27.147082100000002</c:v>
                </c:pt>
                <c:pt idx="43">
                  <c:v>28.147082100000002</c:v>
                </c:pt>
                <c:pt idx="44">
                  <c:v>29.147082100000002</c:v>
                </c:pt>
                <c:pt idx="45">
                  <c:v>30.147082100000002</c:v>
                </c:pt>
                <c:pt idx="46">
                  <c:v>31.147082100000002</c:v>
                </c:pt>
                <c:pt idx="47">
                  <c:v>32.147082100000006</c:v>
                </c:pt>
                <c:pt idx="48">
                  <c:v>33.147082100000006</c:v>
                </c:pt>
                <c:pt idx="49">
                  <c:v>34.147082100000006</c:v>
                </c:pt>
                <c:pt idx="50">
                  <c:v>35.147082100000006</c:v>
                </c:pt>
                <c:pt idx="51">
                  <c:v>36.147082100000006</c:v>
                </c:pt>
                <c:pt idx="52">
                  <c:v>37.147082100000006</c:v>
                </c:pt>
                <c:pt idx="53">
                  <c:v>38.147082100000006</c:v>
                </c:pt>
                <c:pt idx="54">
                  <c:v>39.147082100000006</c:v>
                </c:pt>
                <c:pt idx="55">
                  <c:v>40.147082100000006</c:v>
                </c:pt>
                <c:pt idx="56">
                  <c:v>41.147082100000006</c:v>
                </c:pt>
                <c:pt idx="57">
                  <c:v>42.147082100000006</c:v>
                </c:pt>
                <c:pt idx="58">
                  <c:v>43.147082100000006</c:v>
                </c:pt>
                <c:pt idx="59">
                  <c:v>44.147082100000006</c:v>
                </c:pt>
                <c:pt idx="60">
                  <c:v>45.147082100000006</c:v>
                </c:pt>
                <c:pt idx="61">
                  <c:v>46.147082100000006</c:v>
                </c:pt>
                <c:pt idx="62">
                  <c:v>47.147082100000006</c:v>
                </c:pt>
                <c:pt idx="63">
                  <c:v>48.147082100000006</c:v>
                </c:pt>
                <c:pt idx="64">
                  <c:v>49.147082100000006</c:v>
                </c:pt>
                <c:pt idx="65">
                  <c:v>50.147082100000006</c:v>
                </c:pt>
                <c:pt idx="66">
                  <c:v>51.147082100000006</c:v>
                </c:pt>
                <c:pt idx="67">
                  <c:v>52.147082100000006</c:v>
                </c:pt>
                <c:pt idx="68">
                  <c:v>53.147082100000006</c:v>
                </c:pt>
                <c:pt idx="69">
                  <c:v>54.147082100000006</c:v>
                </c:pt>
                <c:pt idx="70">
                  <c:v>55.147082100000006</c:v>
                </c:pt>
                <c:pt idx="71">
                  <c:v>56.147082100000006</c:v>
                </c:pt>
                <c:pt idx="72">
                  <c:v>57.147082100000006</c:v>
                </c:pt>
                <c:pt idx="73">
                  <c:v>58.147082100000006</c:v>
                </c:pt>
                <c:pt idx="74">
                  <c:v>59.147082100000006</c:v>
                </c:pt>
              </c:numCache>
            </c:numRef>
          </c:xVal>
          <c:yVal>
            <c:numRef>
              <c:f>'Graph Data'!$R$2:$R$76</c:f>
              <c:numCache>
                <c:formatCode>General</c:formatCode>
                <c:ptCount val="75"/>
                <c:pt idx="0">
                  <c:v>3.6529029487897377E-4</c:v>
                </c:pt>
                <c:pt idx="1">
                  <c:v>4.6617787102039895E-4</c:v>
                </c:pt>
                <c:pt idx="2">
                  <c:v>5.9090097591742207E-4</c:v>
                </c:pt>
                <c:pt idx="3">
                  <c:v>7.4392181310458782E-4</c:v>
                </c:pt>
                <c:pt idx="4">
                  <c:v>9.3022800910123307E-4</c:v>
                </c:pt>
                <c:pt idx="5">
                  <c:v>1.1553167332202974E-3</c:v>
                </c:pt>
                <c:pt idx="6">
                  <c:v>1.4251554830322401E-3</c:v>
                </c:pt>
                <c:pt idx="7">
                  <c:v>1.7461154911563186E-3</c:v>
                </c:pt>
                <c:pt idx="8">
                  <c:v>2.1248741612214486E-3</c:v>
                </c:pt>
                <c:pt idx="9">
                  <c:v>2.5682837176817784E-3</c:v>
                </c:pt>
                <c:pt idx="10">
                  <c:v>3.083204380095717E-3</c:v>
                </c:pt>
                <c:pt idx="11">
                  <c:v>3.6763018514934021E-3</c:v>
                </c:pt>
                <c:pt idx="12">
                  <c:v>4.3538107212062888E-3</c:v>
                </c:pt>
                <c:pt idx="13">
                  <c:v>5.1212674744556038E-3</c:v>
                </c:pt>
                <c:pt idx="14">
                  <c:v>5.9832190922773547E-3</c:v>
                </c:pt>
                <c:pt idx="15">
                  <c:v>6.9429156032035297E-3</c:v>
                </c:pt>
                <c:pt idx="16">
                  <c:v>8.0019972718113567E-3</c:v>
                </c:pt>
                <c:pt idx="17">
                  <c:v>9.1601892162685231E-3</c:v>
                </c:pt>
                <c:pt idx="18">
                  <c:v>1.041501796213092E-2</c:v>
                </c:pt>
                <c:pt idx="19">
                  <c:v>1.1761565586821813E-2</c:v>
                </c:pt>
                <c:pt idx="20">
                  <c:v>1.3192277525395911E-2</c:v>
                </c:pt>
                <c:pt idx="21">
                  <c:v>1.4696839658315673E-2</c:v>
                </c:pt>
                <c:pt idx="22">
                  <c:v>1.6262138893791956E-2</c:v>
                </c:pt>
                <c:pt idx="23">
                  <c:v>1.7872319054580855E-2</c:v>
                </c:pt>
                <c:pt idx="24">
                  <c:v>1.9508940512118021E-2</c:v>
                </c:pt>
                <c:pt idx="25">
                  <c:v>2.115124778187271E-2</c:v>
                </c:pt>
                <c:pt idx="26">
                  <c:v>2.2776544377875362E-2</c:v>
                </c:pt>
                <c:pt idx="27">
                  <c:v>2.4360668863626648E-2</c:v>
                </c:pt>
                <c:pt idx="28">
                  <c:v>2.587856052828684E-2</c:v>
                </c:pt>
                <c:pt idx="29">
                  <c:v>2.730489779583526E-2</c:v>
                </c:pt>
                <c:pt idx="30">
                  <c:v>2.861478769037382E-2</c:v>
                </c:pt>
                <c:pt idx="31">
                  <c:v>2.9784480771831986E-2</c:v>
                </c:pt>
                <c:pt idx="32">
                  <c:v>3.079208322455898E-2</c:v>
                </c:pt>
                <c:pt idx="33">
                  <c:v>3.1618236465435448E-2</c:v>
                </c:pt>
                <c:pt idx="34">
                  <c:v>3.2246734892415398E-2</c:v>
                </c:pt>
                <c:pt idx="35">
                  <c:v>3.266505427248341E-2</c:v>
                </c:pt>
                <c:pt idx="36">
                  <c:v>3.2864766714507665E-2</c:v>
                </c:pt>
                <c:pt idx="37">
                  <c:v>3.2841823023090508E-2</c:v>
                </c:pt>
                <c:pt idx="38">
                  <c:v>3.2596689220066422E-2</c:v>
                </c:pt>
                <c:pt idx="39">
                  <c:v>3.2134330804066427E-2</c:v>
                </c:pt>
                <c:pt idx="40">
                  <c:v>3.1464045490783847E-2</c:v>
                </c:pt>
                <c:pt idx="41">
                  <c:v>3.0599152303845197E-2</c:v>
                </c:pt>
                <c:pt idx="42">
                  <c:v>2.9556551538436057E-2</c:v>
                </c:pt>
                <c:pt idx="43">
                  <c:v>2.8356175901943288E-2</c:v>
                </c:pt>
                <c:pt idx="44">
                  <c:v>2.7020357716319488E-2</c:v>
                </c:pt>
                <c:pt idx="45">
                  <c:v>2.5573140200832442E-2</c:v>
                </c:pt>
                <c:pt idx="46">
                  <c:v>2.4039562398983368E-2</c:v>
                </c:pt>
                <c:pt idx="47">
                  <c:v>2.2444947236988404E-2</c:v>
                </c:pt>
                <c:pt idx="48">
                  <c:v>2.0814220578614293E-2</c:v>
                </c:pt>
                <c:pt idx="49">
                  <c:v>1.9171286145464858E-2</c:v>
                </c:pt>
                <c:pt idx="50">
                  <c:v>1.7538477056641334E-2</c:v>
                </c:pt>
                <c:pt idx="51">
                  <c:v>1.5936099818423678E-2</c:v>
                </c:pt>
                <c:pt idx="52">
                  <c:v>1.4382081206524226E-2</c:v>
                </c:pt>
                <c:pt idx="53">
                  <c:v>1.2891722979087191E-2</c:v>
                </c:pt>
                <c:pt idx="54">
                  <c:v>1.1477564066622856E-2</c:v>
                </c:pt>
                <c:pt idx="55">
                  <c:v>1.014934509265851E-2</c:v>
                </c:pt>
                <c:pt idx="56">
                  <c:v>8.9140660151554516E-3</c:v>
                </c:pt>
                <c:pt idx="57">
                  <c:v>7.7761245040505744E-3</c:v>
                </c:pt>
                <c:pt idx="58">
                  <c:v>6.737520471914297E-3</c:v>
                </c:pt>
                <c:pt idx="59">
                  <c:v>5.7981109685303241E-3</c:v>
                </c:pt>
                <c:pt idx="60">
                  <c:v>4.9558993875281707E-3</c:v>
                </c:pt>
                <c:pt idx="61">
                  <c:v>4.2073435118319472E-3</c:v>
                </c:pt>
                <c:pt idx="62">
                  <c:v>3.5476682025878188E-3</c:v>
                </c:pt>
                <c:pt idx="63">
                  <c:v>2.9711703464737364E-3</c:v>
                </c:pt>
                <c:pt idx="64">
                  <c:v>2.4715058419083492E-3</c:v>
                </c:pt>
                <c:pt idx="65">
                  <c:v>2.0419507521723611E-3</c:v>
                </c:pt>
                <c:pt idx="66">
                  <c:v>1.6756311241459506E-3</c:v>
                </c:pt>
                <c:pt idx="67">
                  <c:v>1.3657182298805082E-3</c:v>
                </c:pt>
                <c:pt idx="68">
                  <c:v>1.1055880279815722E-3</c:v>
                </c:pt>
                <c:pt idx="69">
                  <c:v>8.8894538745355192E-4</c:v>
                </c:pt>
                <c:pt idx="70">
                  <c:v>7.0991502392573995E-4</c:v>
                </c:pt>
                <c:pt idx="71">
                  <c:v>5.6310215125879737E-4</c:v>
                </c:pt>
                <c:pt idx="72">
                  <c:v>4.4362655905910763E-4</c:v>
                </c:pt>
                <c:pt idx="73">
                  <c:v>3.4713421653005964E-4</c:v>
                </c:pt>
                <c:pt idx="74">
                  <c:v>2.6979061701598302E-4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829-864E-A9EC-B677F6318DAA}"/>
            </c:ext>
          </c:extLst>
        </c:ser>
        <c:ser>
          <c:idx val="1"/>
          <c:order val="1"/>
          <c:tx>
            <c:v>Eco Flex 00-10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'Graph Data'!$AA$2:$AA$76</c:f>
              <c:numCache>
                <c:formatCode>General</c:formatCode>
                <c:ptCount val="75"/>
                <c:pt idx="0">
                  <c:v>13.5650005</c:v>
                </c:pt>
                <c:pt idx="1">
                  <c:v>13.8150005</c:v>
                </c:pt>
                <c:pt idx="2">
                  <c:v>14.0650005</c:v>
                </c:pt>
                <c:pt idx="3">
                  <c:v>14.3150005</c:v>
                </c:pt>
                <c:pt idx="4">
                  <c:v>14.5650005</c:v>
                </c:pt>
                <c:pt idx="5">
                  <c:v>14.8150005</c:v>
                </c:pt>
                <c:pt idx="6">
                  <c:v>15.0650005</c:v>
                </c:pt>
                <c:pt idx="7">
                  <c:v>15.3150005</c:v>
                </c:pt>
                <c:pt idx="8">
                  <c:v>15.5650005</c:v>
                </c:pt>
                <c:pt idx="9">
                  <c:v>15.8150005</c:v>
                </c:pt>
                <c:pt idx="10">
                  <c:v>16.0650005</c:v>
                </c:pt>
                <c:pt idx="11">
                  <c:v>16.3150005</c:v>
                </c:pt>
                <c:pt idx="12">
                  <c:v>16.5650005</c:v>
                </c:pt>
                <c:pt idx="13">
                  <c:v>16.8150005</c:v>
                </c:pt>
                <c:pt idx="14">
                  <c:v>17.0650005</c:v>
                </c:pt>
                <c:pt idx="15">
                  <c:v>17.3150005</c:v>
                </c:pt>
                <c:pt idx="16">
                  <c:v>17.5650005</c:v>
                </c:pt>
                <c:pt idx="17">
                  <c:v>17.8150005</c:v>
                </c:pt>
                <c:pt idx="18">
                  <c:v>18.0650005</c:v>
                </c:pt>
                <c:pt idx="19">
                  <c:v>18.3150005</c:v>
                </c:pt>
                <c:pt idx="20">
                  <c:v>18.5650005</c:v>
                </c:pt>
                <c:pt idx="21">
                  <c:v>18.8150005</c:v>
                </c:pt>
                <c:pt idx="22">
                  <c:v>19.0650005</c:v>
                </c:pt>
                <c:pt idx="23">
                  <c:v>19.3150005</c:v>
                </c:pt>
                <c:pt idx="24">
                  <c:v>19.5650005</c:v>
                </c:pt>
                <c:pt idx="25">
                  <c:v>19.8150005</c:v>
                </c:pt>
                <c:pt idx="26">
                  <c:v>20.0650005</c:v>
                </c:pt>
                <c:pt idx="27">
                  <c:v>20.3150005</c:v>
                </c:pt>
                <c:pt idx="28">
                  <c:v>20.5650005</c:v>
                </c:pt>
                <c:pt idx="29">
                  <c:v>20.8150005</c:v>
                </c:pt>
                <c:pt idx="30">
                  <c:v>21.0650005</c:v>
                </c:pt>
                <c:pt idx="31">
                  <c:v>21.3150005</c:v>
                </c:pt>
                <c:pt idx="32">
                  <c:v>21.5650005</c:v>
                </c:pt>
                <c:pt idx="33">
                  <c:v>21.8150005</c:v>
                </c:pt>
                <c:pt idx="34">
                  <c:v>22.0650005</c:v>
                </c:pt>
                <c:pt idx="35">
                  <c:v>22.3150005</c:v>
                </c:pt>
                <c:pt idx="36">
                  <c:v>22.5650005</c:v>
                </c:pt>
                <c:pt idx="37">
                  <c:v>22.8150005</c:v>
                </c:pt>
                <c:pt idx="38">
                  <c:v>23.0650005</c:v>
                </c:pt>
                <c:pt idx="39">
                  <c:v>23.3150005</c:v>
                </c:pt>
                <c:pt idx="40">
                  <c:v>23.5650005</c:v>
                </c:pt>
                <c:pt idx="41">
                  <c:v>23.8150005</c:v>
                </c:pt>
                <c:pt idx="42">
                  <c:v>24.0650005</c:v>
                </c:pt>
                <c:pt idx="43">
                  <c:v>24.3150005</c:v>
                </c:pt>
                <c:pt idx="44">
                  <c:v>24.5650005</c:v>
                </c:pt>
                <c:pt idx="45">
                  <c:v>24.8150005</c:v>
                </c:pt>
                <c:pt idx="46">
                  <c:v>25.0650005</c:v>
                </c:pt>
                <c:pt idx="47">
                  <c:v>25.3150005</c:v>
                </c:pt>
                <c:pt idx="48">
                  <c:v>25.5650005</c:v>
                </c:pt>
                <c:pt idx="49">
                  <c:v>25.8150005</c:v>
                </c:pt>
                <c:pt idx="50">
                  <c:v>26.0650005</c:v>
                </c:pt>
                <c:pt idx="51">
                  <c:v>26.3150005</c:v>
                </c:pt>
                <c:pt idx="52">
                  <c:v>26.5650005</c:v>
                </c:pt>
                <c:pt idx="53">
                  <c:v>26.8150005</c:v>
                </c:pt>
                <c:pt idx="54">
                  <c:v>27.0650005</c:v>
                </c:pt>
                <c:pt idx="55">
                  <c:v>27.3150005</c:v>
                </c:pt>
                <c:pt idx="56">
                  <c:v>27.5650005</c:v>
                </c:pt>
                <c:pt idx="57">
                  <c:v>27.8150005</c:v>
                </c:pt>
                <c:pt idx="58">
                  <c:v>28.0650005</c:v>
                </c:pt>
                <c:pt idx="59">
                  <c:v>28.3150005</c:v>
                </c:pt>
                <c:pt idx="60">
                  <c:v>28.5650005</c:v>
                </c:pt>
                <c:pt idx="61">
                  <c:v>28.8150005</c:v>
                </c:pt>
                <c:pt idx="62">
                  <c:v>29.0650005</c:v>
                </c:pt>
                <c:pt idx="63">
                  <c:v>29.3150005</c:v>
                </c:pt>
                <c:pt idx="64">
                  <c:v>29.5650005</c:v>
                </c:pt>
                <c:pt idx="65">
                  <c:v>29.8150005</c:v>
                </c:pt>
                <c:pt idx="66">
                  <c:v>30.0650005</c:v>
                </c:pt>
                <c:pt idx="67">
                  <c:v>30.3150005</c:v>
                </c:pt>
                <c:pt idx="68">
                  <c:v>30.5650005</c:v>
                </c:pt>
                <c:pt idx="69">
                  <c:v>30.8150005</c:v>
                </c:pt>
                <c:pt idx="70">
                  <c:v>31.0650005</c:v>
                </c:pt>
                <c:pt idx="71">
                  <c:v>31.3150005</c:v>
                </c:pt>
                <c:pt idx="72">
                  <c:v>31.5650005</c:v>
                </c:pt>
                <c:pt idx="73">
                  <c:v>31.8150005</c:v>
                </c:pt>
                <c:pt idx="74">
                  <c:v>32.065000499999996</c:v>
                </c:pt>
              </c:numCache>
            </c:numRef>
          </c:xVal>
          <c:yVal>
            <c:numRef>
              <c:f>'Graph Data'!$AB$2:$AB$76</c:f>
              <c:numCache>
                <c:formatCode>General</c:formatCode>
                <c:ptCount val="75"/>
                <c:pt idx="0">
                  <c:v>1.4770093110885686E-3</c:v>
                </c:pt>
                <c:pt idx="1">
                  <c:v>1.8898587442523721E-3</c:v>
                </c:pt>
                <c:pt idx="2">
                  <c:v>2.4013786131731633E-3</c:v>
                </c:pt>
                <c:pt idx="3">
                  <c:v>3.0302406172356311E-3</c:v>
                </c:pt>
                <c:pt idx="4">
                  <c:v>3.7973337966139883E-3</c:v>
                </c:pt>
                <c:pt idx="5">
                  <c:v>4.7256942180556307E-3</c:v>
                </c:pt>
                <c:pt idx="6">
                  <c:v>5.8403334208211189E-3</c:v>
                </c:pt>
                <c:pt idx="7">
                  <c:v>7.167948046180316E-3</c:v>
                </c:pt>
                <c:pt idx="8">
                  <c:v>8.7364951270983062E-3</c:v>
                </c:pt>
                <c:pt idx="9">
                  <c:v>1.0574621021105259E-2</c:v>
                </c:pt>
                <c:pt idx="10">
                  <c:v>1.2710937034181633E-2</c:v>
                </c:pt>
                <c:pt idx="11">
                  <c:v>1.517314141787255E-2</c:v>
                </c:pt>
                <c:pt idx="12">
                  <c:v>1.7986995519950526E-2</c:v>
                </c:pt>
                <c:pt idx="13">
                  <c:v>2.1175171190998966E-2</c:v>
                </c:pt>
                <c:pt idx="14">
                  <c:v>2.475599671294347E-2</c:v>
                </c:pt>
                <c:pt idx="15">
                  <c:v>2.8742138998379151E-2</c:v>
                </c:pt>
                <c:pt idx="16">
                  <c:v>3.3139269964591739E-2</c:v>
                </c:pt>
                <c:pt idx="17">
                  <c:v>3.7944774071785231E-2</c:v>
                </c:pt>
                <c:pt idx="18">
                  <c:v>4.3146561238535823E-2</c:v>
                </c:pt>
                <c:pt idx="19">
                  <c:v>4.8722053921171321E-2</c:v>
                </c:pt>
                <c:pt idx="20">
                  <c:v>5.4637418349774813E-2</c:v>
                </c:pt>
                <c:pt idx="21">
                  <c:v>6.0847107172947106E-2</c:v>
                </c:pt>
                <c:pt idx="22">
                  <c:v>6.7293773703759205E-2</c:v>
                </c:pt>
                <c:pt idx="23">
                  <c:v>7.3908606473122487E-2</c:v>
                </c:pt>
                <c:pt idx="24">
                  <c:v>8.0612117085632248E-2</c:v>
                </c:pt>
                <c:pt idx="25">
                  <c:v>8.7315394969568749E-2</c:v>
                </c:pt>
                <c:pt idx="26">
                  <c:v>9.3921820377390039E-2</c:v>
                </c:pt>
                <c:pt idx="27">
                  <c:v>0.10032920308081314</c:v>
                </c:pt>
                <c:pt idx="28">
                  <c:v>0.1064322900039391</c:v>
                </c:pt>
                <c:pt idx="29">
                  <c:v>0.11212556208315712</c:v>
                </c:pt>
                <c:pt idx="30">
                  <c:v>0.11730622050596838</c:v>
                </c:pt>
                <c:pt idx="31">
                  <c:v>0.12187724665240005</c:v>
                </c:pt>
                <c:pt idx="32">
                  <c:v>0.12575040982799465</c:v>
                </c:pt>
                <c:pt idx="33">
                  <c:v>0.12884909320474397</c:v>
                </c:pt>
                <c:pt idx="34">
                  <c:v>0.13111081183364282</c:v>
                </c:pt>
                <c:pt idx="35">
                  <c:v>0.13248930724381583</c:v>
                </c:pt>
                <c:pt idx="36">
                  <c:v>0.13295612058212952</c:v>
                </c:pt>
                <c:pt idx="37">
                  <c:v>0.13250156957157716</c:v>
                </c:pt>
                <c:pt idx="38">
                  <c:v>0.13113508244357058</c:v>
                </c:pt>
                <c:pt idx="39">
                  <c:v>0.12888487275744923</c:v>
                </c:pt>
                <c:pt idx="40">
                  <c:v>0.12579697077277097</c:v>
                </c:pt>
                <c:pt idx="41">
                  <c:v>0.12193365782412022</c:v>
                </c:pt>
                <c:pt idx="42">
                  <c:v>0.11737137807504555</c:v>
                </c:pt>
                <c:pt idx="43">
                  <c:v>0.112198225422443</c:v>
                </c:pt>
                <c:pt idx="44">
                  <c:v>0.10651112084709666</c:v>
                </c:pt>
                <c:pt idx="45">
                  <c:v>0.10041280625170841</c:v>
                </c:pt>
                <c:pt idx="46">
                  <c:v>9.4008784371647877E-2</c:v>
                </c:pt>
                <c:pt idx="47">
                  <c:v>8.7404330763287352E-2</c:v>
                </c:pt>
                <c:pt idx="48">
                  <c:v>8.070169372203978E-2</c:v>
                </c:pt>
                <c:pt idx="49">
                  <c:v>7.3997582220453897E-2</c:v>
                </c:pt>
                <c:pt idx="50">
                  <c:v>6.7381021868083799E-2</c:v>
                </c:pt>
                <c:pt idx="51">
                  <c:v>6.0931635967406361E-2</c:v>
                </c:pt>
                <c:pt idx="52">
                  <c:v>5.4718384545728548E-2</c:v>
                </c:pt>
                <c:pt idx="53">
                  <c:v>4.8798770317379211E-2</c:v>
                </c:pt>
                <c:pt idx="54">
                  <c:v>4.3218498264579026E-2</c:v>
                </c:pt>
                <c:pt idx="55">
                  <c:v>3.8011556077891917E-2</c:v>
                </c:pt>
                <c:pt idx="56">
                  <c:v>3.3200666932517386E-2</c:v>
                </c:pt>
                <c:pt idx="57">
                  <c:v>2.8798054532104416E-2</c:v>
                </c:pt>
                <c:pt idx="58">
                  <c:v>2.4806453233110461E-2</c:v>
                </c:pt>
                <c:pt idx="59">
                  <c:v>2.1220293266502783E-2</c:v>
                </c:pt>
                <c:pt idx="60">
                  <c:v>1.8026992230404507E-2</c:v>
                </c:pt>
                <c:pt idx="61">
                  <c:v>1.5208288560559065E-2</c:v>
                </c:pt>
                <c:pt idx="62">
                  <c:v>1.2741559878766292E-2</c:v>
                </c:pt>
                <c:pt idx="63">
                  <c:v>1.0601078185502181E-2</c:v>
                </c:pt>
                <c:pt idx="64">
                  <c:v>8.759164008771584E-3</c:v>
                </c:pt>
                <c:pt idx="65">
                  <c:v>7.1872121041989491E-3</c:v>
                </c:pt>
                <c:pt idx="66">
                  <c:v>5.8565714730084879E-3</c:v>
                </c:pt>
                <c:pt idx="67">
                  <c:v>4.7392718006522404E-3</c:v>
                </c:pt>
                <c:pt idx="68">
                  <c:v>3.8085965351567046E-3</c:v>
                </c:pt>
                <c:pt idx="69">
                  <c:v>3.039509479132885E-3</c:v>
                </c:pt>
                <c:pt idx="70">
                  <c:v>2.4089468553212126E-3</c:v>
                </c:pt>
                <c:pt idx="71">
                  <c:v>1.8959903321697992E-3</c:v>
                </c:pt>
                <c:pt idx="72">
                  <c:v>1.4819385675297816E-3</c:v>
                </c:pt>
                <c:pt idx="73">
                  <c:v>1.150295618675444E-3</c:v>
                </c:pt>
                <c:pt idx="74">
                  <c:v>8.8669429295886598E-4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829-864E-A9EC-B677F6318DAA}"/>
            </c:ext>
          </c:extLst>
        </c:ser>
        <c:ser>
          <c:idx val="2"/>
          <c:order val="2"/>
          <c:tx>
            <c:v>Eco Flex 00-30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'Graph Data'!$AC$2:$AC$54</c:f>
              <c:numCache>
                <c:formatCode>General</c:formatCode>
                <c:ptCount val="53"/>
                <c:pt idx="0">
                  <c:v>21.325626259999996</c:v>
                </c:pt>
                <c:pt idx="1">
                  <c:v>21.825626259999996</c:v>
                </c:pt>
                <c:pt idx="2">
                  <c:v>22.325626259999996</c:v>
                </c:pt>
                <c:pt idx="3">
                  <c:v>22.825626259999996</c:v>
                </c:pt>
                <c:pt idx="4">
                  <c:v>23.325626259999996</c:v>
                </c:pt>
                <c:pt idx="5">
                  <c:v>23.825626259999996</c:v>
                </c:pt>
                <c:pt idx="6">
                  <c:v>24.325626259999996</c:v>
                </c:pt>
                <c:pt idx="7">
                  <c:v>24.825626259999996</c:v>
                </c:pt>
                <c:pt idx="8">
                  <c:v>25.325626259999996</c:v>
                </c:pt>
                <c:pt idx="9">
                  <c:v>25.825626259999996</c:v>
                </c:pt>
                <c:pt idx="10">
                  <c:v>26.325626259999996</c:v>
                </c:pt>
                <c:pt idx="11">
                  <c:v>26.825626259999996</c:v>
                </c:pt>
                <c:pt idx="12">
                  <c:v>27.325626259999996</c:v>
                </c:pt>
                <c:pt idx="13">
                  <c:v>27.825626259999996</c:v>
                </c:pt>
                <c:pt idx="14">
                  <c:v>28.325626259999996</c:v>
                </c:pt>
                <c:pt idx="15">
                  <c:v>28.825626259999996</c:v>
                </c:pt>
                <c:pt idx="16">
                  <c:v>29.325626259999996</c:v>
                </c:pt>
                <c:pt idx="17">
                  <c:v>29.825626259999996</c:v>
                </c:pt>
                <c:pt idx="18">
                  <c:v>30.325626259999996</c:v>
                </c:pt>
                <c:pt idx="19">
                  <c:v>30.825626259999996</c:v>
                </c:pt>
                <c:pt idx="20">
                  <c:v>31.325626259999996</c:v>
                </c:pt>
                <c:pt idx="21">
                  <c:v>31.825626259999996</c:v>
                </c:pt>
                <c:pt idx="22">
                  <c:v>32.325626259999993</c:v>
                </c:pt>
                <c:pt idx="23">
                  <c:v>32.825626259999993</c:v>
                </c:pt>
                <c:pt idx="24">
                  <c:v>33.325626259999993</c:v>
                </c:pt>
                <c:pt idx="25">
                  <c:v>33.825626259999993</c:v>
                </c:pt>
                <c:pt idx="26">
                  <c:v>34.325626259999993</c:v>
                </c:pt>
                <c:pt idx="27">
                  <c:v>34.825626259999993</c:v>
                </c:pt>
                <c:pt idx="28">
                  <c:v>35.325626259999993</c:v>
                </c:pt>
                <c:pt idx="29">
                  <c:v>35.825626259999993</c:v>
                </c:pt>
                <c:pt idx="30">
                  <c:v>36.325626259999993</c:v>
                </c:pt>
                <c:pt idx="31">
                  <c:v>36.825626259999993</c:v>
                </c:pt>
                <c:pt idx="32">
                  <c:v>37.325626259999993</c:v>
                </c:pt>
                <c:pt idx="33">
                  <c:v>37.825626259999993</c:v>
                </c:pt>
                <c:pt idx="34">
                  <c:v>38.325626259999993</c:v>
                </c:pt>
                <c:pt idx="35">
                  <c:v>38.825626259999993</c:v>
                </c:pt>
                <c:pt idx="36">
                  <c:v>39.325626259999993</c:v>
                </c:pt>
                <c:pt idx="37">
                  <c:v>39.825626259999993</c:v>
                </c:pt>
                <c:pt idx="38">
                  <c:v>40.325626259999993</c:v>
                </c:pt>
                <c:pt idx="39">
                  <c:v>40.825626259999993</c:v>
                </c:pt>
                <c:pt idx="40">
                  <c:v>41.325626259999993</c:v>
                </c:pt>
                <c:pt idx="41">
                  <c:v>41.825626259999993</c:v>
                </c:pt>
                <c:pt idx="42">
                  <c:v>42.325626259999993</c:v>
                </c:pt>
                <c:pt idx="43">
                  <c:v>42.825626259999993</c:v>
                </c:pt>
                <c:pt idx="44">
                  <c:v>43.325626259999993</c:v>
                </c:pt>
                <c:pt idx="45">
                  <c:v>43.825626259999993</c:v>
                </c:pt>
                <c:pt idx="46">
                  <c:v>44.325626259999993</c:v>
                </c:pt>
                <c:pt idx="47">
                  <c:v>44.825626259999993</c:v>
                </c:pt>
                <c:pt idx="48">
                  <c:v>45.325626259999993</c:v>
                </c:pt>
                <c:pt idx="49">
                  <c:v>45.825626259999993</c:v>
                </c:pt>
                <c:pt idx="50">
                  <c:v>46.325626259999993</c:v>
                </c:pt>
                <c:pt idx="51">
                  <c:v>46.825626259999993</c:v>
                </c:pt>
                <c:pt idx="52">
                  <c:v>47.325626259999993</c:v>
                </c:pt>
              </c:numCache>
            </c:numRef>
          </c:xVal>
          <c:yVal>
            <c:numRef>
              <c:f>'Graph Data'!$AD$2:$AD$54</c:f>
              <c:numCache>
                <c:formatCode>General</c:formatCode>
                <c:ptCount val="53"/>
                <c:pt idx="0">
                  <c:v>1.0658286750845755E-3</c:v>
                </c:pt>
                <c:pt idx="1">
                  <c:v>1.5178009368542425E-3</c:v>
                </c:pt>
                <c:pt idx="2">
                  <c:v>2.1304074451434151E-3</c:v>
                </c:pt>
                <c:pt idx="3">
                  <c:v>2.9473449267525867E-3</c:v>
                </c:pt>
                <c:pt idx="4">
                  <c:v>4.0190156333452043E-3</c:v>
                </c:pt>
                <c:pt idx="5">
                  <c:v>5.4016801572892709E-3</c:v>
                </c:pt>
                <c:pt idx="6">
                  <c:v>7.1558046073568367E-3</c:v>
                </c:pt>
                <c:pt idx="7">
                  <c:v>9.3434769807011677E-3</c:v>
                </c:pt>
                <c:pt idx="8">
                  <c:v>1.2024831650120445E-2</c:v>
                </c:pt>
                <c:pt idx="9">
                  <c:v>1.5253514814461277E-2</c:v>
                </c:pt>
                <c:pt idx="10">
                  <c:v>1.9071343562869651E-2</c:v>
                </c:pt>
                <c:pt idx="11">
                  <c:v>2.3502447430229768E-2</c:v>
                </c:pt>
                <c:pt idx="12">
                  <c:v>2.8547319021741072E-2</c:v>
                </c:pt>
                <c:pt idx="13">
                  <c:v>3.4177320041078173E-2</c:v>
                </c:pt>
                <c:pt idx="14">
                  <c:v>4.0330269159352394E-2</c:v>
                </c:pt>
                <c:pt idx="15">
                  <c:v>4.6907757796764302E-2</c:v>
                </c:pt>
                <c:pt idx="16">
                  <c:v>5.3774782939213443E-2</c:v>
                </c:pt>
                <c:pt idx="17">
                  <c:v>6.0762144954176311E-2</c:v>
                </c:pt>
                <c:pt idx="18">
                  <c:v>6.7671836891130335E-2</c:v>
                </c:pt>
                <c:pt idx="19">
                  <c:v>7.4285366834265121E-2</c:v>
                </c:pt>
                <c:pt idx="20">
                  <c:v>8.0374635766982366E-2</c:v>
                </c:pt>
                <c:pt idx="21">
                  <c:v>8.5714678745059919E-2</c:v>
                </c:pt>
                <c:pt idx="22">
                  <c:v>9.0097309884900764E-2</c:v>
                </c:pt>
                <c:pt idx="23">
                  <c:v>9.3344532453367005E-2</c:v>
                </c:pt>
                <c:pt idx="24">
                  <c:v>9.5320515813853812E-2</c:v>
                </c:pt>
                <c:pt idx="25">
                  <c:v>9.5941017765710776E-2</c:v>
                </c:pt>
                <c:pt idx="26">
                  <c:v>9.5179341783181978E-2</c:v>
                </c:pt>
                <c:pt idx="27">
                  <c:v>9.3068242185817801E-2</c:v>
                </c:pt>
                <c:pt idx="28">
                  <c:v>8.9697587802974668E-2</c:v>
                </c:pt>
                <c:pt idx="29">
                  <c:v>8.5208016328773534E-2</c:v>
                </c:pt>
                <c:pt idx="30">
                  <c:v>7.9781203668445266E-2</c:v>
                </c:pt>
                <c:pt idx="31">
                  <c:v>7.3627686088159158E-2</c:v>
                </c:pt>
                <c:pt idx="32">
                  <c:v>6.697337086950228E-2</c:v>
                </c:pt>
                <c:pt idx="33">
                  <c:v>6.0045933743037024E-2</c:v>
                </c:pt>
                <c:pt idx="34">
                  <c:v>5.3062228517517941E-2</c:v>
                </c:pt>
                <c:pt idx="35">
                  <c:v>4.6217644413187063E-2</c:v>
                </c:pt>
                <c:pt idx="36">
                  <c:v>3.9678072495630275E-2</c:v>
                </c:pt>
                <c:pt idx="37">
                  <c:v>3.357482553727574E-2</c:v>
                </c:pt>
                <c:pt idx="38">
                  <c:v>2.8002538377036302E-2</c:v>
                </c:pt>
                <c:pt idx="39">
                  <c:v>2.3019796281520705E-2</c:v>
                </c:pt>
                <c:pt idx="40">
                  <c:v>1.8652025011378914E-2</c:v>
                </c:pt>
                <c:pt idx="41">
                  <c:v>1.4896043804169248E-2</c:v>
                </c:pt>
                <c:pt idx="42">
                  <c:v>1.1725633908167412E-2</c:v>
                </c:pt>
                <c:pt idx="43">
                  <c:v>9.0975019868862507E-3</c:v>
                </c:pt>
                <c:pt idx="44">
                  <c:v>6.9571028834178464E-3</c:v>
                </c:pt>
                <c:pt idx="45">
                  <c:v>5.243908812049853E-3</c:v>
                </c:pt>
                <c:pt idx="46">
                  <c:v>3.8958504254340688E-3</c:v>
                </c:pt>
                <c:pt idx="47">
                  <c:v>2.8527903478287537E-3</c:v>
                </c:pt>
                <c:pt idx="48">
                  <c:v>2.0590072543026248E-3</c:v>
                </c:pt>
                <c:pt idx="49">
                  <c:v>1.4647595405105867E-3</c:v>
                </c:pt>
                <c:pt idx="50">
                  <c:v>1.027058621277257E-3</c:v>
                </c:pt>
                <c:pt idx="51">
                  <c:v>7.0981401147635135E-4</c:v>
                </c:pt>
                <c:pt idx="52">
                  <c:v>4.8351988764890465E-4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829-864E-A9EC-B677F6318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7949824"/>
        <c:axId val="2023941104"/>
      </c:scatterChart>
      <c:valAx>
        <c:axId val="206794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Puncture</a:t>
                </a:r>
                <a:r>
                  <a:rPr lang="en-US" baseline="0"/>
                  <a:t> Resistance Force (N)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3941104"/>
        <c:crosses val="autoZero"/>
        <c:crossBetween val="midCat"/>
      </c:valAx>
      <c:valAx>
        <c:axId val="202394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949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431759763762013"/>
          <c:y val="0.29195218965206515"/>
          <c:w val="0.23266776668681555"/>
          <c:h val="0.2224561840684442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Normal Distribution Comparison of Puncture Resistance Force </a:t>
            </a:r>
            <a:endParaRPr lang="en-US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Colon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'Graph Data'!$S$2:$S$91</c:f>
              <c:numCache>
                <c:formatCode>General</c:formatCode>
                <c:ptCount val="90"/>
                <c:pt idx="0">
                  <c:v>-25.475889999999996</c:v>
                </c:pt>
                <c:pt idx="1">
                  <c:v>-24.475889999999996</c:v>
                </c:pt>
                <c:pt idx="2">
                  <c:v>-23.475889999999996</c:v>
                </c:pt>
                <c:pt idx="3">
                  <c:v>-22.475889999999996</c:v>
                </c:pt>
                <c:pt idx="4">
                  <c:v>-21.475889999999996</c:v>
                </c:pt>
                <c:pt idx="5">
                  <c:v>-20.475889999999996</c:v>
                </c:pt>
                <c:pt idx="6">
                  <c:v>-19.475889999999996</c:v>
                </c:pt>
                <c:pt idx="7">
                  <c:v>-18.475889999999996</c:v>
                </c:pt>
                <c:pt idx="8">
                  <c:v>-17.475889999999996</c:v>
                </c:pt>
                <c:pt idx="9">
                  <c:v>-16.475889999999996</c:v>
                </c:pt>
                <c:pt idx="10">
                  <c:v>-15.475889999999996</c:v>
                </c:pt>
                <c:pt idx="11">
                  <c:v>-14.475889999999996</c:v>
                </c:pt>
                <c:pt idx="12">
                  <c:v>-13.475889999999996</c:v>
                </c:pt>
                <c:pt idx="13">
                  <c:v>-12.475889999999996</c:v>
                </c:pt>
                <c:pt idx="14">
                  <c:v>-11.475889999999996</c:v>
                </c:pt>
                <c:pt idx="15">
                  <c:v>-10.475889999999996</c:v>
                </c:pt>
                <c:pt idx="16">
                  <c:v>-9.4758899999999961</c:v>
                </c:pt>
                <c:pt idx="17">
                  <c:v>-8.4758899999999961</c:v>
                </c:pt>
                <c:pt idx="18">
                  <c:v>-7.4758899999999961</c:v>
                </c:pt>
                <c:pt idx="19">
                  <c:v>-6.4758899999999961</c:v>
                </c:pt>
                <c:pt idx="20">
                  <c:v>-5.4758899999999961</c:v>
                </c:pt>
                <c:pt idx="21">
                  <c:v>-4.4758899999999961</c:v>
                </c:pt>
                <c:pt idx="22">
                  <c:v>-3.4758899999999961</c:v>
                </c:pt>
                <c:pt idx="23">
                  <c:v>-2.4758899999999961</c:v>
                </c:pt>
                <c:pt idx="24">
                  <c:v>-1.4758899999999961</c:v>
                </c:pt>
                <c:pt idx="25">
                  <c:v>-0.47588999999999615</c:v>
                </c:pt>
                <c:pt idx="26">
                  <c:v>0.52411000000000385</c:v>
                </c:pt>
                <c:pt idx="27">
                  <c:v>1.5241100000000039</c:v>
                </c:pt>
                <c:pt idx="28">
                  <c:v>2.5241100000000039</c:v>
                </c:pt>
                <c:pt idx="29">
                  <c:v>3.5241100000000039</c:v>
                </c:pt>
                <c:pt idx="30">
                  <c:v>4.5241100000000039</c:v>
                </c:pt>
                <c:pt idx="31">
                  <c:v>5.5241100000000039</c:v>
                </c:pt>
                <c:pt idx="32">
                  <c:v>6.5241100000000039</c:v>
                </c:pt>
                <c:pt idx="33">
                  <c:v>7.5241100000000039</c:v>
                </c:pt>
                <c:pt idx="34">
                  <c:v>8.5241100000000039</c:v>
                </c:pt>
                <c:pt idx="35">
                  <c:v>9.5241100000000039</c:v>
                </c:pt>
                <c:pt idx="36">
                  <c:v>10.524110000000004</c:v>
                </c:pt>
                <c:pt idx="37">
                  <c:v>11.524110000000004</c:v>
                </c:pt>
                <c:pt idx="38">
                  <c:v>12.524110000000004</c:v>
                </c:pt>
                <c:pt idx="39">
                  <c:v>13.524110000000004</c:v>
                </c:pt>
                <c:pt idx="40">
                  <c:v>14.524110000000004</c:v>
                </c:pt>
                <c:pt idx="41">
                  <c:v>15.524110000000004</c:v>
                </c:pt>
                <c:pt idx="42">
                  <c:v>16.524110000000004</c:v>
                </c:pt>
                <c:pt idx="43">
                  <c:v>17.524110000000004</c:v>
                </c:pt>
                <c:pt idx="44">
                  <c:v>18.524110000000004</c:v>
                </c:pt>
                <c:pt idx="45">
                  <c:v>19.524110000000004</c:v>
                </c:pt>
                <c:pt idx="46">
                  <c:v>20.524110000000004</c:v>
                </c:pt>
                <c:pt idx="47">
                  <c:v>21.524110000000004</c:v>
                </c:pt>
                <c:pt idx="48">
                  <c:v>22.524110000000004</c:v>
                </c:pt>
                <c:pt idx="49">
                  <c:v>23.524110000000004</c:v>
                </c:pt>
                <c:pt idx="50">
                  <c:v>24.524110000000004</c:v>
                </c:pt>
                <c:pt idx="51">
                  <c:v>25.524110000000004</c:v>
                </c:pt>
                <c:pt idx="52">
                  <c:v>26.524110000000004</c:v>
                </c:pt>
                <c:pt idx="53">
                  <c:v>27.524110000000004</c:v>
                </c:pt>
                <c:pt idx="54">
                  <c:v>28.524110000000004</c:v>
                </c:pt>
                <c:pt idx="55">
                  <c:v>29.524110000000004</c:v>
                </c:pt>
                <c:pt idx="56">
                  <c:v>30.524110000000004</c:v>
                </c:pt>
                <c:pt idx="57">
                  <c:v>31.524110000000004</c:v>
                </c:pt>
                <c:pt idx="58">
                  <c:v>32.524110000000007</c:v>
                </c:pt>
                <c:pt idx="59">
                  <c:v>33.524110000000007</c:v>
                </c:pt>
                <c:pt idx="60">
                  <c:v>34.524110000000007</c:v>
                </c:pt>
                <c:pt idx="61">
                  <c:v>35.524110000000007</c:v>
                </c:pt>
                <c:pt idx="62">
                  <c:v>36.524110000000007</c:v>
                </c:pt>
                <c:pt idx="63">
                  <c:v>37.524110000000007</c:v>
                </c:pt>
                <c:pt idx="64">
                  <c:v>38.524110000000007</c:v>
                </c:pt>
                <c:pt idx="65">
                  <c:v>39.524110000000007</c:v>
                </c:pt>
                <c:pt idx="66">
                  <c:v>40.524110000000007</c:v>
                </c:pt>
                <c:pt idx="67">
                  <c:v>41.524110000000007</c:v>
                </c:pt>
                <c:pt idx="68">
                  <c:v>42.524110000000007</c:v>
                </c:pt>
                <c:pt idx="69">
                  <c:v>43.524110000000007</c:v>
                </c:pt>
                <c:pt idx="70">
                  <c:v>44.524110000000007</c:v>
                </c:pt>
                <c:pt idx="71">
                  <c:v>45.524110000000007</c:v>
                </c:pt>
                <c:pt idx="72">
                  <c:v>46.524110000000007</c:v>
                </c:pt>
                <c:pt idx="73">
                  <c:v>47.524110000000007</c:v>
                </c:pt>
                <c:pt idx="74">
                  <c:v>48.524110000000007</c:v>
                </c:pt>
                <c:pt idx="75">
                  <c:v>49.524110000000007</c:v>
                </c:pt>
                <c:pt idx="76">
                  <c:v>50.524110000000007</c:v>
                </c:pt>
                <c:pt idx="77">
                  <c:v>51.524110000000007</c:v>
                </c:pt>
                <c:pt idx="78">
                  <c:v>52.524110000000007</c:v>
                </c:pt>
                <c:pt idx="79">
                  <c:v>53.524110000000007</c:v>
                </c:pt>
                <c:pt idx="80">
                  <c:v>54.524110000000007</c:v>
                </c:pt>
                <c:pt idx="81">
                  <c:v>55.524110000000007</c:v>
                </c:pt>
                <c:pt idx="82">
                  <c:v>56.524110000000007</c:v>
                </c:pt>
                <c:pt idx="83">
                  <c:v>57.524110000000007</c:v>
                </c:pt>
                <c:pt idx="84">
                  <c:v>58.524110000000007</c:v>
                </c:pt>
                <c:pt idx="85">
                  <c:v>59.524110000000007</c:v>
                </c:pt>
                <c:pt idx="86">
                  <c:v>60.524110000000007</c:v>
                </c:pt>
                <c:pt idx="87">
                  <c:v>61.524110000000007</c:v>
                </c:pt>
                <c:pt idx="88">
                  <c:v>62.524110000000007</c:v>
                </c:pt>
                <c:pt idx="89">
                  <c:v>63.524110000000007</c:v>
                </c:pt>
              </c:numCache>
            </c:numRef>
          </c:xVal>
          <c:yVal>
            <c:numRef>
              <c:f>'Graph Data'!$T$2:$T$91</c:f>
              <c:numCache>
                <c:formatCode>General</c:formatCode>
                <c:ptCount val="90"/>
                <c:pt idx="0">
                  <c:v>3.0066773396087706E-4</c:v>
                </c:pt>
                <c:pt idx="1">
                  <c:v>3.6768699426155329E-4</c:v>
                </c:pt>
                <c:pt idx="2">
                  <c:v>4.4758015840505068E-4</c:v>
                </c:pt>
                <c:pt idx="3">
                  <c:v>5.4233108314345562E-4</c:v>
                </c:pt>
                <c:pt idx="4">
                  <c:v>6.5412278973258839E-4</c:v>
                </c:pt>
                <c:pt idx="5">
                  <c:v>7.8533540606446825E-4</c:v>
                </c:pt>
                <c:pt idx="6">
                  <c:v>9.3853870685858961E-4</c:v>
                </c:pt>
                <c:pt idx="7">
                  <c:v>1.1164783666070637E-3</c:v>
                </c:pt>
                <c:pt idx="8">
                  <c:v>1.3220550816571521E-3</c:v>
                </c:pt>
                <c:pt idx="9">
                  <c:v>1.5582958016901582E-3</c:v>
                </c:pt>
                <c:pt idx="10">
                  <c:v>1.8283164414536165E-3</c:v>
                </c:pt>
                <c:pt idx="11">
                  <c:v>2.1352756240066431E-3</c:v>
                </c:pt>
                <c:pt idx="12">
                  <c:v>2.4823192381280891E-3</c:v>
                </c:pt>
                <c:pt idx="13">
                  <c:v>2.8725158737769895E-3</c:v>
                </c:pt>
                <c:pt idx="14">
                  <c:v>3.3087835267725332E-3</c:v>
                </c:pt>
                <c:pt idx="15">
                  <c:v>3.7938083304281103E-3</c:v>
                </c:pt>
                <c:pt idx="16">
                  <c:v>4.3299564679138806E-3</c:v>
                </c:pt>
                <c:pt idx="17">
                  <c:v>4.9191808317774043E-3</c:v>
                </c:pt>
                <c:pt idx="18">
                  <c:v>5.5629244106352085E-3</c:v>
                </c:pt>
                <c:pt idx="19">
                  <c:v>6.2620227794546179E-3</c:v>
                </c:pt>
                <c:pt idx="20">
                  <c:v>7.0166084291668346E-3</c:v>
                </c:pt>
                <c:pt idx="21">
                  <c:v>7.826019972688834E-3</c:v>
                </c:pt>
                <c:pt idx="22">
                  <c:v>8.6887194868736257E-3</c:v>
                </c:pt>
                <c:pt idx="23">
                  <c:v>9.6022213736529482E-3</c:v>
                </c:pt>
                <c:pt idx="24">
                  <c:v>1.0563036131185073E-2</c:v>
                </c:pt>
                <c:pt idx="25">
                  <c:v>1.156663230319214E-2</c:v>
                </c:pt>
                <c:pt idx="26">
                  <c:v>1.2607419612557803E-2</c:v>
                </c:pt>
                <c:pt idx="27">
                  <c:v>1.3678755880038659E-2</c:v>
                </c:pt>
                <c:pt idx="28">
                  <c:v>1.4772979783495011E-2</c:v>
                </c:pt>
                <c:pt idx="29">
                  <c:v>1.5881470837243786E-2</c:v>
                </c:pt>
                <c:pt idx="30">
                  <c:v>1.6994737182018542E-2</c:v>
                </c:pt>
                <c:pt idx="31">
                  <c:v>1.8102530897557367E-2</c:v>
                </c:pt>
                <c:pt idx="32">
                  <c:v>1.9193989612276297E-2</c:v>
                </c:pt>
                <c:pt idx="33">
                  <c:v>2.0257802223285066E-2</c:v>
                </c:pt>
                <c:pt idx="34">
                  <c:v>2.1282395594395272E-2</c:v>
                </c:pt>
                <c:pt idx="35">
                  <c:v>2.2256138210991285E-2</c:v>
                </c:pt>
                <c:pt idx="36">
                  <c:v>2.3167555979914697E-2</c:v>
                </c:pt>
                <c:pt idx="37">
                  <c:v>2.4005554708952798E-2</c:v>
                </c:pt>
                <c:pt idx="38">
                  <c:v>2.4759643318943553E-2</c:v>
                </c:pt>
                <c:pt idx="39">
                  <c:v>2.5420151560444117E-2</c:v>
                </c:pt>
                <c:pt idx="40">
                  <c:v>2.5978435946824002E-2</c:v>
                </c:pt>
                <c:pt idx="41">
                  <c:v>2.6427067787547168E-2</c:v>
                </c:pt>
                <c:pt idx="42">
                  <c:v>2.6759997609922835E-2</c:v>
                </c:pt>
                <c:pt idx="43">
                  <c:v>2.6972690884590169E-2</c:v>
                </c:pt>
                <c:pt idx="44">
                  <c:v>2.7062230798753473E-2</c:v>
                </c:pt>
                <c:pt idx="45">
                  <c:v>2.7027384821231997E-2</c:v>
                </c:pt>
                <c:pt idx="46">
                  <c:v>2.6868632935851539E-2</c:v>
                </c:pt>
                <c:pt idx="47">
                  <c:v>2.6588156639128602E-2</c:v>
                </c:pt>
                <c:pt idx="48">
                  <c:v>2.6189789054784515E-2</c:v>
                </c:pt>
                <c:pt idx="49">
                  <c:v>2.5678927759711784E-2</c:v>
                </c:pt>
                <c:pt idx="50">
                  <c:v>2.5062413092663143E-2</c:v>
                </c:pt>
                <c:pt idx="51">
                  <c:v>2.4348375780486559E-2</c:v>
                </c:pt>
                <c:pt idx="52">
                  <c:v>2.3546058625160366E-2</c:v>
                </c:pt>
                <c:pt idx="53">
                  <c:v>2.2665617713822701E-2</c:v>
                </c:pt>
                <c:pt idx="54">
                  <c:v>2.1717909118304297E-2</c:v>
                </c:pt>
                <c:pt idx="55">
                  <c:v>2.0714267325511425E-2</c:v>
                </c:pt>
                <c:pt idx="56">
                  <c:v>1.9666281681265631E-2</c:v>
                </c:pt>
                <c:pt idx="57">
                  <c:v>1.8585576944408971E-2</c:v>
                </c:pt>
                <c:pt idx="58">
                  <c:v>1.7483603651579936E-2</c:v>
                </c:pt>
                <c:pt idx="59">
                  <c:v>1.6371443411234986E-2</c:v>
                </c:pt>
                <c:pt idx="60">
                  <c:v>1.5259633510524588E-2</c:v>
                </c:pt>
                <c:pt idx="61">
                  <c:v>1.4158014368007437E-2</c:v>
                </c:pt>
                <c:pt idx="62">
                  <c:v>1.307560243946187E-2</c:v>
                </c:pt>
                <c:pt idx="63">
                  <c:v>1.2020490224720081E-2</c:v>
                </c:pt>
                <c:pt idx="64">
                  <c:v>1.099977407085492E-2</c:v>
                </c:pt>
                <c:pt idx="65">
                  <c:v>1.0019509558510019E-2</c:v>
                </c:pt>
                <c:pt idx="66">
                  <c:v>9.0846934263788762E-3</c:v>
                </c:pt>
                <c:pt idx="67">
                  <c:v>8.1992702606441901E-3</c:v>
                </c:pt>
                <c:pt idx="68">
                  <c:v>7.3661615717280915E-3</c:v>
                </c:pt>
                <c:pt idx="69">
                  <c:v>6.5873144130082243E-3</c:v>
                </c:pt>
                <c:pt idx="70">
                  <c:v>5.8637663711356191E-3</c:v>
                </c:pt>
                <c:pt idx="71">
                  <c:v>5.195723574403472E-3</c:v>
                </c:pt>
                <c:pt idx="72">
                  <c:v>4.5826483173428264E-3</c:v>
                </c:pt>
                <c:pt idx="73">
                  <c:v>4.0233529743010973E-3</c:v>
                </c:pt>
                <c:pt idx="74">
                  <c:v>3.5160970560943298E-3</c:v>
                </c:pt>
                <c:pt idx="75">
                  <c:v>3.0586845329753031E-3</c:v>
                </c:pt>
                <c:pt idx="76">
                  <c:v>2.6485588835607672E-3</c:v>
                </c:pt>
                <c:pt idx="77">
                  <c:v>2.2828937119782028E-3</c:v>
                </c:pt>
                <c:pt idx="78">
                  <c:v>1.9586771838696003E-3</c:v>
                </c:pt>
                <c:pt idx="79">
                  <c:v>1.6727889470409816E-3</c:v>
                </c:pt>
                <c:pt idx="80">
                  <c:v>1.422068607657522E-3</c:v>
                </c:pt>
                <c:pt idx="81">
                  <c:v>1.2033752138148623E-3</c:v>
                </c:pt>
                <c:pt idx="82">
                  <c:v>1.0136375438986075E-3</c:v>
                </c:pt>
                <c:pt idx="83">
                  <c:v>8.4989529928470719E-4</c:v>
                </c:pt>
                <c:pt idx="84">
                  <c:v>7.0933155455416366E-4</c:v>
                </c:pt>
                <c:pt idx="85">
                  <c:v>5.8929702122116699E-4</c:v>
                </c:pt>
                <c:pt idx="86">
                  <c:v>4.8732683321440302E-4</c:v>
                </c:pt>
                <c:pt idx="87">
                  <c:v>4.0115066630690073E-4</c:v>
                </c:pt>
                <c:pt idx="88">
                  <c:v>3.2869706331220615E-4</c:v>
                </c:pt>
                <c:pt idx="89">
                  <c:v>2.6809285730666185E-4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DE-EC41-B43D-94542000FD82}"/>
            </c:ext>
          </c:extLst>
        </c:ser>
        <c:ser>
          <c:idx val="1"/>
          <c:order val="1"/>
          <c:tx>
            <c:v>Eco Flex 00-10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'Graph Data'!$AA$2:$AA$76</c:f>
              <c:numCache>
                <c:formatCode>General</c:formatCode>
                <c:ptCount val="75"/>
                <c:pt idx="0">
                  <c:v>13.5650005</c:v>
                </c:pt>
                <c:pt idx="1">
                  <c:v>13.8150005</c:v>
                </c:pt>
                <c:pt idx="2">
                  <c:v>14.0650005</c:v>
                </c:pt>
                <c:pt idx="3">
                  <c:v>14.3150005</c:v>
                </c:pt>
                <c:pt idx="4">
                  <c:v>14.5650005</c:v>
                </c:pt>
                <c:pt idx="5">
                  <c:v>14.8150005</c:v>
                </c:pt>
                <c:pt idx="6">
                  <c:v>15.0650005</c:v>
                </c:pt>
                <c:pt idx="7">
                  <c:v>15.3150005</c:v>
                </c:pt>
                <c:pt idx="8">
                  <c:v>15.5650005</c:v>
                </c:pt>
                <c:pt idx="9">
                  <c:v>15.8150005</c:v>
                </c:pt>
                <c:pt idx="10">
                  <c:v>16.0650005</c:v>
                </c:pt>
                <c:pt idx="11">
                  <c:v>16.3150005</c:v>
                </c:pt>
                <c:pt idx="12">
                  <c:v>16.5650005</c:v>
                </c:pt>
                <c:pt idx="13">
                  <c:v>16.8150005</c:v>
                </c:pt>
                <c:pt idx="14">
                  <c:v>17.0650005</c:v>
                </c:pt>
                <c:pt idx="15">
                  <c:v>17.3150005</c:v>
                </c:pt>
                <c:pt idx="16">
                  <c:v>17.5650005</c:v>
                </c:pt>
                <c:pt idx="17">
                  <c:v>17.8150005</c:v>
                </c:pt>
                <c:pt idx="18">
                  <c:v>18.0650005</c:v>
                </c:pt>
                <c:pt idx="19">
                  <c:v>18.3150005</c:v>
                </c:pt>
                <c:pt idx="20">
                  <c:v>18.5650005</c:v>
                </c:pt>
                <c:pt idx="21">
                  <c:v>18.8150005</c:v>
                </c:pt>
                <c:pt idx="22">
                  <c:v>19.0650005</c:v>
                </c:pt>
                <c:pt idx="23">
                  <c:v>19.3150005</c:v>
                </c:pt>
                <c:pt idx="24">
                  <c:v>19.5650005</c:v>
                </c:pt>
                <c:pt idx="25">
                  <c:v>19.8150005</c:v>
                </c:pt>
                <c:pt idx="26">
                  <c:v>20.0650005</c:v>
                </c:pt>
                <c:pt idx="27">
                  <c:v>20.3150005</c:v>
                </c:pt>
                <c:pt idx="28">
                  <c:v>20.5650005</c:v>
                </c:pt>
                <c:pt idx="29">
                  <c:v>20.8150005</c:v>
                </c:pt>
                <c:pt idx="30">
                  <c:v>21.0650005</c:v>
                </c:pt>
                <c:pt idx="31">
                  <c:v>21.3150005</c:v>
                </c:pt>
                <c:pt idx="32">
                  <c:v>21.5650005</c:v>
                </c:pt>
                <c:pt idx="33">
                  <c:v>21.8150005</c:v>
                </c:pt>
                <c:pt idx="34">
                  <c:v>22.0650005</c:v>
                </c:pt>
                <c:pt idx="35">
                  <c:v>22.3150005</c:v>
                </c:pt>
                <c:pt idx="36">
                  <c:v>22.5650005</c:v>
                </c:pt>
                <c:pt idx="37">
                  <c:v>22.8150005</c:v>
                </c:pt>
                <c:pt idx="38">
                  <c:v>23.0650005</c:v>
                </c:pt>
                <c:pt idx="39">
                  <c:v>23.3150005</c:v>
                </c:pt>
                <c:pt idx="40">
                  <c:v>23.5650005</c:v>
                </c:pt>
                <c:pt idx="41">
                  <c:v>23.8150005</c:v>
                </c:pt>
                <c:pt idx="42">
                  <c:v>24.0650005</c:v>
                </c:pt>
                <c:pt idx="43">
                  <c:v>24.3150005</c:v>
                </c:pt>
                <c:pt idx="44">
                  <c:v>24.5650005</c:v>
                </c:pt>
                <c:pt idx="45">
                  <c:v>24.8150005</c:v>
                </c:pt>
                <c:pt idx="46">
                  <c:v>25.0650005</c:v>
                </c:pt>
                <c:pt idx="47">
                  <c:v>25.3150005</c:v>
                </c:pt>
                <c:pt idx="48">
                  <c:v>25.5650005</c:v>
                </c:pt>
                <c:pt idx="49">
                  <c:v>25.8150005</c:v>
                </c:pt>
                <c:pt idx="50">
                  <c:v>26.0650005</c:v>
                </c:pt>
                <c:pt idx="51">
                  <c:v>26.3150005</c:v>
                </c:pt>
                <c:pt idx="52">
                  <c:v>26.5650005</c:v>
                </c:pt>
                <c:pt idx="53">
                  <c:v>26.8150005</c:v>
                </c:pt>
                <c:pt idx="54">
                  <c:v>27.0650005</c:v>
                </c:pt>
                <c:pt idx="55">
                  <c:v>27.3150005</c:v>
                </c:pt>
                <c:pt idx="56">
                  <c:v>27.5650005</c:v>
                </c:pt>
                <c:pt idx="57">
                  <c:v>27.8150005</c:v>
                </c:pt>
                <c:pt idx="58">
                  <c:v>28.0650005</c:v>
                </c:pt>
                <c:pt idx="59">
                  <c:v>28.3150005</c:v>
                </c:pt>
                <c:pt idx="60">
                  <c:v>28.5650005</c:v>
                </c:pt>
                <c:pt idx="61">
                  <c:v>28.8150005</c:v>
                </c:pt>
                <c:pt idx="62">
                  <c:v>29.0650005</c:v>
                </c:pt>
                <c:pt idx="63">
                  <c:v>29.3150005</c:v>
                </c:pt>
                <c:pt idx="64">
                  <c:v>29.5650005</c:v>
                </c:pt>
                <c:pt idx="65">
                  <c:v>29.8150005</c:v>
                </c:pt>
                <c:pt idx="66">
                  <c:v>30.0650005</c:v>
                </c:pt>
                <c:pt idx="67">
                  <c:v>30.3150005</c:v>
                </c:pt>
                <c:pt idx="68">
                  <c:v>30.5650005</c:v>
                </c:pt>
                <c:pt idx="69">
                  <c:v>30.8150005</c:v>
                </c:pt>
                <c:pt idx="70">
                  <c:v>31.0650005</c:v>
                </c:pt>
                <c:pt idx="71">
                  <c:v>31.3150005</c:v>
                </c:pt>
                <c:pt idx="72">
                  <c:v>31.5650005</c:v>
                </c:pt>
                <c:pt idx="73">
                  <c:v>31.8150005</c:v>
                </c:pt>
                <c:pt idx="74">
                  <c:v>32.065000499999996</c:v>
                </c:pt>
              </c:numCache>
            </c:numRef>
          </c:xVal>
          <c:yVal>
            <c:numRef>
              <c:f>'Graph Data'!$AB$2:$AB$76</c:f>
              <c:numCache>
                <c:formatCode>General</c:formatCode>
                <c:ptCount val="75"/>
                <c:pt idx="0">
                  <c:v>1.4770093110885686E-3</c:v>
                </c:pt>
                <c:pt idx="1">
                  <c:v>1.8898587442523721E-3</c:v>
                </c:pt>
                <c:pt idx="2">
                  <c:v>2.4013786131731633E-3</c:v>
                </c:pt>
                <c:pt idx="3">
                  <c:v>3.0302406172356311E-3</c:v>
                </c:pt>
                <c:pt idx="4">
                  <c:v>3.7973337966139883E-3</c:v>
                </c:pt>
                <c:pt idx="5">
                  <c:v>4.7256942180556307E-3</c:v>
                </c:pt>
                <c:pt idx="6">
                  <c:v>5.8403334208211189E-3</c:v>
                </c:pt>
                <c:pt idx="7">
                  <c:v>7.167948046180316E-3</c:v>
                </c:pt>
                <c:pt idx="8">
                  <c:v>8.7364951270983062E-3</c:v>
                </c:pt>
                <c:pt idx="9">
                  <c:v>1.0574621021105259E-2</c:v>
                </c:pt>
                <c:pt idx="10">
                  <c:v>1.2710937034181633E-2</c:v>
                </c:pt>
                <c:pt idx="11">
                  <c:v>1.517314141787255E-2</c:v>
                </c:pt>
                <c:pt idx="12">
                  <c:v>1.7986995519950526E-2</c:v>
                </c:pt>
                <c:pt idx="13">
                  <c:v>2.1175171190998966E-2</c:v>
                </c:pt>
                <c:pt idx="14">
                  <c:v>2.475599671294347E-2</c:v>
                </c:pt>
                <c:pt idx="15">
                  <c:v>2.8742138998379151E-2</c:v>
                </c:pt>
                <c:pt idx="16">
                  <c:v>3.3139269964591739E-2</c:v>
                </c:pt>
                <c:pt idx="17">
                  <c:v>3.7944774071785231E-2</c:v>
                </c:pt>
                <c:pt idx="18">
                  <c:v>4.3146561238535823E-2</c:v>
                </c:pt>
                <c:pt idx="19">
                  <c:v>4.8722053921171321E-2</c:v>
                </c:pt>
                <c:pt idx="20">
                  <c:v>5.4637418349774813E-2</c:v>
                </c:pt>
                <c:pt idx="21">
                  <c:v>6.0847107172947106E-2</c:v>
                </c:pt>
                <c:pt idx="22">
                  <c:v>6.7293773703759205E-2</c:v>
                </c:pt>
                <c:pt idx="23">
                  <c:v>7.3908606473122487E-2</c:v>
                </c:pt>
                <c:pt idx="24">
                  <c:v>8.0612117085632248E-2</c:v>
                </c:pt>
                <c:pt idx="25">
                  <c:v>8.7315394969568749E-2</c:v>
                </c:pt>
                <c:pt idx="26">
                  <c:v>9.3921820377390039E-2</c:v>
                </c:pt>
                <c:pt idx="27">
                  <c:v>0.10032920308081314</c:v>
                </c:pt>
                <c:pt idx="28">
                  <c:v>0.1064322900039391</c:v>
                </c:pt>
                <c:pt idx="29">
                  <c:v>0.11212556208315712</c:v>
                </c:pt>
                <c:pt idx="30">
                  <c:v>0.11730622050596838</c:v>
                </c:pt>
                <c:pt idx="31">
                  <c:v>0.12187724665240005</c:v>
                </c:pt>
                <c:pt idx="32">
                  <c:v>0.12575040982799465</c:v>
                </c:pt>
                <c:pt idx="33">
                  <c:v>0.12884909320474397</c:v>
                </c:pt>
                <c:pt idx="34">
                  <c:v>0.13111081183364282</c:v>
                </c:pt>
                <c:pt idx="35">
                  <c:v>0.13248930724381583</c:v>
                </c:pt>
                <c:pt idx="36">
                  <c:v>0.13295612058212952</c:v>
                </c:pt>
                <c:pt idx="37">
                  <c:v>0.13250156957157716</c:v>
                </c:pt>
                <c:pt idx="38">
                  <c:v>0.13113508244357058</c:v>
                </c:pt>
                <c:pt idx="39">
                  <c:v>0.12888487275744923</c:v>
                </c:pt>
                <c:pt idx="40">
                  <c:v>0.12579697077277097</c:v>
                </c:pt>
                <c:pt idx="41">
                  <c:v>0.12193365782412022</c:v>
                </c:pt>
                <c:pt idx="42">
                  <c:v>0.11737137807504555</c:v>
                </c:pt>
                <c:pt idx="43">
                  <c:v>0.112198225422443</c:v>
                </c:pt>
                <c:pt idx="44">
                  <c:v>0.10651112084709666</c:v>
                </c:pt>
                <c:pt idx="45">
                  <c:v>0.10041280625170841</c:v>
                </c:pt>
                <c:pt idx="46">
                  <c:v>9.4008784371647877E-2</c:v>
                </c:pt>
                <c:pt idx="47">
                  <c:v>8.7404330763287352E-2</c:v>
                </c:pt>
                <c:pt idx="48">
                  <c:v>8.070169372203978E-2</c:v>
                </c:pt>
                <c:pt idx="49">
                  <c:v>7.3997582220453897E-2</c:v>
                </c:pt>
                <c:pt idx="50">
                  <c:v>6.7381021868083799E-2</c:v>
                </c:pt>
                <c:pt idx="51">
                  <c:v>6.0931635967406361E-2</c:v>
                </c:pt>
                <c:pt idx="52">
                  <c:v>5.4718384545728548E-2</c:v>
                </c:pt>
                <c:pt idx="53">
                  <c:v>4.8798770317379211E-2</c:v>
                </c:pt>
                <c:pt idx="54">
                  <c:v>4.3218498264579026E-2</c:v>
                </c:pt>
                <c:pt idx="55">
                  <c:v>3.8011556077891917E-2</c:v>
                </c:pt>
                <c:pt idx="56">
                  <c:v>3.3200666932517386E-2</c:v>
                </c:pt>
                <c:pt idx="57">
                  <c:v>2.8798054532104416E-2</c:v>
                </c:pt>
                <c:pt idx="58">
                  <c:v>2.4806453233110461E-2</c:v>
                </c:pt>
                <c:pt idx="59">
                  <c:v>2.1220293266502783E-2</c:v>
                </c:pt>
                <c:pt idx="60">
                  <c:v>1.8026992230404507E-2</c:v>
                </c:pt>
                <c:pt idx="61">
                  <c:v>1.5208288560559065E-2</c:v>
                </c:pt>
                <c:pt idx="62">
                  <c:v>1.2741559878766292E-2</c:v>
                </c:pt>
                <c:pt idx="63">
                  <c:v>1.0601078185502181E-2</c:v>
                </c:pt>
                <c:pt idx="64">
                  <c:v>8.759164008771584E-3</c:v>
                </c:pt>
                <c:pt idx="65">
                  <c:v>7.1872121041989491E-3</c:v>
                </c:pt>
                <c:pt idx="66">
                  <c:v>5.8565714730084879E-3</c:v>
                </c:pt>
                <c:pt idx="67">
                  <c:v>4.7392718006522404E-3</c:v>
                </c:pt>
                <c:pt idx="68">
                  <c:v>3.8085965351567046E-3</c:v>
                </c:pt>
                <c:pt idx="69">
                  <c:v>3.039509479132885E-3</c:v>
                </c:pt>
                <c:pt idx="70">
                  <c:v>2.4089468553212126E-3</c:v>
                </c:pt>
                <c:pt idx="71">
                  <c:v>1.8959903321697992E-3</c:v>
                </c:pt>
                <c:pt idx="72">
                  <c:v>1.4819385675297816E-3</c:v>
                </c:pt>
                <c:pt idx="73">
                  <c:v>1.150295618675444E-3</c:v>
                </c:pt>
                <c:pt idx="74">
                  <c:v>8.8669429295886598E-4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DDE-EC41-B43D-94542000FD82}"/>
            </c:ext>
          </c:extLst>
        </c:ser>
        <c:ser>
          <c:idx val="2"/>
          <c:order val="2"/>
          <c:tx>
            <c:v>Eco Flex 00-30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'Graph Data'!$AC$2:$AC$54</c:f>
              <c:numCache>
                <c:formatCode>General</c:formatCode>
                <c:ptCount val="53"/>
                <c:pt idx="0">
                  <c:v>21.325626259999996</c:v>
                </c:pt>
                <c:pt idx="1">
                  <c:v>21.825626259999996</c:v>
                </c:pt>
                <c:pt idx="2">
                  <c:v>22.325626259999996</c:v>
                </c:pt>
                <c:pt idx="3">
                  <c:v>22.825626259999996</c:v>
                </c:pt>
                <c:pt idx="4">
                  <c:v>23.325626259999996</c:v>
                </c:pt>
                <c:pt idx="5">
                  <c:v>23.825626259999996</c:v>
                </c:pt>
                <c:pt idx="6">
                  <c:v>24.325626259999996</c:v>
                </c:pt>
                <c:pt idx="7">
                  <c:v>24.825626259999996</c:v>
                </c:pt>
                <c:pt idx="8">
                  <c:v>25.325626259999996</c:v>
                </c:pt>
                <c:pt idx="9">
                  <c:v>25.825626259999996</c:v>
                </c:pt>
                <c:pt idx="10">
                  <c:v>26.325626259999996</c:v>
                </c:pt>
                <c:pt idx="11">
                  <c:v>26.825626259999996</c:v>
                </c:pt>
                <c:pt idx="12">
                  <c:v>27.325626259999996</c:v>
                </c:pt>
                <c:pt idx="13">
                  <c:v>27.825626259999996</c:v>
                </c:pt>
                <c:pt idx="14">
                  <c:v>28.325626259999996</c:v>
                </c:pt>
                <c:pt idx="15">
                  <c:v>28.825626259999996</c:v>
                </c:pt>
                <c:pt idx="16">
                  <c:v>29.325626259999996</c:v>
                </c:pt>
                <c:pt idx="17">
                  <c:v>29.825626259999996</c:v>
                </c:pt>
                <c:pt idx="18">
                  <c:v>30.325626259999996</c:v>
                </c:pt>
                <c:pt idx="19">
                  <c:v>30.825626259999996</c:v>
                </c:pt>
                <c:pt idx="20">
                  <c:v>31.325626259999996</c:v>
                </c:pt>
                <c:pt idx="21">
                  <c:v>31.825626259999996</c:v>
                </c:pt>
                <c:pt idx="22">
                  <c:v>32.325626259999993</c:v>
                </c:pt>
                <c:pt idx="23">
                  <c:v>32.825626259999993</c:v>
                </c:pt>
                <c:pt idx="24">
                  <c:v>33.325626259999993</c:v>
                </c:pt>
                <c:pt idx="25">
                  <c:v>33.825626259999993</c:v>
                </c:pt>
                <c:pt idx="26">
                  <c:v>34.325626259999993</c:v>
                </c:pt>
                <c:pt idx="27">
                  <c:v>34.825626259999993</c:v>
                </c:pt>
                <c:pt idx="28">
                  <c:v>35.325626259999993</c:v>
                </c:pt>
                <c:pt idx="29">
                  <c:v>35.825626259999993</c:v>
                </c:pt>
                <c:pt idx="30">
                  <c:v>36.325626259999993</c:v>
                </c:pt>
                <c:pt idx="31">
                  <c:v>36.825626259999993</c:v>
                </c:pt>
                <c:pt idx="32">
                  <c:v>37.325626259999993</c:v>
                </c:pt>
                <c:pt idx="33">
                  <c:v>37.825626259999993</c:v>
                </c:pt>
                <c:pt idx="34">
                  <c:v>38.325626259999993</c:v>
                </c:pt>
                <c:pt idx="35">
                  <c:v>38.825626259999993</c:v>
                </c:pt>
                <c:pt idx="36">
                  <c:v>39.325626259999993</c:v>
                </c:pt>
                <c:pt idx="37">
                  <c:v>39.825626259999993</c:v>
                </c:pt>
                <c:pt idx="38">
                  <c:v>40.325626259999993</c:v>
                </c:pt>
                <c:pt idx="39">
                  <c:v>40.825626259999993</c:v>
                </c:pt>
                <c:pt idx="40">
                  <c:v>41.325626259999993</c:v>
                </c:pt>
                <c:pt idx="41">
                  <c:v>41.825626259999993</c:v>
                </c:pt>
                <c:pt idx="42">
                  <c:v>42.325626259999993</c:v>
                </c:pt>
                <c:pt idx="43">
                  <c:v>42.825626259999993</c:v>
                </c:pt>
                <c:pt idx="44">
                  <c:v>43.325626259999993</c:v>
                </c:pt>
                <c:pt idx="45">
                  <c:v>43.825626259999993</c:v>
                </c:pt>
                <c:pt idx="46">
                  <c:v>44.325626259999993</c:v>
                </c:pt>
                <c:pt idx="47">
                  <c:v>44.825626259999993</c:v>
                </c:pt>
                <c:pt idx="48">
                  <c:v>45.325626259999993</c:v>
                </c:pt>
                <c:pt idx="49">
                  <c:v>45.825626259999993</c:v>
                </c:pt>
                <c:pt idx="50">
                  <c:v>46.325626259999993</c:v>
                </c:pt>
                <c:pt idx="51">
                  <c:v>46.825626259999993</c:v>
                </c:pt>
                <c:pt idx="52">
                  <c:v>47.325626259999993</c:v>
                </c:pt>
              </c:numCache>
            </c:numRef>
          </c:xVal>
          <c:yVal>
            <c:numRef>
              <c:f>'Graph Data'!$AD$2:$AD$54</c:f>
              <c:numCache>
                <c:formatCode>General</c:formatCode>
                <c:ptCount val="53"/>
                <c:pt idx="0">
                  <c:v>1.0658286750845755E-3</c:v>
                </c:pt>
                <c:pt idx="1">
                  <c:v>1.5178009368542425E-3</c:v>
                </c:pt>
                <c:pt idx="2">
                  <c:v>2.1304074451434151E-3</c:v>
                </c:pt>
                <c:pt idx="3">
                  <c:v>2.9473449267525867E-3</c:v>
                </c:pt>
                <c:pt idx="4">
                  <c:v>4.0190156333452043E-3</c:v>
                </c:pt>
                <c:pt idx="5">
                  <c:v>5.4016801572892709E-3</c:v>
                </c:pt>
                <c:pt idx="6">
                  <c:v>7.1558046073568367E-3</c:v>
                </c:pt>
                <c:pt idx="7">
                  <c:v>9.3434769807011677E-3</c:v>
                </c:pt>
                <c:pt idx="8">
                  <c:v>1.2024831650120445E-2</c:v>
                </c:pt>
                <c:pt idx="9">
                  <c:v>1.5253514814461277E-2</c:v>
                </c:pt>
                <c:pt idx="10">
                  <c:v>1.9071343562869651E-2</c:v>
                </c:pt>
                <c:pt idx="11">
                  <c:v>2.3502447430229768E-2</c:v>
                </c:pt>
                <c:pt idx="12">
                  <c:v>2.8547319021741072E-2</c:v>
                </c:pt>
                <c:pt idx="13">
                  <c:v>3.4177320041078173E-2</c:v>
                </c:pt>
                <c:pt idx="14">
                  <c:v>4.0330269159352394E-2</c:v>
                </c:pt>
                <c:pt idx="15">
                  <c:v>4.6907757796764302E-2</c:v>
                </c:pt>
                <c:pt idx="16">
                  <c:v>5.3774782939213443E-2</c:v>
                </c:pt>
                <c:pt idx="17">
                  <c:v>6.0762144954176311E-2</c:v>
                </c:pt>
                <c:pt idx="18">
                  <c:v>6.7671836891130335E-2</c:v>
                </c:pt>
                <c:pt idx="19">
                  <c:v>7.4285366834265121E-2</c:v>
                </c:pt>
                <c:pt idx="20">
                  <c:v>8.0374635766982366E-2</c:v>
                </c:pt>
                <c:pt idx="21">
                  <c:v>8.5714678745059919E-2</c:v>
                </c:pt>
                <c:pt idx="22">
                  <c:v>9.0097309884900764E-2</c:v>
                </c:pt>
                <c:pt idx="23">
                  <c:v>9.3344532453367005E-2</c:v>
                </c:pt>
                <c:pt idx="24">
                  <c:v>9.5320515813853812E-2</c:v>
                </c:pt>
                <c:pt idx="25">
                  <c:v>9.5941017765710776E-2</c:v>
                </c:pt>
                <c:pt idx="26">
                  <c:v>9.5179341783181978E-2</c:v>
                </c:pt>
                <c:pt idx="27">
                  <c:v>9.3068242185817801E-2</c:v>
                </c:pt>
                <c:pt idx="28">
                  <c:v>8.9697587802974668E-2</c:v>
                </c:pt>
                <c:pt idx="29">
                  <c:v>8.5208016328773534E-2</c:v>
                </c:pt>
                <c:pt idx="30">
                  <c:v>7.9781203668445266E-2</c:v>
                </c:pt>
                <c:pt idx="31">
                  <c:v>7.3627686088159158E-2</c:v>
                </c:pt>
                <c:pt idx="32">
                  <c:v>6.697337086950228E-2</c:v>
                </c:pt>
                <c:pt idx="33">
                  <c:v>6.0045933743037024E-2</c:v>
                </c:pt>
                <c:pt idx="34">
                  <c:v>5.3062228517517941E-2</c:v>
                </c:pt>
                <c:pt idx="35">
                  <c:v>4.6217644413187063E-2</c:v>
                </c:pt>
                <c:pt idx="36">
                  <c:v>3.9678072495630275E-2</c:v>
                </c:pt>
                <c:pt idx="37">
                  <c:v>3.357482553727574E-2</c:v>
                </c:pt>
                <c:pt idx="38">
                  <c:v>2.8002538377036302E-2</c:v>
                </c:pt>
                <c:pt idx="39">
                  <c:v>2.3019796281520705E-2</c:v>
                </c:pt>
                <c:pt idx="40">
                  <c:v>1.8652025011378914E-2</c:v>
                </c:pt>
                <c:pt idx="41">
                  <c:v>1.4896043804169248E-2</c:v>
                </c:pt>
                <c:pt idx="42">
                  <c:v>1.1725633908167412E-2</c:v>
                </c:pt>
                <c:pt idx="43">
                  <c:v>9.0975019868862507E-3</c:v>
                </c:pt>
                <c:pt idx="44">
                  <c:v>6.9571028834178464E-3</c:v>
                </c:pt>
                <c:pt idx="45">
                  <c:v>5.243908812049853E-3</c:v>
                </c:pt>
                <c:pt idx="46">
                  <c:v>3.8958504254340688E-3</c:v>
                </c:pt>
                <c:pt idx="47">
                  <c:v>2.8527903478287537E-3</c:v>
                </c:pt>
                <c:pt idx="48">
                  <c:v>2.0590072543026248E-3</c:v>
                </c:pt>
                <c:pt idx="49">
                  <c:v>1.4647595405105867E-3</c:v>
                </c:pt>
                <c:pt idx="50">
                  <c:v>1.027058621277257E-3</c:v>
                </c:pt>
                <c:pt idx="51">
                  <c:v>7.0981401147635135E-4</c:v>
                </c:pt>
                <c:pt idx="52">
                  <c:v>4.8351988764890465E-4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DDE-EC41-B43D-94542000F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3839216"/>
        <c:axId val="2072323744"/>
      </c:scatterChart>
      <c:valAx>
        <c:axId val="207383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Puncture</a:t>
                </a:r>
                <a:r>
                  <a:rPr lang="en-US" baseline="0"/>
                  <a:t> Resistance Force (N)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2323744"/>
        <c:crosses val="autoZero"/>
        <c:crossBetween val="midCat"/>
      </c:valAx>
      <c:valAx>
        <c:axId val="207232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3839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52421259842515"/>
          <c:y val="0.25130050791030267"/>
          <c:w val="0.20807596530245492"/>
          <c:h val="0.1901859351601467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Normal Distribution Comparison of Puncture Resistance Force </a:t>
            </a:r>
            <a:endParaRPr lang="en-US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Mesentery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'Graph Data'!$U$2:$U$89</c:f>
              <c:numCache>
                <c:formatCode>General</c:formatCode>
                <c:ptCount val="88"/>
                <c:pt idx="0">
                  <c:v>0.30885900000000177</c:v>
                </c:pt>
                <c:pt idx="1">
                  <c:v>0.70885900000000179</c:v>
                </c:pt>
                <c:pt idx="2">
                  <c:v>1.1088590000000018</c:v>
                </c:pt>
                <c:pt idx="3">
                  <c:v>1.5088590000000019</c:v>
                </c:pt>
                <c:pt idx="4">
                  <c:v>1.9088590000000019</c:v>
                </c:pt>
                <c:pt idx="5">
                  <c:v>2.3088590000000018</c:v>
                </c:pt>
                <c:pt idx="6">
                  <c:v>2.7088590000000017</c:v>
                </c:pt>
                <c:pt idx="7">
                  <c:v>3.1088590000000016</c:v>
                </c:pt>
                <c:pt idx="8">
                  <c:v>3.5088590000000015</c:v>
                </c:pt>
                <c:pt idx="9">
                  <c:v>3.9088590000000014</c:v>
                </c:pt>
                <c:pt idx="10">
                  <c:v>4.3088590000000018</c:v>
                </c:pt>
                <c:pt idx="11">
                  <c:v>4.7088590000000021</c:v>
                </c:pt>
                <c:pt idx="12">
                  <c:v>5.1088590000000025</c:v>
                </c:pt>
                <c:pt idx="13">
                  <c:v>5.5088590000000028</c:v>
                </c:pt>
                <c:pt idx="14">
                  <c:v>5.9088590000000032</c:v>
                </c:pt>
                <c:pt idx="15">
                  <c:v>6.3088590000000035</c:v>
                </c:pt>
                <c:pt idx="16">
                  <c:v>6.7088590000000039</c:v>
                </c:pt>
                <c:pt idx="17">
                  <c:v>7.1088590000000043</c:v>
                </c:pt>
                <c:pt idx="18">
                  <c:v>7.5088590000000046</c:v>
                </c:pt>
                <c:pt idx="19">
                  <c:v>7.908859000000005</c:v>
                </c:pt>
                <c:pt idx="20">
                  <c:v>8.3088590000000053</c:v>
                </c:pt>
                <c:pt idx="21">
                  <c:v>8.7088590000000057</c:v>
                </c:pt>
                <c:pt idx="22">
                  <c:v>9.108859000000006</c:v>
                </c:pt>
                <c:pt idx="23">
                  <c:v>9.5088590000000064</c:v>
                </c:pt>
                <c:pt idx="24">
                  <c:v>9.9088590000000067</c:v>
                </c:pt>
                <c:pt idx="25">
                  <c:v>10.308859000000007</c:v>
                </c:pt>
                <c:pt idx="26">
                  <c:v>10.708859000000007</c:v>
                </c:pt>
                <c:pt idx="27">
                  <c:v>11.108859000000008</c:v>
                </c:pt>
                <c:pt idx="28">
                  <c:v>11.508859000000008</c:v>
                </c:pt>
                <c:pt idx="29">
                  <c:v>11.908859000000009</c:v>
                </c:pt>
                <c:pt idx="30">
                  <c:v>12.308859000000009</c:v>
                </c:pt>
                <c:pt idx="31">
                  <c:v>12.708859000000009</c:v>
                </c:pt>
                <c:pt idx="32">
                  <c:v>13.10885900000001</c:v>
                </c:pt>
                <c:pt idx="33">
                  <c:v>13.50885900000001</c:v>
                </c:pt>
                <c:pt idx="34">
                  <c:v>13.90885900000001</c:v>
                </c:pt>
                <c:pt idx="35">
                  <c:v>14.308859000000011</c:v>
                </c:pt>
                <c:pt idx="36">
                  <c:v>14.708859000000011</c:v>
                </c:pt>
                <c:pt idx="37">
                  <c:v>15.108859000000011</c:v>
                </c:pt>
                <c:pt idx="38">
                  <c:v>15.508859000000012</c:v>
                </c:pt>
                <c:pt idx="39">
                  <c:v>15.908859000000012</c:v>
                </c:pt>
                <c:pt idx="40">
                  <c:v>16.308859000000012</c:v>
                </c:pt>
                <c:pt idx="41">
                  <c:v>16.708859000000011</c:v>
                </c:pt>
                <c:pt idx="42">
                  <c:v>17.10885900000001</c:v>
                </c:pt>
                <c:pt idx="43">
                  <c:v>17.508859000000008</c:v>
                </c:pt>
                <c:pt idx="44">
                  <c:v>17.908859000000007</c:v>
                </c:pt>
                <c:pt idx="45">
                  <c:v>18.308859000000005</c:v>
                </c:pt>
                <c:pt idx="46">
                  <c:v>18.708859000000004</c:v>
                </c:pt>
                <c:pt idx="47">
                  <c:v>19.108859000000002</c:v>
                </c:pt>
                <c:pt idx="48">
                  <c:v>19.508859000000001</c:v>
                </c:pt>
                <c:pt idx="49">
                  <c:v>19.908859</c:v>
                </c:pt>
                <c:pt idx="50">
                  <c:v>20.308858999999998</c:v>
                </c:pt>
                <c:pt idx="51">
                  <c:v>20.708858999999997</c:v>
                </c:pt>
                <c:pt idx="52">
                  <c:v>21.108858999999995</c:v>
                </c:pt>
                <c:pt idx="53">
                  <c:v>21.508858999999994</c:v>
                </c:pt>
                <c:pt idx="54">
                  <c:v>21.908858999999993</c:v>
                </c:pt>
                <c:pt idx="55">
                  <c:v>22.308858999999991</c:v>
                </c:pt>
                <c:pt idx="56">
                  <c:v>22.70885899999999</c:v>
                </c:pt>
                <c:pt idx="57">
                  <c:v>23.108858999999988</c:v>
                </c:pt>
                <c:pt idx="58">
                  <c:v>23.508858999999987</c:v>
                </c:pt>
                <c:pt idx="59">
                  <c:v>23.908858999999985</c:v>
                </c:pt>
                <c:pt idx="60">
                  <c:v>24.308858999999984</c:v>
                </c:pt>
                <c:pt idx="61">
                  <c:v>24.708858999999983</c:v>
                </c:pt>
                <c:pt idx="62">
                  <c:v>25.108858999999981</c:v>
                </c:pt>
                <c:pt idx="63">
                  <c:v>25.50885899999998</c:v>
                </c:pt>
                <c:pt idx="64">
                  <c:v>25.908858999999978</c:v>
                </c:pt>
                <c:pt idx="65">
                  <c:v>26.308858999999977</c:v>
                </c:pt>
                <c:pt idx="66">
                  <c:v>26.708858999999975</c:v>
                </c:pt>
                <c:pt idx="67">
                  <c:v>27.108858999999974</c:v>
                </c:pt>
                <c:pt idx="68">
                  <c:v>27.508858999999973</c:v>
                </c:pt>
                <c:pt idx="69">
                  <c:v>27.908858999999971</c:v>
                </c:pt>
                <c:pt idx="70">
                  <c:v>28.30885899999997</c:v>
                </c:pt>
                <c:pt idx="71">
                  <c:v>28.708858999999968</c:v>
                </c:pt>
                <c:pt idx="72">
                  <c:v>29.108858999999967</c:v>
                </c:pt>
                <c:pt idx="73">
                  <c:v>29.508858999999966</c:v>
                </c:pt>
                <c:pt idx="74">
                  <c:v>29.908858999999964</c:v>
                </c:pt>
                <c:pt idx="75">
                  <c:v>30.308858999999963</c:v>
                </c:pt>
                <c:pt idx="76">
                  <c:v>30.708858999999961</c:v>
                </c:pt>
                <c:pt idx="77">
                  <c:v>31.10885899999996</c:v>
                </c:pt>
                <c:pt idx="78">
                  <c:v>31.508858999999958</c:v>
                </c:pt>
                <c:pt idx="79">
                  <c:v>31.908858999999957</c:v>
                </c:pt>
                <c:pt idx="80">
                  <c:v>32.308858999999956</c:v>
                </c:pt>
                <c:pt idx="81">
                  <c:v>32.708858999999954</c:v>
                </c:pt>
                <c:pt idx="82">
                  <c:v>33.108858999999953</c:v>
                </c:pt>
                <c:pt idx="83">
                  <c:v>33.508858999999951</c:v>
                </c:pt>
                <c:pt idx="84">
                  <c:v>33.90885899999995</c:v>
                </c:pt>
                <c:pt idx="85">
                  <c:v>34.308858999999948</c:v>
                </c:pt>
                <c:pt idx="86">
                  <c:v>34.708858999999947</c:v>
                </c:pt>
                <c:pt idx="87">
                  <c:v>35.108858999999946</c:v>
                </c:pt>
              </c:numCache>
            </c:numRef>
          </c:xVal>
          <c:yVal>
            <c:numRef>
              <c:f>'Graph Data'!$V$2:$V$89</c:f>
              <c:numCache>
                <c:formatCode>General</c:formatCode>
                <c:ptCount val="88"/>
                <c:pt idx="0">
                  <c:v>7.7737174671653844E-4</c:v>
                </c:pt>
                <c:pt idx="1">
                  <c:v>9.5713477673459993E-4</c:v>
                </c:pt>
                <c:pt idx="2">
                  <c:v>1.1726799976816283E-3</c:v>
                </c:pt>
                <c:pt idx="3">
                  <c:v>1.4297102013199161E-3</c:v>
                </c:pt>
                <c:pt idx="4">
                  <c:v>1.7345171239317187E-3</c:v>
                </c:pt>
                <c:pt idx="5">
                  <c:v>2.0939738064982083E-3</c:v>
                </c:pt>
                <c:pt idx="6">
                  <c:v>2.5155095770118129E-3</c:v>
                </c:pt>
                <c:pt idx="7">
                  <c:v>3.0070647707008337E-3</c:v>
                </c:pt>
                <c:pt idx="8">
                  <c:v>3.5770224639010847E-3</c:v>
                </c:pt>
                <c:pt idx="9">
                  <c:v>4.2341148074941035E-3</c:v>
                </c:pt>
                <c:pt idx="10">
                  <c:v>4.9873020218285718E-3</c:v>
                </c:pt>
                <c:pt idx="11">
                  <c:v>5.8456227666775417E-3</c:v>
                </c:pt>
                <c:pt idx="12">
                  <c:v>6.8180154294158642E-3</c:v>
                </c:pt>
                <c:pt idx="13">
                  <c:v>7.913110875548704E-3</c:v>
                </c:pt>
                <c:pt idx="14">
                  <c:v>9.1389983609749658E-3</c:v>
                </c:pt>
                <c:pt idx="15">
                  <c:v>1.0502967586728992E-2</c:v>
                </c:pt>
                <c:pt idx="16">
                  <c:v>1.2011231244710978E-2</c:v>
                </c:pt>
                <c:pt idx="17">
                  <c:v>1.3668633806257737E-2</c:v>
                </c:pt>
                <c:pt idx="18">
                  <c:v>1.5478353683490391E-2</c:v>
                </c:pt>
                <c:pt idx="19">
                  <c:v>1.7441607177312711E-2</c:v>
                </c:pt>
                <c:pt idx="20">
                  <c:v>1.9557363741527969E-2</c:v>
                </c:pt>
                <c:pt idx="21">
                  <c:v>2.1822082963775843E-2</c:v>
                </c:pt>
                <c:pt idx="22">
                  <c:v>2.4229484217135066E-2</c:v>
                </c:pt>
                <c:pt idx="23">
                  <c:v>2.6770360104368274E-2</c:v>
                </c:pt>
                <c:pt idx="24">
                  <c:v>2.9432444544481351E-2</c:v>
                </c:pt>
                <c:pt idx="25">
                  <c:v>3.2200345599187337E-2</c:v>
                </c:pt>
                <c:pt idx="26">
                  <c:v>3.5055551885863144E-2</c:v>
                </c:pt>
                <c:pt idx="27">
                  <c:v>3.7976519678089175E-2</c:v>
                </c:pt>
                <c:pt idx="28">
                  <c:v>4.0938845585125373E-2</c:v>
                </c:pt>
                <c:pt idx="29">
                  <c:v>4.3915527084717416E-2</c:v>
                </c:pt>
                <c:pt idx="30">
                  <c:v>4.6877310242590536E-2</c:v>
                </c:pt>
                <c:pt idx="31">
                  <c:v>4.9793120793868648E-2</c:v>
                </c:pt>
                <c:pt idx="32">
                  <c:v>5.2630571513350904E-2</c:v>
                </c:pt>
                <c:pt idx="33">
                  <c:v>5.5356535604413976E-2</c:v>
                </c:pt>
                <c:pt idx="34">
                  <c:v>5.7937772839256524E-2</c:v>
                </c:pt>
                <c:pt idx="35">
                  <c:v>6.0341592535151034E-2</c:v>
                </c:pt>
                <c:pt idx="36">
                  <c:v>6.2536535292867915E-2</c:v>
                </c:pt>
                <c:pt idx="37">
                  <c:v>6.4493053878451626E-2</c:v>
                </c:pt>
                <c:pt idx="38">
                  <c:v>6.6184172797706303E-2</c:v>
                </c:pt>
                <c:pt idx="39">
                  <c:v>6.7586106062754045E-2</c:v>
                </c:pt>
                <c:pt idx="40">
                  <c:v>6.8678813414425596E-2</c:v>
                </c:pt>
                <c:pt idx="41">
                  <c:v>6.9446476836308724E-2</c:v>
                </c:pt>
                <c:pt idx="42">
                  <c:v>6.9877881529052388E-2</c:v>
                </c:pt>
                <c:pt idx="43">
                  <c:v>6.9966688521208284E-2</c:v>
                </c:pt>
                <c:pt idx="44">
                  <c:v>6.9711589654592412E-2</c:v>
                </c:pt>
                <c:pt idx="45">
                  <c:v>6.9116339647769379E-2</c:v>
                </c:pt>
                <c:pt idx="46">
                  <c:v>6.8189664139214567E-2</c:v>
                </c:pt>
                <c:pt idx="47">
                  <c:v>6.6945046857963125E-2</c:v>
                </c:pt>
                <c:pt idx="48">
                  <c:v>6.5400403177495847E-2</c:v>
                </c:pt>
                <c:pt idx="49">
                  <c:v>6.3577651099035459E-2</c:v>
                </c:pt>
                <c:pt idx="50">
                  <c:v>6.15021940210859E-2</c:v>
                </c:pt>
                <c:pt idx="51">
                  <c:v>5.9202332346120427E-2</c:v>
                </c:pt>
                <c:pt idx="52">
                  <c:v>5.6708622948293937E-2</c:v>
                </c:pt>
                <c:pt idx="53">
                  <c:v>5.4053206710596616E-2</c:v>
                </c:pt>
                <c:pt idx="54">
                  <c:v>5.1269124708464696E-2</c:v>
                </c:pt>
                <c:pt idx="55">
                  <c:v>4.8389643182074546E-2</c:v>
                </c:pt>
                <c:pt idx="56">
                  <c:v>4.5447606251927897E-2</c:v>
                </c:pt>
                <c:pt idx="57">
                  <c:v>4.2474833476297102E-2</c:v>
                </c:pt>
                <c:pt idx="58">
                  <c:v>3.9501576936964565E-2</c:v>
                </c:pt>
                <c:pt idx="59">
                  <c:v>3.6556049704463196E-2</c:v>
                </c:pt>
                <c:pt idx="60">
                  <c:v>3.3664034421333276E-2</c:v>
                </c:pt>
                <c:pt idx="61">
                  <c:v>3.0848577501692804E-2</c:v>
                </c:pt>
                <c:pt idx="62">
                  <c:v>2.8129771223860907E-2</c:v>
                </c:pt>
                <c:pt idx="63">
                  <c:v>2.5524622924993599E-2</c:v>
                </c:pt>
                <c:pt idx="64">
                  <c:v>2.3047007710545714E-2</c:v>
                </c:pt>
                <c:pt idx="65">
                  <c:v>2.0707698662704513E-2</c:v>
                </c:pt>
                <c:pt idx="66">
                  <c:v>1.8514466541430203E-2</c:v>
                </c:pt>
                <c:pt idx="67">
                  <c:v>1.6472239463430259E-2</c:v>
                </c:pt>
                <c:pt idx="68">
                  <c:v>1.4583312035837671E-2</c:v>
                </c:pt>
                <c:pt idx="69">
                  <c:v>1.2847592905218166E-2</c:v>
                </c:pt>
                <c:pt idx="70">
                  <c:v>1.1262879629405651E-2</c:v>
                </c:pt>
                <c:pt idx="71">
                  <c:v>9.8251501418809284E-3</c:v>
                </c:pt>
                <c:pt idx="72">
                  <c:v>8.5288607943934253E-3</c:v>
                </c:pt>
                <c:pt idx="73">
                  <c:v>7.3672419624788502E-3</c:v>
                </c:pt>
                <c:pt idx="74">
                  <c:v>6.332583405066196E-3</c:v>
                </c:pt>
                <c:pt idx="75">
                  <c:v>5.4165029078830579E-3</c:v>
                </c:pt>
                <c:pt idx="76">
                  <c:v>4.6101931388364435E-3</c:v>
                </c:pt>
                <c:pt idx="77">
                  <c:v>3.9046430366845809E-3</c:v>
                </c:pt>
                <c:pt idx="78">
                  <c:v>3.2908313859383834E-3</c:v>
                </c:pt>
                <c:pt idx="79">
                  <c:v>2.7598914555031777E-3</c:v>
                </c:pt>
                <c:pt idx="80">
                  <c:v>2.3032466619563978E-3</c:v>
                </c:pt>
                <c:pt idx="81">
                  <c:v>1.9127181378480497E-3</c:v>
                </c:pt>
                <c:pt idx="82">
                  <c:v>1.5806058291353946E-3</c:v>
                </c:pt>
                <c:pt idx="83">
                  <c:v>1.29974531169611E-3</c:v>
                </c:pt>
                <c:pt idx="84">
                  <c:v>1.0635429109853991E-3</c:v>
                </c:pt>
                <c:pt idx="85">
                  <c:v>8.6599194414293851E-4</c:v>
                </c:pt>
                <c:pt idx="86">
                  <c:v>7.0167299795772825E-4</c:v>
                </c:pt>
                <c:pt idx="87">
                  <c:v>5.6574113000999575E-4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34-9040-9B9F-6D7563A474FD}"/>
            </c:ext>
          </c:extLst>
        </c:ser>
        <c:ser>
          <c:idx val="1"/>
          <c:order val="1"/>
          <c:tx>
            <c:v>Eco Flex 00-10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'Graph Data'!$AA$2:$AA$76</c:f>
              <c:numCache>
                <c:formatCode>General</c:formatCode>
                <c:ptCount val="75"/>
                <c:pt idx="0">
                  <c:v>13.5650005</c:v>
                </c:pt>
                <c:pt idx="1">
                  <c:v>13.8150005</c:v>
                </c:pt>
                <c:pt idx="2">
                  <c:v>14.0650005</c:v>
                </c:pt>
                <c:pt idx="3">
                  <c:v>14.3150005</c:v>
                </c:pt>
                <c:pt idx="4">
                  <c:v>14.5650005</c:v>
                </c:pt>
                <c:pt idx="5">
                  <c:v>14.8150005</c:v>
                </c:pt>
                <c:pt idx="6">
                  <c:v>15.0650005</c:v>
                </c:pt>
                <c:pt idx="7">
                  <c:v>15.3150005</c:v>
                </c:pt>
                <c:pt idx="8">
                  <c:v>15.5650005</c:v>
                </c:pt>
                <c:pt idx="9">
                  <c:v>15.8150005</c:v>
                </c:pt>
                <c:pt idx="10">
                  <c:v>16.0650005</c:v>
                </c:pt>
                <c:pt idx="11">
                  <c:v>16.3150005</c:v>
                </c:pt>
                <c:pt idx="12">
                  <c:v>16.5650005</c:v>
                </c:pt>
                <c:pt idx="13">
                  <c:v>16.8150005</c:v>
                </c:pt>
                <c:pt idx="14">
                  <c:v>17.0650005</c:v>
                </c:pt>
                <c:pt idx="15">
                  <c:v>17.3150005</c:v>
                </c:pt>
                <c:pt idx="16">
                  <c:v>17.5650005</c:v>
                </c:pt>
                <c:pt idx="17">
                  <c:v>17.8150005</c:v>
                </c:pt>
                <c:pt idx="18">
                  <c:v>18.0650005</c:v>
                </c:pt>
                <c:pt idx="19">
                  <c:v>18.3150005</c:v>
                </c:pt>
                <c:pt idx="20">
                  <c:v>18.5650005</c:v>
                </c:pt>
                <c:pt idx="21">
                  <c:v>18.8150005</c:v>
                </c:pt>
                <c:pt idx="22">
                  <c:v>19.0650005</c:v>
                </c:pt>
                <c:pt idx="23">
                  <c:v>19.3150005</c:v>
                </c:pt>
                <c:pt idx="24">
                  <c:v>19.5650005</c:v>
                </c:pt>
                <c:pt idx="25">
                  <c:v>19.8150005</c:v>
                </c:pt>
                <c:pt idx="26">
                  <c:v>20.0650005</c:v>
                </c:pt>
                <c:pt idx="27">
                  <c:v>20.3150005</c:v>
                </c:pt>
                <c:pt idx="28">
                  <c:v>20.5650005</c:v>
                </c:pt>
                <c:pt idx="29">
                  <c:v>20.8150005</c:v>
                </c:pt>
                <c:pt idx="30">
                  <c:v>21.0650005</c:v>
                </c:pt>
                <c:pt idx="31">
                  <c:v>21.3150005</c:v>
                </c:pt>
                <c:pt idx="32">
                  <c:v>21.5650005</c:v>
                </c:pt>
                <c:pt idx="33">
                  <c:v>21.8150005</c:v>
                </c:pt>
                <c:pt idx="34">
                  <c:v>22.0650005</c:v>
                </c:pt>
                <c:pt idx="35">
                  <c:v>22.3150005</c:v>
                </c:pt>
                <c:pt idx="36">
                  <c:v>22.5650005</c:v>
                </c:pt>
                <c:pt idx="37">
                  <c:v>22.8150005</c:v>
                </c:pt>
                <c:pt idx="38">
                  <c:v>23.0650005</c:v>
                </c:pt>
                <c:pt idx="39">
                  <c:v>23.3150005</c:v>
                </c:pt>
                <c:pt idx="40">
                  <c:v>23.5650005</c:v>
                </c:pt>
                <c:pt idx="41">
                  <c:v>23.8150005</c:v>
                </c:pt>
                <c:pt idx="42">
                  <c:v>24.0650005</c:v>
                </c:pt>
                <c:pt idx="43">
                  <c:v>24.3150005</c:v>
                </c:pt>
                <c:pt idx="44">
                  <c:v>24.5650005</c:v>
                </c:pt>
                <c:pt idx="45">
                  <c:v>24.8150005</c:v>
                </c:pt>
                <c:pt idx="46">
                  <c:v>25.0650005</c:v>
                </c:pt>
                <c:pt idx="47">
                  <c:v>25.3150005</c:v>
                </c:pt>
                <c:pt idx="48">
                  <c:v>25.5650005</c:v>
                </c:pt>
                <c:pt idx="49">
                  <c:v>25.8150005</c:v>
                </c:pt>
                <c:pt idx="50">
                  <c:v>26.0650005</c:v>
                </c:pt>
                <c:pt idx="51">
                  <c:v>26.3150005</c:v>
                </c:pt>
                <c:pt idx="52">
                  <c:v>26.5650005</c:v>
                </c:pt>
                <c:pt idx="53">
                  <c:v>26.8150005</c:v>
                </c:pt>
                <c:pt idx="54">
                  <c:v>27.0650005</c:v>
                </c:pt>
                <c:pt idx="55">
                  <c:v>27.3150005</c:v>
                </c:pt>
                <c:pt idx="56">
                  <c:v>27.5650005</c:v>
                </c:pt>
                <c:pt idx="57">
                  <c:v>27.8150005</c:v>
                </c:pt>
                <c:pt idx="58">
                  <c:v>28.0650005</c:v>
                </c:pt>
                <c:pt idx="59">
                  <c:v>28.3150005</c:v>
                </c:pt>
                <c:pt idx="60">
                  <c:v>28.5650005</c:v>
                </c:pt>
                <c:pt idx="61">
                  <c:v>28.8150005</c:v>
                </c:pt>
                <c:pt idx="62">
                  <c:v>29.0650005</c:v>
                </c:pt>
                <c:pt idx="63">
                  <c:v>29.3150005</c:v>
                </c:pt>
                <c:pt idx="64">
                  <c:v>29.5650005</c:v>
                </c:pt>
                <c:pt idx="65">
                  <c:v>29.8150005</c:v>
                </c:pt>
                <c:pt idx="66">
                  <c:v>30.0650005</c:v>
                </c:pt>
                <c:pt idx="67">
                  <c:v>30.3150005</c:v>
                </c:pt>
                <c:pt idx="68">
                  <c:v>30.5650005</c:v>
                </c:pt>
                <c:pt idx="69">
                  <c:v>30.8150005</c:v>
                </c:pt>
                <c:pt idx="70">
                  <c:v>31.0650005</c:v>
                </c:pt>
                <c:pt idx="71">
                  <c:v>31.3150005</c:v>
                </c:pt>
                <c:pt idx="72">
                  <c:v>31.5650005</c:v>
                </c:pt>
                <c:pt idx="73">
                  <c:v>31.8150005</c:v>
                </c:pt>
                <c:pt idx="74">
                  <c:v>32.065000499999996</c:v>
                </c:pt>
              </c:numCache>
            </c:numRef>
          </c:xVal>
          <c:yVal>
            <c:numRef>
              <c:f>'Graph Data'!$AB$2:$AB$76</c:f>
              <c:numCache>
                <c:formatCode>General</c:formatCode>
                <c:ptCount val="75"/>
                <c:pt idx="0">
                  <c:v>1.4770093110885686E-3</c:v>
                </c:pt>
                <c:pt idx="1">
                  <c:v>1.8898587442523721E-3</c:v>
                </c:pt>
                <c:pt idx="2">
                  <c:v>2.4013786131731633E-3</c:v>
                </c:pt>
                <c:pt idx="3">
                  <c:v>3.0302406172356311E-3</c:v>
                </c:pt>
                <c:pt idx="4">
                  <c:v>3.7973337966139883E-3</c:v>
                </c:pt>
                <c:pt idx="5">
                  <c:v>4.7256942180556307E-3</c:v>
                </c:pt>
                <c:pt idx="6">
                  <c:v>5.8403334208211189E-3</c:v>
                </c:pt>
                <c:pt idx="7">
                  <c:v>7.167948046180316E-3</c:v>
                </c:pt>
                <c:pt idx="8">
                  <c:v>8.7364951270983062E-3</c:v>
                </c:pt>
                <c:pt idx="9">
                  <c:v>1.0574621021105259E-2</c:v>
                </c:pt>
                <c:pt idx="10">
                  <c:v>1.2710937034181633E-2</c:v>
                </c:pt>
                <c:pt idx="11">
                  <c:v>1.517314141787255E-2</c:v>
                </c:pt>
                <c:pt idx="12">
                  <c:v>1.7986995519950526E-2</c:v>
                </c:pt>
                <c:pt idx="13">
                  <c:v>2.1175171190998966E-2</c:v>
                </c:pt>
                <c:pt idx="14">
                  <c:v>2.475599671294347E-2</c:v>
                </c:pt>
                <c:pt idx="15">
                  <c:v>2.8742138998379151E-2</c:v>
                </c:pt>
                <c:pt idx="16">
                  <c:v>3.3139269964591739E-2</c:v>
                </c:pt>
                <c:pt idx="17">
                  <c:v>3.7944774071785231E-2</c:v>
                </c:pt>
                <c:pt idx="18">
                  <c:v>4.3146561238535823E-2</c:v>
                </c:pt>
                <c:pt idx="19">
                  <c:v>4.8722053921171321E-2</c:v>
                </c:pt>
                <c:pt idx="20">
                  <c:v>5.4637418349774813E-2</c:v>
                </c:pt>
                <c:pt idx="21">
                  <c:v>6.0847107172947106E-2</c:v>
                </c:pt>
                <c:pt idx="22">
                  <c:v>6.7293773703759205E-2</c:v>
                </c:pt>
                <c:pt idx="23">
                  <c:v>7.3908606473122487E-2</c:v>
                </c:pt>
                <c:pt idx="24">
                  <c:v>8.0612117085632248E-2</c:v>
                </c:pt>
                <c:pt idx="25">
                  <c:v>8.7315394969568749E-2</c:v>
                </c:pt>
                <c:pt idx="26">
                  <c:v>9.3921820377390039E-2</c:v>
                </c:pt>
                <c:pt idx="27">
                  <c:v>0.10032920308081314</c:v>
                </c:pt>
                <c:pt idx="28">
                  <c:v>0.1064322900039391</c:v>
                </c:pt>
                <c:pt idx="29">
                  <c:v>0.11212556208315712</c:v>
                </c:pt>
                <c:pt idx="30">
                  <c:v>0.11730622050596838</c:v>
                </c:pt>
                <c:pt idx="31">
                  <c:v>0.12187724665240005</c:v>
                </c:pt>
                <c:pt idx="32">
                  <c:v>0.12575040982799465</c:v>
                </c:pt>
                <c:pt idx="33">
                  <c:v>0.12884909320474397</c:v>
                </c:pt>
                <c:pt idx="34">
                  <c:v>0.13111081183364282</c:v>
                </c:pt>
                <c:pt idx="35">
                  <c:v>0.13248930724381583</c:v>
                </c:pt>
                <c:pt idx="36">
                  <c:v>0.13295612058212952</c:v>
                </c:pt>
                <c:pt idx="37">
                  <c:v>0.13250156957157716</c:v>
                </c:pt>
                <c:pt idx="38">
                  <c:v>0.13113508244357058</c:v>
                </c:pt>
                <c:pt idx="39">
                  <c:v>0.12888487275744923</c:v>
                </c:pt>
                <c:pt idx="40">
                  <c:v>0.12579697077277097</c:v>
                </c:pt>
                <c:pt idx="41">
                  <c:v>0.12193365782412022</c:v>
                </c:pt>
                <c:pt idx="42">
                  <c:v>0.11737137807504555</c:v>
                </c:pt>
                <c:pt idx="43">
                  <c:v>0.112198225422443</c:v>
                </c:pt>
                <c:pt idx="44">
                  <c:v>0.10651112084709666</c:v>
                </c:pt>
                <c:pt idx="45">
                  <c:v>0.10041280625170841</c:v>
                </c:pt>
                <c:pt idx="46">
                  <c:v>9.4008784371647877E-2</c:v>
                </c:pt>
                <c:pt idx="47">
                  <c:v>8.7404330763287352E-2</c:v>
                </c:pt>
                <c:pt idx="48">
                  <c:v>8.070169372203978E-2</c:v>
                </c:pt>
                <c:pt idx="49">
                  <c:v>7.3997582220453897E-2</c:v>
                </c:pt>
                <c:pt idx="50">
                  <c:v>6.7381021868083799E-2</c:v>
                </c:pt>
                <c:pt idx="51">
                  <c:v>6.0931635967406361E-2</c:v>
                </c:pt>
                <c:pt idx="52">
                  <c:v>5.4718384545728548E-2</c:v>
                </c:pt>
                <c:pt idx="53">
                  <c:v>4.8798770317379211E-2</c:v>
                </c:pt>
                <c:pt idx="54">
                  <c:v>4.3218498264579026E-2</c:v>
                </c:pt>
                <c:pt idx="55">
                  <c:v>3.8011556077891917E-2</c:v>
                </c:pt>
                <c:pt idx="56">
                  <c:v>3.3200666932517386E-2</c:v>
                </c:pt>
                <c:pt idx="57">
                  <c:v>2.8798054532104416E-2</c:v>
                </c:pt>
                <c:pt idx="58">
                  <c:v>2.4806453233110461E-2</c:v>
                </c:pt>
                <c:pt idx="59">
                  <c:v>2.1220293266502783E-2</c:v>
                </c:pt>
                <c:pt idx="60">
                  <c:v>1.8026992230404507E-2</c:v>
                </c:pt>
                <c:pt idx="61">
                  <c:v>1.5208288560559065E-2</c:v>
                </c:pt>
                <c:pt idx="62">
                  <c:v>1.2741559878766292E-2</c:v>
                </c:pt>
                <c:pt idx="63">
                  <c:v>1.0601078185502181E-2</c:v>
                </c:pt>
                <c:pt idx="64">
                  <c:v>8.759164008771584E-3</c:v>
                </c:pt>
                <c:pt idx="65">
                  <c:v>7.1872121041989491E-3</c:v>
                </c:pt>
                <c:pt idx="66">
                  <c:v>5.8565714730084879E-3</c:v>
                </c:pt>
                <c:pt idx="67">
                  <c:v>4.7392718006522404E-3</c:v>
                </c:pt>
                <c:pt idx="68">
                  <c:v>3.8085965351567046E-3</c:v>
                </c:pt>
                <c:pt idx="69">
                  <c:v>3.039509479132885E-3</c:v>
                </c:pt>
                <c:pt idx="70">
                  <c:v>2.4089468553212126E-3</c:v>
                </c:pt>
                <c:pt idx="71">
                  <c:v>1.8959903321697992E-3</c:v>
                </c:pt>
                <c:pt idx="72">
                  <c:v>1.4819385675297816E-3</c:v>
                </c:pt>
                <c:pt idx="73">
                  <c:v>1.150295618675444E-3</c:v>
                </c:pt>
                <c:pt idx="74">
                  <c:v>8.8669429295886598E-4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34-9040-9B9F-6D7563A474FD}"/>
            </c:ext>
          </c:extLst>
        </c:ser>
        <c:ser>
          <c:idx val="2"/>
          <c:order val="2"/>
          <c:tx>
            <c:v>Eco Flex 00-30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'Graph Data'!$AC$2:$AC$54</c:f>
              <c:numCache>
                <c:formatCode>General</c:formatCode>
                <c:ptCount val="53"/>
                <c:pt idx="0">
                  <c:v>21.325626259999996</c:v>
                </c:pt>
                <c:pt idx="1">
                  <c:v>21.825626259999996</c:v>
                </c:pt>
                <c:pt idx="2">
                  <c:v>22.325626259999996</c:v>
                </c:pt>
                <c:pt idx="3">
                  <c:v>22.825626259999996</c:v>
                </c:pt>
                <c:pt idx="4">
                  <c:v>23.325626259999996</c:v>
                </c:pt>
                <c:pt idx="5">
                  <c:v>23.825626259999996</c:v>
                </c:pt>
                <c:pt idx="6">
                  <c:v>24.325626259999996</c:v>
                </c:pt>
                <c:pt idx="7">
                  <c:v>24.825626259999996</c:v>
                </c:pt>
                <c:pt idx="8">
                  <c:v>25.325626259999996</c:v>
                </c:pt>
                <c:pt idx="9">
                  <c:v>25.825626259999996</c:v>
                </c:pt>
                <c:pt idx="10">
                  <c:v>26.325626259999996</c:v>
                </c:pt>
                <c:pt idx="11">
                  <c:v>26.825626259999996</c:v>
                </c:pt>
                <c:pt idx="12">
                  <c:v>27.325626259999996</c:v>
                </c:pt>
                <c:pt idx="13">
                  <c:v>27.825626259999996</c:v>
                </c:pt>
                <c:pt idx="14">
                  <c:v>28.325626259999996</c:v>
                </c:pt>
                <c:pt idx="15">
                  <c:v>28.825626259999996</c:v>
                </c:pt>
                <c:pt idx="16">
                  <c:v>29.325626259999996</c:v>
                </c:pt>
                <c:pt idx="17">
                  <c:v>29.825626259999996</c:v>
                </c:pt>
                <c:pt idx="18">
                  <c:v>30.325626259999996</c:v>
                </c:pt>
                <c:pt idx="19">
                  <c:v>30.825626259999996</c:v>
                </c:pt>
                <c:pt idx="20">
                  <c:v>31.325626259999996</c:v>
                </c:pt>
                <c:pt idx="21">
                  <c:v>31.825626259999996</c:v>
                </c:pt>
                <c:pt idx="22">
                  <c:v>32.325626259999993</c:v>
                </c:pt>
                <c:pt idx="23">
                  <c:v>32.825626259999993</c:v>
                </c:pt>
                <c:pt idx="24">
                  <c:v>33.325626259999993</c:v>
                </c:pt>
                <c:pt idx="25">
                  <c:v>33.825626259999993</c:v>
                </c:pt>
                <c:pt idx="26">
                  <c:v>34.325626259999993</c:v>
                </c:pt>
                <c:pt idx="27">
                  <c:v>34.825626259999993</c:v>
                </c:pt>
                <c:pt idx="28">
                  <c:v>35.325626259999993</c:v>
                </c:pt>
                <c:pt idx="29">
                  <c:v>35.825626259999993</c:v>
                </c:pt>
                <c:pt idx="30">
                  <c:v>36.325626259999993</c:v>
                </c:pt>
                <c:pt idx="31">
                  <c:v>36.825626259999993</c:v>
                </c:pt>
                <c:pt idx="32">
                  <c:v>37.325626259999993</c:v>
                </c:pt>
                <c:pt idx="33">
                  <c:v>37.825626259999993</c:v>
                </c:pt>
                <c:pt idx="34">
                  <c:v>38.325626259999993</c:v>
                </c:pt>
                <c:pt idx="35">
                  <c:v>38.825626259999993</c:v>
                </c:pt>
                <c:pt idx="36">
                  <c:v>39.325626259999993</c:v>
                </c:pt>
                <c:pt idx="37">
                  <c:v>39.825626259999993</c:v>
                </c:pt>
                <c:pt idx="38">
                  <c:v>40.325626259999993</c:v>
                </c:pt>
                <c:pt idx="39">
                  <c:v>40.825626259999993</c:v>
                </c:pt>
                <c:pt idx="40">
                  <c:v>41.325626259999993</c:v>
                </c:pt>
                <c:pt idx="41">
                  <c:v>41.825626259999993</c:v>
                </c:pt>
                <c:pt idx="42">
                  <c:v>42.325626259999993</c:v>
                </c:pt>
                <c:pt idx="43">
                  <c:v>42.825626259999993</c:v>
                </c:pt>
                <c:pt idx="44">
                  <c:v>43.325626259999993</c:v>
                </c:pt>
                <c:pt idx="45">
                  <c:v>43.825626259999993</c:v>
                </c:pt>
                <c:pt idx="46">
                  <c:v>44.325626259999993</c:v>
                </c:pt>
                <c:pt idx="47">
                  <c:v>44.825626259999993</c:v>
                </c:pt>
                <c:pt idx="48">
                  <c:v>45.325626259999993</c:v>
                </c:pt>
                <c:pt idx="49">
                  <c:v>45.825626259999993</c:v>
                </c:pt>
                <c:pt idx="50">
                  <c:v>46.325626259999993</c:v>
                </c:pt>
                <c:pt idx="51">
                  <c:v>46.825626259999993</c:v>
                </c:pt>
                <c:pt idx="52">
                  <c:v>47.325626259999993</c:v>
                </c:pt>
              </c:numCache>
            </c:numRef>
          </c:xVal>
          <c:yVal>
            <c:numRef>
              <c:f>'Graph Data'!$AD$2:$AD$54</c:f>
              <c:numCache>
                <c:formatCode>General</c:formatCode>
                <c:ptCount val="53"/>
                <c:pt idx="0">
                  <c:v>1.0658286750845755E-3</c:v>
                </c:pt>
                <c:pt idx="1">
                  <c:v>1.5178009368542425E-3</c:v>
                </c:pt>
                <c:pt idx="2">
                  <c:v>2.1304074451434151E-3</c:v>
                </c:pt>
                <c:pt idx="3">
                  <c:v>2.9473449267525867E-3</c:v>
                </c:pt>
                <c:pt idx="4">
                  <c:v>4.0190156333452043E-3</c:v>
                </c:pt>
                <c:pt idx="5">
                  <c:v>5.4016801572892709E-3</c:v>
                </c:pt>
                <c:pt idx="6">
                  <c:v>7.1558046073568367E-3</c:v>
                </c:pt>
                <c:pt idx="7">
                  <c:v>9.3434769807011677E-3</c:v>
                </c:pt>
                <c:pt idx="8">
                  <c:v>1.2024831650120445E-2</c:v>
                </c:pt>
                <c:pt idx="9">
                  <c:v>1.5253514814461277E-2</c:v>
                </c:pt>
                <c:pt idx="10">
                  <c:v>1.9071343562869651E-2</c:v>
                </c:pt>
                <c:pt idx="11">
                  <c:v>2.3502447430229768E-2</c:v>
                </c:pt>
                <c:pt idx="12">
                  <c:v>2.8547319021741072E-2</c:v>
                </c:pt>
                <c:pt idx="13">
                  <c:v>3.4177320041078173E-2</c:v>
                </c:pt>
                <c:pt idx="14">
                  <c:v>4.0330269159352394E-2</c:v>
                </c:pt>
                <c:pt idx="15">
                  <c:v>4.6907757796764302E-2</c:v>
                </c:pt>
                <c:pt idx="16">
                  <c:v>5.3774782939213443E-2</c:v>
                </c:pt>
                <c:pt idx="17">
                  <c:v>6.0762144954176311E-2</c:v>
                </c:pt>
                <c:pt idx="18">
                  <c:v>6.7671836891130335E-2</c:v>
                </c:pt>
                <c:pt idx="19">
                  <c:v>7.4285366834265121E-2</c:v>
                </c:pt>
                <c:pt idx="20">
                  <c:v>8.0374635766982366E-2</c:v>
                </c:pt>
                <c:pt idx="21">
                  <c:v>8.5714678745059919E-2</c:v>
                </c:pt>
                <c:pt idx="22">
                  <c:v>9.0097309884900764E-2</c:v>
                </c:pt>
                <c:pt idx="23">
                  <c:v>9.3344532453367005E-2</c:v>
                </c:pt>
                <c:pt idx="24">
                  <c:v>9.5320515813853812E-2</c:v>
                </c:pt>
                <c:pt idx="25">
                  <c:v>9.5941017765710776E-2</c:v>
                </c:pt>
                <c:pt idx="26">
                  <c:v>9.5179341783181978E-2</c:v>
                </c:pt>
                <c:pt idx="27">
                  <c:v>9.3068242185817801E-2</c:v>
                </c:pt>
                <c:pt idx="28">
                  <c:v>8.9697587802974668E-2</c:v>
                </c:pt>
                <c:pt idx="29">
                  <c:v>8.5208016328773534E-2</c:v>
                </c:pt>
                <c:pt idx="30">
                  <c:v>7.9781203668445266E-2</c:v>
                </c:pt>
                <c:pt idx="31">
                  <c:v>7.3627686088159158E-2</c:v>
                </c:pt>
                <c:pt idx="32">
                  <c:v>6.697337086950228E-2</c:v>
                </c:pt>
                <c:pt idx="33">
                  <c:v>6.0045933743037024E-2</c:v>
                </c:pt>
                <c:pt idx="34">
                  <c:v>5.3062228517517941E-2</c:v>
                </c:pt>
                <c:pt idx="35">
                  <c:v>4.6217644413187063E-2</c:v>
                </c:pt>
                <c:pt idx="36">
                  <c:v>3.9678072495630275E-2</c:v>
                </c:pt>
                <c:pt idx="37">
                  <c:v>3.357482553727574E-2</c:v>
                </c:pt>
                <c:pt idx="38">
                  <c:v>2.8002538377036302E-2</c:v>
                </c:pt>
                <c:pt idx="39">
                  <c:v>2.3019796281520705E-2</c:v>
                </c:pt>
                <c:pt idx="40">
                  <c:v>1.8652025011378914E-2</c:v>
                </c:pt>
                <c:pt idx="41">
                  <c:v>1.4896043804169248E-2</c:v>
                </c:pt>
                <c:pt idx="42">
                  <c:v>1.1725633908167412E-2</c:v>
                </c:pt>
                <c:pt idx="43">
                  <c:v>9.0975019868862507E-3</c:v>
                </c:pt>
                <c:pt idx="44">
                  <c:v>6.9571028834178464E-3</c:v>
                </c:pt>
                <c:pt idx="45">
                  <c:v>5.243908812049853E-3</c:v>
                </c:pt>
                <c:pt idx="46">
                  <c:v>3.8958504254340688E-3</c:v>
                </c:pt>
                <c:pt idx="47">
                  <c:v>2.8527903478287537E-3</c:v>
                </c:pt>
                <c:pt idx="48">
                  <c:v>2.0590072543026248E-3</c:v>
                </c:pt>
                <c:pt idx="49">
                  <c:v>1.4647595405105867E-3</c:v>
                </c:pt>
                <c:pt idx="50">
                  <c:v>1.027058621277257E-3</c:v>
                </c:pt>
                <c:pt idx="51">
                  <c:v>7.0981401147635135E-4</c:v>
                </c:pt>
                <c:pt idx="52">
                  <c:v>4.8351988764890465E-4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934-9040-9B9F-6D7563A47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3709184"/>
        <c:axId val="2075414992"/>
      </c:scatterChart>
      <c:valAx>
        <c:axId val="2073709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Puncture Resistance Force (N)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5414992"/>
        <c:crosses val="autoZero"/>
        <c:crossBetween val="midCat"/>
      </c:valAx>
      <c:valAx>
        <c:axId val="207541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3709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431685229864163"/>
          <c:y val="0.23128155555562971"/>
          <c:w val="0.21666411904683214"/>
          <c:h val="0.2144738374391912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Normal</a:t>
            </a:r>
            <a:r>
              <a:rPr lang="en-US" baseline="0"/>
              <a:t> Distribution Comparison of Puncture Resistance Force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Stomach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'Graph Data'!$O$2:$O$79</c:f>
              <c:numCache>
                <c:formatCode>General</c:formatCode>
                <c:ptCount val="78"/>
                <c:pt idx="0">
                  <c:v>2.5703100000000063</c:v>
                </c:pt>
                <c:pt idx="1">
                  <c:v>4.5703100000000063</c:v>
                </c:pt>
                <c:pt idx="2">
                  <c:v>6.5703100000000063</c:v>
                </c:pt>
                <c:pt idx="3">
                  <c:v>8.5703100000000063</c:v>
                </c:pt>
                <c:pt idx="4">
                  <c:v>10.570310000000006</c:v>
                </c:pt>
                <c:pt idx="5">
                  <c:v>12.570310000000006</c:v>
                </c:pt>
                <c:pt idx="6">
                  <c:v>14.570310000000006</c:v>
                </c:pt>
                <c:pt idx="7">
                  <c:v>16.570310000000006</c:v>
                </c:pt>
                <c:pt idx="8">
                  <c:v>18.570310000000006</c:v>
                </c:pt>
                <c:pt idx="9">
                  <c:v>20.570310000000006</c:v>
                </c:pt>
                <c:pt idx="10">
                  <c:v>22.570310000000006</c:v>
                </c:pt>
                <c:pt idx="11">
                  <c:v>24.570310000000006</c:v>
                </c:pt>
                <c:pt idx="12">
                  <c:v>26.570310000000006</c:v>
                </c:pt>
                <c:pt idx="13">
                  <c:v>28.570310000000006</c:v>
                </c:pt>
                <c:pt idx="14">
                  <c:v>30.570310000000006</c:v>
                </c:pt>
                <c:pt idx="15">
                  <c:v>32.570310000000006</c:v>
                </c:pt>
                <c:pt idx="16">
                  <c:v>34.570310000000006</c:v>
                </c:pt>
                <c:pt idx="17">
                  <c:v>36.570310000000006</c:v>
                </c:pt>
                <c:pt idx="18">
                  <c:v>38.570310000000006</c:v>
                </c:pt>
                <c:pt idx="19">
                  <c:v>40.570310000000006</c:v>
                </c:pt>
                <c:pt idx="20">
                  <c:v>42.570310000000006</c:v>
                </c:pt>
                <c:pt idx="21">
                  <c:v>44.570310000000006</c:v>
                </c:pt>
                <c:pt idx="22">
                  <c:v>46.570310000000006</c:v>
                </c:pt>
                <c:pt idx="23">
                  <c:v>48.570310000000006</c:v>
                </c:pt>
                <c:pt idx="24">
                  <c:v>50.570310000000006</c:v>
                </c:pt>
                <c:pt idx="25">
                  <c:v>52.570310000000006</c:v>
                </c:pt>
                <c:pt idx="26">
                  <c:v>54.570310000000006</c:v>
                </c:pt>
                <c:pt idx="27">
                  <c:v>56.570310000000006</c:v>
                </c:pt>
                <c:pt idx="28">
                  <c:v>58.570310000000006</c:v>
                </c:pt>
                <c:pt idx="29">
                  <c:v>60.570310000000006</c:v>
                </c:pt>
                <c:pt idx="30">
                  <c:v>62.570310000000006</c:v>
                </c:pt>
                <c:pt idx="31">
                  <c:v>64.570310000000006</c:v>
                </c:pt>
                <c:pt idx="32">
                  <c:v>66.570310000000006</c:v>
                </c:pt>
                <c:pt idx="33">
                  <c:v>68.570310000000006</c:v>
                </c:pt>
                <c:pt idx="34">
                  <c:v>70.570310000000006</c:v>
                </c:pt>
                <c:pt idx="35">
                  <c:v>72.570310000000006</c:v>
                </c:pt>
                <c:pt idx="36">
                  <c:v>74.570310000000006</c:v>
                </c:pt>
                <c:pt idx="37">
                  <c:v>76.570310000000006</c:v>
                </c:pt>
                <c:pt idx="38">
                  <c:v>78.570310000000006</c:v>
                </c:pt>
                <c:pt idx="39">
                  <c:v>80.570310000000006</c:v>
                </c:pt>
                <c:pt idx="40">
                  <c:v>82.570310000000006</c:v>
                </c:pt>
                <c:pt idx="41">
                  <c:v>84.570310000000006</c:v>
                </c:pt>
                <c:pt idx="42">
                  <c:v>86.570310000000006</c:v>
                </c:pt>
                <c:pt idx="43">
                  <c:v>88.570310000000006</c:v>
                </c:pt>
                <c:pt idx="44">
                  <c:v>90.570310000000006</c:v>
                </c:pt>
                <c:pt idx="45">
                  <c:v>92.570310000000006</c:v>
                </c:pt>
                <c:pt idx="46">
                  <c:v>94.570310000000006</c:v>
                </c:pt>
                <c:pt idx="47">
                  <c:v>96.570310000000006</c:v>
                </c:pt>
                <c:pt idx="48">
                  <c:v>98.570310000000006</c:v>
                </c:pt>
                <c:pt idx="49">
                  <c:v>100.57031000000001</c:v>
                </c:pt>
                <c:pt idx="50">
                  <c:v>102.57031000000001</c:v>
                </c:pt>
                <c:pt idx="51">
                  <c:v>104.57031000000001</c:v>
                </c:pt>
                <c:pt idx="52">
                  <c:v>106.57031000000001</c:v>
                </c:pt>
                <c:pt idx="53">
                  <c:v>108.57031000000001</c:v>
                </c:pt>
                <c:pt idx="54">
                  <c:v>110.57031000000001</c:v>
                </c:pt>
                <c:pt idx="55">
                  <c:v>112.57031000000001</c:v>
                </c:pt>
                <c:pt idx="56">
                  <c:v>114.57031000000001</c:v>
                </c:pt>
                <c:pt idx="57">
                  <c:v>116.57031000000001</c:v>
                </c:pt>
                <c:pt idx="58">
                  <c:v>118.57031000000001</c:v>
                </c:pt>
                <c:pt idx="59">
                  <c:v>120.57031000000001</c:v>
                </c:pt>
                <c:pt idx="60">
                  <c:v>122.57031000000001</c:v>
                </c:pt>
                <c:pt idx="61">
                  <c:v>124.57031000000001</c:v>
                </c:pt>
                <c:pt idx="62">
                  <c:v>126.57031000000001</c:v>
                </c:pt>
                <c:pt idx="63">
                  <c:v>128.57031000000001</c:v>
                </c:pt>
                <c:pt idx="64">
                  <c:v>130.57031000000001</c:v>
                </c:pt>
                <c:pt idx="65">
                  <c:v>132.57031000000001</c:v>
                </c:pt>
                <c:pt idx="66">
                  <c:v>134.57031000000001</c:v>
                </c:pt>
                <c:pt idx="67">
                  <c:v>136.57031000000001</c:v>
                </c:pt>
                <c:pt idx="68">
                  <c:v>138.57031000000001</c:v>
                </c:pt>
                <c:pt idx="69">
                  <c:v>140.57031000000001</c:v>
                </c:pt>
                <c:pt idx="70">
                  <c:v>142.57031000000001</c:v>
                </c:pt>
                <c:pt idx="71">
                  <c:v>144.57031000000001</c:v>
                </c:pt>
                <c:pt idx="72">
                  <c:v>146.57031000000001</c:v>
                </c:pt>
                <c:pt idx="73">
                  <c:v>148.57031000000001</c:v>
                </c:pt>
                <c:pt idx="74">
                  <c:v>150.57031000000001</c:v>
                </c:pt>
                <c:pt idx="75">
                  <c:v>152.57031000000001</c:v>
                </c:pt>
                <c:pt idx="76">
                  <c:v>154.57031000000001</c:v>
                </c:pt>
                <c:pt idx="77">
                  <c:v>156.57031000000001</c:v>
                </c:pt>
              </c:numCache>
            </c:numRef>
          </c:xVal>
          <c:yVal>
            <c:numRef>
              <c:f>'Graph Data'!$P$2:$P$79</c:f>
              <c:numCache>
                <c:formatCode>General</c:formatCode>
                <c:ptCount val="78"/>
                <c:pt idx="0">
                  <c:v>1.7533577482263125E-4</c:v>
                </c:pt>
                <c:pt idx="1">
                  <c:v>2.2161651618871997E-4</c:v>
                </c:pt>
                <c:pt idx="2">
                  <c:v>2.7836502659071973E-4</c:v>
                </c:pt>
                <c:pt idx="3">
                  <c:v>3.4746268953268934E-4</c:v>
                </c:pt>
                <c:pt idx="4">
                  <c:v>4.3100533297897462E-4</c:v>
                </c:pt>
                <c:pt idx="5">
                  <c:v>5.3129786516186285E-4</c:v>
                </c:pt>
                <c:pt idx="6">
                  <c:v>6.5084033196601454E-4</c:v>
                </c:pt>
                <c:pt idx="7">
                  <c:v>7.9230392080051988E-4</c:v>
                </c:pt>
                <c:pt idx="8">
                  <c:v>9.5849557519717859E-4</c:v>
                </c:pt>
                <c:pt idx="9">
                  <c:v>1.152310129700997E-3</c:v>
                </c:pt>
                <c:pt idx="10">
                  <c:v>1.376669234884787E-3</c:v>
                </c:pt>
                <c:pt idx="11">
                  <c:v>1.6344468205756434E-3</c:v>
                </c:pt>
                <c:pt idx="12">
                  <c:v>1.9283814372669976E-3</c:v>
                </c:pt>
                <c:pt idx="13">
                  <c:v>2.2609765081889532E-3</c:v>
                </c:pt>
                <c:pt idx="14">
                  <c:v>2.6343902951498845E-3</c:v>
                </c:pt>
                <c:pt idx="15">
                  <c:v>3.050318197927207E-3</c:v>
                </c:pt>
                <c:pt idx="16">
                  <c:v>3.5098708284709654E-3</c:v>
                </c:pt>
                <c:pt idx="17">
                  <c:v>4.0134520785934579E-3</c:v>
                </c:pt>
                <c:pt idx="18">
                  <c:v>4.5606420788263016E-3</c:v>
                </c:pt>
                <c:pt idx="19">
                  <c:v>5.1500904700673943E-3</c:v>
                </c:pt>
                <c:pt idx="20">
                  <c:v>5.7794257232907055E-3</c:v>
                </c:pt>
                <c:pt idx="21">
                  <c:v>6.4451862964300544E-3</c:v>
                </c:pt>
                <c:pt idx="22">
                  <c:v>7.1427791721995326E-3</c:v>
                </c:pt>
                <c:pt idx="23">
                  <c:v>7.8664707511215144E-3</c:v>
                </c:pt>
                <c:pt idx="24">
                  <c:v>8.609414173572718E-3</c:v>
                </c:pt>
                <c:pt idx="25">
                  <c:v>9.3637159272916964E-3</c:v>
                </c:pt>
                <c:pt idx="26">
                  <c:v>1.0120543098920253E-2</c:v>
                </c:pt>
                <c:pt idx="27">
                  <c:v>1.0870270908387832E-2</c:v>
                </c:pt>
                <c:pt idx="28">
                  <c:v>1.1602668302232033E-2</c:v>
                </c:pt>
                <c:pt idx="29">
                  <c:v>1.2307117471896771E-2</c:v>
                </c:pt>
                <c:pt idx="30">
                  <c:v>1.2972861312669049E-2</c:v>
                </c:pt>
                <c:pt idx="31">
                  <c:v>1.35892711599721E-2</c:v>
                </c:pt>
                <c:pt idx="32">
                  <c:v>1.4146125741225082E-2</c:v>
                </c:pt>
                <c:pt idx="33">
                  <c:v>1.4633891261767951E-2</c:v>
                </c:pt>
                <c:pt idx="34">
                  <c:v>1.5043991982575028E-2</c:v>
                </c:pt>
                <c:pt idx="35">
                  <c:v>1.5369060600915724E-2</c:v>
                </c:pt>
                <c:pt idx="36">
                  <c:v>1.5603158238061569E-2</c:v>
                </c:pt>
                <c:pt idx="37">
                  <c:v>1.5741954862823586E-2</c:v>
                </c:pt>
                <c:pt idx="38">
                  <c:v>1.5782862494615989E-2</c:v>
                </c:pt>
                <c:pt idx="39">
                  <c:v>1.5725115461424632E-2</c:v>
                </c:pt>
                <c:pt idx="40">
                  <c:v>1.556979423539135E-2</c:v>
                </c:pt>
                <c:pt idx="41">
                  <c:v>1.5319791809360217E-2</c:v>
                </c:pt>
                <c:pt idx="42">
                  <c:v>1.4979724076213879E-2</c:v>
                </c:pt>
                <c:pt idx="43">
                  <c:v>1.4555788089766219E-2</c:v>
                </c:pt>
                <c:pt idx="44">
                  <c:v>1.4055574287527708E-2</c:v>
                </c:pt>
                <c:pt idx="45">
                  <c:v>1.3487840622566504E-2</c:v>
                </c:pt>
                <c:pt idx="46">
                  <c:v>1.286225798715882E-2</c:v>
                </c:pt>
                <c:pt idx="47">
                  <c:v>1.2189137246723008E-2</c:v>
                </c:pt>
                <c:pt idx="48">
                  <c:v>1.1479148602856877E-2</c:v>
                </c:pt>
                <c:pt idx="49">
                  <c:v>1.0743043867155831E-2</c:v>
                </c:pt>
                <c:pt idx="50">
                  <c:v>9.9913915835797944E-3</c:v>
                </c:pt>
                <c:pt idx="51">
                  <c:v>9.2343338463964537E-3</c:v>
                </c:pt>
                <c:pt idx="52">
                  <c:v>8.4813722069167902E-3</c:v>
                </c:pt>
                <c:pt idx="53">
                  <c:v>7.7411883460886052E-3</c:v>
                </c:pt>
                <c:pt idx="54">
                  <c:v>7.0215033215525382E-3</c:v>
                </c:pt>
                <c:pt idx="55">
                  <c:v>6.3289772884600479E-3</c:v>
                </c:pt>
                <c:pt idx="56">
                  <c:v>5.6691497487018714E-3</c:v>
                </c:pt>
                <c:pt idx="57">
                  <c:v>5.0464186962962529E-3</c:v>
                </c:pt>
                <c:pt idx="58">
                  <c:v>4.4640555732144037E-3</c:v>
                </c:pt>
                <c:pt idx="59">
                  <c:v>3.9242517847747167E-3</c:v>
                </c:pt>
                <c:pt idx="60">
                  <c:v>3.4281916794634644E-3</c:v>
                </c:pt>
                <c:pt idx="61">
                  <c:v>2.9761463849865655E-3</c:v>
                </c:pt>
                <c:pt idx="62">
                  <c:v>2.5675827003727811E-3</c:v>
                </c:pt>
                <c:pt idx="63">
                  <c:v>2.2012813453286847E-3</c:v>
                </c:pt>
                <c:pt idx="64">
                  <c:v>1.875459221368394E-3</c:v>
                </c:pt>
                <c:pt idx="65">
                  <c:v>1.5878908936959738E-3</c:v>
                </c:pt>
                <c:pt idx="66">
                  <c:v>1.3360252026435716E-3</c:v>
                </c:pt>
                <c:pt idx="67">
                  <c:v>1.1170937021470378E-3</c:v>
                </c:pt>
                <c:pt idx="68">
                  <c:v>9.2820844667843125E-4</c:v>
                </c:pt>
                <c:pt idx="69">
                  <c:v>7.6644745953329452E-4</c:v>
                </c:pt>
                <c:pt idx="70">
                  <c:v>6.2892697466424691E-4</c:v>
                </c:pt>
                <c:pt idx="71">
                  <c:v>5.1286022087650553E-4</c:v>
                </c:pt>
                <c:pt idx="72">
                  <c:v>4.1560309033177506E-4</c:v>
                </c:pt>
                <c:pt idx="73">
                  <c:v>3.3468749147867846E-4</c:v>
                </c:pt>
                <c:pt idx="74">
                  <c:v>2.6784352674570356E-4</c:v>
                </c:pt>
                <c:pt idx="75">
                  <c:v>2.130118617674874E-4</c:v>
                </c:pt>
                <c:pt idx="76">
                  <c:v>1.683477753494868E-4</c:v>
                </c:pt>
                <c:pt idx="77">
                  <c:v>1.3221841155710586E-4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11-8746-8756-D91DD3C03450}"/>
            </c:ext>
          </c:extLst>
        </c:ser>
        <c:ser>
          <c:idx val="1"/>
          <c:order val="1"/>
          <c:tx>
            <c:v>Small Intestine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'Graph Data'!$Q$2:$Q$76</c:f>
              <c:numCache>
                <c:formatCode>General</c:formatCode>
                <c:ptCount val="75"/>
                <c:pt idx="0">
                  <c:v>-14.852917899999998</c:v>
                </c:pt>
                <c:pt idx="1">
                  <c:v>-13.852917899999998</c:v>
                </c:pt>
                <c:pt idx="2">
                  <c:v>-12.852917899999998</c:v>
                </c:pt>
                <c:pt idx="3">
                  <c:v>-11.852917899999998</c:v>
                </c:pt>
                <c:pt idx="4">
                  <c:v>-10.852917899999998</c:v>
                </c:pt>
                <c:pt idx="5">
                  <c:v>-9.8529178999999978</c:v>
                </c:pt>
                <c:pt idx="6">
                  <c:v>-8.8529178999999978</c:v>
                </c:pt>
                <c:pt idx="7">
                  <c:v>-7.8529178999999978</c:v>
                </c:pt>
                <c:pt idx="8">
                  <c:v>-6.8529178999999978</c:v>
                </c:pt>
                <c:pt idx="9">
                  <c:v>-5.8529178999999978</c:v>
                </c:pt>
                <c:pt idx="10">
                  <c:v>-4.8529178999999978</c:v>
                </c:pt>
                <c:pt idx="11">
                  <c:v>-3.8529178999999978</c:v>
                </c:pt>
                <c:pt idx="12">
                  <c:v>-2.8529178999999978</c:v>
                </c:pt>
                <c:pt idx="13">
                  <c:v>-1.8529178999999978</c:v>
                </c:pt>
                <c:pt idx="14">
                  <c:v>-0.85291789999999779</c:v>
                </c:pt>
                <c:pt idx="15">
                  <c:v>0.14708210000000221</c:v>
                </c:pt>
                <c:pt idx="16">
                  <c:v>1.1470821000000022</c:v>
                </c:pt>
                <c:pt idx="17">
                  <c:v>2.1470821000000022</c:v>
                </c:pt>
                <c:pt idx="18">
                  <c:v>3.1470821000000022</c:v>
                </c:pt>
                <c:pt idx="19">
                  <c:v>4.1470821000000022</c:v>
                </c:pt>
                <c:pt idx="20">
                  <c:v>5.1470821000000022</c:v>
                </c:pt>
                <c:pt idx="21">
                  <c:v>6.1470821000000022</c:v>
                </c:pt>
                <c:pt idx="22">
                  <c:v>7.1470821000000022</c:v>
                </c:pt>
                <c:pt idx="23">
                  <c:v>8.1470821000000022</c:v>
                </c:pt>
                <c:pt idx="24">
                  <c:v>9.1470821000000022</c:v>
                </c:pt>
                <c:pt idx="25">
                  <c:v>10.147082100000002</c:v>
                </c:pt>
                <c:pt idx="26">
                  <c:v>11.147082100000002</c:v>
                </c:pt>
                <c:pt idx="27">
                  <c:v>12.147082100000002</c:v>
                </c:pt>
                <c:pt idx="28">
                  <c:v>13.147082100000002</c:v>
                </c:pt>
                <c:pt idx="29">
                  <c:v>14.147082100000002</c:v>
                </c:pt>
                <c:pt idx="30">
                  <c:v>15.147082100000002</c:v>
                </c:pt>
                <c:pt idx="31">
                  <c:v>16.147082100000002</c:v>
                </c:pt>
                <c:pt idx="32">
                  <c:v>17.147082100000002</c:v>
                </c:pt>
                <c:pt idx="33">
                  <c:v>18.147082100000002</c:v>
                </c:pt>
                <c:pt idx="34">
                  <c:v>19.147082100000002</c:v>
                </c:pt>
                <c:pt idx="35">
                  <c:v>20.147082100000002</c:v>
                </c:pt>
                <c:pt idx="36">
                  <c:v>21.147082100000002</c:v>
                </c:pt>
                <c:pt idx="37">
                  <c:v>22.147082100000002</c:v>
                </c:pt>
                <c:pt idx="38">
                  <c:v>23.147082100000002</c:v>
                </c:pt>
                <c:pt idx="39">
                  <c:v>24.147082100000002</c:v>
                </c:pt>
                <c:pt idx="40">
                  <c:v>25.147082100000002</c:v>
                </c:pt>
                <c:pt idx="41">
                  <c:v>26.147082100000002</c:v>
                </c:pt>
                <c:pt idx="42">
                  <c:v>27.147082100000002</c:v>
                </c:pt>
                <c:pt idx="43">
                  <c:v>28.147082100000002</c:v>
                </c:pt>
                <c:pt idx="44">
                  <c:v>29.147082100000002</c:v>
                </c:pt>
                <c:pt idx="45">
                  <c:v>30.147082100000002</c:v>
                </c:pt>
                <c:pt idx="46">
                  <c:v>31.147082100000002</c:v>
                </c:pt>
                <c:pt idx="47">
                  <c:v>32.147082100000006</c:v>
                </c:pt>
                <c:pt idx="48">
                  <c:v>33.147082100000006</c:v>
                </c:pt>
                <c:pt idx="49">
                  <c:v>34.147082100000006</c:v>
                </c:pt>
                <c:pt idx="50">
                  <c:v>35.147082100000006</c:v>
                </c:pt>
                <c:pt idx="51">
                  <c:v>36.147082100000006</c:v>
                </c:pt>
                <c:pt idx="52">
                  <c:v>37.147082100000006</c:v>
                </c:pt>
                <c:pt idx="53">
                  <c:v>38.147082100000006</c:v>
                </c:pt>
                <c:pt idx="54">
                  <c:v>39.147082100000006</c:v>
                </c:pt>
                <c:pt idx="55">
                  <c:v>40.147082100000006</c:v>
                </c:pt>
                <c:pt idx="56">
                  <c:v>41.147082100000006</c:v>
                </c:pt>
                <c:pt idx="57">
                  <c:v>42.147082100000006</c:v>
                </c:pt>
                <c:pt idx="58">
                  <c:v>43.147082100000006</c:v>
                </c:pt>
                <c:pt idx="59">
                  <c:v>44.147082100000006</c:v>
                </c:pt>
                <c:pt idx="60">
                  <c:v>45.147082100000006</c:v>
                </c:pt>
                <c:pt idx="61">
                  <c:v>46.147082100000006</c:v>
                </c:pt>
                <c:pt idx="62">
                  <c:v>47.147082100000006</c:v>
                </c:pt>
                <c:pt idx="63">
                  <c:v>48.147082100000006</c:v>
                </c:pt>
                <c:pt idx="64">
                  <c:v>49.147082100000006</c:v>
                </c:pt>
                <c:pt idx="65">
                  <c:v>50.147082100000006</c:v>
                </c:pt>
                <c:pt idx="66">
                  <c:v>51.147082100000006</c:v>
                </c:pt>
                <c:pt idx="67">
                  <c:v>52.147082100000006</c:v>
                </c:pt>
                <c:pt idx="68">
                  <c:v>53.147082100000006</c:v>
                </c:pt>
                <c:pt idx="69">
                  <c:v>54.147082100000006</c:v>
                </c:pt>
                <c:pt idx="70">
                  <c:v>55.147082100000006</c:v>
                </c:pt>
                <c:pt idx="71">
                  <c:v>56.147082100000006</c:v>
                </c:pt>
                <c:pt idx="72">
                  <c:v>57.147082100000006</c:v>
                </c:pt>
                <c:pt idx="73">
                  <c:v>58.147082100000006</c:v>
                </c:pt>
                <c:pt idx="74">
                  <c:v>59.147082100000006</c:v>
                </c:pt>
              </c:numCache>
            </c:numRef>
          </c:xVal>
          <c:yVal>
            <c:numRef>
              <c:f>'Graph Data'!$R$2:$R$76</c:f>
              <c:numCache>
                <c:formatCode>General</c:formatCode>
                <c:ptCount val="75"/>
                <c:pt idx="0">
                  <c:v>3.6529029487897377E-4</c:v>
                </c:pt>
                <c:pt idx="1">
                  <c:v>4.6617787102039895E-4</c:v>
                </c:pt>
                <c:pt idx="2">
                  <c:v>5.9090097591742207E-4</c:v>
                </c:pt>
                <c:pt idx="3">
                  <c:v>7.4392181310458782E-4</c:v>
                </c:pt>
                <c:pt idx="4">
                  <c:v>9.3022800910123307E-4</c:v>
                </c:pt>
                <c:pt idx="5">
                  <c:v>1.1553167332202974E-3</c:v>
                </c:pt>
                <c:pt idx="6">
                  <c:v>1.4251554830322401E-3</c:v>
                </c:pt>
                <c:pt idx="7">
                  <c:v>1.7461154911563186E-3</c:v>
                </c:pt>
                <c:pt idx="8">
                  <c:v>2.1248741612214486E-3</c:v>
                </c:pt>
                <c:pt idx="9">
                  <c:v>2.5682837176817784E-3</c:v>
                </c:pt>
                <c:pt idx="10">
                  <c:v>3.083204380095717E-3</c:v>
                </c:pt>
                <c:pt idx="11">
                  <c:v>3.6763018514934021E-3</c:v>
                </c:pt>
                <c:pt idx="12">
                  <c:v>4.3538107212062888E-3</c:v>
                </c:pt>
                <c:pt idx="13">
                  <c:v>5.1212674744556038E-3</c:v>
                </c:pt>
                <c:pt idx="14">
                  <c:v>5.9832190922773547E-3</c:v>
                </c:pt>
                <c:pt idx="15">
                  <c:v>6.9429156032035297E-3</c:v>
                </c:pt>
                <c:pt idx="16">
                  <c:v>8.0019972718113567E-3</c:v>
                </c:pt>
                <c:pt idx="17">
                  <c:v>9.1601892162685231E-3</c:v>
                </c:pt>
                <c:pt idx="18">
                  <c:v>1.041501796213092E-2</c:v>
                </c:pt>
                <c:pt idx="19">
                  <c:v>1.1761565586821813E-2</c:v>
                </c:pt>
                <c:pt idx="20">
                  <c:v>1.3192277525395911E-2</c:v>
                </c:pt>
                <c:pt idx="21">
                  <c:v>1.4696839658315673E-2</c:v>
                </c:pt>
                <c:pt idx="22">
                  <c:v>1.6262138893791956E-2</c:v>
                </c:pt>
                <c:pt idx="23">
                  <c:v>1.7872319054580855E-2</c:v>
                </c:pt>
                <c:pt idx="24">
                  <c:v>1.9508940512118021E-2</c:v>
                </c:pt>
                <c:pt idx="25">
                  <c:v>2.115124778187271E-2</c:v>
                </c:pt>
                <c:pt idx="26">
                  <c:v>2.2776544377875362E-2</c:v>
                </c:pt>
                <c:pt idx="27">
                  <c:v>2.4360668863626648E-2</c:v>
                </c:pt>
                <c:pt idx="28">
                  <c:v>2.587856052828684E-2</c:v>
                </c:pt>
                <c:pt idx="29">
                  <c:v>2.730489779583526E-2</c:v>
                </c:pt>
                <c:pt idx="30">
                  <c:v>2.861478769037382E-2</c:v>
                </c:pt>
                <c:pt idx="31">
                  <c:v>2.9784480771831986E-2</c:v>
                </c:pt>
                <c:pt idx="32">
                  <c:v>3.079208322455898E-2</c:v>
                </c:pt>
                <c:pt idx="33">
                  <c:v>3.1618236465435448E-2</c:v>
                </c:pt>
                <c:pt idx="34">
                  <c:v>3.2246734892415398E-2</c:v>
                </c:pt>
                <c:pt idx="35">
                  <c:v>3.266505427248341E-2</c:v>
                </c:pt>
                <c:pt idx="36">
                  <c:v>3.2864766714507665E-2</c:v>
                </c:pt>
                <c:pt idx="37">
                  <c:v>3.2841823023090508E-2</c:v>
                </c:pt>
                <c:pt idx="38">
                  <c:v>3.2596689220066422E-2</c:v>
                </c:pt>
                <c:pt idx="39">
                  <c:v>3.2134330804066427E-2</c:v>
                </c:pt>
                <c:pt idx="40">
                  <c:v>3.1464045490783847E-2</c:v>
                </c:pt>
                <c:pt idx="41">
                  <c:v>3.0599152303845197E-2</c:v>
                </c:pt>
                <c:pt idx="42">
                  <c:v>2.9556551538436057E-2</c:v>
                </c:pt>
                <c:pt idx="43">
                  <c:v>2.8356175901943288E-2</c:v>
                </c:pt>
                <c:pt idx="44">
                  <c:v>2.7020357716319488E-2</c:v>
                </c:pt>
                <c:pt idx="45">
                  <c:v>2.5573140200832442E-2</c:v>
                </c:pt>
                <c:pt idx="46">
                  <c:v>2.4039562398983368E-2</c:v>
                </c:pt>
                <c:pt idx="47">
                  <c:v>2.2444947236988404E-2</c:v>
                </c:pt>
                <c:pt idx="48">
                  <c:v>2.0814220578614293E-2</c:v>
                </c:pt>
                <c:pt idx="49">
                  <c:v>1.9171286145464858E-2</c:v>
                </c:pt>
                <c:pt idx="50">
                  <c:v>1.7538477056641334E-2</c:v>
                </c:pt>
                <c:pt idx="51">
                  <c:v>1.5936099818423678E-2</c:v>
                </c:pt>
                <c:pt idx="52">
                  <c:v>1.4382081206524226E-2</c:v>
                </c:pt>
                <c:pt idx="53">
                  <c:v>1.2891722979087191E-2</c:v>
                </c:pt>
                <c:pt idx="54">
                  <c:v>1.1477564066622856E-2</c:v>
                </c:pt>
                <c:pt idx="55">
                  <c:v>1.014934509265851E-2</c:v>
                </c:pt>
                <c:pt idx="56">
                  <c:v>8.9140660151554516E-3</c:v>
                </c:pt>
                <c:pt idx="57">
                  <c:v>7.7761245040505744E-3</c:v>
                </c:pt>
                <c:pt idx="58">
                  <c:v>6.737520471914297E-3</c:v>
                </c:pt>
                <c:pt idx="59">
                  <c:v>5.7981109685303241E-3</c:v>
                </c:pt>
                <c:pt idx="60">
                  <c:v>4.9558993875281707E-3</c:v>
                </c:pt>
                <c:pt idx="61">
                  <c:v>4.2073435118319472E-3</c:v>
                </c:pt>
                <c:pt idx="62">
                  <c:v>3.5476682025878188E-3</c:v>
                </c:pt>
                <c:pt idx="63">
                  <c:v>2.9711703464737364E-3</c:v>
                </c:pt>
                <c:pt idx="64">
                  <c:v>2.4715058419083492E-3</c:v>
                </c:pt>
                <c:pt idx="65">
                  <c:v>2.0419507521723611E-3</c:v>
                </c:pt>
                <c:pt idx="66">
                  <c:v>1.6756311241459506E-3</c:v>
                </c:pt>
                <c:pt idx="67">
                  <c:v>1.3657182298805082E-3</c:v>
                </c:pt>
                <c:pt idx="68">
                  <c:v>1.1055880279815722E-3</c:v>
                </c:pt>
                <c:pt idx="69">
                  <c:v>8.8894538745355192E-4</c:v>
                </c:pt>
                <c:pt idx="70">
                  <c:v>7.0991502392573995E-4</c:v>
                </c:pt>
                <c:pt idx="71">
                  <c:v>5.6310215125879737E-4</c:v>
                </c:pt>
                <c:pt idx="72">
                  <c:v>4.4362655905910763E-4</c:v>
                </c:pt>
                <c:pt idx="73">
                  <c:v>3.4713421653005964E-4</c:v>
                </c:pt>
                <c:pt idx="74">
                  <c:v>2.6979061701598302E-4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811-8746-8756-D91DD3C03450}"/>
            </c:ext>
          </c:extLst>
        </c:ser>
        <c:ser>
          <c:idx val="2"/>
          <c:order val="2"/>
          <c:tx>
            <c:v>Colon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'Graph Data'!$S$2:$S$91</c:f>
              <c:numCache>
                <c:formatCode>General</c:formatCode>
                <c:ptCount val="90"/>
                <c:pt idx="0">
                  <c:v>-25.475889999999996</c:v>
                </c:pt>
                <c:pt idx="1">
                  <c:v>-24.475889999999996</c:v>
                </c:pt>
                <c:pt idx="2">
                  <c:v>-23.475889999999996</c:v>
                </c:pt>
                <c:pt idx="3">
                  <c:v>-22.475889999999996</c:v>
                </c:pt>
                <c:pt idx="4">
                  <c:v>-21.475889999999996</c:v>
                </c:pt>
                <c:pt idx="5">
                  <c:v>-20.475889999999996</c:v>
                </c:pt>
                <c:pt idx="6">
                  <c:v>-19.475889999999996</c:v>
                </c:pt>
                <c:pt idx="7">
                  <c:v>-18.475889999999996</c:v>
                </c:pt>
                <c:pt idx="8">
                  <c:v>-17.475889999999996</c:v>
                </c:pt>
                <c:pt idx="9">
                  <c:v>-16.475889999999996</c:v>
                </c:pt>
                <c:pt idx="10">
                  <c:v>-15.475889999999996</c:v>
                </c:pt>
                <c:pt idx="11">
                  <c:v>-14.475889999999996</c:v>
                </c:pt>
                <c:pt idx="12">
                  <c:v>-13.475889999999996</c:v>
                </c:pt>
                <c:pt idx="13">
                  <c:v>-12.475889999999996</c:v>
                </c:pt>
                <c:pt idx="14">
                  <c:v>-11.475889999999996</c:v>
                </c:pt>
                <c:pt idx="15">
                  <c:v>-10.475889999999996</c:v>
                </c:pt>
                <c:pt idx="16">
                  <c:v>-9.4758899999999961</c:v>
                </c:pt>
                <c:pt idx="17">
                  <c:v>-8.4758899999999961</c:v>
                </c:pt>
                <c:pt idx="18">
                  <c:v>-7.4758899999999961</c:v>
                </c:pt>
                <c:pt idx="19">
                  <c:v>-6.4758899999999961</c:v>
                </c:pt>
                <c:pt idx="20">
                  <c:v>-5.4758899999999961</c:v>
                </c:pt>
                <c:pt idx="21">
                  <c:v>-4.4758899999999961</c:v>
                </c:pt>
                <c:pt idx="22">
                  <c:v>-3.4758899999999961</c:v>
                </c:pt>
                <c:pt idx="23">
                  <c:v>-2.4758899999999961</c:v>
                </c:pt>
                <c:pt idx="24">
                  <c:v>-1.4758899999999961</c:v>
                </c:pt>
                <c:pt idx="25">
                  <c:v>-0.47588999999999615</c:v>
                </c:pt>
                <c:pt idx="26">
                  <c:v>0.52411000000000385</c:v>
                </c:pt>
                <c:pt idx="27">
                  <c:v>1.5241100000000039</c:v>
                </c:pt>
                <c:pt idx="28">
                  <c:v>2.5241100000000039</c:v>
                </c:pt>
                <c:pt idx="29">
                  <c:v>3.5241100000000039</c:v>
                </c:pt>
                <c:pt idx="30">
                  <c:v>4.5241100000000039</c:v>
                </c:pt>
                <c:pt idx="31">
                  <c:v>5.5241100000000039</c:v>
                </c:pt>
                <c:pt idx="32">
                  <c:v>6.5241100000000039</c:v>
                </c:pt>
                <c:pt idx="33">
                  <c:v>7.5241100000000039</c:v>
                </c:pt>
                <c:pt idx="34">
                  <c:v>8.5241100000000039</c:v>
                </c:pt>
                <c:pt idx="35">
                  <c:v>9.5241100000000039</c:v>
                </c:pt>
                <c:pt idx="36">
                  <c:v>10.524110000000004</c:v>
                </c:pt>
                <c:pt idx="37">
                  <c:v>11.524110000000004</c:v>
                </c:pt>
                <c:pt idx="38">
                  <c:v>12.524110000000004</c:v>
                </c:pt>
                <c:pt idx="39">
                  <c:v>13.524110000000004</c:v>
                </c:pt>
                <c:pt idx="40">
                  <c:v>14.524110000000004</c:v>
                </c:pt>
                <c:pt idx="41">
                  <c:v>15.524110000000004</c:v>
                </c:pt>
                <c:pt idx="42">
                  <c:v>16.524110000000004</c:v>
                </c:pt>
                <c:pt idx="43">
                  <c:v>17.524110000000004</c:v>
                </c:pt>
                <c:pt idx="44">
                  <c:v>18.524110000000004</c:v>
                </c:pt>
                <c:pt idx="45">
                  <c:v>19.524110000000004</c:v>
                </c:pt>
                <c:pt idx="46">
                  <c:v>20.524110000000004</c:v>
                </c:pt>
                <c:pt idx="47">
                  <c:v>21.524110000000004</c:v>
                </c:pt>
                <c:pt idx="48">
                  <c:v>22.524110000000004</c:v>
                </c:pt>
                <c:pt idx="49">
                  <c:v>23.524110000000004</c:v>
                </c:pt>
                <c:pt idx="50">
                  <c:v>24.524110000000004</c:v>
                </c:pt>
                <c:pt idx="51">
                  <c:v>25.524110000000004</c:v>
                </c:pt>
                <c:pt idx="52">
                  <c:v>26.524110000000004</c:v>
                </c:pt>
                <c:pt idx="53">
                  <c:v>27.524110000000004</c:v>
                </c:pt>
                <c:pt idx="54">
                  <c:v>28.524110000000004</c:v>
                </c:pt>
                <c:pt idx="55">
                  <c:v>29.524110000000004</c:v>
                </c:pt>
                <c:pt idx="56">
                  <c:v>30.524110000000004</c:v>
                </c:pt>
                <c:pt idx="57">
                  <c:v>31.524110000000004</c:v>
                </c:pt>
                <c:pt idx="58">
                  <c:v>32.524110000000007</c:v>
                </c:pt>
                <c:pt idx="59">
                  <c:v>33.524110000000007</c:v>
                </c:pt>
                <c:pt idx="60">
                  <c:v>34.524110000000007</c:v>
                </c:pt>
                <c:pt idx="61">
                  <c:v>35.524110000000007</c:v>
                </c:pt>
                <c:pt idx="62">
                  <c:v>36.524110000000007</c:v>
                </c:pt>
                <c:pt idx="63">
                  <c:v>37.524110000000007</c:v>
                </c:pt>
                <c:pt idx="64">
                  <c:v>38.524110000000007</c:v>
                </c:pt>
                <c:pt idx="65">
                  <c:v>39.524110000000007</c:v>
                </c:pt>
                <c:pt idx="66">
                  <c:v>40.524110000000007</c:v>
                </c:pt>
                <c:pt idx="67">
                  <c:v>41.524110000000007</c:v>
                </c:pt>
                <c:pt idx="68">
                  <c:v>42.524110000000007</c:v>
                </c:pt>
                <c:pt idx="69">
                  <c:v>43.524110000000007</c:v>
                </c:pt>
                <c:pt idx="70">
                  <c:v>44.524110000000007</c:v>
                </c:pt>
                <c:pt idx="71">
                  <c:v>45.524110000000007</c:v>
                </c:pt>
                <c:pt idx="72">
                  <c:v>46.524110000000007</c:v>
                </c:pt>
                <c:pt idx="73">
                  <c:v>47.524110000000007</c:v>
                </c:pt>
                <c:pt idx="74">
                  <c:v>48.524110000000007</c:v>
                </c:pt>
                <c:pt idx="75">
                  <c:v>49.524110000000007</c:v>
                </c:pt>
                <c:pt idx="76">
                  <c:v>50.524110000000007</c:v>
                </c:pt>
                <c:pt idx="77">
                  <c:v>51.524110000000007</c:v>
                </c:pt>
                <c:pt idx="78">
                  <c:v>52.524110000000007</c:v>
                </c:pt>
                <c:pt idx="79">
                  <c:v>53.524110000000007</c:v>
                </c:pt>
                <c:pt idx="80">
                  <c:v>54.524110000000007</c:v>
                </c:pt>
                <c:pt idx="81">
                  <c:v>55.524110000000007</c:v>
                </c:pt>
                <c:pt idx="82">
                  <c:v>56.524110000000007</c:v>
                </c:pt>
                <c:pt idx="83">
                  <c:v>57.524110000000007</c:v>
                </c:pt>
                <c:pt idx="84">
                  <c:v>58.524110000000007</c:v>
                </c:pt>
                <c:pt idx="85">
                  <c:v>59.524110000000007</c:v>
                </c:pt>
                <c:pt idx="86">
                  <c:v>60.524110000000007</c:v>
                </c:pt>
                <c:pt idx="87">
                  <c:v>61.524110000000007</c:v>
                </c:pt>
                <c:pt idx="88">
                  <c:v>62.524110000000007</c:v>
                </c:pt>
                <c:pt idx="89">
                  <c:v>63.524110000000007</c:v>
                </c:pt>
              </c:numCache>
            </c:numRef>
          </c:xVal>
          <c:yVal>
            <c:numRef>
              <c:f>'Graph Data'!$T$2:$T$91</c:f>
              <c:numCache>
                <c:formatCode>General</c:formatCode>
                <c:ptCount val="90"/>
                <c:pt idx="0">
                  <c:v>3.0066773396087706E-4</c:v>
                </c:pt>
                <c:pt idx="1">
                  <c:v>3.6768699426155329E-4</c:v>
                </c:pt>
                <c:pt idx="2">
                  <c:v>4.4758015840505068E-4</c:v>
                </c:pt>
                <c:pt idx="3">
                  <c:v>5.4233108314345562E-4</c:v>
                </c:pt>
                <c:pt idx="4">
                  <c:v>6.5412278973258839E-4</c:v>
                </c:pt>
                <c:pt idx="5">
                  <c:v>7.8533540606446825E-4</c:v>
                </c:pt>
                <c:pt idx="6">
                  <c:v>9.3853870685858961E-4</c:v>
                </c:pt>
                <c:pt idx="7">
                  <c:v>1.1164783666070637E-3</c:v>
                </c:pt>
                <c:pt idx="8">
                  <c:v>1.3220550816571521E-3</c:v>
                </c:pt>
                <c:pt idx="9">
                  <c:v>1.5582958016901582E-3</c:v>
                </c:pt>
                <c:pt idx="10">
                  <c:v>1.8283164414536165E-3</c:v>
                </c:pt>
                <c:pt idx="11">
                  <c:v>2.1352756240066431E-3</c:v>
                </c:pt>
                <c:pt idx="12">
                  <c:v>2.4823192381280891E-3</c:v>
                </c:pt>
                <c:pt idx="13">
                  <c:v>2.8725158737769895E-3</c:v>
                </c:pt>
                <c:pt idx="14">
                  <c:v>3.3087835267725332E-3</c:v>
                </c:pt>
                <c:pt idx="15">
                  <c:v>3.7938083304281103E-3</c:v>
                </c:pt>
                <c:pt idx="16">
                  <c:v>4.3299564679138806E-3</c:v>
                </c:pt>
                <c:pt idx="17">
                  <c:v>4.9191808317774043E-3</c:v>
                </c:pt>
                <c:pt idx="18">
                  <c:v>5.5629244106352085E-3</c:v>
                </c:pt>
                <c:pt idx="19">
                  <c:v>6.2620227794546179E-3</c:v>
                </c:pt>
                <c:pt idx="20">
                  <c:v>7.0166084291668346E-3</c:v>
                </c:pt>
                <c:pt idx="21">
                  <c:v>7.826019972688834E-3</c:v>
                </c:pt>
                <c:pt idx="22">
                  <c:v>8.6887194868736257E-3</c:v>
                </c:pt>
                <c:pt idx="23">
                  <c:v>9.6022213736529482E-3</c:v>
                </c:pt>
                <c:pt idx="24">
                  <c:v>1.0563036131185073E-2</c:v>
                </c:pt>
                <c:pt idx="25">
                  <c:v>1.156663230319214E-2</c:v>
                </c:pt>
                <c:pt idx="26">
                  <c:v>1.2607419612557803E-2</c:v>
                </c:pt>
                <c:pt idx="27">
                  <c:v>1.3678755880038659E-2</c:v>
                </c:pt>
                <c:pt idx="28">
                  <c:v>1.4772979783495011E-2</c:v>
                </c:pt>
                <c:pt idx="29">
                  <c:v>1.5881470837243786E-2</c:v>
                </c:pt>
                <c:pt idx="30">
                  <c:v>1.6994737182018542E-2</c:v>
                </c:pt>
                <c:pt idx="31">
                  <c:v>1.8102530897557367E-2</c:v>
                </c:pt>
                <c:pt idx="32">
                  <c:v>1.9193989612276297E-2</c:v>
                </c:pt>
                <c:pt idx="33">
                  <c:v>2.0257802223285066E-2</c:v>
                </c:pt>
                <c:pt idx="34">
                  <c:v>2.1282395594395272E-2</c:v>
                </c:pt>
                <c:pt idx="35">
                  <c:v>2.2256138210991285E-2</c:v>
                </c:pt>
                <c:pt idx="36">
                  <c:v>2.3167555979914697E-2</c:v>
                </c:pt>
                <c:pt idx="37">
                  <c:v>2.4005554708952798E-2</c:v>
                </c:pt>
                <c:pt idx="38">
                  <c:v>2.4759643318943553E-2</c:v>
                </c:pt>
                <c:pt idx="39">
                  <c:v>2.5420151560444117E-2</c:v>
                </c:pt>
                <c:pt idx="40">
                  <c:v>2.5978435946824002E-2</c:v>
                </c:pt>
                <c:pt idx="41">
                  <c:v>2.6427067787547168E-2</c:v>
                </c:pt>
                <c:pt idx="42">
                  <c:v>2.6759997609922835E-2</c:v>
                </c:pt>
                <c:pt idx="43">
                  <c:v>2.6972690884590169E-2</c:v>
                </c:pt>
                <c:pt idx="44">
                  <c:v>2.7062230798753473E-2</c:v>
                </c:pt>
                <c:pt idx="45">
                  <c:v>2.7027384821231997E-2</c:v>
                </c:pt>
                <c:pt idx="46">
                  <c:v>2.6868632935851539E-2</c:v>
                </c:pt>
                <c:pt idx="47">
                  <c:v>2.6588156639128602E-2</c:v>
                </c:pt>
                <c:pt idx="48">
                  <c:v>2.6189789054784515E-2</c:v>
                </c:pt>
                <c:pt idx="49">
                  <c:v>2.5678927759711784E-2</c:v>
                </c:pt>
                <c:pt idx="50">
                  <c:v>2.5062413092663143E-2</c:v>
                </c:pt>
                <c:pt idx="51">
                  <c:v>2.4348375780486559E-2</c:v>
                </c:pt>
                <c:pt idx="52">
                  <c:v>2.3546058625160366E-2</c:v>
                </c:pt>
                <c:pt idx="53">
                  <c:v>2.2665617713822701E-2</c:v>
                </c:pt>
                <c:pt idx="54">
                  <c:v>2.1717909118304297E-2</c:v>
                </c:pt>
                <c:pt idx="55">
                  <c:v>2.0714267325511425E-2</c:v>
                </c:pt>
                <c:pt idx="56">
                  <c:v>1.9666281681265631E-2</c:v>
                </c:pt>
                <c:pt idx="57">
                  <c:v>1.8585576944408971E-2</c:v>
                </c:pt>
                <c:pt idx="58">
                  <c:v>1.7483603651579936E-2</c:v>
                </c:pt>
                <c:pt idx="59">
                  <c:v>1.6371443411234986E-2</c:v>
                </c:pt>
                <c:pt idx="60">
                  <c:v>1.5259633510524588E-2</c:v>
                </c:pt>
                <c:pt idx="61">
                  <c:v>1.4158014368007437E-2</c:v>
                </c:pt>
                <c:pt idx="62">
                  <c:v>1.307560243946187E-2</c:v>
                </c:pt>
                <c:pt idx="63">
                  <c:v>1.2020490224720081E-2</c:v>
                </c:pt>
                <c:pt idx="64">
                  <c:v>1.099977407085492E-2</c:v>
                </c:pt>
                <c:pt idx="65">
                  <c:v>1.0019509558510019E-2</c:v>
                </c:pt>
                <c:pt idx="66">
                  <c:v>9.0846934263788762E-3</c:v>
                </c:pt>
                <c:pt idx="67">
                  <c:v>8.1992702606441901E-3</c:v>
                </c:pt>
                <c:pt idx="68">
                  <c:v>7.3661615717280915E-3</c:v>
                </c:pt>
                <c:pt idx="69">
                  <c:v>6.5873144130082243E-3</c:v>
                </c:pt>
                <c:pt idx="70">
                  <c:v>5.8637663711356191E-3</c:v>
                </c:pt>
                <c:pt idx="71">
                  <c:v>5.195723574403472E-3</c:v>
                </c:pt>
                <c:pt idx="72">
                  <c:v>4.5826483173428264E-3</c:v>
                </c:pt>
                <c:pt idx="73">
                  <c:v>4.0233529743010973E-3</c:v>
                </c:pt>
                <c:pt idx="74">
                  <c:v>3.5160970560943298E-3</c:v>
                </c:pt>
                <c:pt idx="75">
                  <c:v>3.0586845329753031E-3</c:v>
                </c:pt>
                <c:pt idx="76">
                  <c:v>2.6485588835607672E-3</c:v>
                </c:pt>
                <c:pt idx="77">
                  <c:v>2.2828937119782028E-3</c:v>
                </c:pt>
                <c:pt idx="78">
                  <c:v>1.9586771838696003E-3</c:v>
                </c:pt>
                <c:pt idx="79">
                  <c:v>1.6727889470409816E-3</c:v>
                </c:pt>
                <c:pt idx="80">
                  <c:v>1.422068607657522E-3</c:v>
                </c:pt>
                <c:pt idx="81">
                  <c:v>1.2033752138148623E-3</c:v>
                </c:pt>
                <c:pt idx="82">
                  <c:v>1.0136375438986075E-3</c:v>
                </c:pt>
                <c:pt idx="83">
                  <c:v>8.4989529928470719E-4</c:v>
                </c:pt>
                <c:pt idx="84">
                  <c:v>7.0933155455416366E-4</c:v>
                </c:pt>
                <c:pt idx="85">
                  <c:v>5.8929702122116699E-4</c:v>
                </c:pt>
                <c:pt idx="86">
                  <c:v>4.8732683321440302E-4</c:v>
                </c:pt>
                <c:pt idx="87">
                  <c:v>4.0115066630690073E-4</c:v>
                </c:pt>
                <c:pt idx="88">
                  <c:v>3.2869706331220615E-4</c:v>
                </c:pt>
                <c:pt idx="89">
                  <c:v>2.6809285730666185E-4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811-8746-8756-D91DD3C03450}"/>
            </c:ext>
          </c:extLst>
        </c:ser>
        <c:ser>
          <c:idx val="3"/>
          <c:order val="3"/>
          <c:tx>
            <c:v>Mesentery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'Graph Data'!$U$2:$U$89</c:f>
              <c:numCache>
                <c:formatCode>General</c:formatCode>
                <c:ptCount val="88"/>
                <c:pt idx="0">
                  <c:v>0.30885900000000177</c:v>
                </c:pt>
                <c:pt idx="1">
                  <c:v>0.70885900000000179</c:v>
                </c:pt>
                <c:pt idx="2">
                  <c:v>1.1088590000000018</c:v>
                </c:pt>
                <c:pt idx="3">
                  <c:v>1.5088590000000019</c:v>
                </c:pt>
                <c:pt idx="4">
                  <c:v>1.9088590000000019</c:v>
                </c:pt>
                <c:pt idx="5">
                  <c:v>2.3088590000000018</c:v>
                </c:pt>
                <c:pt idx="6">
                  <c:v>2.7088590000000017</c:v>
                </c:pt>
                <c:pt idx="7">
                  <c:v>3.1088590000000016</c:v>
                </c:pt>
                <c:pt idx="8">
                  <c:v>3.5088590000000015</c:v>
                </c:pt>
                <c:pt idx="9">
                  <c:v>3.9088590000000014</c:v>
                </c:pt>
                <c:pt idx="10">
                  <c:v>4.3088590000000018</c:v>
                </c:pt>
                <c:pt idx="11">
                  <c:v>4.7088590000000021</c:v>
                </c:pt>
                <c:pt idx="12">
                  <c:v>5.1088590000000025</c:v>
                </c:pt>
                <c:pt idx="13">
                  <c:v>5.5088590000000028</c:v>
                </c:pt>
                <c:pt idx="14">
                  <c:v>5.9088590000000032</c:v>
                </c:pt>
                <c:pt idx="15">
                  <c:v>6.3088590000000035</c:v>
                </c:pt>
                <c:pt idx="16">
                  <c:v>6.7088590000000039</c:v>
                </c:pt>
                <c:pt idx="17">
                  <c:v>7.1088590000000043</c:v>
                </c:pt>
                <c:pt idx="18">
                  <c:v>7.5088590000000046</c:v>
                </c:pt>
                <c:pt idx="19">
                  <c:v>7.908859000000005</c:v>
                </c:pt>
                <c:pt idx="20">
                  <c:v>8.3088590000000053</c:v>
                </c:pt>
                <c:pt idx="21">
                  <c:v>8.7088590000000057</c:v>
                </c:pt>
                <c:pt idx="22">
                  <c:v>9.108859000000006</c:v>
                </c:pt>
                <c:pt idx="23">
                  <c:v>9.5088590000000064</c:v>
                </c:pt>
                <c:pt idx="24">
                  <c:v>9.9088590000000067</c:v>
                </c:pt>
                <c:pt idx="25">
                  <c:v>10.308859000000007</c:v>
                </c:pt>
                <c:pt idx="26">
                  <c:v>10.708859000000007</c:v>
                </c:pt>
                <c:pt idx="27">
                  <c:v>11.108859000000008</c:v>
                </c:pt>
                <c:pt idx="28">
                  <c:v>11.508859000000008</c:v>
                </c:pt>
                <c:pt idx="29">
                  <c:v>11.908859000000009</c:v>
                </c:pt>
                <c:pt idx="30">
                  <c:v>12.308859000000009</c:v>
                </c:pt>
                <c:pt idx="31">
                  <c:v>12.708859000000009</c:v>
                </c:pt>
                <c:pt idx="32">
                  <c:v>13.10885900000001</c:v>
                </c:pt>
                <c:pt idx="33">
                  <c:v>13.50885900000001</c:v>
                </c:pt>
                <c:pt idx="34">
                  <c:v>13.90885900000001</c:v>
                </c:pt>
                <c:pt idx="35">
                  <c:v>14.308859000000011</c:v>
                </c:pt>
                <c:pt idx="36">
                  <c:v>14.708859000000011</c:v>
                </c:pt>
                <c:pt idx="37">
                  <c:v>15.108859000000011</c:v>
                </c:pt>
                <c:pt idx="38">
                  <c:v>15.508859000000012</c:v>
                </c:pt>
                <c:pt idx="39">
                  <c:v>15.908859000000012</c:v>
                </c:pt>
                <c:pt idx="40">
                  <c:v>16.308859000000012</c:v>
                </c:pt>
                <c:pt idx="41">
                  <c:v>16.708859000000011</c:v>
                </c:pt>
                <c:pt idx="42">
                  <c:v>17.10885900000001</c:v>
                </c:pt>
                <c:pt idx="43">
                  <c:v>17.508859000000008</c:v>
                </c:pt>
                <c:pt idx="44">
                  <c:v>17.908859000000007</c:v>
                </c:pt>
                <c:pt idx="45">
                  <c:v>18.308859000000005</c:v>
                </c:pt>
                <c:pt idx="46">
                  <c:v>18.708859000000004</c:v>
                </c:pt>
                <c:pt idx="47">
                  <c:v>19.108859000000002</c:v>
                </c:pt>
                <c:pt idx="48">
                  <c:v>19.508859000000001</c:v>
                </c:pt>
                <c:pt idx="49">
                  <c:v>19.908859</c:v>
                </c:pt>
                <c:pt idx="50">
                  <c:v>20.308858999999998</c:v>
                </c:pt>
                <c:pt idx="51">
                  <c:v>20.708858999999997</c:v>
                </c:pt>
                <c:pt idx="52">
                  <c:v>21.108858999999995</c:v>
                </c:pt>
                <c:pt idx="53">
                  <c:v>21.508858999999994</c:v>
                </c:pt>
                <c:pt idx="54">
                  <c:v>21.908858999999993</c:v>
                </c:pt>
                <c:pt idx="55">
                  <c:v>22.308858999999991</c:v>
                </c:pt>
                <c:pt idx="56">
                  <c:v>22.70885899999999</c:v>
                </c:pt>
                <c:pt idx="57">
                  <c:v>23.108858999999988</c:v>
                </c:pt>
                <c:pt idx="58">
                  <c:v>23.508858999999987</c:v>
                </c:pt>
                <c:pt idx="59">
                  <c:v>23.908858999999985</c:v>
                </c:pt>
                <c:pt idx="60">
                  <c:v>24.308858999999984</c:v>
                </c:pt>
                <c:pt idx="61">
                  <c:v>24.708858999999983</c:v>
                </c:pt>
                <c:pt idx="62">
                  <c:v>25.108858999999981</c:v>
                </c:pt>
                <c:pt idx="63">
                  <c:v>25.50885899999998</c:v>
                </c:pt>
                <c:pt idx="64">
                  <c:v>25.908858999999978</c:v>
                </c:pt>
                <c:pt idx="65">
                  <c:v>26.308858999999977</c:v>
                </c:pt>
                <c:pt idx="66">
                  <c:v>26.708858999999975</c:v>
                </c:pt>
                <c:pt idx="67">
                  <c:v>27.108858999999974</c:v>
                </c:pt>
                <c:pt idx="68">
                  <c:v>27.508858999999973</c:v>
                </c:pt>
                <c:pt idx="69">
                  <c:v>27.908858999999971</c:v>
                </c:pt>
                <c:pt idx="70">
                  <c:v>28.30885899999997</c:v>
                </c:pt>
                <c:pt idx="71">
                  <c:v>28.708858999999968</c:v>
                </c:pt>
                <c:pt idx="72">
                  <c:v>29.108858999999967</c:v>
                </c:pt>
                <c:pt idx="73">
                  <c:v>29.508858999999966</c:v>
                </c:pt>
                <c:pt idx="74">
                  <c:v>29.908858999999964</c:v>
                </c:pt>
                <c:pt idx="75">
                  <c:v>30.308858999999963</c:v>
                </c:pt>
                <c:pt idx="76">
                  <c:v>30.708858999999961</c:v>
                </c:pt>
                <c:pt idx="77">
                  <c:v>31.10885899999996</c:v>
                </c:pt>
                <c:pt idx="78">
                  <c:v>31.508858999999958</c:v>
                </c:pt>
                <c:pt idx="79">
                  <c:v>31.908858999999957</c:v>
                </c:pt>
                <c:pt idx="80">
                  <c:v>32.308858999999956</c:v>
                </c:pt>
                <c:pt idx="81">
                  <c:v>32.708858999999954</c:v>
                </c:pt>
                <c:pt idx="82">
                  <c:v>33.108858999999953</c:v>
                </c:pt>
                <c:pt idx="83">
                  <c:v>33.508858999999951</c:v>
                </c:pt>
                <c:pt idx="84">
                  <c:v>33.90885899999995</c:v>
                </c:pt>
                <c:pt idx="85">
                  <c:v>34.308858999999948</c:v>
                </c:pt>
                <c:pt idx="86">
                  <c:v>34.708858999999947</c:v>
                </c:pt>
                <c:pt idx="87">
                  <c:v>35.108858999999946</c:v>
                </c:pt>
              </c:numCache>
            </c:numRef>
          </c:xVal>
          <c:yVal>
            <c:numRef>
              <c:f>'Graph Data'!$V$2:$V$89</c:f>
              <c:numCache>
                <c:formatCode>General</c:formatCode>
                <c:ptCount val="88"/>
                <c:pt idx="0">
                  <c:v>7.7737174671653844E-4</c:v>
                </c:pt>
                <c:pt idx="1">
                  <c:v>9.5713477673459993E-4</c:v>
                </c:pt>
                <c:pt idx="2">
                  <c:v>1.1726799976816283E-3</c:v>
                </c:pt>
                <c:pt idx="3">
                  <c:v>1.4297102013199161E-3</c:v>
                </c:pt>
                <c:pt idx="4">
                  <c:v>1.7345171239317187E-3</c:v>
                </c:pt>
                <c:pt idx="5">
                  <c:v>2.0939738064982083E-3</c:v>
                </c:pt>
                <c:pt idx="6">
                  <c:v>2.5155095770118129E-3</c:v>
                </c:pt>
                <c:pt idx="7">
                  <c:v>3.0070647707008337E-3</c:v>
                </c:pt>
                <c:pt idx="8">
                  <c:v>3.5770224639010847E-3</c:v>
                </c:pt>
                <c:pt idx="9">
                  <c:v>4.2341148074941035E-3</c:v>
                </c:pt>
                <c:pt idx="10">
                  <c:v>4.9873020218285718E-3</c:v>
                </c:pt>
                <c:pt idx="11">
                  <c:v>5.8456227666775417E-3</c:v>
                </c:pt>
                <c:pt idx="12">
                  <c:v>6.8180154294158642E-3</c:v>
                </c:pt>
                <c:pt idx="13">
                  <c:v>7.913110875548704E-3</c:v>
                </c:pt>
                <c:pt idx="14">
                  <c:v>9.1389983609749658E-3</c:v>
                </c:pt>
                <c:pt idx="15">
                  <c:v>1.0502967586728992E-2</c:v>
                </c:pt>
                <c:pt idx="16">
                  <c:v>1.2011231244710978E-2</c:v>
                </c:pt>
                <c:pt idx="17">
                  <c:v>1.3668633806257737E-2</c:v>
                </c:pt>
                <c:pt idx="18">
                  <c:v>1.5478353683490391E-2</c:v>
                </c:pt>
                <c:pt idx="19">
                  <c:v>1.7441607177312711E-2</c:v>
                </c:pt>
                <c:pt idx="20">
                  <c:v>1.9557363741527969E-2</c:v>
                </c:pt>
                <c:pt idx="21">
                  <c:v>2.1822082963775843E-2</c:v>
                </c:pt>
                <c:pt idx="22">
                  <c:v>2.4229484217135066E-2</c:v>
                </c:pt>
                <c:pt idx="23">
                  <c:v>2.6770360104368274E-2</c:v>
                </c:pt>
                <c:pt idx="24">
                  <c:v>2.9432444544481351E-2</c:v>
                </c:pt>
                <c:pt idx="25">
                  <c:v>3.2200345599187337E-2</c:v>
                </c:pt>
                <c:pt idx="26">
                  <c:v>3.5055551885863144E-2</c:v>
                </c:pt>
                <c:pt idx="27">
                  <c:v>3.7976519678089175E-2</c:v>
                </c:pt>
                <c:pt idx="28">
                  <c:v>4.0938845585125373E-2</c:v>
                </c:pt>
                <c:pt idx="29">
                  <c:v>4.3915527084717416E-2</c:v>
                </c:pt>
                <c:pt idx="30">
                  <c:v>4.6877310242590536E-2</c:v>
                </c:pt>
                <c:pt idx="31">
                  <c:v>4.9793120793868648E-2</c:v>
                </c:pt>
                <c:pt idx="32">
                  <c:v>5.2630571513350904E-2</c:v>
                </c:pt>
                <c:pt idx="33">
                  <c:v>5.5356535604413976E-2</c:v>
                </c:pt>
                <c:pt idx="34">
                  <c:v>5.7937772839256524E-2</c:v>
                </c:pt>
                <c:pt idx="35">
                  <c:v>6.0341592535151034E-2</c:v>
                </c:pt>
                <c:pt idx="36">
                  <c:v>6.2536535292867915E-2</c:v>
                </c:pt>
                <c:pt idx="37">
                  <c:v>6.4493053878451626E-2</c:v>
                </c:pt>
                <c:pt idx="38">
                  <c:v>6.6184172797706303E-2</c:v>
                </c:pt>
                <c:pt idx="39">
                  <c:v>6.7586106062754045E-2</c:v>
                </c:pt>
                <c:pt idx="40">
                  <c:v>6.8678813414425596E-2</c:v>
                </c:pt>
                <c:pt idx="41">
                  <c:v>6.9446476836308724E-2</c:v>
                </c:pt>
                <c:pt idx="42">
                  <c:v>6.9877881529052388E-2</c:v>
                </c:pt>
                <c:pt idx="43">
                  <c:v>6.9966688521208284E-2</c:v>
                </c:pt>
                <c:pt idx="44">
                  <c:v>6.9711589654592412E-2</c:v>
                </c:pt>
                <c:pt idx="45">
                  <c:v>6.9116339647769379E-2</c:v>
                </c:pt>
                <c:pt idx="46">
                  <c:v>6.8189664139214567E-2</c:v>
                </c:pt>
                <c:pt idx="47">
                  <c:v>6.6945046857963125E-2</c:v>
                </c:pt>
                <c:pt idx="48">
                  <c:v>6.5400403177495847E-2</c:v>
                </c:pt>
                <c:pt idx="49">
                  <c:v>6.3577651099035459E-2</c:v>
                </c:pt>
                <c:pt idx="50">
                  <c:v>6.15021940210859E-2</c:v>
                </c:pt>
                <c:pt idx="51">
                  <c:v>5.9202332346120427E-2</c:v>
                </c:pt>
                <c:pt idx="52">
                  <c:v>5.6708622948293937E-2</c:v>
                </c:pt>
                <c:pt idx="53">
                  <c:v>5.4053206710596616E-2</c:v>
                </c:pt>
                <c:pt idx="54">
                  <c:v>5.1269124708464696E-2</c:v>
                </c:pt>
                <c:pt idx="55">
                  <c:v>4.8389643182074546E-2</c:v>
                </c:pt>
                <c:pt idx="56">
                  <c:v>4.5447606251927897E-2</c:v>
                </c:pt>
                <c:pt idx="57">
                  <c:v>4.2474833476297102E-2</c:v>
                </c:pt>
                <c:pt idx="58">
                  <c:v>3.9501576936964565E-2</c:v>
                </c:pt>
                <c:pt idx="59">
                  <c:v>3.6556049704463196E-2</c:v>
                </c:pt>
                <c:pt idx="60">
                  <c:v>3.3664034421333276E-2</c:v>
                </c:pt>
                <c:pt idx="61">
                  <c:v>3.0848577501692804E-2</c:v>
                </c:pt>
                <c:pt idx="62">
                  <c:v>2.8129771223860907E-2</c:v>
                </c:pt>
                <c:pt idx="63">
                  <c:v>2.5524622924993599E-2</c:v>
                </c:pt>
                <c:pt idx="64">
                  <c:v>2.3047007710545714E-2</c:v>
                </c:pt>
                <c:pt idx="65">
                  <c:v>2.0707698662704513E-2</c:v>
                </c:pt>
                <c:pt idx="66">
                  <c:v>1.8514466541430203E-2</c:v>
                </c:pt>
                <c:pt idx="67">
                  <c:v>1.6472239463430259E-2</c:v>
                </c:pt>
                <c:pt idx="68">
                  <c:v>1.4583312035837671E-2</c:v>
                </c:pt>
                <c:pt idx="69">
                  <c:v>1.2847592905218166E-2</c:v>
                </c:pt>
                <c:pt idx="70">
                  <c:v>1.1262879629405651E-2</c:v>
                </c:pt>
                <c:pt idx="71">
                  <c:v>9.8251501418809284E-3</c:v>
                </c:pt>
                <c:pt idx="72">
                  <c:v>8.5288607943934253E-3</c:v>
                </c:pt>
                <c:pt idx="73">
                  <c:v>7.3672419624788502E-3</c:v>
                </c:pt>
                <c:pt idx="74">
                  <c:v>6.332583405066196E-3</c:v>
                </c:pt>
                <c:pt idx="75">
                  <c:v>5.4165029078830579E-3</c:v>
                </c:pt>
                <c:pt idx="76">
                  <c:v>4.6101931388364435E-3</c:v>
                </c:pt>
                <c:pt idx="77">
                  <c:v>3.9046430366845809E-3</c:v>
                </c:pt>
                <c:pt idx="78">
                  <c:v>3.2908313859383834E-3</c:v>
                </c:pt>
                <c:pt idx="79">
                  <c:v>2.7598914555031777E-3</c:v>
                </c:pt>
                <c:pt idx="80">
                  <c:v>2.3032466619563978E-3</c:v>
                </c:pt>
                <c:pt idx="81">
                  <c:v>1.9127181378480497E-3</c:v>
                </c:pt>
                <c:pt idx="82">
                  <c:v>1.5806058291353946E-3</c:v>
                </c:pt>
                <c:pt idx="83">
                  <c:v>1.29974531169611E-3</c:v>
                </c:pt>
                <c:pt idx="84">
                  <c:v>1.0635429109853991E-3</c:v>
                </c:pt>
                <c:pt idx="85">
                  <c:v>8.6599194414293851E-4</c:v>
                </c:pt>
                <c:pt idx="86">
                  <c:v>7.0167299795772825E-4</c:v>
                </c:pt>
                <c:pt idx="87">
                  <c:v>5.6574113000999575E-4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811-8746-8756-D91DD3C03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5475696"/>
        <c:axId val="2077947952"/>
      </c:scatterChart>
      <c:valAx>
        <c:axId val="2065475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Puncture</a:t>
                </a:r>
                <a:r>
                  <a:rPr lang="en-US" baseline="0"/>
                  <a:t> Resistance Force (N)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7947952"/>
        <c:crosses val="autoZero"/>
        <c:crossBetween val="midCat"/>
      </c:valAx>
      <c:valAx>
        <c:axId val="207794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5475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59645669291336"/>
          <c:y val="0.30886446485855934"/>
          <c:w val="0.21496257554925152"/>
          <c:h val="0.2558830914807849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Normal</a:t>
            </a:r>
            <a:r>
              <a:rPr lang="en-US" baseline="0"/>
              <a:t> Distribution Comparison of Puncture Resistance Force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Stomach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'Graph Data'!$O$2:$O$79</c:f>
              <c:numCache>
                <c:formatCode>General</c:formatCode>
                <c:ptCount val="78"/>
                <c:pt idx="0">
                  <c:v>2.5703100000000063</c:v>
                </c:pt>
                <c:pt idx="1">
                  <c:v>4.5703100000000063</c:v>
                </c:pt>
                <c:pt idx="2">
                  <c:v>6.5703100000000063</c:v>
                </c:pt>
                <c:pt idx="3">
                  <c:v>8.5703100000000063</c:v>
                </c:pt>
                <c:pt idx="4">
                  <c:v>10.570310000000006</c:v>
                </c:pt>
                <c:pt idx="5">
                  <c:v>12.570310000000006</c:v>
                </c:pt>
                <c:pt idx="6">
                  <c:v>14.570310000000006</c:v>
                </c:pt>
                <c:pt idx="7">
                  <c:v>16.570310000000006</c:v>
                </c:pt>
                <c:pt idx="8">
                  <c:v>18.570310000000006</c:v>
                </c:pt>
                <c:pt idx="9">
                  <c:v>20.570310000000006</c:v>
                </c:pt>
                <c:pt idx="10">
                  <c:v>22.570310000000006</c:v>
                </c:pt>
                <c:pt idx="11">
                  <c:v>24.570310000000006</c:v>
                </c:pt>
                <c:pt idx="12">
                  <c:v>26.570310000000006</c:v>
                </c:pt>
                <c:pt idx="13">
                  <c:v>28.570310000000006</c:v>
                </c:pt>
                <c:pt idx="14">
                  <c:v>30.570310000000006</c:v>
                </c:pt>
                <c:pt idx="15">
                  <c:v>32.570310000000006</c:v>
                </c:pt>
                <c:pt idx="16">
                  <c:v>34.570310000000006</c:v>
                </c:pt>
                <c:pt idx="17">
                  <c:v>36.570310000000006</c:v>
                </c:pt>
                <c:pt idx="18">
                  <c:v>38.570310000000006</c:v>
                </c:pt>
                <c:pt idx="19">
                  <c:v>40.570310000000006</c:v>
                </c:pt>
                <c:pt idx="20">
                  <c:v>42.570310000000006</c:v>
                </c:pt>
                <c:pt idx="21">
                  <c:v>44.570310000000006</c:v>
                </c:pt>
                <c:pt idx="22">
                  <c:v>46.570310000000006</c:v>
                </c:pt>
                <c:pt idx="23">
                  <c:v>48.570310000000006</c:v>
                </c:pt>
                <c:pt idx="24">
                  <c:v>50.570310000000006</c:v>
                </c:pt>
                <c:pt idx="25">
                  <c:v>52.570310000000006</c:v>
                </c:pt>
                <c:pt idx="26">
                  <c:v>54.570310000000006</c:v>
                </c:pt>
                <c:pt idx="27">
                  <c:v>56.570310000000006</c:v>
                </c:pt>
                <c:pt idx="28">
                  <c:v>58.570310000000006</c:v>
                </c:pt>
                <c:pt idx="29">
                  <c:v>60.570310000000006</c:v>
                </c:pt>
                <c:pt idx="30">
                  <c:v>62.570310000000006</c:v>
                </c:pt>
                <c:pt idx="31">
                  <c:v>64.570310000000006</c:v>
                </c:pt>
                <c:pt idx="32">
                  <c:v>66.570310000000006</c:v>
                </c:pt>
                <c:pt idx="33">
                  <c:v>68.570310000000006</c:v>
                </c:pt>
                <c:pt idx="34">
                  <c:v>70.570310000000006</c:v>
                </c:pt>
                <c:pt idx="35">
                  <c:v>72.570310000000006</c:v>
                </c:pt>
                <c:pt idx="36">
                  <c:v>74.570310000000006</c:v>
                </c:pt>
                <c:pt idx="37">
                  <c:v>76.570310000000006</c:v>
                </c:pt>
                <c:pt idx="38">
                  <c:v>78.570310000000006</c:v>
                </c:pt>
                <c:pt idx="39">
                  <c:v>80.570310000000006</c:v>
                </c:pt>
                <c:pt idx="40">
                  <c:v>82.570310000000006</c:v>
                </c:pt>
                <c:pt idx="41">
                  <c:v>84.570310000000006</c:v>
                </c:pt>
                <c:pt idx="42">
                  <c:v>86.570310000000006</c:v>
                </c:pt>
                <c:pt idx="43">
                  <c:v>88.570310000000006</c:v>
                </c:pt>
                <c:pt idx="44">
                  <c:v>90.570310000000006</c:v>
                </c:pt>
                <c:pt idx="45">
                  <c:v>92.570310000000006</c:v>
                </c:pt>
                <c:pt idx="46">
                  <c:v>94.570310000000006</c:v>
                </c:pt>
                <c:pt idx="47">
                  <c:v>96.570310000000006</c:v>
                </c:pt>
                <c:pt idx="48">
                  <c:v>98.570310000000006</c:v>
                </c:pt>
                <c:pt idx="49">
                  <c:v>100.57031000000001</c:v>
                </c:pt>
                <c:pt idx="50">
                  <c:v>102.57031000000001</c:v>
                </c:pt>
                <c:pt idx="51">
                  <c:v>104.57031000000001</c:v>
                </c:pt>
                <c:pt idx="52">
                  <c:v>106.57031000000001</c:v>
                </c:pt>
                <c:pt idx="53">
                  <c:v>108.57031000000001</c:v>
                </c:pt>
                <c:pt idx="54">
                  <c:v>110.57031000000001</c:v>
                </c:pt>
                <c:pt idx="55">
                  <c:v>112.57031000000001</c:v>
                </c:pt>
                <c:pt idx="56">
                  <c:v>114.57031000000001</c:v>
                </c:pt>
                <c:pt idx="57">
                  <c:v>116.57031000000001</c:v>
                </c:pt>
                <c:pt idx="58">
                  <c:v>118.57031000000001</c:v>
                </c:pt>
                <c:pt idx="59">
                  <c:v>120.57031000000001</c:v>
                </c:pt>
                <c:pt idx="60">
                  <c:v>122.57031000000001</c:v>
                </c:pt>
                <c:pt idx="61">
                  <c:v>124.57031000000001</c:v>
                </c:pt>
                <c:pt idx="62">
                  <c:v>126.57031000000001</c:v>
                </c:pt>
                <c:pt idx="63">
                  <c:v>128.57031000000001</c:v>
                </c:pt>
                <c:pt idx="64">
                  <c:v>130.57031000000001</c:v>
                </c:pt>
                <c:pt idx="65">
                  <c:v>132.57031000000001</c:v>
                </c:pt>
                <c:pt idx="66">
                  <c:v>134.57031000000001</c:v>
                </c:pt>
                <c:pt idx="67">
                  <c:v>136.57031000000001</c:v>
                </c:pt>
                <c:pt idx="68">
                  <c:v>138.57031000000001</c:v>
                </c:pt>
                <c:pt idx="69">
                  <c:v>140.57031000000001</c:v>
                </c:pt>
                <c:pt idx="70">
                  <c:v>142.57031000000001</c:v>
                </c:pt>
                <c:pt idx="71">
                  <c:v>144.57031000000001</c:v>
                </c:pt>
                <c:pt idx="72">
                  <c:v>146.57031000000001</c:v>
                </c:pt>
                <c:pt idx="73">
                  <c:v>148.57031000000001</c:v>
                </c:pt>
                <c:pt idx="74">
                  <c:v>150.57031000000001</c:v>
                </c:pt>
                <c:pt idx="75">
                  <c:v>152.57031000000001</c:v>
                </c:pt>
                <c:pt idx="76">
                  <c:v>154.57031000000001</c:v>
                </c:pt>
                <c:pt idx="77">
                  <c:v>156.57031000000001</c:v>
                </c:pt>
              </c:numCache>
            </c:numRef>
          </c:xVal>
          <c:yVal>
            <c:numRef>
              <c:f>'Graph Data'!$P$2:$P$79</c:f>
              <c:numCache>
                <c:formatCode>General</c:formatCode>
                <c:ptCount val="78"/>
                <c:pt idx="0">
                  <c:v>1.7533577482263125E-4</c:v>
                </c:pt>
                <c:pt idx="1">
                  <c:v>2.2161651618871997E-4</c:v>
                </c:pt>
                <c:pt idx="2">
                  <c:v>2.7836502659071973E-4</c:v>
                </c:pt>
                <c:pt idx="3">
                  <c:v>3.4746268953268934E-4</c:v>
                </c:pt>
                <c:pt idx="4">
                  <c:v>4.3100533297897462E-4</c:v>
                </c:pt>
                <c:pt idx="5">
                  <c:v>5.3129786516186285E-4</c:v>
                </c:pt>
                <c:pt idx="6">
                  <c:v>6.5084033196601454E-4</c:v>
                </c:pt>
                <c:pt idx="7">
                  <c:v>7.9230392080051988E-4</c:v>
                </c:pt>
                <c:pt idx="8">
                  <c:v>9.5849557519717859E-4</c:v>
                </c:pt>
                <c:pt idx="9">
                  <c:v>1.152310129700997E-3</c:v>
                </c:pt>
                <c:pt idx="10">
                  <c:v>1.376669234884787E-3</c:v>
                </c:pt>
                <c:pt idx="11">
                  <c:v>1.6344468205756434E-3</c:v>
                </c:pt>
                <c:pt idx="12">
                  <c:v>1.9283814372669976E-3</c:v>
                </c:pt>
                <c:pt idx="13">
                  <c:v>2.2609765081889532E-3</c:v>
                </c:pt>
                <c:pt idx="14">
                  <c:v>2.6343902951498845E-3</c:v>
                </c:pt>
                <c:pt idx="15">
                  <c:v>3.050318197927207E-3</c:v>
                </c:pt>
                <c:pt idx="16">
                  <c:v>3.5098708284709654E-3</c:v>
                </c:pt>
                <c:pt idx="17">
                  <c:v>4.0134520785934579E-3</c:v>
                </c:pt>
                <c:pt idx="18">
                  <c:v>4.5606420788263016E-3</c:v>
                </c:pt>
                <c:pt idx="19">
                  <c:v>5.1500904700673943E-3</c:v>
                </c:pt>
                <c:pt idx="20">
                  <c:v>5.7794257232907055E-3</c:v>
                </c:pt>
                <c:pt idx="21">
                  <c:v>6.4451862964300544E-3</c:v>
                </c:pt>
                <c:pt idx="22">
                  <c:v>7.1427791721995326E-3</c:v>
                </c:pt>
                <c:pt idx="23">
                  <c:v>7.8664707511215144E-3</c:v>
                </c:pt>
                <c:pt idx="24">
                  <c:v>8.609414173572718E-3</c:v>
                </c:pt>
                <c:pt idx="25">
                  <c:v>9.3637159272916964E-3</c:v>
                </c:pt>
                <c:pt idx="26">
                  <c:v>1.0120543098920253E-2</c:v>
                </c:pt>
                <c:pt idx="27">
                  <c:v>1.0870270908387832E-2</c:v>
                </c:pt>
                <c:pt idx="28">
                  <c:v>1.1602668302232033E-2</c:v>
                </c:pt>
                <c:pt idx="29">
                  <c:v>1.2307117471896771E-2</c:v>
                </c:pt>
                <c:pt idx="30">
                  <c:v>1.2972861312669049E-2</c:v>
                </c:pt>
                <c:pt idx="31">
                  <c:v>1.35892711599721E-2</c:v>
                </c:pt>
                <c:pt idx="32">
                  <c:v>1.4146125741225082E-2</c:v>
                </c:pt>
                <c:pt idx="33">
                  <c:v>1.4633891261767951E-2</c:v>
                </c:pt>
                <c:pt idx="34">
                  <c:v>1.5043991982575028E-2</c:v>
                </c:pt>
                <c:pt idx="35">
                  <c:v>1.5369060600915724E-2</c:v>
                </c:pt>
                <c:pt idx="36">
                  <c:v>1.5603158238061569E-2</c:v>
                </c:pt>
                <c:pt idx="37">
                  <c:v>1.5741954862823586E-2</c:v>
                </c:pt>
                <c:pt idx="38">
                  <c:v>1.5782862494615989E-2</c:v>
                </c:pt>
                <c:pt idx="39">
                  <c:v>1.5725115461424632E-2</c:v>
                </c:pt>
                <c:pt idx="40">
                  <c:v>1.556979423539135E-2</c:v>
                </c:pt>
                <c:pt idx="41">
                  <c:v>1.5319791809360217E-2</c:v>
                </c:pt>
                <c:pt idx="42">
                  <c:v>1.4979724076213879E-2</c:v>
                </c:pt>
                <c:pt idx="43">
                  <c:v>1.4555788089766219E-2</c:v>
                </c:pt>
                <c:pt idx="44">
                  <c:v>1.4055574287527708E-2</c:v>
                </c:pt>
                <c:pt idx="45">
                  <c:v>1.3487840622566504E-2</c:v>
                </c:pt>
                <c:pt idx="46">
                  <c:v>1.286225798715882E-2</c:v>
                </c:pt>
                <c:pt idx="47">
                  <c:v>1.2189137246723008E-2</c:v>
                </c:pt>
                <c:pt idx="48">
                  <c:v>1.1479148602856877E-2</c:v>
                </c:pt>
                <c:pt idx="49">
                  <c:v>1.0743043867155831E-2</c:v>
                </c:pt>
                <c:pt idx="50">
                  <c:v>9.9913915835797944E-3</c:v>
                </c:pt>
                <c:pt idx="51">
                  <c:v>9.2343338463964537E-3</c:v>
                </c:pt>
                <c:pt idx="52">
                  <c:v>8.4813722069167902E-3</c:v>
                </c:pt>
                <c:pt idx="53">
                  <c:v>7.7411883460886052E-3</c:v>
                </c:pt>
                <c:pt idx="54">
                  <c:v>7.0215033215525382E-3</c:v>
                </c:pt>
                <c:pt idx="55">
                  <c:v>6.3289772884600479E-3</c:v>
                </c:pt>
                <c:pt idx="56">
                  <c:v>5.6691497487018714E-3</c:v>
                </c:pt>
                <c:pt idx="57">
                  <c:v>5.0464186962962529E-3</c:v>
                </c:pt>
                <c:pt idx="58">
                  <c:v>4.4640555732144037E-3</c:v>
                </c:pt>
                <c:pt idx="59">
                  <c:v>3.9242517847747167E-3</c:v>
                </c:pt>
                <c:pt idx="60">
                  <c:v>3.4281916794634644E-3</c:v>
                </c:pt>
                <c:pt idx="61">
                  <c:v>2.9761463849865655E-3</c:v>
                </c:pt>
                <c:pt idx="62">
                  <c:v>2.5675827003727811E-3</c:v>
                </c:pt>
                <c:pt idx="63">
                  <c:v>2.2012813453286847E-3</c:v>
                </c:pt>
                <c:pt idx="64">
                  <c:v>1.875459221368394E-3</c:v>
                </c:pt>
                <c:pt idx="65">
                  <c:v>1.5878908936959738E-3</c:v>
                </c:pt>
                <c:pt idx="66">
                  <c:v>1.3360252026435716E-3</c:v>
                </c:pt>
                <c:pt idx="67">
                  <c:v>1.1170937021470378E-3</c:v>
                </c:pt>
                <c:pt idx="68">
                  <c:v>9.2820844667843125E-4</c:v>
                </c:pt>
                <c:pt idx="69">
                  <c:v>7.6644745953329452E-4</c:v>
                </c:pt>
                <c:pt idx="70">
                  <c:v>6.2892697466424691E-4</c:v>
                </c:pt>
                <c:pt idx="71">
                  <c:v>5.1286022087650553E-4</c:v>
                </c:pt>
                <c:pt idx="72">
                  <c:v>4.1560309033177506E-4</c:v>
                </c:pt>
                <c:pt idx="73">
                  <c:v>3.3468749147867846E-4</c:v>
                </c:pt>
                <c:pt idx="74">
                  <c:v>2.6784352674570356E-4</c:v>
                </c:pt>
                <c:pt idx="75">
                  <c:v>2.130118617674874E-4</c:v>
                </c:pt>
                <c:pt idx="76">
                  <c:v>1.683477753494868E-4</c:v>
                </c:pt>
                <c:pt idx="77">
                  <c:v>1.3221841155710586E-4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554-344B-B34B-A94D0B4497A1}"/>
            </c:ext>
          </c:extLst>
        </c:ser>
        <c:ser>
          <c:idx val="1"/>
          <c:order val="1"/>
          <c:tx>
            <c:v>Colon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'Graph Data'!$S$2:$S$91</c:f>
              <c:numCache>
                <c:formatCode>General</c:formatCode>
                <c:ptCount val="90"/>
                <c:pt idx="0">
                  <c:v>-25.475889999999996</c:v>
                </c:pt>
                <c:pt idx="1">
                  <c:v>-24.475889999999996</c:v>
                </c:pt>
                <c:pt idx="2">
                  <c:v>-23.475889999999996</c:v>
                </c:pt>
                <c:pt idx="3">
                  <c:v>-22.475889999999996</c:v>
                </c:pt>
                <c:pt idx="4">
                  <c:v>-21.475889999999996</c:v>
                </c:pt>
                <c:pt idx="5">
                  <c:v>-20.475889999999996</c:v>
                </c:pt>
                <c:pt idx="6">
                  <c:v>-19.475889999999996</c:v>
                </c:pt>
                <c:pt idx="7">
                  <c:v>-18.475889999999996</c:v>
                </c:pt>
                <c:pt idx="8">
                  <c:v>-17.475889999999996</c:v>
                </c:pt>
                <c:pt idx="9">
                  <c:v>-16.475889999999996</c:v>
                </c:pt>
                <c:pt idx="10">
                  <c:v>-15.475889999999996</c:v>
                </c:pt>
                <c:pt idx="11">
                  <c:v>-14.475889999999996</c:v>
                </c:pt>
                <c:pt idx="12">
                  <c:v>-13.475889999999996</c:v>
                </c:pt>
                <c:pt idx="13">
                  <c:v>-12.475889999999996</c:v>
                </c:pt>
                <c:pt idx="14">
                  <c:v>-11.475889999999996</c:v>
                </c:pt>
                <c:pt idx="15">
                  <c:v>-10.475889999999996</c:v>
                </c:pt>
                <c:pt idx="16">
                  <c:v>-9.4758899999999961</c:v>
                </c:pt>
                <c:pt idx="17">
                  <c:v>-8.4758899999999961</c:v>
                </c:pt>
                <c:pt idx="18">
                  <c:v>-7.4758899999999961</c:v>
                </c:pt>
                <c:pt idx="19">
                  <c:v>-6.4758899999999961</c:v>
                </c:pt>
                <c:pt idx="20">
                  <c:v>-5.4758899999999961</c:v>
                </c:pt>
                <c:pt idx="21">
                  <c:v>-4.4758899999999961</c:v>
                </c:pt>
                <c:pt idx="22">
                  <c:v>-3.4758899999999961</c:v>
                </c:pt>
                <c:pt idx="23">
                  <c:v>-2.4758899999999961</c:v>
                </c:pt>
                <c:pt idx="24">
                  <c:v>-1.4758899999999961</c:v>
                </c:pt>
                <c:pt idx="25">
                  <c:v>-0.47588999999999615</c:v>
                </c:pt>
                <c:pt idx="26">
                  <c:v>0.52411000000000385</c:v>
                </c:pt>
                <c:pt idx="27">
                  <c:v>1.5241100000000039</c:v>
                </c:pt>
                <c:pt idx="28">
                  <c:v>2.5241100000000039</c:v>
                </c:pt>
                <c:pt idx="29">
                  <c:v>3.5241100000000039</c:v>
                </c:pt>
                <c:pt idx="30">
                  <c:v>4.5241100000000039</c:v>
                </c:pt>
                <c:pt idx="31">
                  <c:v>5.5241100000000039</c:v>
                </c:pt>
                <c:pt idx="32">
                  <c:v>6.5241100000000039</c:v>
                </c:pt>
                <c:pt idx="33">
                  <c:v>7.5241100000000039</c:v>
                </c:pt>
                <c:pt idx="34">
                  <c:v>8.5241100000000039</c:v>
                </c:pt>
                <c:pt idx="35">
                  <c:v>9.5241100000000039</c:v>
                </c:pt>
                <c:pt idx="36">
                  <c:v>10.524110000000004</c:v>
                </c:pt>
                <c:pt idx="37">
                  <c:v>11.524110000000004</c:v>
                </c:pt>
                <c:pt idx="38">
                  <c:v>12.524110000000004</c:v>
                </c:pt>
                <c:pt idx="39">
                  <c:v>13.524110000000004</c:v>
                </c:pt>
                <c:pt idx="40">
                  <c:v>14.524110000000004</c:v>
                </c:pt>
                <c:pt idx="41">
                  <c:v>15.524110000000004</c:v>
                </c:pt>
                <c:pt idx="42">
                  <c:v>16.524110000000004</c:v>
                </c:pt>
                <c:pt idx="43">
                  <c:v>17.524110000000004</c:v>
                </c:pt>
                <c:pt idx="44">
                  <c:v>18.524110000000004</c:v>
                </c:pt>
                <c:pt idx="45">
                  <c:v>19.524110000000004</c:v>
                </c:pt>
                <c:pt idx="46">
                  <c:v>20.524110000000004</c:v>
                </c:pt>
                <c:pt idx="47">
                  <c:v>21.524110000000004</c:v>
                </c:pt>
                <c:pt idx="48">
                  <c:v>22.524110000000004</c:v>
                </c:pt>
                <c:pt idx="49">
                  <c:v>23.524110000000004</c:v>
                </c:pt>
                <c:pt idx="50">
                  <c:v>24.524110000000004</c:v>
                </c:pt>
                <c:pt idx="51">
                  <c:v>25.524110000000004</c:v>
                </c:pt>
                <c:pt idx="52">
                  <c:v>26.524110000000004</c:v>
                </c:pt>
                <c:pt idx="53">
                  <c:v>27.524110000000004</c:v>
                </c:pt>
                <c:pt idx="54">
                  <c:v>28.524110000000004</c:v>
                </c:pt>
                <c:pt idx="55">
                  <c:v>29.524110000000004</c:v>
                </c:pt>
                <c:pt idx="56">
                  <c:v>30.524110000000004</c:v>
                </c:pt>
                <c:pt idx="57">
                  <c:v>31.524110000000004</c:v>
                </c:pt>
                <c:pt idx="58">
                  <c:v>32.524110000000007</c:v>
                </c:pt>
                <c:pt idx="59">
                  <c:v>33.524110000000007</c:v>
                </c:pt>
                <c:pt idx="60">
                  <c:v>34.524110000000007</c:v>
                </c:pt>
                <c:pt idx="61">
                  <c:v>35.524110000000007</c:v>
                </c:pt>
                <c:pt idx="62">
                  <c:v>36.524110000000007</c:v>
                </c:pt>
                <c:pt idx="63">
                  <c:v>37.524110000000007</c:v>
                </c:pt>
                <c:pt idx="64">
                  <c:v>38.524110000000007</c:v>
                </c:pt>
                <c:pt idx="65">
                  <c:v>39.524110000000007</c:v>
                </c:pt>
                <c:pt idx="66">
                  <c:v>40.524110000000007</c:v>
                </c:pt>
                <c:pt idx="67">
                  <c:v>41.524110000000007</c:v>
                </c:pt>
                <c:pt idx="68">
                  <c:v>42.524110000000007</c:v>
                </c:pt>
                <c:pt idx="69">
                  <c:v>43.524110000000007</c:v>
                </c:pt>
                <c:pt idx="70">
                  <c:v>44.524110000000007</c:v>
                </c:pt>
                <c:pt idx="71">
                  <c:v>45.524110000000007</c:v>
                </c:pt>
                <c:pt idx="72">
                  <c:v>46.524110000000007</c:v>
                </c:pt>
                <c:pt idx="73">
                  <c:v>47.524110000000007</c:v>
                </c:pt>
                <c:pt idx="74">
                  <c:v>48.524110000000007</c:v>
                </c:pt>
                <c:pt idx="75">
                  <c:v>49.524110000000007</c:v>
                </c:pt>
                <c:pt idx="76">
                  <c:v>50.524110000000007</c:v>
                </c:pt>
                <c:pt idx="77">
                  <c:v>51.524110000000007</c:v>
                </c:pt>
                <c:pt idx="78">
                  <c:v>52.524110000000007</c:v>
                </c:pt>
                <c:pt idx="79">
                  <c:v>53.524110000000007</c:v>
                </c:pt>
                <c:pt idx="80">
                  <c:v>54.524110000000007</c:v>
                </c:pt>
                <c:pt idx="81">
                  <c:v>55.524110000000007</c:v>
                </c:pt>
                <c:pt idx="82">
                  <c:v>56.524110000000007</c:v>
                </c:pt>
                <c:pt idx="83">
                  <c:v>57.524110000000007</c:v>
                </c:pt>
                <c:pt idx="84">
                  <c:v>58.524110000000007</c:v>
                </c:pt>
                <c:pt idx="85">
                  <c:v>59.524110000000007</c:v>
                </c:pt>
                <c:pt idx="86">
                  <c:v>60.524110000000007</c:v>
                </c:pt>
                <c:pt idx="87">
                  <c:v>61.524110000000007</c:v>
                </c:pt>
                <c:pt idx="88">
                  <c:v>62.524110000000007</c:v>
                </c:pt>
                <c:pt idx="89">
                  <c:v>63.524110000000007</c:v>
                </c:pt>
              </c:numCache>
            </c:numRef>
          </c:xVal>
          <c:yVal>
            <c:numRef>
              <c:f>'Graph Data'!$T$2:$T$91</c:f>
              <c:numCache>
                <c:formatCode>General</c:formatCode>
                <c:ptCount val="90"/>
                <c:pt idx="0">
                  <c:v>3.0066773396087706E-4</c:v>
                </c:pt>
                <c:pt idx="1">
                  <c:v>3.6768699426155329E-4</c:v>
                </c:pt>
                <c:pt idx="2">
                  <c:v>4.4758015840505068E-4</c:v>
                </c:pt>
                <c:pt idx="3">
                  <c:v>5.4233108314345562E-4</c:v>
                </c:pt>
                <c:pt idx="4">
                  <c:v>6.5412278973258839E-4</c:v>
                </c:pt>
                <c:pt idx="5">
                  <c:v>7.8533540606446825E-4</c:v>
                </c:pt>
                <c:pt idx="6">
                  <c:v>9.3853870685858961E-4</c:v>
                </c:pt>
                <c:pt idx="7">
                  <c:v>1.1164783666070637E-3</c:v>
                </c:pt>
                <c:pt idx="8">
                  <c:v>1.3220550816571521E-3</c:v>
                </c:pt>
                <c:pt idx="9">
                  <c:v>1.5582958016901582E-3</c:v>
                </c:pt>
                <c:pt idx="10">
                  <c:v>1.8283164414536165E-3</c:v>
                </c:pt>
                <c:pt idx="11">
                  <c:v>2.1352756240066431E-3</c:v>
                </c:pt>
                <c:pt idx="12">
                  <c:v>2.4823192381280891E-3</c:v>
                </c:pt>
                <c:pt idx="13">
                  <c:v>2.8725158737769895E-3</c:v>
                </c:pt>
                <c:pt idx="14">
                  <c:v>3.3087835267725332E-3</c:v>
                </c:pt>
                <c:pt idx="15">
                  <c:v>3.7938083304281103E-3</c:v>
                </c:pt>
                <c:pt idx="16">
                  <c:v>4.3299564679138806E-3</c:v>
                </c:pt>
                <c:pt idx="17">
                  <c:v>4.9191808317774043E-3</c:v>
                </c:pt>
                <c:pt idx="18">
                  <c:v>5.5629244106352085E-3</c:v>
                </c:pt>
                <c:pt idx="19">
                  <c:v>6.2620227794546179E-3</c:v>
                </c:pt>
                <c:pt idx="20">
                  <c:v>7.0166084291668346E-3</c:v>
                </c:pt>
                <c:pt idx="21">
                  <c:v>7.826019972688834E-3</c:v>
                </c:pt>
                <c:pt idx="22">
                  <c:v>8.6887194868736257E-3</c:v>
                </c:pt>
                <c:pt idx="23">
                  <c:v>9.6022213736529482E-3</c:v>
                </c:pt>
                <c:pt idx="24">
                  <c:v>1.0563036131185073E-2</c:v>
                </c:pt>
                <c:pt idx="25">
                  <c:v>1.156663230319214E-2</c:v>
                </c:pt>
                <c:pt idx="26">
                  <c:v>1.2607419612557803E-2</c:v>
                </c:pt>
                <c:pt idx="27">
                  <c:v>1.3678755880038659E-2</c:v>
                </c:pt>
                <c:pt idx="28">
                  <c:v>1.4772979783495011E-2</c:v>
                </c:pt>
                <c:pt idx="29">
                  <c:v>1.5881470837243786E-2</c:v>
                </c:pt>
                <c:pt idx="30">
                  <c:v>1.6994737182018542E-2</c:v>
                </c:pt>
                <c:pt idx="31">
                  <c:v>1.8102530897557367E-2</c:v>
                </c:pt>
                <c:pt idx="32">
                  <c:v>1.9193989612276297E-2</c:v>
                </c:pt>
                <c:pt idx="33">
                  <c:v>2.0257802223285066E-2</c:v>
                </c:pt>
                <c:pt idx="34">
                  <c:v>2.1282395594395272E-2</c:v>
                </c:pt>
                <c:pt idx="35">
                  <c:v>2.2256138210991285E-2</c:v>
                </c:pt>
                <c:pt idx="36">
                  <c:v>2.3167555979914697E-2</c:v>
                </c:pt>
                <c:pt idx="37">
                  <c:v>2.4005554708952798E-2</c:v>
                </c:pt>
                <c:pt idx="38">
                  <c:v>2.4759643318943553E-2</c:v>
                </c:pt>
                <c:pt idx="39">
                  <c:v>2.5420151560444117E-2</c:v>
                </c:pt>
                <c:pt idx="40">
                  <c:v>2.5978435946824002E-2</c:v>
                </c:pt>
                <c:pt idx="41">
                  <c:v>2.6427067787547168E-2</c:v>
                </c:pt>
                <c:pt idx="42">
                  <c:v>2.6759997609922835E-2</c:v>
                </c:pt>
                <c:pt idx="43">
                  <c:v>2.6972690884590169E-2</c:v>
                </c:pt>
                <c:pt idx="44">
                  <c:v>2.7062230798753473E-2</c:v>
                </c:pt>
                <c:pt idx="45">
                  <c:v>2.7027384821231997E-2</c:v>
                </c:pt>
                <c:pt idx="46">
                  <c:v>2.6868632935851539E-2</c:v>
                </c:pt>
                <c:pt idx="47">
                  <c:v>2.6588156639128602E-2</c:v>
                </c:pt>
                <c:pt idx="48">
                  <c:v>2.6189789054784515E-2</c:v>
                </c:pt>
                <c:pt idx="49">
                  <c:v>2.5678927759711784E-2</c:v>
                </c:pt>
                <c:pt idx="50">
                  <c:v>2.5062413092663143E-2</c:v>
                </c:pt>
                <c:pt idx="51">
                  <c:v>2.4348375780486559E-2</c:v>
                </c:pt>
                <c:pt idx="52">
                  <c:v>2.3546058625160366E-2</c:v>
                </c:pt>
                <c:pt idx="53">
                  <c:v>2.2665617713822701E-2</c:v>
                </c:pt>
                <c:pt idx="54">
                  <c:v>2.1717909118304297E-2</c:v>
                </c:pt>
                <c:pt idx="55">
                  <c:v>2.0714267325511425E-2</c:v>
                </c:pt>
                <c:pt idx="56">
                  <c:v>1.9666281681265631E-2</c:v>
                </c:pt>
                <c:pt idx="57">
                  <c:v>1.8585576944408971E-2</c:v>
                </c:pt>
                <c:pt idx="58">
                  <c:v>1.7483603651579936E-2</c:v>
                </c:pt>
                <c:pt idx="59">
                  <c:v>1.6371443411234986E-2</c:v>
                </c:pt>
                <c:pt idx="60">
                  <c:v>1.5259633510524588E-2</c:v>
                </c:pt>
                <c:pt idx="61">
                  <c:v>1.4158014368007437E-2</c:v>
                </c:pt>
                <c:pt idx="62">
                  <c:v>1.307560243946187E-2</c:v>
                </c:pt>
                <c:pt idx="63">
                  <c:v>1.2020490224720081E-2</c:v>
                </c:pt>
                <c:pt idx="64">
                  <c:v>1.099977407085492E-2</c:v>
                </c:pt>
                <c:pt idx="65">
                  <c:v>1.0019509558510019E-2</c:v>
                </c:pt>
                <c:pt idx="66">
                  <c:v>9.0846934263788762E-3</c:v>
                </c:pt>
                <c:pt idx="67">
                  <c:v>8.1992702606441901E-3</c:v>
                </c:pt>
                <c:pt idx="68">
                  <c:v>7.3661615717280915E-3</c:v>
                </c:pt>
                <c:pt idx="69">
                  <c:v>6.5873144130082243E-3</c:v>
                </c:pt>
                <c:pt idx="70">
                  <c:v>5.8637663711356191E-3</c:v>
                </c:pt>
                <c:pt idx="71">
                  <c:v>5.195723574403472E-3</c:v>
                </c:pt>
                <c:pt idx="72">
                  <c:v>4.5826483173428264E-3</c:v>
                </c:pt>
                <c:pt idx="73">
                  <c:v>4.0233529743010973E-3</c:v>
                </c:pt>
                <c:pt idx="74">
                  <c:v>3.5160970560943298E-3</c:v>
                </c:pt>
                <c:pt idx="75">
                  <c:v>3.0586845329753031E-3</c:v>
                </c:pt>
                <c:pt idx="76">
                  <c:v>2.6485588835607672E-3</c:v>
                </c:pt>
                <c:pt idx="77">
                  <c:v>2.2828937119782028E-3</c:v>
                </c:pt>
                <c:pt idx="78">
                  <c:v>1.9586771838696003E-3</c:v>
                </c:pt>
                <c:pt idx="79">
                  <c:v>1.6727889470409816E-3</c:v>
                </c:pt>
                <c:pt idx="80">
                  <c:v>1.422068607657522E-3</c:v>
                </c:pt>
                <c:pt idx="81">
                  <c:v>1.2033752138148623E-3</c:v>
                </c:pt>
                <c:pt idx="82">
                  <c:v>1.0136375438986075E-3</c:v>
                </c:pt>
                <c:pt idx="83">
                  <c:v>8.4989529928470719E-4</c:v>
                </c:pt>
                <c:pt idx="84">
                  <c:v>7.0933155455416366E-4</c:v>
                </c:pt>
                <c:pt idx="85">
                  <c:v>5.8929702122116699E-4</c:v>
                </c:pt>
                <c:pt idx="86">
                  <c:v>4.8732683321440302E-4</c:v>
                </c:pt>
                <c:pt idx="87">
                  <c:v>4.0115066630690073E-4</c:v>
                </c:pt>
                <c:pt idx="88">
                  <c:v>3.2869706331220615E-4</c:v>
                </c:pt>
                <c:pt idx="89">
                  <c:v>2.6809285730666185E-4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554-344B-B34B-A94D0B449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4742608"/>
        <c:axId val="2074785600"/>
      </c:scatterChart>
      <c:valAx>
        <c:axId val="2074742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Puncture</a:t>
                </a:r>
                <a:r>
                  <a:rPr lang="en-US" baseline="0"/>
                  <a:t> Resistance Force (N)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4785600"/>
        <c:crosses val="autoZero"/>
        <c:crossBetween val="midCat"/>
      </c:valAx>
      <c:valAx>
        <c:axId val="207478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4742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935029899839465"/>
          <c:y val="0.2363748948837063"/>
          <c:w val="0.17783596762873619"/>
          <c:h val="0.13546937725134725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500"/>
              <a:t>Normal</a:t>
            </a:r>
            <a:r>
              <a:rPr lang="en-US" sz="1500" baseline="0"/>
              <a:t> Distribution Comparison of Puncture Resistance Force</a:t>
            </a:r>
            <a:endParaRPr lang="en-US" sz="15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Stomach</c:v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'Graph Data'!$O$2:$O$79</c:f>
              <c:numCache>
                <c:formatCode>General</c:formatCode>
                <c:ptCount val="78"/>
                <c:pt idx="0">
                  <c:v>2.5703100000000063</c:v>
                </c:pt>
                <c:pt idx="1">
                  <c:v>4.5703100000000063</c:v>
                </c:pt>
                <c:pt idx="2">
                  <c:v>6.5703100000000063</c:v>
                </c:pt>
                <c:pt idx="3">
                  <c:v>8.5703100000000063</c:v>
                </c:pt>
                <c:pt idx="4">
                  <c:v>10.570310000000006</c:v>
                </c:pt>
                <c:pt idx="5">
                  <c:v>12.570310000000006</c:v>
                </c:pt>
                <c:pt idx="6">
                  <c:v>14.570310000000006</c:v>
                </c:pt>
                <c:pt idx="7">
                  <c:v>16.570310000000006</c:v>
                </c:pt>
                <c:pt idx="8">
                  <c:v>18.570310000000006</c:v>
                </c:pt>
                <c:pt idx="9">
                  <c:v>20.570310000000006</c:v>
                </c:pt>
                <c:pt idx="10">
                  <c:v>22.570310000000006</c:v>
                </c:pt>
                <c:pt idx="11">
                  <c:v>24.570310000000006</c:v>
                </c:pt>
                <c:pt idx="12">
                  <c:v>26.570310000000006</c:v>
                </c:pt>
                <c:pt idx="13">
                  <c:v>28.570310000000006</c:v>
                </c:pt>
                <c:pt idx="14">
                  <c:v>30.570310000000006</c:v>
                </c:pt>
                <c:pt idx="15">
                  <c:v>32.570310000000006</c:v>
                </c:pt>
                <c:pt idx="16">
                  <c:v>34.570310000000006</c:v>
                </c:pt>
                <c:pt idx="17">
                  <c:v>36.570310000000006</c:v>
                </c:pt>
                <c:pt idx="18">
                  <c:v>38.570310000000006</c:v>
                </c:pt>
                <c:pt idx="19">
                  <c:v>40.570310000000006</c:v>
                </c:pt>
                <c:pt idx="20">
                  <c:v>42.570310000000006</c:v>
                </c:pt>
                <c:pt idx="21">
                  <c:v>44.570310000000006</c:v>
                </c:pt>
                <c:pt idx="22">
                  <c:v>46.570310000000006</c:v>
                </c:pt>
                <c:pt idx="23">
                  <c:v>48.570310000000006</c:v>
                </c:pt>
                <c:pt idx="24">
                  <c:v>50.570310000000006</c:v>
                </c:pt>
                <c:pt idx="25">
                  <c:v>52.570310000000006</c:v>
                </c:pt>
                <c:pt idx="26">
                  <c:v>54.570310000000006</c:v>
                </c:pt>
                <c:pt idx="27">
                  <c:v>56.570310000000006</c:v>
                </c:pt>
                <c:pt idx="28">
                  <c:v>58.570310000000006</c:v>
                </c:pt>
                <c:pt idx="29">
                  <c:v>60.570310000000006</c:v>
                </c:pt>
                <c:pt idx="30">
                  <c:v>62.570310000000006</c:v>
                </c:pt>
                <c:pt idx="31">
                  <c:v>64.570310000000006</c:v>
                </c:pt>
                <c:pt idx="32">
                  <c:v>66.570310000000006</c:v>
                </c:pt>
                <c:pt idx="33">
                  <c:v>68.570310000000006</c:v>
                </c:pt>
                <c:pt idx="34">
                  <c:v>70.570310000000006</c:v>
                </c:pt>
                <c:pt idx="35">
                  <c:v>72.570310000000006</c:v>
                </c:pt>
                <c:pt idx="36">
                  <c:v>74.570310000000006</c:v>
                </c:pt>
                <c:pt idx="37">
                  <c:v>76.570310000000006</c:v>
                </c:pt>
                <c:pt idx="38">
                  <c:v>78.570310000000006</c:v>
                </c:pt>
                <c:pt idx="39">
                  <c:v>80.570310000000006</c:v>
                </c:pt>
                <c:pt idx="40">
                  <c:v>82.570310000000006</c:v>
                </c:pt>
                <c:pt idx="41">
                  <c:v>84.570310000000006</c:v>
                </c:pt>
                <c:pt idx="42">
                  <c:v>86.570310000000006</c:v>
                </c:pt>
                <c:pt idx="43">
                  <c:v>88.570310000000006</c:v>
                </c:pt>
                <c:pt idx="44">
                  <c:v>90.570310000000006</c:v>
                </c:pt>
                <c:pt idx="45">
                  <c:v>92.570310000000006</c:v>
                </c:pt>
                <c:pt idx="46">
                  <c:v>94.570310000000006</c:v>
                </c:pt>
                <c:pt idx="47">
                  <c:v>96.570310000000006</c:v>
                </c:pt>
                <c:pt idx="48">
                  <c:v>98.570310000000006</c:v>
                </c:pt>
                <c:pt idx="49">
                  <c:v>100.57031000000001</c:v>
                </c:pt>
                <c:pt idx="50">
                  <c:v>102.57031000000001</c:v>
                </c:pt>
                <c:pt idx="51">
                  <c:v>104.57031000000001</c:v>
                </c:pt>
                <c:pt idx="52">
                  <c:v>106.57031000000001</c:v>
                </c:pt>
                <c:pt idx="53">
                  <c:v>108.57031000000001</c:v>
                </c:pt>
                <c:pt idx="54">
                  <c:v>110.57031000000001</c:v>
                </c:pt>
                <c:pt idx="55">
                  <c:v>112.57031000000001</c:v>
                </c:pt>
                <c:pt idx="56">
                  <c:v>114.57031000000001</c:v>
                </c:pt>
                <c:pt idx="57">
                  <c:v>116.57031000000001</c:v>
                </c:pt>
                <c:pt idx="58">
                  <c:v>118.57031000000001</c:v>
                </c:pt>
                <c:pt idx="59">
                  <c:v>120.57031000000001</c:v>
                </c:pt>
                <c:pt idx="60">
                  <c:v>122.57031000000001</c:v>
                </c:pt>
                <c:pt idx="61">
                  <c:v>124.57031000000001</c:v>
                </c:pt>
                <c:pt idx="62">
                  <c:v>126.57031000000001</c:v>
                </c:pt>
                <c:pt idx="63">
                  <c:v>128.57031000000001</c:v>
                </c:pt>
                <c:pt idx="64">
                  <c:v>130.57031000000001</c:v>
                </c:pt>
                <c:pt idx="65">
                  <c:v>132.57031000000001</c:v>
                </c:pt>
                <c:pt idx="66">
                  <c:v>134.57031000000001</c:v>
                </c:pt>
                <c:pt idx="67">
                  <c:v>136.57031000000001</c:v>
                </c:pt>
                <c:pt idx="68">
                  <c:v>138.57031000000001</c:v>
                </c:pt>
                <c:pt idx="69">
                  <c:v>140.57031000000001</c:v>
                </c:pt>
                <c:pt idx="70">
                  <c:v>142.57031000000001</c:v>
                </c:pt>
                <c:pt idx="71">
                  <c:v>144.57031000000001</c:v>
                </c:pt>
                <c:pt idx="72">
                  <c:v>146.57031000000001</c:v>
                </c:pt>
                <c:pt idx="73">
                  <c:v>148.57031000000001</c:v>
                </c:pt>
                <c:pt idx="74">
                  <c:v>150.57031000000001</c:v>
                </c:pt>
                <c:pt idx="75">
                  <c:v>152.57031000000001</c:v>
                </c:pt>
                <c:pt idx="76">
                  <c:v>154.57031000000001</c:v>
                </c:pt>
                <c:pt idx="77">
                  <c:v>156.57031000000001</c:v>
                </c:pt>
              </c:numCache>
            </c:numRef>
          </c:xVal>
          <c:yVal>
            <c:numRef>
              <c:f>'Graph Data'!$P$2:$P$79</c:f>
              <c:numCache>
                <c:formatCode>General</c:formatCode>
                <c:ptCount val="78"/>
                <c:pt idx="0">
                  <c:v>1.7533577482263125E-4</c:v>
                </c:pt>
                <c:pt idx="1">
                  <c:v>2.2161651618871997E-4</c:v>
                </c:pt>
                <c:pt idx="2">
                  <c:v>2.7836502659071973E-4</c:v>
                </c:pt>
                <c:pt idx="3">
                  <c:v>3.4746268953268934E-4</c:v>
                </c:pt>
                <c:pt idx="4">
                  <c:v>4.3100533297897462E-4</c:v>
                </c:pt>
                <c:pt idx="5">
                  <c:v>5.3129786516186285E-4</c:v>
                </c:pt>
                <c:pt idx="6">
                  <c:v>6.5084033196601454E-4</c:v>
                </c:pt>
                <c:pt idx="7">
                  <c:v>7.9230392080051988E-4</c:v>
                </c:pt>
                <c:pt idx="8">
                  <c:v>9.5849557519717859E-4</c:v>
                </c:pt>
                <c:pt idx="9">
                  <c:v>1.152310129700997E-3</c:v>
                </c:pt>
                <c:pt idx="10">
                  <c:v>1.376669234884787E-3</c:v>
                </c:pt>
                <c:pt idx="11">
                  <c:v>1.6344468205756434E-3</c:v>
                </c:pt>
                <c:pt idx="12">
                  <c:v>1.9283814372669976E-3</c:v>
                </c:pt>
                <c:pt idx="13">
                  <c:v>2.2609765081889532E-3</c:v>
                </c:pt>
                <c:pt idx="14">
                  <c:v>2.6343902951498845E-3</c:v>
                </c:pt>
                <c:pt idx="15">
                  <c:v>3.050318197927207E-3</c:v>
                </c:pt>
                <c:pt idx="16">
                  <c:v>3.5098708284709654E-3</c:v>
                </c:pt>
                <c:pt idx="17">
                  <c:v>4.0134520785934579E-3</c:v>
                </c:pt>
                <c:pt idx="18">
                  <c:v>4.5606420788263016E-3</c:v>
                </c:pt>
                <c:pt idx="19">
                  <c:v>5.1500904700673943E-3</c:v>
                </c:pt>
                <c:pt idx="20">
                  <c:v>5.7794257232907055E-3</c:v>
                </c:pt>
                <c:pt idx="21">
                  <c:v>6.4451862964300544E-3</c:v>
                </c:pt>
                <c:pt idx="22">
                  <c:v>7.1427791721995326E-3</c:v>
                </c:pt>
                <c:pt idx="23">
                  <c:v>7.8664707511215144E-3</c:v>
                </c:pt>
                <c:pt idx="24">
                  <c:v>8.609414173572718E-3</c:v>
                </c:pt>
                <c:pt idx="25">
                  <c:v>9.3637159272916964E-3</c:v>
                </c:pt>
                <c:pt idx="26">
                  <c:v>1.0120543098920253E-2</c:v>
                </c:pt>
                <c:pt idx="27">
                  <c:v>1.0870270908387832E-2</c:v>
                </c:pt>
                <c:pt idx="28">
                  <c:v>1.1602668302232033E-2</c:v>
                </c:pt>
                <c:pt idx="29">
                  <c:v>1.2307117471896771E-2</c:v>
                </c:pt>
                <c:pt idx="30">
                  <c:v>1.2972861312669049E-2</c:v>
                </c:pt>
                <c:pt idx="31">
                  <c:v>1.35892711599721E-2</c:v>
                </c:pt>
                <c:pt idx="32">
                  <c:v>1.4146125741225082E-2</c:v>
                </c:pt>
                <c:pt idx="33">
                  <c:v>1.4633891261767951E-2</c:v>
                </c:pt>
                <c:pt idx="34">
                  <c:v>1.5043991982575028E-2</c:v>
                </c:pt>
                <c:pt idx="35">
                  <c:v>1.5369060600915724E-2</c:v>
                </c:pt>
                <c:pt idx="36">
                  <c:v>1.5603158238061569E-2</c:v>
                </c:pt>
                <c:pt idx="37">
                  <c:v>1.5741954862823586E-2</c:v>
                </c:pt>
                <c:pt idx="38">
                  <c:v>1.5782862494615989E-2</c:v>
                </c:pt>
                <c:pt idx="39">
                  <c:v>1.5725115461424632E-2</c:v>
                </c:pt>
                <c:pt idx="40">
                  <c:v>1.556979423539135E-2</c:v>
                </c:pt>
                <c:pt idx="41">
                  <c:v>1.5319791809360217E-2</c:v>
                </c:pt>
                <c:pt idx="42">
                  <c:v>1.4979724076213879E-2</c:v>
                </c:pt>
                <c:pt idx="43">
                  <c:v>1.4555788089766219E-2</c:v>
                </c:pt>
                <c:pt idx="44">
                  <c:v>1.4055574287527708E-2</c:v>
                </c:pt>
                <c:pt idx="45">
                  <c:v>1.3487840622566504E-2</c:v>
                </c:pt>
                <c:pt idx="46">
                  <c:v>1.286225798715882E-2</c:v>
                </c:pt>
                <c:pt idx="47">
                  <c:v>1.2189137246723008E-2</c:v>
                </c:pt>
                <c:pt idx="48">
                  <c:v>1.1479148602856877E-2</c:v>
                </c:pt>
                <c:pt idx="49">
                  <c:v>1.0743043867155831E-2</c:v>
                </c:pt>
                <c:pt idx="50">
                  <c:v>9.9913915835797944E-3</c:v>
                </c:pt>
                <c:pt idx="51">
                  <c:v>9.2343338463964537E-3</c:v>
                </c:pt>
                <c:pt idx="52">
                  <c:v>8.4813722069167902E-3</c:v>
                </c:pt>
                <c:pt idx="53">
                  <c:v>7.7411883460886052E-3</c:v>
                </c:pt>
                <c:pt idx="54">
                  <c:v>7.0215033215525382E-3</c:v>
                </c:pt>
                <c:pt idx="55">
                  <c:v>6.3289772884600479E-3</c:v>
                </c:pt>
                <c:pt idx="56">
                  <c:v>5.6691497487018714E-3</c:v>
                </c:pt>
                <c:pt idx="57">
                  <c:v>5.0464186962962529E-3</c:v>
                </c:pt>
                <c:pt idx="58">
                  <c:v>4.4640555732144037E-3</c:v>
                </c:pt>
                <c:pt idx="59">
                  <c:v>3.9242517847747167E-3</c:v>
                </c:pt>
                <c:pt idx="60">
                  <c:v>3.4281916794634644E-3</c:v>
                </c:pt>
                <c:pt idx="61">
                  <c:v>2.9761463849865655E-3</c:v>
                </c:pt>
                <c:pt idx="62">
                  <c:v>2.5675827003727811E-3</c:v>
                </c:pt>
                <c:pt idx="63">
                  <c:v>2.2012813453286847E-3</c:v>
                </c:pt>
                <c:pt idx="64">
                  <c:v>1.875459221368394E-3</c:v>
                </c:pt>
                <c:pt idx="65">
                  <c:v>1.5878908936959738E-3</c:v>
                </c:pt>
                <c:pt idx="66">
                  <c:v>1.3360252026435716E-3</c:v>
                </c:pt>
                <c:pt idx="67">
                  <c:v>1.1170937021470378E-3</c:v>
                </c:pt>
                <c:pt idx="68">
                  <c:v>9.2820844667843125E-4</c:v>
                </c:pt>
                <c:pt idx="69">
                  <c:v>7.6644745953329452E-4</c:v>
                </c:pt>
                <c:pt idx="70">
                  <c:v>6.2892697466424691E-4</c:v>
                </c:pt>
                <c:pt idx="71">
                  <c:v>5.1286022087650553E-4</c:v>
                </c:pt>
                <c:pt idx="72">
                  <c:v>4.1560309033177506E-4</c:v>
                </c:pt>
                <c:pt idx="73">
                  <c:v>3.3468749147867846E-4</c:v>
                </c:pt>
                <c:pt idx="74">
                  <c:v>2.6784352674570356E-4</c:v>
                </c:pt>
                <c:pt idx="75">
                  <c:v>2.130118617674874E-4</c:v>
                </c:pt>
                <c:pt idx="76">
                  <c:v>1.683477753494868E-4</c:v>
                </c:pt>
                <c:pt idx="77">
                  <c:v>1.3221841155710586E-4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848-874B-8AE8-FBAAEBD96ABD}"/>
            </c:ext>
          </c:extLst>
        </c:ser>
        <c:ser>
          <c:idx val="1"/>
          <c:order val="1"/>
          <c:tx>
            <c:v>Small Intestine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'Graph Data'!$Q$2:$Q$76</c:f>
              <c:numCache>
                <c:formatCode>General</c:formatCode>
                <c:ptCount val="75"/>
                <c:pt idx="0">
                  <c:v>-14.852917899999998</c:v>
                </c:pt>
                <c:pt idx="1">
                  <c:v>-13.852917899999998</c:v>
                </c:pt>
                <c:pt idx="2">
                  <c:v>-12.852917899999998</c:v>
                </c:pt>
                <c:pt idx="3">
                  <c:v>-11.852917899999998</c:v>
                </c:pt>
                <c:pt idx="4">
                  <c:v>-10.852917899999998</c:v>
                </c:pt>
                <c:pt idx="5">
                  <c:v>-9.8529178999999978</c:v>
                </c:pt>
                <c:pt idx="6">
                  <c:v>-8.8529178999999978</c:v>
                </c:pt>
                <c:pt idx="7">
                  <c:v>-7.8529178999999978</c:v>
                </c:pt>
                <c:pt idx="8">
                  <c:v>-6.8529178999999978</c:v>
                </c:pt>
                <c:pt idx="9">
                  <c:v>-5.8529178999999978</c:v>
                </c:pt>
                <c:pt idx="10">
                  <c:v>-4.8529178999999978</c:v>
                </c:pt>
                <c:pt idx="11">
                  <c:v>-3.8529178999999978</c:v>
                </c:pt>
                <c:pt idx="12">
                  <c:v>-2.8529178999999978</c:v>
                </c:pt>
                <c:pt idx="13">
                  <c:v>-1.8529178999999978</c:v>
                </c:pt>
                <c:pt idx="14">
                  <c:v>-0.85291789999999779</c:v>
                </c:pt>
                <c:pt idx="15">
                  <c:v>0.14708210000000221</c:v>
                </c:pt>
                <c:pt idx="16">
                  <c:v>1.1470821000000022</c:v>
                </c:pt>
                <c:pt idx="17">
                  <c:v>2.1470821000000022</c:v>
                </c:pt>
                <c:pt idx="18">
                  <c:v>3.1470821000000022</c:v>
                </c:pt>
                <c:pt idx="19">
                  <c:v>4.1470821000000022</c:v>
                </c:pt>
                <c:pt idx="20">
                  <c:v>5.1470821000000022</c:v>
                </c:pt>
                <c:pt idx="21">
                  <c:v>6.1470821000000022</c:v>
                </c:pt>
                <c:pt idx="22">
                  <c:v>7.1470821000000022</c:v>
                </c:pt>
                <c:pt idx="23">
                  <c:v>8.1470821000000022</c:v>
                </c:pt>
                <c:pt idx="24">
                  <c:v>9.1470821000000022</c:v>
                </c:pt>
                <c:pt idx="25">
                  <c:v>10.147082100000002</c:v>
                </c:pt>
                <c:pt idx="26">
                  <c:v>11.147082100000002</c:v>
                </c:pt>
                <c:pt idx="27">
                  <c:v>12.147082100000002</c:v>
                </c:pt>
                <c:pt idx="28">
                  <c:v>13.147082100000002</c:v>
                </c:pt>
                <c:pt idx="29">
                  <c:v>14.147082100000002</c:v>
                </c:pt>
                <c:pt idx="30">
                  <c:v>15.147082100000002</c:v>
                </c:pt>
                <c:pt idx="31">
                  <c:v>16.147082100000002</c:v>
                </c:pt>
                <c:pt idx="32">
                  <c:v>17.147082100000002</c:v>
                </c:pt>
                <c:pt idx="33">
                  <c:v>18.147082100000002</c:v>
                </c:pt>
                <c:pt idx="34">
                  <c:v>19.147082100000002</c:v>
                </c:pt>
                <c:pt idx="35">
                  <c:v>20.147082100000002</c:v>
                </c:pt>
                <c:pt idx="36">
                  <c:v>21.147082100000002</c:v>
                </c:pt>
                <c:pt idx="37">
                  <c:v>22.147082100000002</c:v>
                </c:pt>
                <c:pt idx="38">
                  <c:v>23.147082100000002</c:v>
                </c:pt>
                <c:pt idx="39">
                  <c:v>24.147082100000002</c:v>
                </c:pt>
                <c:pt idx="40">
                  <c:v>25.147082100000002</c:v>
                </c:pt>
                <c:pt idx="41">
                  <c:v>26.147082100000002</c:v>
                </c:pt>
                <c:pt idx="42">
                  <c:v>27.147082100000002</c:v>
                </c:pt>
                <c:pt idx="43">
                  <c:v>28.147082100000002</c:v>
                </c:pt>
                <c:pt idx="44">
                  <c:v>29.147082100000002</c:v>
                </c:pt>
                <c:pt idx="45">
                  <c:v>30.147082100000002</c:v>
                </c:pt>
                <c:pt idx="46">
                  <c:v>31.147082100000002</c:v>
                </c:pt>
                <c:pt idx="47">
                  <c:v>32.147082100000006</c:v>
                </c:pt>
                <c:pt idx="48">
                  <c:v>33.147082100000006</c:v>
                </c:pt>
                <c:pt idx="49">
                  <c:v>34.147082100000006</c:v>
                </c:pt>
                <c:pt idx="50">
                  <c:v>35.147082100000006</c:v>
                </c:pt>
                <c:pt idx="51">
                  <c:v>36.147082100000006</c:v>
                </c:pt>
                <c:pt idx="52">
                  <c:v>37.147082100000006</c:v>
                </c:pt>
                <c:pt idx="53">
                  <c:v>38.147082100000006</c:v>
                </c:pt>
                <c:pt idx="54">
                  <c:v>39.147082100000006</c:v>
                </c:pt>
                <c:pt idx="55">
                  <c:v>40.147082100000006</c:v>
                </c:pt>
                <c:pt idx="56">
                  <c:v>41.147082100000006</c:v>
                </c:pt>
                <c:pt idx="57">
                  <c:v>42.147082100000006</c:v>
                </c:pt>
                <c:pt idx="58">
                  <c:v>43.147082100000006</c:v>
                </c:pt>
                <c:pt idx="59">
                  <c:v>44.147082100000006</c:v>
                </c:pt>
                <c:pt idx="60">
                  <c:v>45.147082100000006</c:v>
                </c:pt>
                <c:pt idx="61">
                  <c:v>46.147082100000006</c:v>
                </c:pt>
                <c:pt idx="62">
                  <c:v>47.147082100000006</c:v>
                </c:pt>
                <c:pt idx="63">
                  <c:v>48.147082100000006</c:v>
                </c:pt>
                <c:pt idx="64">
                  <c:v>49.147082100000006</c:v>
                </c:pt>
                <c:pt idx="65">
                  <c:v>50.147082100000006</c:v>
                </c:pt>
                <c:pt idx="66">
                  <c:v>51.147082100000006</c:v>
                </c:pt>
                <c:pt idx="67">
                  <c:v>52.147082100000006</c:v>
                </c:pt>
                <c:pt idx="68">
                  <c:v>53.147082100000006</c:v>
                </c:pt>
                <c:pt idx="69">
                  <c:v>54.147082100000006</c:v>
                </c:pt>
                <c:pt idx="70">
                  <c:v>55.147082100000006</c:v>
                </c:pt>
                <c:pt idx="71">
                  <c:v>56.147082100000006</c:v>
                </c:pt>
                <c:pt idx="72">
                  <c:v>57.147082100000006</c:v>
                </c:pt>
                <c:pt idx="73">
                  <c:v>58.147082100000006</c:v>
                </c:pt>
                <c:pt idx="74">
                  <c:v>59.147082100000006</c:v>
                </c:pt>
              </c:numCache>
            </c:numRef>
          </c:xVal>
          <c:yVal>
            <c:numRef>
              <c:f>'Graph Data'!$R$2:$R$76</c:f>
              <c:numCache>
                <c:formatCode>General</c:formatCode>
                <c:ptCount val="75"/>
                <c:pt idx="0">
                  <c:v>3.6529029487897377E-4</c:v>
                </c:pt>
                <c:pt idx="1">
                  <c:v>4.6617787102039895E-4</c:v>
                </c:pt>
                <c:pt idx="2">
                  <c:v>5.9090097591742207E-4</c:v>
                </c:pt>
                <c:pt idx="3">
                  <c:v>7.4392181310458782E-4</c:v>
                </c:pt>
                <c:pt idx="4">
                  <c:v>9.3022800910123307E-4</c:v>
                </c:pt>
                <c:pt idx="5">
                  <c:v>1.1553167332202974E-3</c:v>
                </c:pt>
                <c:pt idx="6">
                  <c:v>1.4251554830322401E-3</c:v>
                </c:pt>
                <c:pt idx="7">
                  <c:v>1.7461154911563186E-3</c:v>
                </c:pt>
                <c:pt idx="8">
                  <c:v>2.1248741612214486E-3</c:v>
                </c:pt>
                <c:pt idx="9">
                  <c:v>2.5682837176817784E-3</c:v>
                </c:pt>
                <c:pt idx="10">
                  <c:v>3.083204380095717E-3</c:v>
                </c:pt>
                <c:pt idx="11">
                  <c:v>3.6763018514934021E-3</c:v>
                </c:pt>
                <c:pt idx="12">
                  <c:v>4.3538107212062888E-3</c:v>
                </c:pt>
                <c:pt idx="13">
                  <c:v>5.1212674744556038E-3</c:v>
                </c:pt>
                <c:pt idx="14">
                  <c:v>5.9832190922773547E-3</c:v>
                </c:pt>
                <c:pt idx="15">
                  <c:v>6.9429156032035297E-3</c:v>
                </c:pt>
                <c:pt idx="16">
                  <c:v>8.0019972718113567E-3</c:v>
                </c:pt>
                <c:pt idx="17">
                  <c:v>9.1601892162685231E-3</c:v>
                </c:pt>
                <c:pt idx="18">
                  <c:v>1.041501796213092E-2</c:v>
                </c:pt>
                <c:pt idx="19">
                  <c:v>1.1761565586821813E-2</c:v>
                </c:pt>
                <c:pt idx="20">
                  <c:v>1.3192277525395911E-2</c:v>
                </c:pt>
                <c:pt idx="21">
                  <c:v>1.4696839658315673E-2</c:v>
                </c:pt>
                <c:pt idx="22">
                  <c:v>1.6262138893791956E-2</c:v>
                </c:pt>
                <c:pt idx="23">
                  <c:v>1.7872319054580855E-2</c:v>
                </c:pt>
                <c:pt idx="24">
                  <c:v>1.9508940512118021E-2</c:v>
                </c:pt>
                <c:pt idx="25">
                  <c:v>2.115124778187271E-2</c:v>
                </c:pt>
                <c:pt idx="26">
                  <c:v>2.2776544377875362E-2</c:v>
                </c:pt>
                <c:pt idx="27">
                  <c:v>2.4360668863626648E-2</c:v>
                </c:pt>
                <c:pt idx="28">
                  <c:v>2.587856052828684E-2</c:v>
                </c:pt>
                <c:pt idx="29">
                  <c:v>2.730489779583526E-2</c:v>
                </c:pt>
                <c:pt idx="30">
                  <c:v>2.861478769037382E-2</c:v>
                </c:pt>
                <c:pt idx="31">
                  <c:v>2.9784480771831986E-2</c:v>
                </c:pt>
                <c:pt idx="32">
                  <c:v>3.079208322455898E-2</c:v>
                </c:pt>
                <c:pt idx="33">
                  <c:v>3.1618236465435448E-2</c:v>
                </c:pt>
                <c:pt idx="34">
                  <c:v>3.2246734892415398E-2</c:v>
                </c:pt>
                <c:pt idx="35">
                  <c:v>3.266505427248341E-2</c:v>
                </c:pt>
                <c:pt idx="36">
                  <c:v>3.2864766714507665E-2</c:v>
                </c:pt>
                <c:pt idx="37">
                  <c:v>3.2841823023090508E-2</c:v>
                </c:pt>
                <c:pt idx="38">
                  <c:v>3.2596689220066422E-2</c:v>
                </c:pt>
                <c:pt idx="39">
                  <c:v>3.2134330804066427E-2</c:v>
                </c:pt>
                <c:pt idx="40">
                  <c:v>3.1464045490783847E-2</c:v>
                </c:pt>
                <c:pt idx="41">
                  <c:v>3.0599152303845197E-2</c:v>
                </c:pt>
                <c:pt idx="42">
                  <c:v>2.9556551538436057E-2</c:v>
                </c:pt>
                <c:pt idx="43">
                  <c:v>2.8356175901943288E-2</c:v>
                </c:pt>
                <c:pt idx="44">
                  <c:v>2.7020357716319488E-2</c:v>
                </c:pt>
                <c:pt idx="45">
                  <c:v>2.5573140200832442E-2</c:v>
                </c:pt>
                <c:pt idx="46">
                  <c:v>2.4039562398983368E-2</c:v>
                </c:pt>
                <c:pt idx="47">
                  <c:v>2.2444947236988404E-2</c:v>
                </c:pt>
                <c:pt idx="48">
                  <c:v>2.0814220578614293E-2</c:v>
                </c:pt>
                <c:pt idx="49">
                  <c:v>1.9171286145464858E-2</c:v>
                </c:pt>
                <c:pt idx="50">
                  <c:v>1.7538477056641334E-2</c:v>
                </c:pt>
                <c:pt idx="51">
                  <c:v>1.5936099818423678E-2</c:v>
                </c:pt>
                <c:pt idx="52">
                  <c:v>1.4382081206524226E-2</c:v>
                </c:pt>
                <c:pt idx="53">
                  <c:v>1.2891722979087191E-2</c:v>
                </c:pt>
                <c:pt idx="54">
                  <c:v>1.1477564066622856E-2</c:v>
                </c:pt>
                <c:pt idx="55">
                  <c:v>1.014934509265851E-2</c:v>
                </c:pt>
                <c:pt idx="56">
                  <c:v>8.9140660151554516E-3</c:v>
                </c:pt>
                <c:pt idx="57">
                  <c:v>7.7761245040505744E-3</c:v>
                </c:pt>
                <c:pt idx="58">
                  <c:v>6.737520471914297E-3</c:v>
                </c:pt>
                <c:pt idx="59">
                  <c:v>5.7981109685303241E-3</c:v>
                </c:pt>
                <c:pt idx="60">
                  <c:v>4.9558993875281707E-3</c:v>
                </c:pt>
                <c:pt idx="61">
                  <c:v>4.2073435118319472E-3</c:v>
                </c:pt>
                <c:pt idx="62">
                  <c:v>3.5476682025878188E-3</c:v>
                </c:pt>
                <c:pt idx="63">
                  <c:v>2.9711703464737364E-3</c:v>
                </c:pt>
                <c:pt idx="64">
                  <c:v>2.4715058419083492E-3</c:v>
                </c:pt>
                <c:pt idx="65">
                  <c:v>2.0419507521723611E-3</c:v>
                </c:pt>
                <c:pt idx="66">
                  <c:v>1.6756311241459506E-3</c:v>
                </c:pt>
                <c:pt idx="67">
                  <c:v>1.3657182298805082E-3</c:v>
                </c:pt>
                <c:pt idx="68">
                  <c:v>1.1055880279815722E-3</c:v>
                </c:pt>
                <c:pt idx="69">
                  <c:v>8.8894538745355192E-4</c:v>
                </c:pt>
                <c:pt idx="70">
                  <c:v>7.0991502392573995E-4</c:v>
                </c:pt>
                <c:pt idx="71">
                  <c:v>5.6310215125879737E-4</c:v>
                </c:pt>
                <c:pt idx="72">
                  <c:v>4.4362655905910763E-4</c:v>
                </c:pt>
                <c:pt idx="73">
                  <c:v>3.4713421653005964E-4</c:v>
                </c:pt>
                <c:pt idx="74">
                  <c:v>2.6979061701598302E-4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848-874B-8AE8-FBAAEBD96ABD}"/>
            </c:ext>
          </c:extLst>
        </c:ser>
        <c:ser>
          <c:idx val="2"/>
          <c:order val="2"/>
          <c:tx>
            <c:v>Colon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'Graph Data'!$S$2:$S$91</c:f>
              <c:numCache>
                <c:formatCode>General</c:formatCode>
                <c:ptCount val="90"/>
                <c:pt idx="0">
                  <c:v>-25.475889999999996</c:v>
                </c:pt>
                <c:pt idx="1">
                  <c:v>-24.475889999999996</c:v>
                </c:pt>
                <c:pt idx="2">
                  <c:v>-23.475889999999996</c:v>
                </c:pt>
                <c:pt idx="3">
                  <c:v>-22.475889999999996</c:v>
                </c:pt>
                <c:pt idx="4">
                  <c:v>-21.475889999999996</c:v>
                </c:pt>
                <c:pt idx="5">
                  <c:v>-20.475889999999996</c:v>
                </c:pt>
                <c:pt idx="6">
                  <c:v>-19.475889999999996</c:v>
                </c:pt>
                <c:pt idx="7">
                  <c:v>-18.475889999999996</c:v>
                </c:pt>
                <c:pt idx="8">
                  <c:v>-17.475889999999996</c:v>
                </c:pt>
                <c:pt idx="9">
                  <c:v>-16.475889999999996</c:v>
                </c:pt>
                <c:pt idx="10">
                  <c:v>-15.475889999999996</c:v>
                </c:pt>
                <c:pt idx="11">
                  <c:v>-14.475889999999996</c:v>
                </c:pt>
                <c:pt idx="12">
                  <c:v>-13.475889999999996</c:v>
                </c:pt>
                <c:pt idx="13">
                  <c:v>-12.475889999999996</c:v>
                </c:pt>
                <c:pt idx="14">
                  <c:v>-11.475889999999996</c:v>
                </c:pt>
                <c:pt idx="15">
                  <c:v>-10.475889999999996</c:v>
                </c:pt>
                <c:pt idx="16">
                  <c:v>-9.4758899999999961</c:v>
                </c:pt>
                <c:pt idx="17">
                  <c:v>-8.4758899999999961</c:v>
                </c:pt>
                <c:pt idx="18">
                  <c:v>-7.4758899999999961</c:v>
                </c:pt>
                <c:pt idx="19">
                  <c:v>-6.4758899999999961</c:v>
                </c:pt>
                <c:pt idx="20">
                  <c:v>-5.4758899999999961</c:v>
                </c:pt>
                <c:pt idx="21">
                  <c:v>-4.4758899999999961</c:v>
                </c:pt>
                <c:pt idx="22">
                  <c:v>-3.4758899999999961</c:v>
                </c:pt>
                <c:pt idx="23">
                  <c:v>-2.4758899999999961</c:v>
                </c:pt>
                <c:pt idx="24">
                  <c:v>-1.4758899999999961</c:v>
                </c:pt>
                <c:pt idx="25">
                  <c:v>-0.47588999999999615</c:v>
                </c:pt>
                <c:pt idx="26">
                  <c:v>0.52411000000000385</c:v>
                </c:pt>
                <c:pt idx="27">
                  <c:v>1.5241100000000039</c:v>
                </c:pt>
                <c:pt idx="28">
                  <c:v>2.5241100000000039</c:v>
                </c:pt>
                <c:pt idx="29">
                  <c:v>3.5241100000000039</c:v>
                </c:pt>
                <c:pt idx="30">
                  <c:v>4.5241100000000039</c:v>
                </c:pt>
                <c:pt idx="31">
                  <c:v>5.5241100000000039</c:v>
                </c:pt>
                <c:pt idx="32">
                  <c:v>6.5241100000000039</c:v>
                </c:pt>
                <c:pt idx="33">
                  <c:v>7.5241100000000039</c:v>
                </c:pt>
                <c:pt idx="34">
                  <c:v>8.5241100000000039</c:v>
                </c:pt>
                <c:pt idx="35">
                  <c:v>9.5241100000000039</c:v>
                </c:pt>
                <c:pt idx="36">
                  <c:v>10.524110000000004</c:v>
                </c:pt>
                <c:pt idx="37">
                  <c:v>11.524110000000004</c:v>
                </c:pt>
                <c:pt idx="38">
                  <c:v>12.524110000000004</c:v>
                </c:pt>
                <c:pt idx="39">
                  <c:v>13.524110000000004</c:v>
                </c:pt>
                <c:pt idx="40">
                  <c:v>14.524110000000004</c:v>
                </c:pt>
                <c:pt idx="41">
                  <c:v>15.524110000000004</c:v>
                </c:pt>
                <c:pt idx="42">
                  <c:v>16.524110000000004</c:v>
                </c:pt>
                <c:pt idx="43">
                  <c:v>17.524110000000004</c:v>
                </c:pt>
                <c:pt idx="44">
                  <c:v>18.524110000000004</c:v>
                </c:pt>
                <c:pt idx="45">
                  <c:v>19.524110000000004</c:v>
                </c:pt>
                <c:pt idx="46">
                  <c:v>20.524110000000004</c:v>
                </c:pt>
                <c:pt idx="47">
                  <c:v>21.524110000000004</c:v>
                </c:pt>
                <c:pt idx="48">
                  <c:v>22.524110000000004</c:v>
                </c:pt>
                <c:pt idx="49">
                  <c:v>23.524110000000004</c:v>
                </c:pt>
                <c:pt idx="50">
                  <c:v>24.524110000000004</c:v>
                </c:pt>
                <c:pt idx="51">
                  <c:v>25.524110000000004</c:v>
                </c:pt>
                <c:pt idx="52">
                  <c:v>26.524110000000004</c:v>
                </c:pt>
                <c:pt idx="53">
                  <c:v>27.524110000000004</c:v>
                </c:pt>
                <c:pt idx="54">
                  <c:v>28.524110000000004</c:v>
                </c:pt>
                <c:pt idx="55">
                  <c:v>29.524110000000004</c:v>
                </c:pt>
                <c:pt idx="56">
                  <c:v>30.524110000000004</c:v>
                </c:pt>
                <c:pt idx="57">
                  <c:v>31.524110000000004</c:v>
                </c:pt>
                <c:pt idx="58">
                  <c:v>32.524110000000007</c:v>
                </c:pt>
                <c:pt idx="59">
                  <c:v>33.524110000000007</c:v>
                </c:pt>
                <c:pt idx="60">
                  <c:v>34.524110000000007</c:v>
                </c:pt>
                <c:pt idx="61">
                  <c:v>35.524110000000007</c:v>
                </c:pt>
                <c:pt idx="62">
                  <c:v>36.524110000000007</c:v>
                </c:pt>
                <c:pt idx="63">
                  <c:v>37.524110000000007</c:v>
                </c:pt>
                <c:pt idx="64">
                  <c:v>38.524110000000007</c:v>
                </c:pt>
                <c:pt idx="65">
                  <c:v>39.524110000000007</c:v>
                </c:pt>
                <c:pt idx="66">
                  <c:v>40.524110000000007</c:v>
                </c:pt>
                <c:pt idx="67">
                  <c:v>41.524110000000007</c:v>
                </c:pt>
                <c:pt idx="68">
                  <c:v>42.524110000000007</c:v>
                </c:pt>
                <c:pt idx="69">
                  <c:v>43.524110000000007</c:v>
                </c:pt>
                <c:pt idx="70">
                  <c:v>44.524110000000007</c:v>
                </c:pt>
                <c:pt idx="71">
                  <c:v>45.524110000000007</c:v>
                </c:pt>
                <c:pt idx="72">
                  <c:v>46.524110000000007</c:v>
                </c:pt>
                <c:pt idx="73">
                  <c:v>47.524110000000007</c:v>
                </c:pt>
                <c:pt idx="74">
                  <c:v>48.524110000000007</c:v>
                </c:pt>
                <c:pt idx="75">
                  <c:v>49.524110000000007</c:v>
                </c:pt>
                <c:pt idx="76">
                  <c:v>50.524110000000007</c:v>
                </c:pt>
                <c:pt idx="77">
                  <c:v>51.524110000000007</c:v>
                </c:pt>
                <c:pt idx="78">
                  <c:v>52.524110000000007</c:v>
                </c:pt>
                <c:pt idx="79">
                  <c:v>53.524110000000007</c:v>
                </c:pt>
                <c:pt idx="80">
                  <c:v>54.524110000000007</c:v>
                </c:pt>
                <c:pt idx="81">
                  <c:v>55.524110000000007</c:v>
                </c:pt>
                <c:pt idx="82">
                  <c:v>56.524110000000007</c:v>
                </c:pt>
                <c:pt idx="83">
                  <c:v>57.524110000000007</c:v>
                </c:pt>
                <c:pt idx="84">
                  <c:v>58.524110000000007</c:v>
                </c:pt>
                <c:pt idx="85">
                  <c:v>59.524110000000007</c:v>
                </c:pt>
                <c:pt idx="86">
                  <c:v>60.524110000000007</c:v>
                </c:pt>
                <c:pt idx="87">
                  <c:v>61.524110000000007</c:v>
                </c:pt>
                <c:pt idx="88">
                  <c:v>62.524110000000007</c:v>
                </c:pt>
                <c:pt idx="89">
                  <c:v>63.524110000000007</c:v>
                </c:pt>
              </c:numCache>
            </c:numRef>
          </c:xVal>
          <c:yVal>
            <c:numRef>
              <c:f>'Graph Data'!$T$2:$T$91</c:f>
              <c:numCache>
                <c:formatCode>General</c:formatCode>
                <c:ptCount val="90"/>
                <c:pt idx="0">
                  <c:v>3.0066773396087706E-4</c:v>
                </c:pt>
                <c:pt idx="1">
                  <c:v>3.6768699426155329E-4</c:v>
                </c:pt>
                <c:pt idx="2">
                  <c:v>4.4758015840505068E-4</c:v>
                </c:pt>
                <c:pt idx="3">
                  <c:v>5.4233108314345562E-4</c:v>
                </c:pt>
                <c:pt idx="4">
                  <c:v>6.5412278973258839E-4</c:v>
                </c:pt>
                <c:pt idx="5">
                  <c:v>7.8533540606446825E-4</c:v>
                </c:pt>
                <c:pt idx="6">
                  <c:v>9.3853870685858961E-4</c:v>
                </c:pt>
                <c:pt idx="7">
                  <c:v>1.1164783666070637E-3</c:v>
                </c:pt>
                <c:pt idx="8">
                  <c:v>1.3220550816571521E-3</c:v>
                </c:pt>
                <c:pt idx="9">
                  <c:v>1.5582958016901582E-3</c:v>
                </c:pt>
                <c:pt idx="10">
                  <c:v>1.8283164414536165E-3</c:v>
                </c:pt>
                <c:pt idx="11">
                  <c:v>2.1352756240066431E-3</c:v>
                </c:pt>
                <c:pt idx="12">
                  <c:v>2.4823192381280891E-3</c:v>
                </c:pt>
                <c:pt idx="13">
                  <c:v>2.8725158737769895E-3</c:v>
                </c:pt>
                <c:pt idx="14">
                  <c:v>3.3087835267725332E-3</c:v>
                </c:pt>
                <c:pt idx="15">
                  <c:v>3.7938083304281103E-3</c:v>
                </c:pt>
                <c:pt idx="16">
                  <c:v>4.3299564679138806E-3</c:v>
                </c:pt>
                <c:pt idx="17">
                  <c:v>4.9191808317774043E-3</c:v>
                </c:pt>
                <c:pt idx="18">
                  <c:v>5.5629244106352085E-3</c:v>
                </c:pt>
                <c:pt idx="19">
                  <c:v>6.2620227794546179E-3</c:v>
                </c:pt>
                <c:pt idx="20">
                  <c:v>7.0166084291668346E-3</c:v>
                </c:pt>
                <c:pt idx="21">
                  <c:v>7.826019972688834E-3</c:v>
                </c:pt>
                <c:pt idx="22">
                  <c:v>8.6887194868736257E-3</c:v>
                </c:pt>
                <c:pt idx="23">
                  <c:v>9.6022213736529482E-3</c:v>
                </c:pt>
                <c:pt idx="24">
                  <c:v>1.0563036131185073E-2</c:v>
                </c:pt>
                <c:pt idx="25">
                  <c:v>1.156663230319214E-2</c:v>
                </c:pt>
                <c:pt idx="26">
                  <c:v>1.2607419612557803E-2</c:v>
                </c:pt>
                <c:pt idx="27">
                  <c:v>1.3678755880038659E-2</c:v>
                </c:pt>
                <c:pt idx="28">
                  <c:v>1.4772979783495011E-2</c:v>
                </c:pt>
                <c:pt idx="29">
                  <c:v>1.5881470837243786E-2</c:v>
                </c:pt>
                <c:pt idx="30">
                  <c:v>1.6994737182018542E-2</c:v>
                </c:pt>
                <c:pt idx="31">
                  <c:v>1.8102530897557367E-2</c:v>
                </c:pt>
                <c:pt idx="32">
                  <c:v>1.9193989612276297E-2</c:v>
                </c:pt>
                <c:pt idx="33">
                  <c:v>2.0257802223285066E-2</c:v>
                </c:pt>
                <c:pt idx="34">
                  <c:v>2.1282395594395272E-2</c:v>
                </c:pt>
                <c:pt idx="35">
                  <c:v>2.2256138210991285E-2</c:v>
                </c:pt>
                <c:pt idx="36">
                  <c:v>2.3167555979914697E-2</c:v>
                </c:pt>
                <c:pt idx="37">
                  <c:v>2.4005554708952798E-2</c:v>
                </c:pt>
                <c:pt idx="38">
                  <c:v>2.4759643318943553E-2</c:v>
                </c:pt>
                <c:pt idx="39">
                  <c:v>2.5420151560444117E-2</c:v>
                </c:pt>
                <c:pt idx="40">
                  <c:v>2.5978435946824002E-2</c:v>
                </c:pt>
                <c:pt idx="41">
                  <c:v>2.6427067787547168E-2</c:v>
                </c:pt>
                <c:pt idx="42">
                  <c:v>2.6759997609922835E-2</c:v>
                </c:pt>
                <c:pt idx="43">
                  <c:v>2.6972690884590169E-2</c:v>
                </c:pt>
                <c:pt idx="44">
                  <c:v>2.7062230798753473E-2</c:v>
                </c:pt>
                <c:pt idx="45">
                  <c:v>2.7027384821231997E-2</c:v>
                </c:pt>
                <c:pt idx="46">
                  <c:v>2.6868632935851539E-2</c:v>
                </c:pt>
                <c:pt idx="47">
                  <c:v>2.6588156639128602E-2</c:v>
                </c:pt>
                <c:pt idx="48">
                  <c:v>2.6189789054784515E-2</c:v>
                </c:pt>
                <c:pt idx="49">
                  <c:v>2.5678927759711784E-2</c:v>
                </c:pt>
                <c:pt idx="50">
                  <c:v>2.5062413092663143E-2</c:v>
                </c:pt>
                <c:pt idx="51">
                  <c:v>2.4348375780486559E-2</c:v>
                </c:pt>
                <c:pt idx="52">
                  <c:v>2.3546058625160366E-2</c:v>
                </c:pt>
                <c:pt idx="53">
                  <c:v>2.2665617713822701E-2</c:v>
                </c:pt>
                <c:pt idx="54">
                  <c:v>2.1717909118304297E-2</c:v>
                </c:pt>
                <c:pt idx="55">
                  <c:v>2.0714267325511425E-2</c:v>
                </c:pt>
                <c:pt idx="56">
                  <c:v>1.9666281681265631E-2</c:v>
                </c:pt>
                <c:pt idx="57">
                  <c:v>1.8585576944408971E-2</c:v>
                </c:pt>
                <c:pt idx="58">
                  <c:v>1.7483603651579936E-2</c:v>
                </c:pt>
                <c:pt idx="59">
                  <c:v>1.6371443411234986E-2</c:v>
                </c:pt>
                <c:pt idx="60">
                  <c:v>1.5259633510524588E-2</c:v>
                </c:pt>
                <c:pt idx="61">
                  <c:v>1.4158014368007437E-2</c:v>
                </c:pt>
                <c:pt idx="62">
                  <c:v>1.307560243946187E-2</c:v>
                </c:pt>
                <c:pt idx="63">
                  <c:v>1.2020490224720081E-2</c:v>
                </c:pt>
                <c:pt idx="64">
                  <c:v>1.099977407085492E-2</c:v>
                </c:pt>
                <c:pt idx="65">
                  <c:v>1.0019509558510019E-2</c:v>
                </c:pt>
                <c:pt idx="66">
                  <c:v>9.0846934263788762E-3</c:v>
                </c:pt>
                <c:pt idx="67">
                  <c:v>8.1992702606441901E-3</c:v>
                </c:pt>
                <c:pt idx="68">
                  <c:v>7.3661615717280915E-3</c:v>
                </c:pt>
                <c:pt idx="69">
                  <c:v>6.5873144130082243E-3</c:v>
                </c:pt>
                <c:pt idx="70">
                  <c:v>5.8637663711356191E-3</c:v>
                </c:pt>
                <c:pt idx="71">
                  <c:v>5.195723574403472E-3</c:v>
                </c:pt>
                <c:pt idx="72">
                  <c:v>4.5826483173428264E-3</c:v>
                </c:pt>
                <c:pt idx="73">
                  <c:v>4.0233529743010973E-3</c:v>
                </c:pt>
                <c:pt idx="74">
                  <c:v>3.5160970560943298E-3</c:v>
                </c:pt>
                <c:pt idx="75">
                  <c:v>3.0586845329753031E-3</c:v>
                </c:pt>
                <c:pt idx="76">
                  <c:v>2.6485588835607672E-3</c:v>
                </c:pt>
                <c:pt idx="77">
                  <c:v>2.2828937119782028E-3</c:v>
                </c:pt>
                <c:pt idx="78">
                  <c:v>1.9586771838696003E-3</c:v>
                </c:pt>
                <c:pt idx="79">
                  <c:v>1.6727889470409816E-3</c:v>
                </c:pt>
                <c:pt idx="80">
                  <c:v>1.422068607657522E-3</c:v>
                </c:pt>
                <c:pt idx="81">
                  <c:v>1.2033752138148623E-3</c:v>
                </c:pt>
                <c:pt idx="82">
                  <c:v>1.0136375438986075E-3</c:v>
                </c:pt>
                <c:pt idx="83">
                  <c:v>8.4989529928470719E-4</c:v>
                </c:pt>
                <c:pt idx="84">
                  <c:v>7.0933155455416366E-4</c:v>
                </c:pt>
                <c:pt idx="85">
                  <c:v>5.8929702122116699E-4</c:v>
                </c:pt>
                <c:pt idx="86">
                  <c:v>4.8732683321440302E-4</c:v>
                </c:pt>
                <c:pt idx="87">
                  <c:v>4.0115066630690073E-4</c:v>
                </c:pt>
                <c:pt idx="88">
                  <c:v>3.2869706331220615E-4</c:v>
                </c:pt>
                <c:pt idx="89">
                  <c:v>2.6809285730666185E-4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848-874B-8AE8-FBAAEBD96ABD}"/>
            </c:ext>
          </c:extLst>
        </c:ser>
        <c:ser>
          <c:idx val="3"/>
          <c:order val="3"/>
          <c:tx>
            <c:v>Mesentery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'Graph Data'!$U$2:$U$89</c:f>
              <c:numCache>
                <c:formatCode>General</c:formatCode>
                <c:ptCount val="88"/>
                <c:pt idx="0">
                  <c:v>0.30885900000000177</c:v>
                </c:pt>
                <c:pt idx="1">
                  <c:v>0.70885900000000179</c:v>
                </c:pt>
                <c:pt idx="2">
                  <c:v>1.1088590000000018</c:v>
                </c:pt>
                <c:pt idx="3">
                  <c:v>1.5088590000000019</c:v>
                </c:pt>
                <c:pt idx="4">
                  <c:v>1.9088590000000019</c:v>
                </c:pt>
                <c:pt idx="5">
                  <c:v>2.3088590000000018</c:v>
                </c:pt>
                <c:pt idx="6">
                  <c:v>2.7088590000000017</c:v>
                </c:pt>
                <c:pt idx="7">
                  <c:v>3.1088590000000016</c:v>
                </c:pt>
                <c:pt idx="8">
                  <c:v>3.5088590000000015</c:v>
                </c:pt>
                <c:pt idx="9">
                  <c:v>3.9088590000000014</c:v>
                </c:pt>
                <c:pt idx="10">
                  <c:v>4.3088590000000018</c:v>
                </c:pt>
                <c:pt idx="11">
                  <c:v>4.7088590000000021</c:v>
                </c:pt>
                <c:pt idx="12">
                  <c:v>5.1088590000000025</c:v>
                </c:pt>
                <c:pt idx="13">
                  <c:v>5.5088590000000028</c:v>
                </c:pt>
                <c:pt idx="14">
                  <c:v>5.9088590000000032</c:v>
                </c:pt>
                <c:pt idx="15">
                  <c:v>6.3088590000000035</c:v>
                </c:pt>
                <c:pt idx="16">
                  <c:v>6.7088590000000039</c:v>
                </c:pt>
                <c:pt idx="17">
                  <c:v>7.1088590000000043</c:v>
                </c:pt>
                <c:pt idx="18">
                  <c:v>7.5088590000000046</c:v>
                </c:pt>
                <c:pt idx="19">
                  <c:v>7.908859000000005</c:v>
                </c:pt>
                <c:pt idx="20">
                  <c:v>8.3088590000000053</c:v>
                </c:pt>
                <c:pt idx="21">
                  <c:v>8.7088590000000057</c:v>
                </c:pt>
                <c:pt idx="22">
                  <c:v>9.108859000000006</c:v>
                </c:pt>
                <c:pt idx="23">
                  <c:v>9.5088590000000064</c:v>
                </c:pt>
                <c:pt idx="24">
                  <c:v>9.9088590000000067</c:v>
                </c:pt>
                <c:pt idx="25">
                  <c:v>10.308859000000007</c:v>
                </c:pt>
                <c:pt idx="26">
                  <c:v>10.708859000000007</c:v>
                </c:pt>
                <c:pt idx="27">
                  <c:v>11.108859000000008</c:v>
                </c:pt>
                <c:pt idx="28">
                  <c:v>11.508859000000008</c:v>
                </c:pt>
                <c:pt idx="29">
                  <c:v>11.908859000000009</c:v>
                </c:pt>
                <c:pt idx="30">
                  <c:v>12.308859000000009</c:v>
                </c:pt>
                <c:pt idx="31">
                  <c:v>12.708859000000009</c:v>
                </c:pt>
                <c:pt idx="32">
                  <c:v>13.10885900000001</c:v>
                </c:pt>
                <c:pt idx="33">
                  <c:v>13.50885900000001</c:v>
                </c:pt>
                <c:pt idx="34">
                  <c:v>13.90885900000001</c:v>
                </c:pt>
                <c:pt idx="35">
                  <c:v>14.308859000000011</c:v>
                </c:pt>
                <c:pt idx="36">
                  <c:v>14.708859000000011</c:v>
                </c:pt>
                <c:pt idx="37">
                  <c:v>15.108859000000011</c:v>
                </c:pt>
                <c:pt idx="38">
                  <c:v>15.508859000000012</c:v>
                </c:pt>
                <c:pt idx="39">
                  <c:v>15.908859000000012</c:v>
                </c:pt>
                <c:pt idx="40">
                  <c:v>16.308859000000012</c:v>
                </c:pt>
                <c:pt idx="41">
                  <c:v>16.708859000000011</c:v>
                </c:pt>
                <c:pt idx="42">
                  <c:v>17.10885900000001</c:v>
                </c:pt>
                <c:pt idx="43">
                  <c:v>17.508859000000008</c:v>
                </c:pt>
                <c:pt idx="44">
                  <c:v>17.908859000000007</c:v>
                </c:pt>
                <c:pt idx="45">
                  <c:v>18.308859000000005</c:v>
                </c:pt>
                <c:pt idx="46">
                  <c:v>18.708859000000004</c:v>
                </c:pt>
                <c:pt idx="47">
                  <c:v>19.108859000000002</c:v>
                </c:pt>
                <c:pt idx="48">
                  <c:v>19.508859000000001</c:v>
                </c:pt>
                <c:pt idx="49">
                  <c:v>19.908859</c:v>
                </c:pt>
                <c:pt idx="50">
                  <c:v>20.308858999999998</c:v>
                </c:pt>
                <c:pt idx="51">
                  <c:v>20.708858999999997</c:v>
                </c:pt>
                <c:pt idx="52">
                  <c:v>21.108858999999995</c:v>
                </c:pt>
                <c:pt idx="53">
                  <c:v>21.508858999999994</c:v>
                </c:pt>
                <c:pt idx="54">
                  <c:v>21.908858999999993</c:v>
                </c:pt>
                <c:pt idx="55">
                  <c:v>22.308858999999991</c:v>
                </c:pt>
                <c:pt idx="56">
                  <c:v>22.70885899999999</c:v>
                </c:pt>
                <c:pt idx="57">
                  <c:v>23.108858999999988</c:v>
                </c:pt>
                <c:pt idx="58">
                  <c:v>23.508858999999987</c:v>
                </c:pt>
                <c:pt idx="59">
                  <c:v>23.908858999999985</c:v>
                </c:pt>
                <c:pt idx="60">
                  <c:v>24.308858999999984</c:v>
                </c:pt>
                <c:pt idx="61">
                  <c:v>24.708858999999983</c:v>
                </c:pt>
                <c:pt idx="62">
                  <c:v>25.108858999999981</c:v>
                </c:pt>
                <c:pt idx="63">
                  <c:v>25.50885899999998</c:v>
                </c:pt>
                <c:pt idx="64">
                  <c:v>25.908858999999978</c:v>
                </c:pt>
                <c:pt idx="65">
                  <c:v>26.308858999999977</c:v>
                </c:pt>
                <c:pt idx="66">
                  <c:v>26.708858999999975</c:v>
                </c:pt>
                <c:pt idx="67">
                  <c:v>27.108858999999974</c:v>
                </c:pt>
                <c:pt idx="68">
                  <c:v>27.508858999999973</c:v>
                </c:pt>
                <c:pt idx="69">
                  <c:v>27.908858999999971</c:v>
                </c:pt>
                <c:pt idx="70">
                  <c:v>28.30885899999997</c:v>
                </c:pt>
                <c:pt idx="71">
                  <c:v>28.708858999999968</c:v>
                </c:pt>
                <c:pt idx="72">
                  <c:v>29.108858999999967</c:v>
                </c:pt>
                <c:pt idx="73">
                  <c:v>29.508858999999966</c:v>
                </c:pt>
                <c:pt idx="74">
                  <c:v>29.908858999999964</c:v>
                </c:pt>
                <c:pt idx="75">
                  <c:v>30.308858999999963</c:v>
                </c:pt>
                <c:pt idx="76">
                  <c:v>30.708858999999961</c:v>
                </c:pt>
                <c:pt idx="77">
                  <c:v>31.10885899999996</c:v>
                </c:pt>
                <c:pt idx="78">
                  <c:v>31.508858999999958</c:v>
                </c:pt>
                <c:pt idx="79">
                  <c:v>31.908858999999957</c:v>
                </c:pt>
                <c:pt idx="80">
                  <c:v>32.308858999999956</c:v>
                </c:pt>
                <c:pt idx="81">
                  <c:v>32.708858999999954</c:v>
                </c:pt>
                <c:pt idx="82">
                  <c:v>33.108858999999953</c:v>
                </c:pt>
                <c:pt idx="83">
                  <c:v>33.508858999999951</c:v>
                </c:pt>
                <c:pt idx="84">
                  <c:v>33.90885899999995</c:v>
                </c:pt>
                <c:pt idx="85">
                  <c:v>34.308858999999948</c:v>
                </c:pt>
                <c:pt idx="86">
                  <c:v>34.708858999999947</c:v>
                </c:pt>
                <c:pt idx="87">
                  <c:v>35.108858999999946</c:v>
                </c:pt>
              </c:numCache>
            </c:numRef>
          </c:xVal>
          <c:yVal>
            <c:numRef>
              <c:f>'Graph Data'!$V$2:$V$89</c:f>
              <c:numCache>
                <c:formatCode>General</c:formatCode>
                <c:ptCount val="88"/>
                <c:pt idx="0">
                  <c:v>7.7737174671653844E-4</c:v>
                </c:pt>
                <c:pt idx="1">
                  <c:v>9.5713477673459993E-4</c:v>
                </c:pt>
                <c:pt idx="2">
                  <c:v>1.1726799976816283E-3</c:v>
                </c:pt>
                <c:pt idx="3">
                  <c:v>1.4297102013199161E-3</c:v>
                </c:pt>
                <c:pt idx="4">
                  <c:v>1.7345171239317187E-3</c:v>
                </c:pt>
                <c:pt idx="5">
                  <c:v>2.0939738064982083E-3</c:v>
                </c:pt>
                <c:pt idx="6">
                  <c:v>2.5155095770118129E-3</c:v>
                </c:pt>
                <c:pt idx="7">
                  <c:v>3.0070647707008337E-3</c:v>
                </c:pt>
                <c:pt idx="8">
                  <c:v>3.5770224639010847E-3</c:v>
                </c:pt>
                <c:pt idx="9">
                  <c:v>4.2341148074941035E-3</c:v>
                </c:pt>
                <c:pt idx="10">
                  <c:v>4.9873020218285718E-3</c:v>
                </c:pt>
                <c:pt idx="11">
                  <c:v>5.8456227666775417E-3</c:v>
                </c:pt>
                <c:pt idx="12">
                  <c:v>6.8180154294158642E-3</c:v>
                </c:pt>
                <c:pt idx="13">
                  <c:v>7.913110875548704E-3</c:v>
                </c:pt>
                <c:pt idx="14">
                  <c:v>9.1389983609749658E-3</c:v>
                </c:pt>
                <c:pt idx="15">
                  <c:v>1.0502967586728992E-2</c:v>
                </c:pt>
                <c:pt idx="16">
                  <c:v>1.2011231244710978E-2</c:v>
                </c:pt>
                <c:pt idx="17">
                  <c:v>1.3668633806257737E-2</c:v>
                </c:pt>
                <c:pt idx="18">
                  <c:v>1.5478353683490391E-2</c:v>
                </c:pt>
                <c:pt idx="19">
                  <c:v>1.7441607177312711E-2</c:v>
                </c:pt>
                <c:pt idx="20">
                  <c:v>1.9557363741527969E-2</c:v>
                </c:pt>
                <c:pt idx="21">
                  <c:v>2.1822082963775843E-2</c:v>
                </c:pt>
                <c:pt idx="22">
                  <c:v>2.4229484217135066E-2</c:v>
                </c:pt>
                <c:pt idx="23">
                  <c:v>2.6770360104368274E-2</c:v>
                </c:pt>
                <c:pt idx="24">
                  <c:v>2.9432444544481351E-2</c:v>
                </c:pt>
                <c:pt idx="25">
                  <c:v>3.2200345599187337E-2</c:v>
                </c:pt>
                <c:pt idx="26">
                  <c:v>3.5055551885863144E-2</c:v>
                </c:pt>
                <c:pt idx="27">
                  <c:v>3.7976519678089175E-2</c:v>
                </c:pt>
                <c:pt idx="28">
                  <c:v>4.0938845585125373E-2</c:v>
                </c:pt>
                <c:pt idx="29">
                  <c:v>4.3915527084717416E-2</c:v>
                </c:pt>
                <c:pt idx="30">
                  <c:v>4.6877310242590536E-2</c:v>
                </c:pt>
                <c:pt idx="31">
                  <c:v>4.9793120793868648E-2</c:v>
                </c:pt>
                <c:pt idx="32">
                  <c:v>5.2630571513350904E-2</c:v>
                </c:pt>
                <c:pt idx="33">
                  <c:v>5.5356535604413976E-2</c:v>
                </c:pt>
                <c:pt idx="34">
                  <c:v>5.7937772839256524E-2</c:v>
                </c:pt>
                <c:pt idx="35">
                  <c:v>6.0341592535151034E-2</c:v>
                </c:pt>
                <c:pt idx="36">
                  <c:v>6.2536535292867915E-2</c:v>
                </c:pt>
                <c:pt idx="37">
                  <c:v>6.4493053878451626E-2</c:v>
                </c:pt>
                <c:pt idx="38">
                  <c:v>6.6184172797706303E-2</c:v>
                </c:pt>
                <c:pt idx="39">
                  <c:v>6.7586106062754045E-2</c:v>
                </c:pt>
                <c:pt idx="40">
                  <c:v>6.8678813414425596E-2</c:v>
                </c:pt>
                <c:pt idx="41">
                  <c:v>6.9446476836308724E-2</c:v>
                </c:pt>
                <c:pt idx="42">
                  <c:v>6.9877881529052388E-2</c:v>
                </c:pt>
                <c:pt idx="43">
                  <c:v>6.9966688521208284E-2</c:v>
                </c:pt>
                <c:pt idx="44">
                  <c:v>6.9711589654592412E-2</c:v>
                </c:pt>
                <c:pt idx="45">
                  <c:v>6.9116339647769379E-2</c:v>
                </c:pt>
                <c:pt idx="46">
                  <c:v>6.8189664139214567E-2</c:v>
                </c:pt>
                <c:pt idx="47">
                  <c:v>6.6945046857963125E-2</c:v>
                </c:pt>
                <c:pt idx="48">
                  <c:v>6.5400403177495847E-2</c:v>
                </c:pt>
                <c:pt idx="49">
                  <c:v>6.3577651099035459E-2</c:v>
                </c:pt>
                <c:pt idx="50">
                  <c:v>6.15021940210859E-2</c:v>
                </c:pt>
                <c:pt idx="51">
                  <c:v>5.9202332346120427E-2</c:v>
                </c:pt>
                <c:pt idx="52">
                  <c:v>5.6708622948293937E-2</c:v>
                </c:pt>
                <c:pt idx="53">
                  <c:v>5.4053206710596616E-2</c:v>
                </c:pt>
                <c:pt idx="54">
                  <c:v>5.1269124708464696E-2</c:v>
                </c:pt>
                <c:pt idx="55">
                  <c:v>4.8389643182074546E-2</c:v>
                </c:pt>
                <c:pt idx="56">
                  <c:v>4.5447606251927897E-2</c:v>
                </c:pt>
                <c:pt idx="57">
                  <c:v>4.2474833476297102E-2</c:v>
                </c:pt>
                <c:pt idx="58">
                  <c:v>3.9501576936964565E-2</c:v>
                </c:pt>
                <c:pt idx="59">
                  <c:v>3.6556049704463196E-2</c:v>
                </c:pt>
                <c:pt idx="60">
                  <c:v>3.3664034421333276E-2</c:v>
                </c:pt>
                <c:pt idx="61">
                  <c:v>3.0848577501692804E-2</c:v>
                </c:pt>
                <c:pt idx="62">
                  <c:v>2.8129771223860907E-2</c:v>
                </c:pt>
                <c:pt idx="63">
                  <c:v>2.5524622924993599E-2</c:v>
                </c:pt>
                <c:pt idx="64">
                  <c:v>2.3047007710545714E-2</c:v>
                </c:pt>
                <c:pt idx="65">
                  <c:v>2.0707698662704513E-2</c:v>
                </c:pt>
                <c:pt idx="66">
                  <c:v>1.8514466541430203E-2</c:v>
                </c:pt>
                <c:pt idx="67">
                  <c:v>1.6472239463430259E-2</c:v>
                </c:pt>
                <c:pt idx="68">
                  <c:v>1.4583312035837671E-2</c:v>
                </c:pt>
                <c:pt idx="69">
                  <c:v>1.2847592905218166E-2</c:v>
                </c:pt>
                <c:pt idx="70">
                  <c:v>1.1262879629405651E-2</c:v>
                </c:pt>
                <c:pt idx="71">
                  <c:v>9.8251501418809284E-3</c:v>
                </c:pt>
                <c:pt idx="72">
                  <c:v>8.5288607943934253E-3</c:v>
                </c:pt>
                <c:pt idx="73">
                  <c:v>7.3672419624788502E-3</c:v>
                </c:pt>
                <c:pt idx="74">
                  <c:v>6.332583405066196E-3</c:v>
                </c:pt>
                <c:pt idx="75">
                  <c:v>5.4165029078830579E-3</c:v>
                </c:pt>
                <c:pt idx="76">
                  <c:v>4.6101931388364435E-3</c:v>
                </c:pt>
                <c:pt idx="77">
                  <c:v>3.9046430366845809E-3</c:v>
                </c:pt>
                <c:pt idx="78">
                  <c:v>3.2908313859383834E-3</c:v>
                </c:pt>
                <c:pt idx="79">
                  <c:v>2.7598914555031777E-3</c:v>
                </c:pt>
                <c:pt idx="80">
                  <c:v>2.3032466619563978E-3</c:v>
                </c:pt>
                <c:pt idx="81">
                  <c:v>1.9127181378480497E-3</c:v>
                </c:pt>
                <c:pt idx="82">
                  <c:v>1.5806058291353946E-3</c:v>
                </c:pt>
                <c:pt idx="83">
                  <c:v>1.29974531169611E-3</c:v>
                </c:pt>
                <c:pt idx="84">
                  <c:v>1.0635429109853991E-3</c:v>
                </c:pt>
                <c:pt idx="85">
                  <c:v>8.6599194414293851E-4</c:v>
                </c:pt>
                <c:pt idx="86">
                  <c:v>7.0167299795772825E-4</c:v>
                </c:pt>
                <c:pt idx="87">
                  <c:v>5.6574113000999575E-4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848-874B-8AE8-FBAAEBD96ABD}"/>
            </c:ext>
          </c:extLst>
        </c:ser>
        <c:ser>
          <c:idx val="4"/>
          <c:order val="4"/>
          <c:tx>
            <c:v>Eco Flex 00-10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'Graph Data'!$AA$2:$AA$76</c:f>
              <c:numCache>
                <c:formatCode>General</c:formatCode>
                <c:ptCount val="75"/>
                <c:pt idx="0">
                  <c:v>13.5650005</c:v>
                </c:pt>
                <c:pt idx="1">
                  <c:v>13.8150005</c:v>
                </c:pt>
                <c:pt idx="2">
                  <c:v>14.0650005</c:v>
                </c:pt>
                <c:pt idx="3">
                  <c:v>14.3150005</c:v>
                </c:pt>
                <c:pt idx="4">
                  <c:v>14.5650005</c:v>
                </c:pt>
                <c:pt idx="5">
                  <c:v>14.8150005</c:v>
                </c:pt>
                <c:pt idx="6">
                  <c:v>15.0650005</c:v>
                </c:pt>
                <c:pt idx="7">
                  <c:v>15.3150005</c:v>
                </c:pt>
                <c:pt idx="8">
                  <c:v>15.5650005</c:v>
                </c:pt>
                <c:pt idx="9">
                  <c:v>15.8150005</c:v>
                </c:pt>
                <c:pt idx="10">
                  <c:v>16.0650005</c:v>
                </c:pt>
                <c:pt idx="11">
                  <c:v>16.3150005</c:v>
                </c:pt>
                <c:pt idx="12">
                  <c:v>16.5650005</c:v>
                </c:pt>
                <c:pt idx="13">
                  <c:v>16.8150005</c:v>
                </c:pt>
                <c:pt idx="14">
                  <c:v>17.0650005</c:v>
                </c:pt>
                <c:pt idx="15">
                  <c:v>17.3150005</c:v>
                </c:pt>
                <c:pt idx="16">
                  <c:v>17.5650005</c:v>
                </c:pt>
                <c:pt idx="17">
                  <c:v>17.8150005</c:v>
                </c:pt>
                <c:pt idx="18">
                  <c:v>18.0650005</c:v>
                </c:pt>
                <c:pt idx="19">
                  <c:v>18.3150005</c:v>
                </c:pt>
                <c:pt idx="20">
                  <c:v>18.5650005</c:v>
                </c:pt>
                <c:pt idx="21">
                  <c:v>18.8150005</c:v>
                </c:pt>
                <c:pt idx="22">
                  <c:v>19.0650005</c:v>
                </c:pt>
                <c:pt idx="23">
                  <c:v>19.3150005</c:v>
                </c:pt>
                <c:pt idx="24">
                  <c:v>19.5650005</c:v>
                </c:pt>
                <c:pt idx="25">
                  <c:v>19.8150005</c:v>
                </c:pt>
                <c:pt idx="26">
                  <c:v>20.0650005</c:v>
                </c:pt>
                <c:pt idx="27">
                  <c:v>20.3150005</c:v>
                </c:pt>
                <c:pt idx="28">
                  <c:v>20.5650005</c:v>
                </c:pt>
                <c:pt idx="29">
                  <c:v>20.8150005</c:v>
                </c:pt>
                <c:pt idx="30">
                  <c:v>21.0650005</c:v>
                </c:pt>
                <c:pt idx="31">
                  <c:v>21.3150005</c:v>
                </c:pt>
                <c:pt idx="32">
                  <c:v>21.5650005</c:v>
                </c:pt>
                <c:pt idx="33">
                  <c:v>21.8150005</c:v>
                </c:pt>
                <c:pt idx="34">
                  <c:v>22.0650005</c:v>
                </c:pt>
                <c:pt idx="35">
                  <c:v>22.3150005</c:v>
                </c:pt>
                <c:pt idx="36">
                  <c:v>22.5650005</c:v>
                </c:pt>
                <c:pt idx="37">
                  <c:v>22.8150005</c:v>
                </c:pt>
                <c:pt idx="38">
                  <c:v>23.0650005</c:v>
                </c:pt>
                <c:pt idx="39">
                  <c:v>23.3150005</c:v>
                </c:pt>
                <c:pt idx="40">
                  <c:v>23.5650005</c:v>
                </c:pt>
                <c:pt idx="41">
                  <c:v>23.8150005</c:v>
                </c:pt>
                <c:pt idx="42">
                  <c:v>24.0650005</c:v>
                </c:pt>
                <c:pt idx="43">
                  <c:v>24.3150005</c:v>
                </c:pt>
                <c:pt idx="44">
                  <c:v>24.5650005</c:v>
                </c:pt>
                <c:pt idx="45">
                  <c:v>24.8150005</c:v>
                </c:pt>
                <c:pt idx="46">
                  <c:v>25.0650005</c:v>
                </c:pt>
                <c:pt idx="47">
                  <c:v>25.3150005</c:v>
                </c:pt>
                <c:pt idx="48">
                  <c:v>25.5650005</c:v>
                </c:pt>
                <c:pt idx="49">
                  <c:v>25.8150005</c:v>
                </c:pt>
                <c:pt idx="50">
                  <c:v>26.0650005</c:v>
                </c:pt>
                <c:pt idx="51">
                  <c:v>26.3150005</c:v>
                </c:pt>
                <c:pt idx="52">
                  <c:v>26.5650005</c:v>
                </c:pt>
                <c:pt idx="53">
                  <c:v>26.8150005</c:v>
                </c:pt>
                <c:pt idx="54">
                  <c:v>27.0650005</c:v>
                </c:pt>
                <c:pt idx="55">
                  <c:v>27.3150005</c:v>
                </c:pt>
                <c:pt idx="56">
                  <c:v>27.5650005</c:v>
                </c:pt>
                <c:pt idx="57">
                  <c:v>27.8150005</c:v>
                </c:pt>
                <c:pt idx="58">
                  <c:v>28.0650005</c:v>
                </c:pt>
                <c:pt idx="59">
                  <c:v>28.3150005</c:v>
                </c:pt>
                <c:pt idx="60">
                  <c:v>28.5650005</c:v>
                </c:pt>
                <c:pt idx="61">
                  <c:v>28.8150005</c:v>
                </c:pt>
                <c:pt idx="62">
                  <c:v>29.0650005</c:v>
                </c:pt>
                <c:pt idx="63">
                  <c:v>29.3150005</c:v>
                </c:pt>
                <c:pt idx="64">
                  <c:v>29.5650005</c:v>
                </c:pt>
                <c:pt idx="65">
                  <c:v>29.8150005</c:v>
                </c:pt>
                <c:pt idx="66">
                  <c:v>30.0650005</c:v>
                </c:pt>
                <c:pt idx="67">
                  <c:v>30.3150005</c:v>
                </c:pt>
                <c:pt idx="68">
                  <c:v>30.5650005</c:v>
                </c:pt>
                <c:pt idx="69">
                  <c:v>30.8150005</c:v>
                </c:pt>
                <c:pt idx="70">
                  <c:v>31.0650005</c:v>
                </c:pt>
                <c:pt idx="71">
                  <c:v>31.3150005</c:v>
                </c:pt>
                <c:pt idx="72">
                  <c:v>31.5650005</c:v>
                </c:pt>
                <c:pt idx="73">
                  <c:v>31.8150005</c:v>
                </c:pt>
                <c:pt idx="74">
                  <c:v>32.065000499999996</c:v>
                </c:pt>
              </c:numCache>
            </c:numRef>
          </c:xVal>
          <c:yVal>
            <c:numRef>
              <c:f>'Graph Data'!$AB$2:$AB$76</c:f>
              <c:numCache>
                <c:formatCode>General</c:formatCode>
                <c:ptCount val="75"/>
                <c:pt idx="0">
                  <c:v>1.4770093110885686E-3</c:v>
                </c:pt>
                <c:pt idx="1">
                  <c:v>1.8898587442523721E-3</c:v>
                </c:pt>
                <c:pt idx="2">
                  <c:v>2.4013786131731633E-3</c:v>
                </c:pt>
                <c:pt idx="3">
                  <c:v>3.0302406172356311E-3</c:v>
                </c:pt>
                <c:pt idx="4">
                  <c:v>3.7973337966139883E-3</c:v>
                </c:pt>
                <c:pt idx="5">
                  <c:v>4.7256942180556307E-3</c:v>
                </c:pt>
                <c:pt idx="6">
                  <c:v>5.8403334208211189E-3</c:v>
                </c:pt>
                <c:pt idx="7">
                  <c:v>7.167948046180316E-3</c:v>
                </c:pt>
                <c:pt idx="8">
                  <c:v>8.7364951270983062E-3</c:v>
                </c:pt>
                <c:pt idx="9">
                  <c:v>1.0574621021105259E-2</c:v>
                </c:pt>
                <c:pt idx="10">
                  <c:v>1.2710937034181633E-2</c:v>
                </c:pt>
                <c:pt idx="11">
                  <c:v>1.517314141787255E-2</c:v>
                </c:pt>
                <c:pt idx="12">
                  <c:v>1.7986995519950526E-2</c:v>
                </c:pt>
                <c:pt idx="13">
                  <c:v>2.1175171190998966E-2</c:v>
                </c:pt>
                <c:pt idx="14">
                  <c:v>2.475599671294347E-2</c:v>
                </c:pt>
                <c:pt idx="15">
                  <c:v>2.8742138998379151E-2</c:v>
                </c:pt>
                <c:pt idx="16">
                  <c:v>3.3139269964591739E-2</c:v>
                </c:pt>
                <c:pt idx="17">
                  <c:v>3.7944774071785231E-2</c:v>
                </c:pt>
                <c:pt idx="18">
                  <c:v>4.3146561238535823E-2</c:v>
                </c:pt>
                <c:pt idx="19">
                  <c:v>4.8722053921171321E-2</c:v>
                </c:pt>
                <c:pt idx="20">
                  <c:v>5.4637418349774813E-2</c:v>
                </c:pt>
                <c:pt idx="21">
                  <c:v>6.0847107172947106E-2</c:v>
                </c:pt>
                <c:pt idx="22">
                  <c:v>6.7293773703759205E-2</c:v>
                </c:pt>
                <c:pt idx="23">
                  <c:v>7.3908606473122487E-2</c:v>
                </c:pt>
                <c:pt idx="24">
                  <c:v>8.0612117085632248E-2</c:v>
                </c:pt>
                <c:pt idx="25">
                  <c:v>8.7315394969568749E-2</c:v>
                </c:pt>
                <c:pt idx="26">
                  <c:v>9.3921820377390039E-2</c:v>
                </c:pt>
                <c:pt idx="27">
                  <c:v>0.10032920308081314</c:v>
                </c:pt>
                <c:pt idx="28">
                  <c:v>0.1064322900039391</c:v>
                </c:pt>
                <c:pt idx="29">
                  <c:v>0.11212556208315712</c:v>
                </c:pt>
                <c:pt idx="30">
                  <c:v>0.11730622050596838</c:v>
                </c:pt>
                <c:pt idx="31">
                  <c:v>0.12187724665240005</c:v>
                </c:pt>
                <c:pt idx="32">
                  <c:v>0.12575040982799465</c:v>
                </c:pt>
                <c:pt idx="33">
                  <c:v>0.12884909320474397</c:v>
                </c:pt>
                <c:pt idx="34">
                  <c:v>0.13111081183364282</c:v>
                </c:pt>
                <c:pt idx="35">
                  <c:v>0.13248930724381583</c:v>
                </c:pt>
                <c:pt idx="36">
                  <c:v>0.13295612058212952</c:v>
                </c:pt>
                <c:pt idx="37">
                  <c:v>0.13250156957157716</c:v>
                </c:pt>
                <c:pt idx="38">
                  <c:v>0.13113508244357058</c:v>
                </c:pt>
                <c:pt idx="39">
                  <c:v>0.12888487275744923</c:v>
                </c:pt>
                <c:pt idx="40">
                  <c:v>0.12579697077277097</c:v>
                </c:pt>
                <c:pt idx="41">
                  <c:v>0.12193365782412022</c:v>
                </c:pt>
                <c:pt idx="42">
                  <c:v>0.11737137807504555</c:v>
                </c:pt>
                <c:pt idx="43">
                  <c:v>0.112198225422443</c:v>
                </c:pt>
                <c:pt idx="44">
                  <c:v>0.10651112084709666</c:v>
                </c:pt>
                <c:pt idx="45">
                  <c:v>0.10041280625170841</c:v>
                </c:pt>
                <c:pt idx="46">
                  <c:v>9.4008784371647877E-2</c:v>
                </c:pt>
                <c:pt idx="47">
                  <c:v>8.7404330763287352E-2</c:v>
                </c:pt>
                <c:pt idx="48">
                  <c:v>8.070169372203978E-2</c:v>
                </c:pt>
                <c:pt idx="49">
                  <c:v>7.3997582220453897E-2</c:v>
                </c:pt>
                <c:pt idx="50">
                  <c:v>6.7381021868083799E-2</c:v>
                </c:pt>
                <c:pt idx="51">
                  <c:v>6.0931635967406361E-2</c:v>
                </c:pt>
                <c:pt idx="52">
                  <c:v>5.4718384545728548E-2</c:v>
                </c:pt>
                <c:pt idx="53">
                  <c:v>4.8798770317379211E-2</c:v>
                </c:pt>
                <c:pt idx="54">
                  <c:v>4.3218498264579026E-2</c:v>
                </c:pt>
                <c:pt idx="55">
                  <c:v>3.8011556077891917E-2</c:v>
                </c:pt>
                <c:pt idx="56">
                  <c:v>3.3200666932517386E-2</c:v>
                </c:pt>
                <c:pt idx="57">
                  <c:v>2.8798054532104416E-2</c:v>
                </c:pt>
                <c:pt idx="58">
                  <c:v>2.4806453233110461E-2</c:v>
                </c:pt>
                <c:pt idx="59">
                  <c:v>2.1220293266502783E-2</c:v>
                </c:pt>
                <c:pt idx="60">
                  <c:v>1.8026992230404507E-2</c:v>
                </c:pt>
                <c:pt idx="61">
                  <c:v>1.5208288560559065E-2</c:v>
                </c:pt>
                <c:pt idx="62">
                  <c:v>1.2741559878766292E-2</c:v>
                </c:pt>
                <c:pt idx="63">
                  <c:v>1.0601078185502181E-2</c:v>
                </c:pt>
                <c:pt idx="64">
                  <c:v>8.759164008771584E-3</c:v>
                </c:pt>
                <c:pt idx="65">
                  <c:v>7.1872121041989491E-3</c:v>
                </c:pt>
                <c:pt idx="66">
                  <c:v>5.8565714730084879E-3</c:v>
                </c:pt>
                <c:pt idx="67">
                  <c:v>4.7392718006522404E-3</c:v>
                </c:pt>
                <c:pt idx="68">
                  <c:v>3.8085965351567046E-3</c:v>
                </c:pt>
                <c:pt idx="69">
                  <c:v>3.039509479132885E-3</c:v>
                </c:pt>
                <c:pt idx="70">
                  <c:v>2.4089468553212126E-3</c:v>
                </c:pt>
                <c:pt idx="71">
                  <c:v>1.8959903321697992E-3</c:v>
                </c:pt>
                <c:pt idx="72">
                  <c:v>1.4819385675297816E-3</c:v>
                </c:pt>
                <c:pt idx="73">
                  <c:v>1.150295618675444E-3</c:v>
                </c:pt>
                <c:pt idx="74">
                  <c:v>8.8669429295886598E-4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848-874B-8AE8-FBAAEBD96ABD}"/>
            </c:ext>
          </c:extLst>
        </c:ser>
        <c:ser>
          <c:idx val="5"/>
          <c:order val="5"/>
          <c:tx>
            <c:v>Eco Flex 00-30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'Graph Data'!$AC$2:$AC$54</c:f>
              <c:numCache>
                <c:formatCode>General</c:formatCode>
                <c:ptCount val="53"/>
                <c:pt idx="0">
                  <c:v>21.325626259999996</c:v>
                </c:pt>
                <c:pt idx="1">
                  <c:v>21.825626259999996</c:v>
                </c:pt>
                <c:pt idx="2">
                  <c:v>22.325626259999996</c:v>
                </c:pt>
                <c:pt idx="3">
                  <c:v>22.825626259999996</c:v>
                </c:pt>
                <c:pt idx="4">
                  <c:v>23.325626259999996</c:v>
                </c:pt>
                <c:pt idx="5">
                  <c:v>23.825626259999996</c:v>
                </c:pt>
                <c:pt idx="6">
                  <c:v>24.325626259999996</c:v>
                </c:pt>
                <c:pt idx="7">
                  <c:v>24.825626259999996</c:v>
                </c:pt>
                <c:pt idx="8">
                  <c:v>25.325626259999996</c:v>
                </c:pt>
                <c:pt idx="9">
                  <c:v>25.825626259999996</c:v>
                </c:pt>
                <c:pt idx="10">
                  <c:v>26.325626259999996</c:v>
                </c:pt>
                <c:pt idx="11">
                  <c:v>26.825626259999996</c:v>
                </c:pt>
                <c:pt idx="12">
                  <c:v>27.325626259999996</c:v>
                </c:pt>
                <c:pt idx="13">
                  <c:v>27.825626259999996</c:v>
                </c:pt>
                <c:pt idx="14">
                  <c:v>28.325626259999996</c:v>
                </c:pt>
                <c:pt idx="15">
                  <c:v>28.825626259999996</c:v>
                </c:pt>
                <c:pt idx="16">
                  <c:v>29.325626259999996</c:v>
                </c:pt>
                <c:pt idx="17">
                  <c:v>29.825626259999996</c:v>
                </c:pt>
                <c:pt idx="18">
                  <c:v>30.325626259999996</c:v>
                </c:pt>
                <c:pt idx="19">
                  <c:v>30.825626259999996</c:v>
                </c:pt>
                <c:pt idx="20">
                  <c:v>31.325626259999996</c:v>
                </c:pt>
                <c:pt idx="21">
                  <c:v>31.825626259999996</c:v>
                </c:pt>
                <c:pt idx="22">
                  <c:v>32.325626259999993</c:v>
                </c:pt>
                <c:pt idx="23">
                  <c:v>32.825626259999993</c:v>
                </c:pt>
                <c:pt idx="24">
                  <c:v>33.325626259999993</c:v>
                </c:pt>
                <c:pt idx="25">
                  <c:v>33.825626259999993</c:v>
                </c:pt>
                <c:pt idx="26">
                  <c:v>34.325626259999993</c:v>
                </c:pt>
                <c:pt idx="27">
                  <c:v>34.825626259999993</c:v>
                </c:pt>
                <c:pt idx="28">
                  <c:v>35.325626259999993</c:v>
                </c:pt>
                <c:pt idx="29">
                  <c:v>35.825626259999993</c:v>
                </c:pt>
                <c:pt idx="30">
                  <c:v>36.325626259999993</c:v>
                </c:pt>
                <c:pt idx="31">
                  <c:v>36.825626259999993</c:v>
                </c:pt>
                <c:pt idx="32">
                  <c:v>37.325626259999993</c:v>
                </c:pt>
                <c:pt idx="33">
                  <c:v>37.825626259999993</c:v>
                </c:pt>
                <c:pt idx="34">
                  <c:v>38.325626259999993</c:v>
                </c:pt>
                <c:pt idx="35">
                  <c:v>38.825626259999993</c:v>
                </c:pt>
                <c:pt idx="36">
                  <c:v>39.325626259999993</c:v>
                </c:pt>
                <c:pt idx="37">
                  <c:v>39.825626259999993</c:v>
                </c:pt>
                <c:pt idx="38">
                  <c:v>40.325626259999993</c:v>
                </c:pt>
                <c:pt idx="39">
                  <c:v>40.825626259999993</c:v>
                </c:pt>
                <c:pt idx="40">
                  <c:v>41.325626259999993</c:v>
                </c:pt>
                <c:pt idx="41">
                  <c:v>41.825626259999993</c:v>
                </c:pt>
                <c:pt idx="42">
                  <c:v>42.325626259999993</c:v>
                </c:pt>
                <c:pt idx="43">
                  <c:v>42.825626259999993</c:v>
                </c:pt>
                <c:pt idx="44">
                  <c:v>43.325626259999993</c:v>
                </c:pt>
                <c:pt idx="45">
                  <c:v>43.825626259999993</c:v>
                </c:pt>
                <c:pt idx="46">
                  <c:v>44.325626259999993</c:v>
                </c:pt>
                <c:pt idx="47">
                  <c:v>44.825626259999993</c:v>
                </c:pt>
                <c:pt idx="48">
                  <c:v>45.325626259999993</c:v>
                </c:pt>
                <c:pt idx="49">
                  <c:v>45.825626259999993</c:v>
                </c:pt>
                <c:pt idx="50">
                  <c:v>46.325626259999993</c:v>
                </c:pt>
                <c:pt idx="51">
                  <c:v>46.825626259999993</c:v>
                </c:pt>
                <c:pt idx="52">
                  <c:v>47.325626259999993</c:v>
                </c:pt>
              </c:numCache>
            </c:numRef>
          </c:xVal>
          <c:yVal>
            <c:numRef>
              <c:f>'Graph Data'!$AD$2:$AD$54</c:f>
              <c:numCache>
                <c:formatCode>General</c:formatCode>
                <c:ptCount val="53"/>
                <c:pt idx="0">
                  <c:v>1.0658286750845755E-3</c:v>
                </c:pt>
                <c:pt idx="1">
                  <c:v>1.5178009368542425E-3</c:v>
                </c:pt>
                <c:pt idx="2">
                  <c:v>2.1304074451434151E-3</c:v>
                </c:pt>
                <c:pt idx="3">
                  <c:v>2.9473449267525867E-3</c:v>
                </c:pt>
                <c:pt idx="4">
                  <c:v>4.0190156333452043E-3</c:v>
                </c:pt>
                <c:pt idx="5">
                  <c:v>5.4016801572892709E-3</c:v>
                </c:pt>
                <c:pt idx="6">
                  <c:v>7.1558046073568367E-3</c:v>
                </c:pt>
                <c:pt idx="7">
                  <c:v>9.3434769807011677E-3</c:v>
                </c:pt>
                <c:pt idx="8">
                  <c:v>1.2024831650120445E-2</c:v>
                </c:pt>
                <c:pt idx="9">
                  <c:v>1.5253514814461277E-2</c:v>
                </c:pt>
                <c:pt idx="10">
                  <c:v>1.9071343562869651E-2</c:v>
                </c:pt>
                <c:pt idx="11">
                  <c:v>2.3502447430229768E-2</c:v>
                </c:pt>
                <c:pt idx="12">
                  <c:v>2.8547319021741072E-2</c:v>
                </c:pt>
                <c:pt idx="13">
                  <c:v>3.4177320041078173E-2</c:v>
                </c:pt>
                <c:pt idx="14">
                  <c:v>4.0330269159352394E-2</c:v>
                </c:pt>
                <c:pt idx="15">
                  <c:v>4.6907757796764302E-2</c:v>
                </c:pt>
                <c:pt idx="16">
                  <c:v>5.3774782939213443E-2</c:v>
                </c:pt>
                <c:pt idx="17">
                  <c:v>6.0762144954176311E-2</c:v>
                </c:pt>
                <c:pt idx="18">
                  <c:v>6.7671836891130335E-2</c:v>
                </c:pt>
                <c:pt idx="19">
                  <c:v>7.4285366834265121E-2</c:v>
                </c:pt>
                <c:pt idx="20">
                  <c:v>8.0374635766982366E-2</c:v>
                </c:pt>
                <c:pt idx="21">
                  <c:v>8.5714678745059919E-2</c:v>
                </c:pt>
                <c:pt idx="22">
                  <c:v>9.0097309884900764E-2</c:v>
                </c:pt>
                <c:pt idx="23">
                  <c:v>9.3344532453367005E-2</c:v>
                </c:pt>
                <c:pt idx="24">
                  <c:v>9.5320515813853812E-2</c:v>
                </c:pt>
                <c:pt idx="25">
                  <c:v>9.5941017765710776E-2</c:v>
                </c:pt>
                <c:pt idx="26">
                  <c:v>9.5179341783181978E-2</c:v>
                </c:pt>
                <c:pt idx="27">
                  <c:v>9.3068242185817801E-2</c:v>
                </c:pt>
                <c:pt idx="28">
                  <c:v>8.9697587802974668E-2</c:v>
                </c:pt>
                <c:pt idx="29">
                  <c:v>8.5208016328773534E-2</c:v>
                </c:pt>
                <c:pt idx="30">
                  <c:v>7.9781203668445266E-2</c:v>
                </c:pt>
                <c:pt idx="31">
                  <c:v>7.3627686088159158E-2</c:v>
                </c:pt>
                <c:pt idx="32">
                  <c:v>6.697337086950228E-2</c:v>
                </c:pt>
                <c:pt idx="33">
                  <c:v>6.0045933743037024E-2</c:v>
                </c:pt>
                <c:pt idx="34">
                  <c:v>5.3062228517517941E-2</c:v>
                </c:pt>
                <c:pt idx="35">
                  <c:v>4.6217644413187063E-2</c:v>
                </c:pt>
                <c:pt idx="36">
                  <c:v>3.9678072495630275E-2</c:v>
                </c:pt>
                <c:pt idx="37">
                  <c:v>3.357482553727574E-2</c:v>
                </c:pt>
                <c:pt idx="38">
                  <c:v>2.8002538377036302E-2</c:v>
                </c:pt>
                <c:pt idx="39">
                  <c:v>2.3019796281520705E-2</c:v>
                </c:pt>
                <c:pt idx="40">
                  <c:v>1.8652025011378914E-2</c:v>
                </c:pt>
                <c:pt idx="41">
                  <c:v>1.4896043804169248E-2</c:v>
                </c:pt>
                <c:pt idx="42">
                  <c:v>1.1725633908167412E-2</c:v>
                </c:pt>
                <c:pt idx="43">
                  <c:v>9.0975019868862507E-3</c:v>
                </c:pt>
                <c:pt idx="44">
                  <c:v>6.9571028834178464E-3</c:v>
                </c:pt>
                <c:pt idx="45">
                  <c:v>5.243908812049853E-3</c:v>
                </c:pt>
                <c:pt idx="46">
                  <c:v>3.8958504254340688E-3</c:v>
                </c:pt>
                <c:pt idx="47">
                  <c:v>2.8527903478287537E-3</c:v>
                </c:pt>
                <c:pt idx="48">
                  <c:v>2.0590072543026248E-3</c:v>
                </c:pt>
                <c:pt idx="49">
                  <c:v>1.4647595405105867E-3</c:v>
                </c:pt>
                <c:pt idx="50">
                  <c:v>1.027058621277257E-3</c:v>
                </c:pt>
                <c:pt idx="51">
                  <c:v>7.0981401147635135E-4</c:v>
                </c:pt>
                <c:pt idx="52">
                  <c:v>4.8351988764890465E-4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848-874B-8AE8-FBAAEBD96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9266496"/>
        <c:axId val="2138672208"/>
      </c:scatterChart>
      <c:valAx>
        <c:axId val="2069266496"/>
        <c:scaling>
          <c:orientation val="minMax"/>
          <c:max val="150"/>
          <c:min val="-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Puncture</a:t>
                </a:r>
                <a:r>
                  <a:rPr lang="en-US" sz="1200" baseline="0"/>
                  <a:t> Resistance Force (N)</a:t>
                </a:r>
                <a:endParaRPr 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672208"/>
        <c:crosses val="autoZero"/>
        <c:crossBetween val="midCat"/>
      </c:valAx>
      <c:valAx>
        <c:axId val="213867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Frequency</a:t>
                </a:r>
                <a:r>
                  <a:rPr lang="en-US" sz="1200" baseline="0"/>
                  <a:t> (%)</a:t>
                </a:r>
                <a:endParaRPr 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9266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057467717409815"/>
          <c:y val="0.12677480200494659"/>
          <c:w val="0.24092142945766609"/>
          <c:h val="0.29210294057782599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Eco Flex 00-10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'Graph Data'!$W$2:$W$72</c:f>
              <c:numCache>
                <c:formatCode>General</c:formatCode>
                <c:ptCount val="71"/>
                <c:pt idx="0">
                  <c:v>3.9345000000000005E-3</c:v>
                </c:pt>
                <c:pt idx="1">
                  <c:v>4.0345000000000008E-3</c:v>
                </c:pt>
                <c:pt idx="2">
                  <c:v>4.134500000000001E-3</c:v>
                </c:pt>
                <c:pt idx="3">
                  <c:v>4.2345000000000013E-3</c:v>
                </c:pt>
                <c:pt idx="4">
                  <c:v>4.3345000000000015E-3</c:v>
                </c:pt>
                <c:pt idx="5">
                  <c:v>4.4345000000000018E-3</c:v>
                </c:pt>
                <c:pt idx="6">
                  <c:v>4.5345000000000021E-3</c:v>
                </c:pt>
                <c:pt idx="7">
                  <c:v>4.6345000000000023E-3</c:v>
                </c:pt>
                <c:pt idx="8">
                  <c:v>4.7345000000000026E-3</c:v>
                </c:pt>
                <c:pt idx="9">
                  <c:v>4.8345000000000029E-3</c:v>
                </c:pt>
                <c:pt idx="10">
                  <c:v>4.9345000000000031E-3</c:v>
                </c:pt>
                <c:pt idx="11">
                  <c:v>5.0345000000000034E-3</c:v>
                </c:pt>
                <c:pt idx="12">
                  <c:v>5.1345000000000036E-3</c:v>
                </c:pt>
                <c:pt idx="13">
                  <c:v>5.2345000000000039E-3</c:v>
                </c:pt>
                <c:pt idx="14">
                  <c:v>5.3345000000000042E-3</c:v>
                </c:pt>
                <c:pt idx="15">
                  <c:v>5.4345000000000044E-3</c:v>
                </c:pt>
                <c:pt idx="16">
                  <c:v>5.5345000000000047E-3</c:v>
                </c:pt>
                <c:pt idx="17">
                  <c:v>5.634500000000005E-3</c:v>
                </c:pt>
                <c:pt idx="18">
                  <c:v>5.7345000000000052E-3</c:v>
                </c:pt>
                <c:pt idx="19">
                  <c:v>5.8345000000000055E-3</c:v>
                </c:pt>
                <c:pt idx="20">
                  <c:v>5.9345000000000057E-3</c:v>
                </c:pt>
                <c:pt idx="21">
                  <c:v>6.034500000000006E-3</c:v>
                </c:pt>
                <c:pt idx="22">
                  <c:v>6.1345000000000063E-3</c:v>
                </c:pt>
                <c:pt idx="23">
                  <c:v>6.2345000000000065E-3</c:v>
                </c:pt>
                <c:pt idx="24">
                  <c:v>6.3345000000000068E-3</c:v>
                </c:pt>
                <c:pt idx="25">
                  <c:v>6.4345000000000071E-3</c:v>
                </c:pt>
                <c:pt idx="26">
                  <c:v>6.5345000000000073E-3</c:v>
                </c:pt>
                <c:pt idx="27">
                  <c:v>6.6345000000000076E-3</c:v>
                </c:pt>
                <c:pt idx="28">
                  <c:v>6.7345000000000078E-3</c:v>
                </c:pt>
                <c:pt idx="29">
                  <c:v>6.8345000000000081E-3</c:v>
                </c:pt>
                <c:pt idx="30">
                  <c:v>6.9345000000000084E-3</c:v>
                </c:pt>
                <c:pt idx="31">
                  <c:v>7.0345000000000086E-3</c:v>
                </c:pt>
                <c:pt idx="32">
                  <c:v>7.1345000000000089E-3</c:v>
                </c:pt>
                <c:pt idx="33">
                  <c:v>7.2345000000000092E-3</c:v>
                </c:pt>
                <c:pt idx="34">
                  <c:v>7.3345000000000094E-3</c:v>
                </c:pt>
                <c:pt idx="35">
                  <c:v>7.4345000000000097E-3</c:v>
                </c:pt>
                <c:pt idx="36">
                  <c:v>7.5345000000000099E-3</c:v>
                </c:pt>
                <c:pt idx="37">
                  <c:v>7.6345000000000102E-3</c:v>
                </c:pt>
                <c:pt idx="38">
                  <c:v>7.7345000000000105E-3</c:v>
                </c:pt>
                <c:pt idx="39">
                  <c:v>7.7345500000000102E-3</c:v>
                </c:pt>
                <c:pt idx="40">
                  <c:v>7.7346000000000099E-3</c:v>
                </c:pt>
                <c:pt idx="41">
                  <c:v>7.7346500000000096E-3</c:v>
                </c:pt>
                <c:pt idx="42">
                  <c:v>7.7347000000000093E-3</c:v>
                </c:pt>
                <c:pt idx="43">
                  <c:v>7.734750000000009E-3</c:v>
                </c:pt>
                <c:pt idx="44">
                  <c:v>7.7348000000000087E-3</c:v>
                </c:pt>
                <c:pt idx="45">
                  <c:v>7.7348500000000084E-3</c:v>
                </c:pt>
                <c:pt idx="46">
                  <c:v>7.7349000000000081E-3</c:v>
                </c:pt>
                <c:pt idx="47">
                  <c:v>7.7349500000000078E-3</c:v>
                </c:pt>
                <c:pt idx="48">
                  <c:v>7.7350000000000075E-3</c:v>
                </c:pt>
                <c:pt idx="49">
                  <c:v>7.7350500000000072E-3</c:v>
                </c:pt>
                <c:pt idx="50">
                  <c:v>7.7351000000000069E-3</c:v>
                </c:pt>
                <c:pt idx="51">
                  <c:v>7.7351500000000066E-3</c:v>
                </c:pt>
                <c:pt idx="52">
                  <c:v>7.7352000000000063E-3</c:v>
                </c:pt>
                <c:pt idx="53">
                  <c:v>7.735250000000006E-3</c:v>
                </c:pt>
                <c:pt idx="54">
                  <c:v>7.7353000000000057E-3</c:v>
                </c:pt>
                <c:pt idx="55">
                  <c:v>7.7353500000000054E-3</c:v>
                </c:pt>
                <c:pt idx="56">
                  <c:v>7.7354000000000051E-3</c:v>
                </c:pt>
                <c:pt idx="57">
                  <c:v>7.7354500000000048E-3</c:v>
                </c:pt>
                <c:pt idx="58">
                  <c:v>7.7355000000000045E-3</c:v>
                </c:pt>
                <c:pt idx="59">
                  <c:v>7.7355500000000042E-3</c:v>
                </c:pt>
                <c:pt idx="60">
                  <c:v>7.7356000000000039E-3</c:v>
                </c:pt>
                <c:pt idx="61">
                  <c:v>7.7356500000000036E-3</c:v>
                </c:pt>
                <c:pt idx="62">
                  <c:v>7.7357000000000033E-3</c:v>
                </c:pt>
                <c:pt idx="63">
                  <c:v>7.735750000000003E-3</c:v>
                </c:pt>
                <c:pt idx="64">
                  <c:v>7.7358000000000027E-3</c:v>
                </c:pt>
                <c:pt idx="65">
                  <c:v>7.7358500000000024E-3</c:v>
                </c:pt>
                <c:pt idx="66">
                  <c:v>7.7359000000000021E-3</c:v>
                </c:pt>
                <c:pt idx="67">
                  <c:v>7.7359500000000019E-3</c:v>
                </c:pt>
                <c:pt idx="68">
                  <c:v>7.7360000000000016E-3</c:v>
                </c:pt>
                <c:pt idx="69">
                  <c:v>7.7360500000000013E-3</c:v>
                </c:pt>
                <c:pt idx="70">
                  <c:v>7.736100000000001E-3</c:v>
                </c:pt>
              </c:numCache>
            </c:numRef>
          </c:xVal>
          <c:yVal>
            <c:numRef>
              <c:f>'Graph Data'!$X$2:$X$72</c:f>
              <c:numCache>
                <c:formatCode>General</c:formatCode>
                <c:ptCount val="71"/>
                <c:pt idx="0">
                  <c:v>7.675525479629405</c:v>
                </c:pt>
                <c:pt idx="1">
                  <c:v>12.712805972037659</c:v>
                </c:pt>
                <c:pt idx="2">
                  <c:v>20.433752528870652</c:v>
                </c:pt>
                <c:pt idx="3">
                  <c:v>31.873389493671425</c:v>
                </c:pt>
                <c:pt idx="4">
                  <c:v>48.248273810350724</c:v>
                </c:pt>
                <c:pt idx="5">
                  <c:v>70.877553766940892</c:v>
                </c:pt>
                <c:pt idx="6">
                  <c:v>101.04366024448271</c:v>
                </c:pt>
                <c:pt idx="7">
                  <c:v>139.7921644985872</c:v>
                </c:pt>
                <c:pt idx="8">
                  <c:v>187.68518756705018</c:v>
                </c:pt>
                <c:pt idx="9">
                  <c:v>244.54037720949842</c:v>
                </c:pt>
                <c:pt idx="10">
                  <c:v>309.20361774377267</c:v>
                </c:pt>
                <c:pt idx="11">
                  <c:v>379.4127885481567</c:v>
                </c:pt>
                <c:pt idx="12">
                  <c:v>451.80681091526537</c:v>
                </c:pt>
                <c:pt idx="13">
                  <c:v>522.11598738470104</c:v>
                </c:pt>
                <c:pt idx="14">
                  <c:v>585.53737248393213</c:v>
                </c:pt>
                <c:pt idx="15">
                  <c:v>637.25852968933646</c:v>
                </c:pt>
                <c:pt idx="16">
                  <c:v>673.05430216800255</c:v>
                </c:pt>
                <c:pt idx="17">
                  <c:v>689.85523099424461</c:v>
                </c:pt>
                <c:pt idx="18">
                  <c:v>686.18185355550008</c:v>
                </c:pt>
                <c:pt idx="19">
                  <c:v>662.35970710031972</c:v>
                </c:pt>
                <c:pt idx="20">
                  <c:v>620.47171996677889</c:v>
                </c:pt>
                <c:pt idx="21">
                  <c:v>564.05764275964339</c:v>
                </c:pt>
                <c:pt idx="22">
                  <c:v>497.62064992328624</c:v>
                </c:pt>
                <c:pt idx="23">
                  <c:v>426.0364035543634</c:v>
                </c:pt>
                <c:pt idx="24">
                  <c:v>353.97161342249859</c:v>
                </c:pt>
                <c:pt idx="25">
                  <c:v>285.40631003220574</c:v>
                </c:pt>
                <c:pt idx="26">
                  <c:v>223.32231219666409</c:v>
                </c:pt>
                <c:pt idx="27">
                  <c:v>169.57978118337374</c:v>
                </c:pt>
                <c:pt idx="28">
                  <c:v>124.9652997101237</c:v>
                </c:pt>
                <c:pt idx="29">
                  <c:v>89.367212010068471</c:v>
                </c:pt>
                <c:pt idx="30">
                  <c:v>62.021232667802678</c:v>
                </c:pt>
                <c:pt idx="31">
                  <c:v>41.771107242825991</c:v>
                </c:pt>
                <c:pt idx="32">
                  <c:v>27.301404594042769</c:v>
                </c:pt>
                <c:pt idx="33">
                  <c:v>17.316790564125604</c:v>
                </c:pt>
                <c:pt idx="34">
                  <c:v>10.659166046417996</c:v>
                </c:pt>
                <c:pt idx="35">
                  <c:v>6.3672581876037535</c:v>
                </c:pt>
                <c:pt idx="36">
                  <c:v>3.6910939816622252</c:v>
                </c:pt>
                <c:pt idx="37">
                  <c:v>2.0764962716925046</c:v>
                </c:pt>
                <c:pt idx="38">
                  <c:v>1.1336542431820573</c:v>
                </c:pt>
                <c:pt idx="39">
                  <c:v>1.1333027284713384</c:v>
                </c:pt>
                <c:pt idx="40">
                  <c:v>1.1329513142599013</c:v>
                </c:pt>
                <c:pt idx="41">
                  <c:v>1.1326000005218546</c:v>
                </c:pt>
                <c:pt idx="42">
                  <c:v>1.1322487872313092</c:v>
                </c:pt>
                <c:pt idx="43">
                  <c:v>1.1318976743623836</c:v>
                </c:pt>
                <c:pt idx="44">
                  <c:v>1.1315466618892016</c:v>
                </c:pt>
                <c:pt idx="45">
                  <c:v>1.1311957497858922</c:v>
                </c:pt>
                <c:pt idx="46">
                  <c:v>1.1308449380265926</c:v>
                </c:pt>
                <c:pt idx="47">
                  <c:v>1.1304942265854445</c:v>
                </c:pt>
                <c:pt idx="48">
                  <c:v>1.1301436154365949</c:v>
                </c:pt>
                <c:pt idx="49">
                  <c:v>1.1297931045541942</c:v>
                </c:pt>
                <c:pt idx="50">
                  <c:v>1.1294426939124036</c:v>
                </c:pt>
                <c:pt idx="51">
                  <c:v>1.1290923834853848</c:v>
                </c:pt>
                <c:pt idx="52">
                  <c:v>1.1287421732473113</c:v>
                </c:pt>
                <c:pt idx="53">
                  <c:v>1.1283920631723561</c:v>
                </c:pt>
                <c:pt idx="54">
                  <c:v>1.1280420532347013</c:v>
                </c:pt>
                <c:pt idx="55">
                  <c:v>1.1276921434085356</c:v>
                </c:pt>
                <c:pt idx="56">
                  <c:v>1.1273423336680513</c:v>
                </c:pt>
                <c:pt idx="57">
                  <c:v>1.1269926239874468</c:v>
                </c:pt>
                <c:pt idx="58">
                  <c:v>1.1266430143409285</c:v>
                </c:pt>
                <c:pt idx="59">
                  <c:v>1.1262935047027038</c:v>
                </c:pt>
                <c:pt idx="60">
                  <c:v>1.1259440950469917</c:v>
                </c:pt>
                <c:pt idx="61">
                  <c:v>1.1255947853480124</c:v>
                </c:pt>
                <c:pt idx="62">
                  <c:v>1.125245575579995</c:v>
                </c:pt>
                <c:pt idx="63">
                  <c:v>1.1248964657171712</c:v>
                </c:pt>
                <c:pt idx="64">
                  <c:v>1.1245474557337811</c:v>
                </c:pt>
                <c:pt idx="65">
                  <c:v>1.1241985456040693</c:v>
                </c:pt>
                <c:pt idx="66">
                  <c:v>1.1238497353022865</c:v>
                </c:pt>
                <c:pt idx="67">
                  <c:v>1.1235010248026895</c:v>
                </c:pt>
                <c:pt idx="68">
                  <c:v>1.123152414079539</c:v>
                </c:pt>
                <c:pt idx="69">
                  <c:v>1.1228039031071047</c:v>
                </c:pt>
                <c:pt idx="70">
                  <c:v>1.122455491859659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726-F442-A9F6-83AE4A9FCAA5}"/>
            </c:ext>
          </c:extLst>
        </c:ser>
        <c:ser>
          <c:idx val="1"/>
          <c:order val="1"/>
          <c:tx>
            <c:v>Eco Flex 00-30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'Graph Data'!$Y$2:$Y$72</c:f>
              <c:numCache>
                <c:formatCode>General</c:formatCode>
                <c:ptCount val="71"/>
                <c:pt idx="0">
                  <c:v>6.0109999999999981E-4</c:v>
                </c:pt>
                <c:pt idx="1">
                  <c:v>6.0114999999999984E-4</c:v>
                </c:pt>
                <c:pt idx="2">
                  <c:v>6.0119999999999987E-4</c:v>
                </c:pt>
                <c:pt idx="3">
                  <c:v>6.012499999999999E-4</c:v>
                </c:pt>
                <c:pt idx="4">
                  <c:v>6.0129999999999992E-4</c:v>
                </c:pt>
                <c:pt idx="5">
                  <c:v>6.0134999999999995E-4</c:v>
                </c:pt>
                <c:pt idx="6">
                  <c:v>6.0139999999999998E-4</c:v>
                </c:pt>
                <c:pt idx="7">
                  <c:v>6.0145000000000001E-4</c:v>
                </c:pt>
                <c:pt idx="8">
                  <c:v>6.0150000000000004E-4</c:v>
                </c:pt>
                <c:pt idx="9">
                  <c:v>6.0155000000000007E-4</c:v>
                </c:pt>
                <c:pt idx="10">
                  <c:v>6.0160000000000009E-4</c:v>
                </c:pt>
                <c:pt idx="11">
                  <c:v>6.0165000000000012E-4</c:v>
                </c:pt>
                <c:pt idx="12">
                  <c:v>6.0170000000000015E-4</c:v>
                </c:pt>
                <c:pt idx="13">
                  <c:v>6.0175000000000018E-4</c:v>
                </c:pt>
                <c:pt idx="14">
                  <c:v>6.0180000000000021E-4</c:v>
                </c:pt>
                <c:pt idx="15">
                  <c:v>6.0185000000000024E-4</c:v>
                </c:pt>
                <c:pt idx="16">
                  <c:v>6.0190000000000026E-4</c:v>
                </c:pt>
                <c:pt idx="17">
                  <c:v>6.0195000000000029E-4</c:v>
                </c:pt>
                <c:pt idx="18">
                  <c:v>6.0200000000000032E-4</c:v>
                </c:pt>
                <c:pt idx="19">
                  <c:v>6.0205000000000035E-4</c:v>
                </c:pt>
                <c:pt idx="20">
                  <c:v>6.0210000000000038E-4</c:v>
                </c:pt>
                <c:pt idx="21">
                  <c:v>6.0215000000000041E-4</c:v>
                </c:pt>
                <c:pt idx="22">
                  <c:v>6.0220000000000043E-4</c:v>
                </c:pt>
                <c:pt idx="23">
                  <c:v>6.0225000000000046E-4</c:v>
                </c:pt>
                <c:pt idx="24">
                  <c:v>6.0230000000000049E-4</c:v>
                </c:pt>
                <c:pt idx="25">
                  <c:v>6.0235000000000052E-4</c:v>
                </c:pt>
                <c:pt idx="26">
                  <c:v>6.0240000000000055E-4</c:v>
                </c:pt>
                <c:pt idx="27">
                  <c:v>6.0245000000000058E-4</c:v>
                </c:pt>
                <c:pt idx="28">
                  <c:v>6.025000000000006E-4</c:v>
                </c:pt>
                <c:pt idx="29">
                  <c:v>6.0255000000000063E-4</c:v>
                </c:pt>
                <c:pt idx="30">
                  <c:v>6.0260000000000066E-4</c:v>
                </c:pt>
                <c:pt idx="31">
                  <c:v>6.0265000000000069E-4</c:v>
                </c:pt>
                <c:pt idx="32">
                  <c:v>6.0270000000000072E-4</c:v>
                </c:pt>
                <c:pt idx="33">
                  <c:v>6.0275000000000075E-4</c:v>
                </c:pt>
                <c:pt idx="34">
                  <c:v>6.0280000000000077E-4</c:v>
                </c:pt>
                <c:pt idx="35">
                  <c:v>6.028500000000008E-4</c:v>
                </c:pt>
                <c:pt idx="36">
                  <c:v>6.0290000000000083E-4</c:v>
                </c:pt>
                <c:pt idx="37">
                  <c:v>6.0295000000000086E-4</c:v>
                </c:pt>
                <c:pt idx="38">
                  <c:v>6.0300000000000089E-4</c:v>
                </c:pt>
                <c:pt idx="39">
                  <c:v>6.0305000000000092E-4</c:v>
                </c:pt>
                <c:pt idx="40">
                  <c:v>6.0310000000000094E-4</c:v>
                </c:pt>
                <c:pt idx="41">
                  <c:v>6.0315000000000097E-4</c:v>
                </c:pt>
                <c:pt idx="42">
                  <c:v>6.03200000000001E-4</c:v>
                </c:pt>
                <c:pt idx="43">
                  <c:v>6.0325000000000103E-4</c:v>
                </c:pt>
                <c:pt idx="44">
                  <c:v>6.0330000000000106E-4</c:v>
                </c:pt>
                <c:pt idx="45">
                  <c:v>6.0335000000000109E-4</c:v>
                </c:pt>
                <c:pt idx="46">
                  <c:v>6.0340000000000111E-4</c:v>
                </c:pt>
                <c:pt idx="47">
                  <c:v>6.0345000000000114E-4</c:v>
                </c:pt>
                <c:pt idx="48">
                  <c:v>6.0350000000000117E-4</c:v>
                </c:pt>
                <c:pt idx="49">
                  <c:v>6.035500000000012E-4</c:v>
                </c:pt>
                <c:pt idx="50">
                  <c:v>6.0360000000000123E-4</c:v>
                </c:pt>
                <c:pt idx="51">
                  <c:v>6.0365000000000126E-4</c:v>
                </c:pt>
                <c:pt idx="52">
                  <c:v>6.0370000000000128E-4</c:v>
                </c:pt>
                <c:pt idx="53">
                  <c:v>6.0375000000000131E-4</c:v>
                </c:pt>
                <c:pt idx="54">
                  <c:v>6.0380000000000134E-4</c:v>
                </c:pt>
                <c:pt idx="55">
                  <c:v>6.0385000000000137E-4</c:v>
                </c:pt>
                <c:pt idx="56">
                  <c:v>6.039000000000014E-4</c:v>
                </c:pt>
                <c:pt idx="57">
                  <c:v>6.0395000000000143E-4</c:v>
                </c:pt>
                <c:pt idx="58">
                  <c:v>6.0400000000000145E-4</c:v>
                </c:pt>
                <c:pt idx="59">
                  <c:v>6.0405000000000148E-4</c:v>
                </c:pt>
                <c:pt idx="60">
                  <c:v>6.0410000000000151E-4</c:v>
                </c:pt>
                <c:pt idx="61">
                  <c:v>6.0415000000000154E-4</c:v>
                </c:pt>
                <c:pt idx="62">
                  <c:v>6.0420000000000157E-4</c:v>
                </c:pt>
                <c:pt idx="63">
                  <c:v>6.042500000000016E-4</c:v>
                </c:pt>
                <c:pt idx="64">
                  <c:v>6.0430000000000162E-4</c:v>
                </c:pt>
                <c:pt idx="65">
                  <c:v>6.0435000000000165E-4</c:v>
                </c:pt>
                <c:pt idx="66">
                  <c:v>6.0440000000000168E-4</c:v>
                </c:pt>
                <c:pt idx="67">
                  <c:v>6.0445000000000171E-4</c:v>
                </c:pt>
                <c:pt idx="68">
                  <c:v>6.0450000000000174E-4</c:v>
                </c:pt>
                <c:pt idx="69">
                  <c:v>6.0455000000000177E-4</c:v>
                </c:pt>
                <c:pt idx="70">
                  <c:v>6.0460000000000179E-4</c:v>
                </c:pt>
              </c:numCache>
            </c:numRef>
          </c:xVal>
          <c:yVal>
            <c:numRef>
              <c:f>'Graph Data'!$Z$2:$Z$72</c:f>
              <c:numCache>
                <c:formatCode>General</c:formatCode>
                <c:ptCount val="71"/>
                <c:pt idx="0">
                  <c:v>7.6755254796293855</c:v>
                </c:pt>
                <c:pt idx="1">
                  <c:v>7.6775196981315244</c:v>
                </c:pt>
                <c:pt idx="2">
                  <c:v>7.6795143771755727</c:v>
                </c:pt>
                <c:pt idx="3">
                  <c:v>7.6815095168512686</c:v>
                </c:pt>
                <c:pt idx="4">
                  <c:v>7.6835051172483899</c:v>
                </c:pt>
                <c:pt idx="5">
                  <c:v>7.6855011784566756</c:v>
                </c:pt>
                <c:pt idx="6">
                  <c:v>7.6874977005658822</c:v>
                </c:pt>
                <c:pt idx="7">
                  <c:v>7.6894946836658091</c:v>
                </c:pt>
                <c:pt idx="8">
                  <c:v>7.6914921278462582</c:v>
                </c:pt>
                <c:pt idx="9">
                  <c:v>7.6934900331970502</c:v>
                </c:pt>
                <c:pt idx="10">
                  <c:v>7.6954883998079806</c:v>
                </c:pt>
                <c:pt idx="11">
                  <c:v>7.6974872277689004</c:v>
                </c:pt>
                <c:pt idx="12">
                  <c:v>7.6994865171696656</c:v>
                </c:pt>
                <c:pt idx="13">
                  <c:v>7.7014862681001404</c:v>
                </c:pt>
                <c:pt idx="14">
                  <c:v>7.7034864806501862</c:v>
                </c:pt>
                <c:pt idx="15">
                  <c:v>7.7054871549096999</c:v>
                </c:pt>
                <c:pt idx="16">
                  <c:v>7.7074882909685956</c:v>
                </c:pt>
                <c:pt idx="17">
                  <c:v>7.7094898889167682</c:v>
                </c:pt>
                <c:pt idx="18">
                  <c:v>7.7114919488441505</c:v>
                </c:pt>
                <c:pt idx="19">
                  <c:v>7.7134944708406863</c:v>
                </c:pt>
                <c:pt idx="20">
                  <c:v>7.7154974549963438</c:v>
                </c:pt>
                <c:pt idx="21">
                  <c:v>7.7175009014010572</c:v>
                </c:pt>
                <c:pt idx="22">
                  <c:v>7.71950481014483</c:v>
                </c:pt>
                <c:pt idx="23">
                  <c:v>7.7215091813176491</c:v>
                </c:pt>
                <c:pt idx="24">
                  <c:v>7.7235140150095294</c:v>
                </c:pt>
                <c:pt idx="25">
                  <c:v>7.7255193113104808</c:v>
                </c:pt>
                <c:pt idx="26">
                  <c:v>7.7275250703105103</c:v>
                </c:pt>
                <c:pt idx="27">
                  <c:v>7.7295312920996961</c:v>
                </c:pt>
                <c:pt idx="28">
                  <c:v>7.7315379767680996</c:v>
                </c:pt>
                <c:pt idx="29">
                  <c:v>7.7335451244057678</c:v>
                </c:pt>
                <c:pt idx="30">
                  <c:v>7.7355527351027922</c:v>
                </c:pt>
                <c:pt idx="31">
                  <c:v>7.7375608089492545</c:v>
                </c:pt>
                <c:pt idx="32">
                  <c:v>7.7395693460353039</c:v>
                </c:pt>
                <c:pt idx="33">
                  <c:v>7.7415783464510373</c:v>
                </c:pt>
                <c:pt idx="34">
                  <c:v>7.7435878102865772</c:v>
                </c:pt>
                <c:pt idx="35">
                  <c:v>7.7455977376320879</c:v>
                </c:pt>
                <c:pt idx="36">
                  <c:v>7.7476081285777259</c:v>
                </c:pt>
                <c:pt idx="37">
                  <c:v>7.7496189832136739</c:v>
                </c:pt>
                <c:pt idx="38">
                  <c:v>7.7516303016301098</c:v>
                </c:pt>
                <c:pt idx="39">
                  <c:v>7.7536420839172289</c:v>
                </c:pt>
                <c:pt idx="40">
                  <c:v>7.7556543301652558</c:v>
                </c:pt>
                <c:pt idx="41">
                  <c:v>7.7576670404644243</c:v>
                </c:pt>
                <c:pt idx="42">
                  <c:v>7.7596802149049457</c:v>
                </c:pt>
                <c:pt idx="43">
                  <c:v>7.7616938535770847</c:v>
                </c:pt>
                <c:pt idx="44">
                  <c:v>7.76370795657113</c:v>
                </c:pt>
                <c:pt idx="45">
                  <c:v>7.7657225239773222</c:v>
                </c:pt>
                <c:pt idx="46">
                  <c:v>7.767737555885966</c:v>
                </c:pt>
                <c:pt idx="47">
                  <c:v>7.7697530523873661</c:v>
                </c:pt>
                <c:pt idx="48">
                  <c:v>7.7717690135718538</c:v>
                </c:pt>
                <c:pt idx="49">
                  <c:v>7.7737854395297372</c:v>
                </c:pt>
                <c:pt idx="50">
                  <c:v>7.7758023303513655</c:v>
                </c:pt>
                <c:pt idx="51">
                  <c:v>7.7778196861270956</c:v>
                </c:pt>
                <c:pt idx="52">
                  <c:v>7.7798375069473096</c:v>
                </c:pt>
                <c:pt idx="53">
                  <c:v>7.7818557929023831</c:v>
                </c:pt>
                <c:pt idx="54">
                  <c:v>7.7838745440826749</c:v>
                </c:pt>
                <c:pt idx="55">
                  <c:v>7.7858937605786336</c:v>
                </c:pt>
                <c:pt idx="56">
                  <c:v>7.787913442480682</c:v>
                </c:pt>
                <c:pt idx="57">
                  <c:v>7.7899335898792375</c:v>
                </c:pt>
                <c:pt idx="58">
                  <c:v>7.7919542028647433</c:v>
                </c:pt>
                <c:pt idx="59">
                  <c:v>7.793975281527656</c:v>
                </c:pt>
                <c:pt idx="60">
                  <c:v>7.7959968259584773</c:v>
                </c:pt>
                <c:pt idx="61">
                  <c:v>7.798018836247671</c:v>
                </c:pt>
                <c:pt idx="62">
                  <c:v>7.8000413124857237</c:v>
                </c:pt>
                <c:pt idx="63">
                  <c:v>7.8020642547631649</c:v>
                </c:pt>
                <c:pt idx="64">
                  <c:v>7.8040876631705132</c:v>
                </c:pt>
                <c:pt idx="65">
                  <c:v>7.8061115377983219</c:v>
                </c:pt>
                <c:pt idx="66">
                  <c:v>7.8081358787371196</c:v>
                </c:pt>
                <c:pt idx="67">
                  <c:v>7.8101606860774755</c:v>
                </c:pt>
                <c:pt idx="68">
                  <c:v>7.8121859599099697</c:v>
                </c:pt>
                <c:pt idx="69">
                  <c:v>7.8142117003252016</c:v>
                </c:pt>
                <c:pt idx="70">
                  <c:v>7.8162379074137478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726-F442-A9F6-83AE4A9FC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1041136"/>
        <c:axId val="2027800288"/>
      </c:scatterChart>
      <c:valAx>
        <c:axId val="2071041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7800288"/>
        <c:crosses val="autoZero"/>
        <c:crossBetween val="midCat"/>
      </c:valAx>
      <c:valAx>
        <c:axId val="202780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1041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Stomach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'Graph Data'!$G$2:$G$106</c:f>
              <c:numCache>
                <c:formatCode>General</c:formatCode>
                <c:ptCount val="105"/>
                <c:pt idx="0">
                  <c:v>-2.6962999999999994E-2</c:v>
                </c:pt>
                <c:pt idx="1">
                  <c:v>-2.5962999999999993E-2</c:v>
                </c:pt>
                <c:pt idx="2">
                  <c:v>-2.4962999999999992E-2</c:v>
                </c:pt>
                <c:pt idx="3">
                  <c:v>-2.3962999999999991E-2</c:v>
                </c:pt>
                <c:pt idx="4">
                  <c:v>-2.296299999999999E-2</c:v>
                </c:pt>
                <c:pt idx="5">
                  <c:v>-2.1962999999999989E-2</c:v>
                </c:pt>
                <c:pt idx="6">
                  <c:v>-2.0962999999999989E-2</c:v>
                </c:pt>
                <c:pt idx="7">
                  <c:v>-1.9962999999999988E-2</c:v>
                </c:pt>
                <c:pt idx="8">
                  <c:v>-1.8962999999999987E-2</c:v>
                </c:pt>
                <c:pt idx="9">
                  <c:v>-1.7962999999999986E-2</c:v>
                </c:pt>
                <c:pt idx="10">
                  <c:v>-1.6962999999999985E-2</c:v>
                </c:pt>
                <c:pt idx="11">
                  <c:v>-1.5962999999999984E-2</c:v>
                </c:pt>
                <c:pt idx="12">
                  <c:v>-1.4962999999999983E-2</c:v>
                </c:pt>
                <c:pt idx="13">
                  <c:v>-1.3962999999999982E-2</c:v>
                </c:pt>
                <c:pt idx="14">
                  <c:v>-1.2962999999999981E-2</c:v>
                </c:pt>
                <c:pt idx="15">
                  <c:v>-1.1962999999999981E-2</c:v>
                </c:pt>
                <c:pt idx="16">
                  <c:v>-1.096299999999998E-2</c:v>
                </c:pt>
                <c:pt idx="17">
                  <c:v>-9.9629999999999788E-3</c:v>
                </c:pt>
                <c:pt idx="18">
                  <c:v>-8.9629999999999779E-3</c:v>
                </c:pt>
                <c:pt idx="19">
                  <c:v>-7.962999999999977E-3</c:v>
                </c:pt>
                <c:pt idx="20">
                  <c:v>-6.962999999999977E-3</c:v>
                </c:pt>
                <c:pt idx="21">
                  <c:v>-5.962999999999977E-3</c:v>
                </c:pt>
                <c:pt idx="22">
                  <c:v>-4.962999999999977E-3</c:v>
                </c:pt>
                <c:pt idx="23">
                  <c:v>-3.962999999999977E-3</c:v>
                </c:pt>
                <c:pt idx="24">
                  <c:v>-2.9629999999999769E-3</c:v>
                </c:pt>
                <c:pt idx="25">
                  <c:v>-1.9629999999999769E-3</c:v>
                </c:pt>
                <c:pt idx="26">
                  <c:v>-9.629999999999769E-4</c:v>
                </c:pt>
                <c:pt idx="27">
                  <c:v>3.7000000000023126E-5</c:v>
                </c:pt>
                <c:pt idx="28">
                  <c:v>1.0370000000000231E-3</c:v>
                </c:pt>
                <c:pt idx="29">
                  <c:v>2.0370000000000232E-3</c:v>
                </c:pt>
                <c:pt idx="30">
                  <c:v>3.0370000000000232E-3</c:v>
                </c:pt>
                <c:pt idx="31">
                  <c:v>4.0370000000000232E-3</c:v>
                </c:pt>
                <c:pt idx="32">
                  <c:v>5.0370000000000232E-3</c:v>
                </c:pt>
                <c:pt idx="33">
                  <c:v>6.0370000000000233E-3</c:v>
                </c:pt>
                <c:pt idx="34">
                  <c:v>7.0370000000000233E-3</c:v>
                </c:pt>
                <c:pt idx="35">
                  <c:v>8.0370000000000233E-3</c:v>
                </c:pt>
                <c:pt idx="36">
                  <c:v>9.0370000000000242E-3</c:v>
                </c:pt>
                <c:pt idx="37">
                  <c:v>1.0037000000000025E-2</c:v>
                </c:pt>
                <c:pt idx="38">
                  <c:v>1.1037000000000026E-2</c:v>
                </c:pt>
                <c:pt idx="39">
                  <c:v>1.2037000000000027E-2</c:v>
                </c:pt>
                <c:pt idx="40">
                  <c:v>1.3037000000000028E-2</c:v>
                </c:pt>
                <c:pt idx="41">
                  <c:v>1.4037000000000029E-2</c:v>
                </c:pt>
                <c:pt idx="42">
                  <c:v>1.503700000000003E-2</c:v>
                </c:pt>
                <c:pt idx="43">
                  <c:v>1.603700000000003E-2</c:v>
                </c:pt>
                <c:pt idx="44">
                  <c:v>1.7037000000000031E-2</c:v>
                </c:pt>
                <c:pt idx="45">
                  <c:v>1.8037000000000032E-2</c:v>
                </c:pt>
                <c:pt idx="46">
                  <c:v>1.9037000000000033E-2</c:v>
                </c:pt>
                <c:pt idx="47">
                  <c:v>2.0037000000000034E-2</c:v>
                </c:pt>
                <c:pt idx="48">
                  <c:v>2.1037000000000035E-2</c:v>
                </c:pt>
                <c:pt idx="49">
                  <c:v>2.2037000000000036E-2</c:v>
                </c:pt>
                <c:pt idx="50">
                  <c:v>2.3037000000000037E-2</c:v>
                </c:pt>
                <c:pt idx="51">
                  <c:v>2.4037000000000038E-2</c:v>
                </c:pt>
                <c:pt idx="52">
                  <c:v>2.5037000000000038E-2</c:v>
                </c:pt>
                <c:pt idx="53">
                  <c:v>2.6037000000000039E-2</c:v>
                </c:pt>
                <c:pt idx="54">
                  <c:v>2.703700000000004E-2</c:v>
                </c:pt>
                <c:pt idx="55">
                  <c:v>2.8037000000000041E-2</c:v>
                </c:pt>
                <c:pt idx="56">
                  <c:v>2.9037000000000042E-2</c:v>
                </c:pt>
                <c:pt idx="57">
                  <c:v>3.0037000000000043E-2</c:v>
                </c:pt>
                <c:pt idx="58">
                  <c:v>3.1037000000000044E-2</c:v>
                </c:pt>
                <c:pt idx="59">
                  <c:v>3.2037000000000045E-2</c:v>
                </c:pt>
                <c:pt idx="60">
                  <c:v>3.3037000000000045E-2</c:v>
                </c:pt>
                <c:pt idx="61">
                  <c:v>3.4037000000000046E-2</c:v>
                </c:pt>
                <c:pt idx="62">
                  <c:v>3.5037000000000047E-2</c:v>
                </c:pt>
                <c:pt idx="63">
                  <c:v>3.6037000000000048E-2</c:v>
                </c:pt>
                <c:pt idx="64">
                  <c:v>3.7037000000000049E-2</c:v>
                </c:pt>
                <c:pt idx="65">
                  <c:v>3.803700000000005E-2</c:v>
                </c:pt>
                <c:pt idx="66">
                  <c:v>3.9037000000000051E-2</c:v>
                </c:pt>
                <c:pt idx="67">
                  <c:v>4.0037000000000052E-2</c:v>
                </c:pt>
                <c:pt idx="68">
                  <c:v>4.1037000000000053E-2</c:v>
                </c:pt>
                <c:pt idx="69">
                  <c:v>4.2037000000000053E-2</c:v>
                </c:pt>
                <c:pt idx="70">
                  <c:v>4.3037000000000054E-2</c:v>
                </c:pt>
                <c:pt idx="71">
                  <c:v>4.4037000000000055E-2</c:v>
                </c:pt>
                <c:pt idx="72">
                  <c:v>4.5037000000000056E-2</c:v>
                </c:pt>
                <c:pt idx="73">
                  <c:v>4.6037000000000057E-2</c:v>
                </c:pt>
                <c:pt idx="74">
                  <c:v>4.7037000000000058E-2</c:v>
                </c:pt>
                <c:pt idx="75">
                  <c:v>4.8037000000000059E-2</c:v>
                </c:pt>
                <c:pt idx="76">
                  <c:v>4.903700000000006E-2</c:v>
                </c:pt>
                <c:pt idx="77">
                  <c:v>5.0037000000000061E-2</c:v>
                </c:pt>
                <c:pt idx="78">
                  <c:v>5.1037000000000061E-2</c:v>
                </c:pt>
                <c:pt idx="79">
                  <c:v>5.2037000000000062E-2</c:v>
                </c:pt>
                <c:pt idx="80">
                  <c:v>5.3037000000000063E-2</c:v>
                </c:pt>
                <c:pt idx="81">
                  <c:v>5.4037000000000064E-2</c:v>
                </c:pt>
                <c:pt idx="82">
                  <c:v>5.5037000000000065E-2</c:v>
                </c:pt>
                <c:pt idx="83">
                  <c:v>5.6037000000000066E-2</c:v>
                </c:pt>
                <c:pt idx="84">
                  <c:v>5.7037000000000067E-2</c:v>
                </c:pt>
                <c:pt idx="85">
                  <c:v>5.8037000000000068E-2</c:v>
                </c:pt>
                <c:pt idx="86">
                  <c:v>5.9037000000000069E-2</c:v>
                </c:pt>
                <c:pt idx="87">
                  <c:v>6.0037000000000069E-2</c:v>
                </c:pt>
                <c:pt idx="88">
                  <c:v>6.103700000000007E-2</c:v>
                </c:pt>
                <c:pt idx="89">
                  <c:v>6.2037000000000071E-2</c:v>
                </c:pt>
                <c:pt idx="90">
                  <c:v>6.3037000000000065E-2</c:v>
                </c:pt>
                <c:pt idx="91">
                  <c:v>6.4037000000000066E-2</c:v>
                </c:pt>
                <c:pt idx="92">
                  <c:v>6.5037000000000067E-2</c:v>
                </c:pt>
                <c:pt idx="93">
                  <c:v>6.6037000000000068E-2</c:v>
                </c:pt>
                <c:pt idx="94">
                  <c:v>6.7037000000000069E-2</c:v>
                </c:pt>
                <c:pt idx="95">
                  <c:v>6.803700000000007E-2</c:v>
                </c:pt>
                <c:pt idx="96">
                  <c:v>6.9037000000000071E-2</c:v>
                </c:pt>
                <c:pt idx="97">
                  <c:v>7.0037000000000071E-2</c:v>
                </c:pt>
                <c:pt idx="98">
                  <c:v>7.1037000000000072E-2</c:v>
                </c:pt>
                <c:pt idx="99">
                  <c:v>7.2037000000000073E-2</c:v>
                </c:pt>
                <c:pt idx="100">
                  <c:v>7.3037000000000074E-2</c:v>
                </c:pt>
                <c:pt idx="101">
                  <c:v>7.4037000000000075E-2</c:v>
                </c:pt>
                <c:pt idx="102">
                  <c:v>7.5037000000000076E-2</c:v>
                </c:pt>
                <c:pt idx="103">
                  <c:v>7.6037000000000077E-2</c:v>
                </c:pt>
                <c:pt idx="104">
                  <c:v>7.7037000000000078E-2</c:v>
                </c:pt>
              </c:numCache>
            </c:numRef>
          </c:xVal>
          <c:yVal>
            <c:numRef>
              <c:f>'Graph Data'!$H$2:$H$106</c:f>
              <c:numCache>
                <c:formatCode>General</c:formatCode>
                <c:ptCount val="105"/>
                <c:pt idx="0">
                  <c:v>0.2558656204571334</c:v>
                </c:pt>
                <c:pt idx="1">
                  <c:v>0.30374422320693079</c:v>
                </c:pt>
                <c:pt idx="2">
                  <c:v>0.35938219128340421</c:v>
                </c:pt>
                <c:pt idx="3">
                  <c:v>0.42379664254226962</c:v>
                </c:pt>
                <c:pt idx="4">
                  <c:v>0.49809353525635019</c:v>
                </c:pt>
                <c:pt idx="5">
                  <c:v>0.58346758345909799</c:v>
                </c:pt>
                <c:pt idx="6">
                  <c:v>0.68120055566204585</c:v>
                </c:pt>
                <c:pt idx="7">
                  <c:v>0.79265771082996872</c:v>
                </c:pt>
                <c:pt idx="8">
                  <c:v>0.91928212984677671</c:v>
                </c:pt>
                <c:pt idx="9">
                  <c:v>1.062586712748677</c:v>
                </c:pt>
                <c:pt idx="10">
                  <c:v>1.2241436326502277</c:v>
                </c:pt>
                <c:pt idx="11">
                  <c:v>1.4055710672987052</c:v>
                </c:pt>
                <c:pt idx="12">
                  <c:v>1.6085170691062773</c:v>
                </c:pt>
                <c:pt idx="13">
                  <c:v>1.8346404846039801</c:v>
                </c:pt>
                <c:pt idx="14">
                  <c:v>2.0855888944929313</c:v>
                </c:pt>
                <c:pt idx="15">
                  <c:v>2.362973615425473</c:v>
                </c:pt>
                <c:pt idx="16">
                  <c:v>2.6683418835145161</c:v>
                </c:pt>
                <c:pt idx="17">
                  <c:v>3.0031464260925471</c:v>
                </c:pt>
                <c:pt idx="18">
                  <c:v>3.3687127207246848</c:v>
                </c:pt>
                <c:pt idx="19">
                  <c:v>3.7662043367834399</c:v>
                </c:pt>
                <c:pt idx="20">
                  <c:v>4.1965868524581094</c:v>
                </c:pt>
                <c:pt idx="21">
                  <c:v>4.6605909359665594</c:v>
                </c:pt>
                <c:pt idx="22">
                  <c:v>5.1586752707213765</c:v>
                </c:pt>
                <c:pt idx="23">
                  <c:v>5.6909900868143133</c:v>
                </c:pt>
                <c:pt idx="24">
                  <c:v>6.2573421318479108</c:v>
                </c:pt>
                <c:pt idx="25">
                  <c:v>6.8571619692965946</c:v>
                </c:pt>
                <c:pt idx="26">
                  <c:v>7.4894745288058964</c:v>
                </c:pt>
                <c:pt idx="27">
                  <c:v>8.1528738470184603</c:v>
                </c:pt>
                <c:pt idx="28">
                  <c:v>8.8455029269766943</c:v>
                </c:pt>
                <c:pt idx="29">
                  <c:v>9.5650396068147217</c:v>
                </c:pt>
                <c:pt idx="30">
                  <c:v>10.308689262969889</c:v>
                </c:pt>
                <c:pt idx="31">
                  <c:v>11.073185079019163</c:v>
                </c:pt>
                <c:pt idx="32">
                  <c:v>11.854796488928425</c:v>
                </c:pt>
                <c:pt idx="33">
                  <c:v>12.649346254454318</c:v>
                </c:pt>
                <c:pt idx="34">
                  <c:v>13.452236463159981</c:v>
                </c:pt>
                <c:pt idx="35">
                  <c:v>14.258483539526145</c:v>
                </c:pt>
                <c:pt idx="36">
                  <c:v>15.062762151458868</c:v>
                </c:pt>
                <c:pt idx="37">
                  <c:v>15.859457673486839</c:v>
                </c:pt>
                <c:pt idx="38">
                  <c:v>16.642726642208199</c:v>
                </c:pt>
                <c:pt idx="39">
                  <c:v>17.406564415739044</c:v>
                </c:pt>
                <c:pt idx="40">
                  <c:v>18.144879034015712</c:v>
                </c:pt>
                <c:pt idx="41">
                  <c:v>18.851570077881973</c:v>
                </c:pt>
                <c:pt idx="42">
                  <c:v>19.520611148851639</c:v>
                </c:pt>
                <c:pt idx="43">
                  <c:v>20.146134444740881</c:v>
                </c:pt>
                <c:pt idx="44">
                  <c:v>20.722515794778559</c:v>
                </c:pt>
                <c:pt idx="45">
                  <c:v>21.244458446148499</c:v>
                </c:pt>
                <c:pt idx="46">
                  <c:v>21.707073865854962</c:v>
                </c:pt>
                <c:pt idx="47">
                  <c:v>22.105957839651168</c:v>
                </c:pt>
                <c:pt idx="48">
                  <c:v>22.437260214378842</c:v>
                </c:pt>
                <c:pt idx="49">
                  <c:v>22.69774674073496</c:v>
                </c:pt>
                <c:pt idx="50">
                  <c:v>22.884851627948294</c:v>
                </c:pt>
                <c:pt idx="51">
                  <c:v>22.99671961633441</c:v>
                </c:pt>
                <c:pt idx="52">
                  <c:v>23.032236603017747</c:v>
                </c:pt>
                <c:pt idx="53">
                  <c:v>22.991048113836687</c:v>
                </c:pt>
                <c:pt idx="54">
                  <c:v>22.873565193135093</c:v>
                </c:pt>
                <c:pt idx="55">
                  <c:v>22.680957574584976</c:v>
                </c:pt>
                <c:pt idx="56">
                  <c:v>22.415134291710196</c:v>
                </c:pt>
                <c:pt idx="57">
                  <c:v>22.078712177571724</c:v>
                </c:pt>
                <c:pt idx="58">
                  <c:v>21.67497298048508</c:v>
                </c:pt>
                <c:pt idx="59">
                  <c:v>21.207810078509649</c:v>
                </c:pt>
                <c:pt idx="60">
                  <c:v>20.681666002398163</c:v>
                </c:pt>
                <c:pt idx="61">
                  <c:v>20.101462168380337</c:v>
                </c:pt>
                <c:pt idx="62">
                  <c:v>19.472522373491508</c:v>
                </c:pt>
                <c:pt idx="63">
                  <c:v>18.800491713475225</c:v>
                </c:pt>
                <c:pt idx="64">
                  <c:v>18.091252644441408</c:v>
                </c:pt>
                <c:pt idx="65">
                  <c:v>17.35083992386523</c:v>
                </c:pt>
                <c:pt idx="66">
                  <c:v>16.585356135126446</c:v>
                </c:pt>
                <c:pt idx="67">
                  <c:v>15.800889425039049</c:v>
                </c:pt>
                <c:pt idx="68">
                  <c:v>15.003434969458393</c:v>
                </c:pt>
                <c:pt idx="69">
                  <c:v>14.198821532978203</c:v>
                </c:pt>
                <c:pt idx="70">
                  <c:v>13.392644310767089</c:v>
                </c:pt>
                <c:pt idx="71">
                  <c:v>12.590205040251213</c:v>
                </c:pt>
                <c:pt idx="72">
                  <c:v>11.796460154547333</c:v>
                </c:pt>
                <c:pt idx="73">
                  <c:v>11.015977525364166</c:v>
                </c:pt>
                <c:pt idx="74">
                  <c:v>10.252902117483803</c:v>
                </c:pt>
                <c:pt idx="75">
                  <c:v>9.5109306565271634</c:v>
                </c:pt>
                <c:pt idx="76">
                  <c:v>8.7932952025516578</c:v>
                </c:pt>
                <c:pt idx="77">
                  <c:v>8.10275532943872</c:v>
                </c:pt>
                <c:pt idx="78">
                  <c:v>7.4415984384349807</c:v>
                </c:pt>
                <c:pt idx="79">
                  <c:v>6.8116475870676094</c:v>
                </c:pt>
                <c:pt idx="80">
                  <c:v>6.2142760943860571</c:v>
                </c:pt>
                <c:pt idx="81">
                  <c:v>5.6504280914735352</c:v>
                </c:pt>
                <c:pt idx="82">
                  <c:v>5.1206441228000656</c:v>
                </c:pt>
                <c:pt idx="83">
                  <c:v>4.6250908686907541</c:v>
                </c:pt>
                <c:pt idx="84">
                  <c:v>4.1635940505526516</c:v>
                </c:pt>
                <c:pt idx="85">
                  <c:v>3.7356735964129095</c:v>
                </c:pt>
                <c:pt idx="86">
                  <c:v>3.3405801820593264</c:v>
                </c:pt>
                <c:pt idx="87">
                  <c:v>2.9773323194953978</c:v>
                </c:pt>
                <c:pt idx="88">
                  <c:v>2.6447532360939405</c:v>
                </c:pt>
                <c:pt idx="89">
                  <c:v>2.3415068711867386</c:v>
                </c:pt>
                <c:pt idx="90">
                  <c:v>2.066132408291729</c:v>
                </c:pt>
                <c:pt idx="91">
                  <c:v>1.8170768573053302</c:v>
                </c:pt>
                <c:pt idx="92">
                  <c:v>1.5927252985557174</c:v>
                </c:pt>
                <c:pt idx="93">
                  <c:v>1.39142849671602</c:v>
                </c:pt>
                <c:pt idx="94">
                  <c:v>1.2115276846864174</c:v>
                </c:pt>
                <c:pt idx="95">
                  <c:v>1.0513764035631898</c:v>
                </c:pt>
                <c:pt idx="96">
                  <c:v>0.90935936305667897</c:v>
                </c:pt>
                <c:pt idx="97">
                  <c:v>0.78390835598039577</c:v>
                </c:pt>
                <c:pt idx="98">
                  <c:v>0.67351531992417957</c:v>
                </c:pt>
                <c:pt idx="99">
                  <c:v>0.57674268856277278</c:v>
                </c:pt>
                <c:pt idx="100">
                  <c:v>0.49223121421919086</c:v>
                </c:pt>
                <c:pt idx="101">
                  <c:v>0.41870547259788155</c:v>
                </c:pt>
                <c:pt idx="102">
                  <c:v>0.35497728058681866</c:v>
                </c:pt>
                <c:pt idx="103">
                  <c:v>0.29994726946900013</c:v>
                </c:pt>
                <c:pt idx="104">
                  <c:v>0.2526048597030684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A0-5743-80F4-5C3E3260E014}"/>
            </c:ext>
          </c:extLst>
        </c:ser>
        <c:ser>
          <c:idx val="1"/>
          <c:order val="1"/>
          <c:tx>
            <c:v>Eco Flex 00-10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'Graph Data'!$W$2:$W$72</c:f>
              <c:numCache>
                <c:formatCode>General</c:formatCode>
                <c:ptCount val="71"/>
                <c:pt idx="0">
                  <c:v>3.9345000000000005E-3</c:v>
                </c:pt>
                <c:pt idx="1">
                  <c:v>4.0345000000000008E-3</c:v>
                </c:pt>
                <c:pt idx="2">
                  <c:v>4.134500000000001E-3</c:v>
                </c:pt>
                <c:pt idx="3">
                  <c:v>4.2345000000000013E-3</c:v>
                </c:pt>
                <c:pt idx="4">
                  <c:v>4.3345000000000015E-3</c:v>
                </c:pt>
                <c:pt idx="5">
                  <c:v>4.4345000000000018E-3</c:v>
                </c:pt>
                <c:pt idx="6">
                  <c:v>4.5345000000000021E-3</c:v>
                </c:pt>
                <c:pt idx="7">
                  <c:v>4.6345000000000023E-3</c:v>
                </c:pt>
                <c:pt idx="8">
                  <c:v>4.7345000000000026E-3</c:v>
                </c:pt>
                <c:pt idx="9">
                  <c:v>4.8345000000000029E-3</c:v>
                </c:pt>
                <c:pt idx="10">
                  <c:v>4.9345000000000031E-3</c:v>
                </c:pt>
                <c:pt idx="11">
                  <c:v>5.0345000000000034E-3</c:v>
                </c:pt>
                <c:pt idx="12">
                  <c:v>5.1345000000000036E-3</c:v>
                </c:pt>
                <c:pt idx="13">
                  <c:v>5.2345000000000039E-3</c:v>
                </c:pt>
                <c:pt idx="14">
                  <c:v>5.3345000000000042E-3</c:v>
                </c:pt>
                <c:pt idx="15">
                  <c:v>5.4345000000000044E-3</c:v>
                </c:pt>
                <c:pt idx="16">
                  <c:v>5.5345000000000047E-3</c:v>
                </c:pt>
                <c:pt idx="17">
                  <c:v>5.634500000000005E-3</c:v>
                </c:pt>
                <c:pt idx="18">
                  <c:v>5.7345000000000052E-3</c:v>
                </c:pt>
                <c:pt idx="19">
                  <c:v>5.8345000000000055E-3</c:v>
                </c:pt>
                <c:pt idx="20">
                  <c:v>5.9345000000000057E-3</c:v>
                </c:pt>
                <c:pt idx="21">
                  <c:v>6.034500000000006E-3</c:v>
                </c:pt>
                <c:pt idx="22">
                  <c:v>6.1345000000000063E-3</c:v>
                </c:pt>
                <c:pt idx="23">
                  <c:v>6.2345000000000065E-3</c:v>
                </c:pt>
                <c:pt idx="24">
                  <c:v>6.3345000000000068E-3</c:v>
                </c:pt>
                <c:pt idx="25">
                  <c:v>6.4345000000000071E-3</c:v>
                </c:pt>
                <c:pt idx="26">
                  <c:v>6.5345000000000073E-3</c:v>
                </c:pt>
                <c:pt idx="27">
                  <c:v>6.6345000000000076E-3</c:v>
                </c:pt>
                <c:pt idx="28">
                  <c:v>6.7345000000000078E-3</c:v>
                </c:pt>
                <c:pt idx="29">
                  <c:v>6.8345000000000081E-3</c:v>
                </c:pt>
                <c:pt idx="30">
                  <c:v>6.9345000000000084E-3</c:v>
                </c:pt>
                <c:pt idx="31">
                  <c:v>7.0345000000000086E-3</c:v>
                </c:pt>
                <c:pt idx="32">
                  <c:v>7.1345000000000089E-3</c:v>
                </c:pt>
                <c:pt idx="33">
                  <c:v>7.2345000000000092E-3</c:v>
                </c:pt>
                <c:pt idx="34">
                  <c:v>7.3345000000000094E-3</c:v>
                </c:pt>
                <c:pt idx="35">
                  <c:v>7.4345000000000097E-3</c:v>
                </c:pt>
                <c:pt idx="36">
                  <c:v>7.5345000000000099E-3</c:v>
                </c:pt>
                <c:pt idx="37">
                  <c:v>7.6345000000000102E-3</c:v>
                </c:pt>
                <c:pt idx="38">
                  <c:v>7.7345000000000105E-3</c:v>
                </c:pt>
                <c:pt idx="39">
                  <c:v>7.7345500000000102E-3</c:v>
                </c:pt>
                <c:pt idx="40">
                  <c:v>7.7346000000000099E-3</c:v>
                </c:pt>
                <c:pt idx="41">
                  <c:v>7.7346500000000096E-3</c:v>
                </c:pt>
                <c:pt idx="42">
                  <c:v>7.7347000000000093E-3</c:v>
                </c:pt>
                <c:pt idx="43">
                  <c:v>7.734750000000009E-3</c:v>
                </c:pt>
                <c:pt idx="44">
                  <c:v>7.7348000000000087E-3</c:v>
                </c:pt>
                <c:pt idx="45">
                  <c:v>7.7348500000000084E-3</c:v>
                </c:pt>
                <c:pt idx="46">
                  <c:v>7.7349000000000081E-3</c:v>
                </c:pt>
                <c:pt idx="47">
                  <c:v>7.7349500000000078E-3</c:v>
                </c:pt>
                <c:pt idx="48">
                  <c:v>7.7350000000000075E-3</c:v>
                </c:pt>
                <c:pt idx="49">
                  <c:v>7.7350500000000072E-3</c:v>
                </c:pt>
                <c:pt idx="50">
                  <c:v>7.7351000000000069E-3</c:v>
                </c:pt>
                <c:pt idx="51">
                  <c:v>7.7351500000000066E-3</c:v>
                </c:pt>
                <c:pt idx="52">
                  <c:v>7.7352000000000063E-3</c:v>
                </c:pt>
                <c:pt idx="53">
                  <c:v>7.735250000000006E-3</c:v>
                </c:pt>
                <c:pt idx="54">
                  <c:v>7.7353000000000057E-3</c:v>
                </c:pt>
                <c:pt idx="55">
                  <c:v>7.7353500000000054E-3</c:v>
                </c:pt>
                <c:pt idx="56">
                  <c:v>7.7354000000000051E-3</c:v>
                </c:pt>
                <c:pt idx="57">
                  <c:v>7.7354500000000048E-3</c:v>
                </c:pt>
                <c:pt idx="58">
                  <c:v>7.7355000000000045E-3</c:v>
                </c:pt>
                <c:pt idx="59">
                  <c:v>7.7355500000000042E-3</c:v>
                </c:pt>
                <c:pt idx="60">
                  <c:v>7.7356000000000039E-3</c:v>
                </c:pt>
                <c:pt idx="61">
                  <c:v>7.7356500000000036E-3</c:v>
                </c:pt>
                <c:pt idx="62">
                  <c:v>7.7357000000000033E-3</c:v>
                </c:pt>
                <c:pt idx="63">
                  <c:v>7.735750000000003E-3</c:v>
                </c:pt>
                <c:pt idx="64">
                  <c:v>7.7358000000000027E-3</c:v>
                </c:pt>
                <c:pt idx="65">
                  <c:v>7.7358500000000024E-3</c:v>
                </c:pt>
                <c:pt idx="66">
                  <c:v>7.7359000000000021E-3</c:v>
                </c:pt>
                <c:pt idx="67">
                  <c:v>7.7359500000000019E-3</c:v>
                </c:pt>
                <c:pt idx="68">
                  <c:v>7.7360000000000016E-3</c:v>
                </c:pt>
                <c:pt idx="69">
                  <c:v>7.7360500000000013E-3</c:v>
                </c:pt>
                <c:pt idx="70">
                  <c:v>7.736100000000001E-3</c:v>
                </c:pt>
              </c:numCache>
            </c:numRef>
          </c:xVal>
          <c:yVal>
            <c:numRef>
              <c:f>'Graph Data'!$X$2:$X$72</c:f>
              <c:numCache>
                <c:formatCode>General</c:formatCode>
                <c:ptCount val="71"/>
                <c:pt idx="0">
                  <c:v>7.675525479629405</c:v>
                </c:pt>
                <c:pt idx="1">
                  <c:v>12.712805972037659</c:v>
                </c:pt>
                <c:pt idx="2">
                  <c:v>20.433752528870652</c:v>
                </c:pt>
                <c:pt idx="3">
                  <c:v>31.873389493671425</c:v>
                </c:pt>
                <c:pt idx="4">
                  <c:v>48.248273810350724</c:v>
                </c:pt>
                <c:pt idx="5">
                  <c:v>70.877553766940892</c:v>
                </c:pt>
                <c:pt idx="6">
                  <c:v>101.04366024448271</c:v>
                </c:pt>
                <c:pt idx="7">
                  <c:v>139.7921644985872</c:v>
                </c:pt>
                <c:pt idx="8">
                  <c:v>187.68518756705018</c:v>
                </c:pt>
                <c:pt idx="9">
                  <c:v>244.54037720949842</c:v>
                </c:pt>
                <c:pt idx="10">
                  <c:v>309.20361774377267</c:v>
                </c:pt>
                <c:pt idx="11">
                  <c:v>379.4127885481567</c:v>
                </c:pt>
                <c:pt idx="12">
                  <c:v>451.80681091526537</c:v>
                </c:pt>
                <c:pt idx="13">
                  <c:v>522.11598738470104</c:v>
                </c:pt>
                <c:pt idx="14">
                  <c:v>585.53737248393213</c:v>
                </c:pt>
                <c:pt idx="15">
                  <c:v>637.25852968933646</c:v>
                </c:pt>
                <c:pt idx="16">
                  <c:v>673.05430216800255</c:v>
                </c:pt>
                <c:pt idx="17">
                  <c:v>689.85523099424461</c:v>
                </c:pt>
                <c:pt idx="18">
                  <c:v>686.18185355550008</c:v>
                </c:pt>
                <c:pt idx="19">
                  <c:v>662.35970710031972</c:v>
                </c:pt>
                <c:pt idx="20">
                  <c:v>620.47171996677889</c:v>
                </c:pt>
                <c:pt idx="21">
                  <c:v>564.05764275964339</c:v>
                </c:pt>
                <c:pt idx="22">
                  <c:v>497.62064992328624</c:v>
                </c:pt>
                <c:pt idx="23">
                  <c:v>426.0364035543634</c:v>
                </c:pt>
                <c:pt idx="24">
                  <c:v>353.97161342249859</c:v>
                </c:pt>
                <c:pt idx="25">
                  <c:v>285.40631003220574</c:v>
                </c:pt>
                <c:pt idx="26">
                  <c:v>223.32231219666409</c:v>
                </c:pt>
                <c:pt idx="27">
                  <c:v>169.57978118337374</c:v>
                </c:pt>
                <c:pt idx="28">
                  <c:v>124.9652997101237</c:v>
                </c:pt>
                <c:pt idx="29">
                  <c:v>89.367212010068471</c:v>
                </c:pt>
                <c:pt idx="30">
                  <c:v>62.021232667802678</c:v>
                </c:pt>
                <c:pt idx="31">
                  <c:v>41.771107242825991</c:v>
                </c:pt>
                <c:pt idx="32">
                  <c:v>27.301404594042769</c:v>
                </c:pt>
                <c:pt idx="33">
                  <c:v>17.316790564125604</c:v>
                </c:pt>
                <c:pt idx="34">
                  <c:v>10.659166046417996</c:v>
                </c:pt>
                <c:pt idx="35">
                  <c:v>6.3672581876037535</c:v>
                </c:pt>
                <c:pt idx="36">
                  <c:v>3.6910939816622252</c:v>
                </c:pt>
                <c:pt idx="37">
                  <c:v>2.0764962716925046</c:v>
                </c:pt>
                <c:pt idx="38">
                  <c:v>1.1336542431820573</c:v>
                </c:pt>
                <c:pt idx="39">
                  <c:v>1.1333027284713384</c:v>
                </c:pt>
                <c:pt idx="40">
                  <c:v>1.1329513142599013</c:v>
                </c:pt>
                <c:pt idx="41">
                  <c:v>1.1326000005218546</c:v>
                </c:pt>
                <c:pt idx="42">
                  <c:v>1.1322487872313092</c:v>
                </c:pt>
                <c:pt idx="43">
                  <c:v>1.1318976743623836</c:v>
                </c:pt>
                <c:pt idx="44">
                  <c:v>1.1315466618892016</c:v>
                </c:pt>
                <c:pt idx="45">
                  <c:v>1.1311957497858922</c:v>
                </c:pt>
                <c:pt idx="46">
                  <c:v>1.1308449380265926</c:v>
                </c:pt>
                <c:pt idx="47">
                  <c:v>1.1304942265854445</c:v>
                </c:pt>
                <c:pt idx="48">
                  <c:v>1.1301436154365949</c:v>
                </c:pt>
                <c:pt idx="49">
                  <c:v>1.1297931045541942</c:v>
                </c:pt>
                <c:pt idx="50">
                  <c:v>1.1294426939124036</c:v>
                </c:pt>
                <c:pt idx="51">
                  <c:v>1.1290923834853848</c:v>
                </c:pt>
                <c:pt idx="52">
                  <c:v>1.1287421732473113</c:v>
                </c:pt>
                <c:pt idx="53">
                  <c:v>1.1283920631723561</c:v>
                </c:pt>
                <c:pt idx="54">
                  <c:v>1.1280420532347013</c:v>
                </c:pt>
                <c:pt idx="55">
                  <c:v>1.1276921434085356</c:v>
                </c:pt>
                <c:pt idx="56">
                  <c:v>1.1273423336680513</c:v>
                </c:pt>
                <c:pt idx="57">
                  <c:v>1.1269926239874468</c:v>
                </c:pt>
                <c:pt idx="58">
                  <c:v>1.1266430143409285</c:v>
                </c:pt>
                <c:pt idx="59">
                  <c:v>1.1262935047027038</c:v>
                </c:pt>
                <c:pt idx="60">
                  <c:v>1.1259440950469917</c:v>
                </c:pt>
                <c:pt idx="61">
                  <c:v>1.1255947853480124</c:v>
                </c:pt>
                <c:pt idx="62">
                  <c:v>1.125245575579995</c:v>
                </c:pt>
                <c:pt idx="63">
                  <c:v>1.1248964657171712</c:v>
                </c:pt>
                <c:pt idx="64">
                  <c:v>1.1245474557337811</c:v>
                </c:pt>
                <c:pt idx="65">
                  <c:v>1.1241985456040693</c:v>
                </c:pt>
                <c:pt idx="66">
                  <c:v>1.1238497353022865</c:v>
                </c:pt>
                <c:pt idx="67">
                  <c:v>1.1235010248026895</c:v>
                </c:pt>
                <c:pt idx="68">
                  <c:v>1.123152414079539</c:v>
                </c:pt>
                <c:pt idx="69">
                  <c:v>1.1228039031071047</c:v>
                </c:pt>
                <c:pt idx="70">
                  <c:v>1.122455491859659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AA0-5743-80F4-5C3E3260E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155408"/>
        <c:axId val="2076775936"/>
      </c:scatterChart>
      <c:valAx>
        <c:axId val="2131155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6775936"/>
        <c:crosses val="autoZero"/>
        <c:crossBetween val="midCat"/>
      </c:valAx>
      <c:valAx>
        <c:axId val="207677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155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75595</xdr:rowOff>
    </xdr:from>
    <xdr:to>
      <xdr:col>5</xdr:col>
      <xdr:colOff>15119</xdr:colOff>
      <xdr:row>34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EB34AA8-AD87-0D48-9626-9696829463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120952</xdr:colOff>
      <xdr:row>35</xdr:row>
      <xdr:rowOff>8457</xdr:rowOff>
    </xdr:from>
    <xdr:to>
      <xdr:col>5</xdr:col>
      <xdr:colOff>579237</xdr:colOff>
      <xdr:row>49</xdr:row>
      <xdr:rowOff>75595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1A5DE30-1D4F-0845-B684-D7B7E34DA3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51</xdr:row>
      <xdr:rowOff>117626</xdr:rowOff>
    </xdr:from>
    <xdr:to>
      <xdr:col>6</xdr:col>
      <xdr:colOff>90714</xdr:colOff>
      <xdr:row>68</xdr:row>
      <xdr:rowOff>30238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FE4050E-5AAD-9249-9F6D-A6B5BCEFF1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148166</xdr:colOff>
      <xdr:row>69</xdr:row>
      <xdr:rowOff>132745</xdr:rowOff>
    </xdr:from>
    <xdr:to>
      <xdr:col>6</xdr:col>
      <xdr:colOff>0</xdr:colOff>
      <xdr:row>84</xdr:row>
      <xdr:rowOff>181428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D4F77D8-7414-0547-A602-CE9625B47D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90440</xdr:colOff>
      <xdr:row>1</xdr:row>
      <xdr:rowOff>187724</xdr:rowOff>
    </xdr:from>
    <xdr:to>
      <xdr:col>37</xdr:col>
      <xdr:colOff>100336</xdr:colOff>
      <xdr:row>18</xdr:row>
      <xdr:rowOff>109957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50DD0FC-5197-4546-AB75-11F62628DA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826251</xdr:colOff>
      <xdr:row>19</xdr:row>
      <xdr:rowOff>27609</xdr:rowOff>
    </xdr:from>
    <xdr:to>
      <xdr:col>36</xdr:col>
      <xdr:colOff>289891</xdr:colOff>
      <xdr:row>34</xdr:row>
      <xdr:rowOff>166906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101751F4-E246-5E44-AB81-726B74EEE1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482602</xdr:colOff>
      <xdr:row>93</xdr:row>
      <xdr:rowOff>173790</xdr:rowOff>
    </xdr:from>
    <xdr:to>
      <xdr:col>30</xdr:col>
      <xdr:colOff>160421</xdr:colOff>
      <xdr:row>118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0EFDDC-CE07-5C4C-B871-241EA1E588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243236</xdr:colOff>
      <xdr:row>37</xdr:row>
      <xdr:rowOff>86101</xdr:rowOff>
    </xdr:from>
    <xdr:to>
      <xdr:col>39</xdr:col>
      <xdr:colOff>64575</xdr:colOff>
      <xdr:row>64</xdr:row>
      <xdr:rowOff>80074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7C5AC42-7565-5B4F-8107-2053021EE6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666750</xdr:colOff>
      <xdr:row>84</xdr:row>
      <xdr:rowOff>171450</xdr:rowOff>
    </xdr:from>
    <xdr:to>
      <xdr:col>16</xdr:col>
      <xdr:colOff>419100</xdr:colOff>
      <xdr:row>109</xdr:row>
      <xdr:rowOff>101600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5BF77A7-C664-B942-A539-9198ACF7B3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152400</xdr:rowOff>
    </xdr:from>
    <xdr:to>
      <xdr:col>5</xdr:col>
      <xdr:colOff>590550</xdr:colOff>
      <xdr:row>15</xdr:row>
      <xdr:rowOff>17929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06A578-57B1-184B-B846-A627B631D3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127000</xdr:colOff>
      <xdr:row>15</xdr:row>
      <xdr:rowOff>139700</xdr:rowOff>
    </xdr:from>
    <xdr:to>
      <xdr:col>5</xdr:col>
      <xdr:colOff>615523</xdr:colOff>
      <xdr:row>29</xdr:row>
      <xdr:rowOff>113704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93A70E7-1249-3845-8197-67215B14F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787400</xdr:colOff>
      <xdr:row>0</xdr:row>
      <xdr:rowOff>88900</xdr:rowOff>
    </xdr:from>
    <xdr:to>
      <xdr:col>12</xdr:col>
      <xdr:colOff>88900</xdr:colOff>
      <xdr:row>16</xdr:row>
      <xdr:rowOff>91621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A3AF78B-5710-3A4A-9223-03AE813585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25400</xdr:colOff>
      <xdr:row>17</xdr:row>
      <xdr:rowOff>12700</xdr:rowOff>
    </xdr:from>
    <xdr:to>
      <xdr:col>11</xdr:col>
      <xdr:colOff>739020</xdr:colOff>
      <xdr:row>31</xdr:row>
      <xdr:rowOff>164797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B1142AB-F690-4E4E-9ED2-DE3F80C185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279400</xdr:colOff>
      <xdr:row>0</xdr:row>
      <xdr:rowOff>63500</xdr:rowOff>
    </xdr:from>
    <xdr:to>
      <xdr:col>18</xdr:col>
      <xdr:colOff>376162</xdr:colOff>
      <xdr:row>16</xdr:row>
      <xdr:rowOff>93132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95767C1-B95A-BC4F-AEB7-F16B63779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54428</xdr:colOff>
      <xdr:row>16</xdr:row>
      <xdr:rowOff>17841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F41B59-FFA4-104F-B480-C190036EC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139700</xdr:colOff>
      <xdr:row>0</xdr:row>
      <xdr:rowOff>38100</xdr:rowOff>
    </xdr:from>
    <xdr:to>
      <xdr:col>12</xdr:col>
      <xdr:colOff>337731</xdr:colOff>
      <xdr:row>18</xdr:row>
      <xdr:rowOff>191755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5201642-A95D-094D-86CA-7BE431AF8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19</xdr:row>
      <xdr:rowOff>88900</xdr:rowOff>
    </xdr:from>
    <xdr:to>
      <xdr:col>6</xdr:col>
      <xdr:colOff>153461</xdr:colOff>
      <xdr:row>36</xdr:row>
      <xdr:rowOff>76842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3CE8C55-CCEF-2F48-95DA-CDC04BF1B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406400</xdr:colOff>
      <xdr:row>19</xdr:row>
      <xdr:rowOff>190500</xdr:rowOff>
    </xdr:from>
    <xdr:to>
      <xdr:col>12</xdr:col>
      <xdr:colOff>25400</xdr:colOff>
      <xdr:row>33</xdr:row>
      <xdr:rowOff>88900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4D41A4F-F097-5C47-97E8-8A05A0CCCA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F44F3EF0-1317-E54C-9C60-D062B6498F16}">
  <we:reference id="wa200002503" version="1.0.0.0" store="en-US" storeType="OMEX"/>
  <we:alternateReferences>
    <we:reference id="wa200002503" version="1.0.0.0" store="WA200002503" storeType="OMEX"/>
  </we:alternateReferences>
  <we:properties/>
  <we:bindings/>
  <we:snapshot xmlns:r="http://schemas.openxmlformats.org/officeDocument/2006/relationships"/>
</we:webextension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-ZW2uSNmtTo" TargetMode="External"/><Relationship Id="rId1" Type="http://schemas.openxmlformats.org/officeDocument/2006/relationships/hyperlink" Target="https://www.youtube.com/watch?v=ZvfO7-J5u34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3FF70-4B78-124A-A29B-DE51E5530BEA}">
  <dimension ref="A1:R43"/>
  <sheetViews>
    <sheetView topLeftCell="A17" zoomScale="87" workbookViewId="0">
      <selection activeCell="N14" sqref="N14"/>
    </sheetView>
  </sheetViews>
  <sheetFormatPr baseColWidth="10" defaultRowHeight="16" x14ac:dyDescent="0.2"/>
  <cols>
    <col min="1" max="1" width="6.83203125" customWidth="1"/>
    <col min="3" max="3" width="13" customWidth="1"/>
    <col min="6" max="6" width="3.33203125" customWidth="1"/>
    <col min="7" max="7" width="6.1640625" customWidth="1"/>
    <col min="14" max="14" width="12.83203125" customWidth="1"/>
    <col min="16" max="16" width="12.83203125" customWidth="1"/>
  </cols>
  <sheetData>
    <row r="1" spans="1:18" x14ac:dyDescent="0.2">
      <c r="B1" s="71" t="s">
        <v>10</v>
      </c>
      <c r="C1" s="71"/>
      <c r="D1" s="71"/>
      <c r="E1" s="71"/>
      <c r="H1" s="71" t="s">
        <v>12</v>
      </c>
      <c r="I1" s="71"/>
      <c r="J1" s="71"/>
      <c r="K1" s="71"/>
      <c r="N1" t="s">
        <v>32</v>
      </c>
      <c r="O1" t="s">
        <v>0</v>
      </c>
      <c r="P1" t="s">
        <v>1</v>
      </c>
      <c r="Q1" t="s">
        <v>2</v>
      </c>
      <c r="R1" t="s">
        <v>3</v>
      </c>
    </row>
    <row r="2" spans="1:18" x14ac:dyDescent="0.2">
      <c r="A2" s="1" t="s">
        <v>4</v>
      </c>
      <c r="B2" s="10" t="s">
        <v>0</v>
      </c>
      <c r="C2" s="5" t="s">
        <v>1</v>
      </c>
      <c r="D2" s="2" t="s">
        <v>2</v>
      </c>
      <c r="E2" s="8" t="s">
        <v>3</v>
      </c>
      <c r="G2" s="1" t="s">
        <v>4</v>
      </c>
      <c r="H2" s="10" t="s">
        <v>0</v>
      </c>
      <c r="I2" s="5" t="s">
        <v>1</v>
      </c>
      <c r="J2" s="2" t="s">
        <v>2</v>
      </c>
      <c r="K2" s="8" t="s">
        <v>3</v>
      </c>
      <c r="N2" t="s">
        <v>33</v>
      </c>
      <c r="O2">
        <v>58</v>
      </c>
    </row>
    <row r="3" spans="1:18" x14ac:dyDescent="0.2">
      <c r="A3">
        <v>1</v>
      </c>
      <c r="B3" s="12">
        <v>68.7</v>
      </c>
      <c r="C3" s="6">
        <v>24.6</v>
      </c>
      <c r="D3" s="42" t="s">
        <v>31</v>
      </c>
      <c r="E3" s="9">
        <v>16.600000000000001</v>
      </c>
      <c r="G3">
        <v>1</v>
      </c>
      <c r="H3" s="12">
        <v>0.98499999999999999</v>
      </c>
      <c r="I3" s="6">
        <v>1.52</v>
      </c>
      <c r="J3" s="4">
        <v>1.25</v>
      </c>
      <c r="K3" s="9">
        <v>0.67300000000000004</v>
      </c>
      <c r="N3" t="s">
        <v>34</v>
      </c>
    </row>
    <row r="4" spans="1:18" x14ac:dyDescent="0.2">
      <c r="A4">
        <v>2</v>
      </c>
      <c r="B4" s="46" t="s">
        <v>31</v>
      </c>
      <c r="C4" s="6">
        <v>43.1</v>
      </c>
      <c r="D4" s="3">
        <v>13.5</v>
      </c>
      <c r="E4" s="9">
        <v>11.4</v>
      </c>
      <c r="G4">
        <v>2</v>
      </c>
      <c r="H4" s="11">
        <v>0.81899999999999995</v>
      </c>
      <c r="I4" s="6">
        <v>15.1</v>
      </c>
      <c r="J4" s="3">
        <v>0.497</v>
      </c>
      <c r="K4" s="9">
        <v>0.19900000000000001</v>
      </c>
      <c r="N4" t="s">
        <v>9</v>
      </c>
    </row>
    <row r="5" spans="1:18" x14ac:dyDescent="0.2">
      <c r="A5">
        <v>3</v>
      </c>
      <c r="B5" s="12">
        <v>50.2</v>
      </c>
      <c r="C5" s="47" t="s">
        <v>31</v>
      </c>
      <c r="D5" s="3">
        <v>12.8</v>
      </c>
      <c r="E5" s="9">
        <v>18.899999999999999</v>
      </c>
      <c r="G5">
        <v>3</v>
      </c>
      <c r="H5" s="12">
        <v>0.48899999999999999</v>
      </c>
      <c r="I5" s="7" t="s">
        <v>5</v>
      </c>
      <c r="J5" s="3">
        <v>0.53900000000000003</v>
      </c>
      <c r="K5" s="9">
        <v>0.48299999999999998</v>
      </c>
      <c r="N5" t="s">
        <v>11</v>
      </c>
    </row>
    <row r="6" spans="1:18" x14ac:dyDescent="0.2">
      <c r="A6">
        <v>4</v>
      </c>
      <c r="B6" s="12">
        <v>56.1</v>
      </c>
      <c r="C6" s="6">
        <v>16.8</v>
      </c>
      <c r="D6" s="3">
        <v>13.9</v>
      </c>
      <c r="E6" s="9">
        <v>17.3</v>
      </c>
      <c r="G6">
        <v>4</v>
      </c>
      <c r="H6" s="12">
        <v>0.67</v>
      </c>
      <c r="I6" s="6">
        <v>1.48</v>
      </c>
      <c r="J6" s="3">
        <v>0.78600000000000003</v>
      </c>
      <c r="K6" s="9">
        <v>0.61399999999999999</v>
      </c>
      <c r="N6" t="s">
        <v>21</v>
      </c>
    </row>
    <row r="7" spans="1:18" ht="51" x14ac:dyDescent="0.2">
      <c r="A7">
        <v>5</v>
      </c>
      <c r="B7" s="46" t="s">
        <v>31</v>
      </c>
      <c r="C7" s="47" t="s">
        <v>31</v>
      </c>
      <c r="D7" s="3">
        <v>23.1</v>
      </c>
      <c r="E7" s="48" t="s">
        <v>31</v>
      </c>
      <c r="G7">
        <v>5</v>
      </c>
      <c r="H7" s="46" t="s">
        <v>31</v>
      </c>
      <c r="I7" s="47" t="s">
        <v>31</v>
      </c>
      <c r="J7" s="3">
        <v>0.214</v>
      </c>
      <c r="K7" s="48" t="s">
        <v>31</v>
      </c>
      <c r="N7" s="53" t="s">
        <v>35</v>
      </c>
    </row>
    <row r="8" spans="1:18" x14ac:dyDescent="0.2">
      <c r="A8" s="1" t="s">
        <v>6</v>
      </c>
      <c r="B8" s="13">
        <f>AVERAGE(B3,B5,B6)</f>
        <v>58.333333333333336</v>
      </c>
      <c r="C8" s="13">
        <f>AVERAGE(C3,C4,C6)</f>
        <v>28.166666666666668</v>
      </c>
      <c r="D8" s="13">
        <f>AVERAGE(D4:D7)</f>
        <v>15.825000000000001</v>
      </c>
      <c r="E8" s="13">
        <f>AVERAGE(E3:E6)</f>
        <v>16.05</v>
      </c>
      <c r="G8" s="1" t="s">
        <v>6</v>
      </c>
      <c r="H8">
        <f>AVERAGE(H3:H6)</f>
        <v>0.74074999999999991</v>
      </c>
      <c r="I8">
        <f>AVERAGE(I3,I4,I6)</f>
        <v>6.0333333333333341</v>
      </c>
      <c r="J8">
        <f>AVERAGE(J3:J7)</f>
        <v>0.65720000000000001</v>
      </c>
      <c r="K8">
        <f>AVERAGE(K3:K6)</f>
        <v>0.49224999999999997</v>
      </c>
      <c r="N8" s="52"/>
    </row>
    <row r="9" spans="1:18" x14ac:dyDescent="0.2">
      <c r="A9" s="1" t="s">
        <v>7</v>
      </c>
      <c r="B9">
        <f>STDEV(B3,B5,B6)</f>
        <v>9.4500440916079427</v>
      </c>
      <c r="C9">
        <f>STDEV(C3,C4,C6)</f>
        <v>13.507898923716203</v>
      </c>
      <c r="D9">
        <f>STDEV(D4:D7)</f>
        <v>4.871259248558494</v>
      </c>
      <c r="E9">
        <f>STDEV(E3:E6)</f>
        <v>3.2460232079679643</v>
      </c>
      <c r="G9" s="1" t="s">
        <v>7</v>
      </c>
      <c r="H9">
        <f>STDEV(H3:H6)</f>
        <v>0.21147478179048559</v>
      </c>
      <c r="I9">
        <f>STDEV(I3,I4,I6)</f>
        <v>7.8519891322730011</v>
      </c>
      <c r="J9">
        <f>STDEV(J3:J7)</f>
        <v>0.38860738541618095</v>
      </c>
      <c r="K9">
        <f>STDEV(K3:K6)</f>
        <v>0.2110092809965162</v>
      </c>
    </row>
    <row r="11" spans="1:18" x14ac:dyDescent="0.2">
      <c r="B11" s="71" t="s">
        <v>9</v>
      </c>
      <c r="C11" s="71"/>
      <c r="D11" s="71"/>
      <c r="E11" s="71"/>
      <c r="G11" s="15"/>
      <c r="H11" s="70" t="s">
        <v>11</v>
      </c>
      <c r="I11" s="70"/>
      <c r="J11" s="70"/>
      <c r="K11" s="70"/>
    </row>
    <row r="12" spans="1:18" x14ac:dyDescent="0.2">
      <c r="A12" s="1" t="s">
        <v>4</v>
      </c>
      <c r="B12" s="10" t="s">
        <v>0</v>
      </c>
      <c r="C12" s="5" t="s">
        <v>1</v>
      </c>
      <c r="D12" s="2" t="s">
        <v>2</v>
      </c>
      <c r="E12" s="8" t="s">
        <v>3</v>
      </c>
      <c r="G12" s="16" t="s">
        <v>4</v>
      </c>
      <c r="H12" s="17" t="s">
        <v>0</v>
      </c>
      <c r="I12" s="18" t="s">
        <v>1</v>
      </c>
      <c r="J12" s="19" t="s">
        <v>2</v>
      </c>
      <c r="K12" s="20" t="s">
        <v>3</v>
      </c>
    </row>
    <row r="13" spans="1:18" x14ac:dyDescent="0.2">
      <c r="A13">
        <v>1</v>
      </c>
      <c r="B13" s="12">
        <v>76.7</v>
      </c>
      <c r="C13" s="6">
        <v>11.96</v>
      </c>
      <c r="D13" s="4">
        <v>0.20499999999999999</v>
      </c>
      <c r="E13" s="9">
        <v>28.9</v>
      </c>
      <c r="G13" s="15">
        <v>1</v>
      </c>
      <c r="H13" s="21">
        <v>0.01</v>
      </c>
      <c r="I13" s="22">
        <v>0.15</v>
      </c>
      <c r="J13" s="23">
        <v>0.11</v>
      </c>
      <c r="K13" s="24">
        <v>0.03</v>
      </c>
    </row>
    <row r="14" spans="1:18" x14ac:dyDescent="0.2">
      <c r="A14">
        <v>2</v>
      </c>
      <c r="B14" s="11">
        <v>43.3</v>
      </c>
      <c r="C14" s="6">
        <v>17.3</v>
      </c>
      <c r="D14" s="3">
        <v>18.600000000000001</v>
      </c>
      <c r="E14" s="9">
        <v>21.4</v>
      </c>
      <c r="G14" s="15">
        <v>2</v>
      </c>
      <c r="H14" s="25">
        <v>0.05</v>
      </c>
      <c r="I14" s="22">
        <v>1.4</v>
      </c>
      <c r="J14" s="26">
        <v>0.04</v>
      </c>
      <c r="K14" s="24">
        <v>0.02</v>
      </c>
    </row>
    <row r="15" spans="1:18" x14ac:dyDescent="0.2">
      <c r="A15">
        <v>3</v>
      </c>
      <c r="B15" s="12">
        <v>32.200000000000003</v>
      </c>
      <c r="C15" s="7" t="s">
        <v>5</v>
      </c>
      <c r="D15" s="3">
        <v>17.100000000000001</v>
      </c>
      <c r="E15" s="9">
        <v>10.5</v>
      </c>
      <c r="G15" s="15">
        <v>3</v>
      </c>
      <c r="H15" s="21">
        <v>0.02</v>
      </c>
      <c r="I15" s="27">
        <v>0.17</v>
      </c>
      <c r="J15" s="26">
        <v>0.05</v>
      </c>
      <c r="K15" s="24">
        <v>0.05</v>
      </c>
    </row>
    <row r="16" spans="1:18" x14ac:dyDescent="0.2">
      <c r="A16">
        <v>4</v>
      </c>
      <c r="B16" s="12">
        <v>70.2</v>
      </c>
      <c r="C16" s="6">
        <v>9.65</v>
      </c>
      <c r="D16" s="3">
        <v>21.5</v>
      </c>
      <c r="E16" s="9">
        <v>21.3</v>
      </c>
      <c r="G16" s="15">
        <v>4</v>
      </c>
      <c r="H16" s="21">
        <v>0.02</v>
      </c>
      <c r="I16" s="22">
        <v>0.23</v>
      </c>
      <c r="J16" s="26">
        <v>0.08</v>
      </c>
      <c r="K16" s="24">
        <v>0.04</v>
      </c>
    </row>
    <row r="17" spans="1:17" x14ac:dyDescent="0.2">
      <c r="A17">
        <v>5</v>
      </c>
      <c r="B17" s="46" t="s">
        <v>31</v>
      </c>
      <c r="C17" s="47" t="s">
        <v>31</v>
      </c>
      <c r="D17" s="3">
        <v>44.6</v>
      </c>
      <c r="E17" s="48" t="s">
        <v>31</v>
      </c>
      <c r="G17" s="15">
        <v>5</v>
      </c>
      <c r="H17" s="49" t="s">
        <v>31</v>
      </c>
      <c r="I17" s="50" t="s">
        <v>31</v>
      </c>
      <c r="J17" s="26">
        <v>0.01</v>
      </c>
      <c r="K17" s="51" t="s">
        <v>31</v>
      </c>
    </row>
    <row r="18" spans="1:17" x14ac:dyDescent="0.2">
      <c r="A18" s="1" t="s">
        <v>6</v>
      </c>
      <c r="B18" s="29">
        <f>AVERAGE(B13:B16)</f>
        <v>55.599999999999994</v>
      </c>
      <c r="C18" s="29">
        <f>AVERAGE(C14,C13,C16)</f>
        <v>12.97</v>
      </c>
      <c r="D18" s="13">
        <f>AVERAGE(D13:D17)</f>
        <v>20.401</v>
      </c>
      <c r="E18" s="29">
        <f>AVERAGE(E13:E16)</f>
        <v>20.524999999999999</v>
      </c>
      <c r="F18" s="13"/>
      <c r="G18" s="1" t="s">
        <v>6</v>
      </c>
      <c r="H18" s="31">
        <f>AVERAGE(H13:H16)</f>
        <v>2.5000000000000001E-2</v>
      </c>
      <c r="I18" s="31">
        <f>AVERAGE(I13:I16)</f>
        <v>0.48749999999999993</v>
      </c>
      <c r="J18" s="30">
        <f>AVERAGE(J13:J17)</f>
        <v>5.800000000000001E-2</v>
      </c>
      <c r="K18" s="31">
        <f>AVERAGE(K13:K16)</f>
        <v>3.5000000000000003E-2</v>
      </c>
    </row>
    <row r="19" spans="1:17" x14ac:dyDescent="0.2">
      <c r="A19" s="1" t="s">
        <v>7</v>
      </c>
      <c r="B19" s="29">
        <f>STDEV(B13:B16)</f>
        <v>21.269853470738056</v>
      </c>
      <c r="C19" s="29">
        <f>STDEV(C13,C14,C16)</f>
        <v>3.9237354650893548</v>
      </c>
      <c r="D19" s="13">
        <f>STDEV(D13:D17)</f>
        <v>15.88094786213972</v>
      </c>
      <c r="E19" s="29">
        <f>STDEV(E13:E16)</f>
        <v>7.57204287714573</v>
      </c>
      <c r="F19" s="13"/>
      <c r="G19" s="1" t="s">
        <v>7</v>
      </c>
      <c r="H19" s="31">
        <f>STDEV(H13:H16)</f>
        <v>1.7320508075688777E-2</v>
      </c>
      <c r="I19" s="31">
        <f>STDEV(I13:I16)</f>
        <v>0.60928236475381436</v>
      </c>
      <c r="J19" s="30">
        <f>STDEV(J13:J17)</f>
        <v>3.8340579025361601E-2</v>
      </c>
      <c r="K19" s="31">
        <f>STDEV(K13:K16)</f>
        <v>1.2909944487358051E-2</v>
      </c>
    </row>
    <row r="21" spans="1:17" x14ac:dyDescent="0.2">
      <c r="A21" s="15"/>
      <c r="B21" s="70" t="s">
        <v>8</v>
      </c>
      <c r="C21" s="70"/>
      <c r="D21" s="70"/>
      <c r="E21" s="70"/>
      <c r="G21" s="15"/>
      <c r="H21" s="70" t="s">
        <v>13</v>
      </c>
      <c r="I21" s="70"/>
      <c r="J21" s="70"/>
      <c r="K21" s="70"/>
      <c r="M21" s="15"/>
      <c r="N21" s="70" t="s">
        <v>23</v>
      </c>
      <c r="O21" s="70"/>
      <c r="P21" s="70"/>
      <c r="Q21" s="70"/>
    </row>
    <row r="22" spans="1:17" x14ac:dyDescent="0.2">
      <c r="A22" s="16" t="s">
        <v>4</v>
      </c>
      <c r="B22" s="17" t="s">
        <v>0</v>
      </c>
      <c r="C22" s="18" t="s">
        <v>1</v>
      </c>
      <c r="D22" s="19" t="s">
        <v>2</v>
      </c>
      <c r="E22" s="20" t="s">
        <v>3</v>
      </c>
      <c r="G22" s="16" t="s">
        <v>4</v>
      </c>
      <c r="H22" s="17" t="s">
        <v>0</v>
      </c>
      <c r="I22" s="18" t="s">
        <v>1</v>
      </c>
      <c r="J22" s="19" t="s">
        <v>2</v>
      </c>
      <c r="K22" s="20" t="s">
        <v>3</v>
      </c>
      <c r="M22" s="16" t="s">
        <v>4</v>
      </c>
      <c r="N22" s="17" t="s">
        <v>0</v>
      </c>
      <c r="O22" s="18" t="s">
        <v>1</v>
      </c>
      <c r="P22" s="19" t="s">
        <v>2</v>
      </c>
      <c r="Q22" s="20" t="s">
        <v>3</v>
      </c>
    </row>
    <row r="23" spans="1:17" x14ac:dyDescent="0.2">
      <c r="A23" s="15">
        <v>1</v>
      </c>
      <c r="B23" s="21">
        <f t="shared" ref="B23:E26" si="0">1/H13</f>
        <v>100</v>
      </c>
      <c r="C23" s="22">
        <f t="shared" si="0"/>
        <v>6.666666666666667</v>
      </c>
      <c r="D23" s="23">
        <f t="shared" si="0"/>
        <v>9.0909090909090917</v>
      </c>
      <c r="E23" s="24">
        <f t="shared" si="0"/>
        <v>33.333333333333336</v>
      </c>
      <c r="G23" s="15">
        <v>1</v>
      </c>
      <c r="H23" s="21">
        <v>79.400000000000006</v>
      </c>
      <c r="I23" s="32">
        <v>24.9</v>
      </c>
      <c r="J23" s="23">
        <v>40.1</v>
      </c>
      <c r="K23" s="24">
        <v>17.899999999999999</v>
      </c>
      <c r="M23" s="15">
        <v>1</v>
      </c>
      <c r="N23" s="21">
        <v>4.37</v>
      </c>
      <c r="O23" s="22">
        <v>0.53</v>
      </c>
      <c r="P23" s="23">
        <v>1.07</v>
      </c>
      <c r="Q23" s="24">
        <v>1.55</v>
      </c>
    </row>
    <row r="24" spans="1:17" x14ac:dyDescent="0.2">
      <c r="A24" s="15">
        <v>2</v>
      </c>
      <c r="B24" s="25">
        <f t="shared" si="0"/>
        <v>20</v>
      </c>
      <c r="C24" s="22">
        <f t="shared" si="0"/>
        <v>0.7142857142857143</v>
      </c>
      <c r="D24" s="26">
        <f t="shared" si="0"/>
        <v>25</v>
      </c>
      <c r="E24" s="24">
        <f t="shared" si="0"/>
        <v>50</v>
      </c>
      <c r="G24" s="15">
        <v>2</v>
      </c>
      <c r="H24" s="25">
        <v>78.400000000000006</v>
      </c>
      <c r="I24" s="22">
        <v>10.8</v>
      </c>
      <c r="J24" s="26">
        <v>14.7</v>
      </c>
      <c r="K24" s="24">
        <v>33.4</v>
      </c>
      <c r="M24" s="15">
        <v>2</v>
      </c>
      <c r="N24" s="25">
        <v>2.6</v>
      </c>
      <c r="O24" s="22">
        <v>0.34</v>
      </c>
      <c r="P24" s="26">
        <v>0.81</v>
      </c>
      <c r="Q24" s="24">
        <v>1</v>
      </c>
    </row>
    <row r="25" spans="1:17" x14ac:dyDescent="0.2">
      <c r="A25" s="15">
        <v>3</v>
      </c>
      <c r="B25" s="21">
        <f t="shared" si="0"/>
        <v>50</v>
      </c>
      <c r="C25" s="27">
        <f t="shared" si="0"/>
        <v>5.8823529411764701</v>
      </c>
      <c r="D25" s="26">
        <f t="shared" si="0"/>
        <v>20</v>
      </c>
      <c r="E25" s="24">
        <f t="shared" si="0"/>
        <v>20</v>
      </c>
      <c r="G25" s="15">
        <v>3</v>
      </c>
      <c r="H25" s="21">
        <v>77.5</v>
      </c>
      <c r="I25" s="27">
        <v>27.7</v>
      </c>
      <c r="J25" s="26">
        <v>10.9</v>
      </c>
      <c r="K25" s="24">
        <v>12.7</v>
      </c>
      <c r="M25" s="15">
        <v>3</v>
      </c>
      <c r="N25" s="21">
        <v>2.14</v>
      </c>
      <c r="O25" s="27">
        <v>0.3</v>
      </c>
      <c r="P25" s="26">
        <v>0.87</v>
      </c>
      <c r="Q25" s="24">
        <v>1.1399999999999999</v>
      </c>
    </row>
    <row r="26" spans="1:17" x14ac:dyDescent="0.2">
      <c r="A26" s="15">
        <v>4</v>
      </c>
      <c r="B26" s="21">
        <f t="shared" si="0"/>
        <v>50</v>
      </c>
      <c r="C26" s="22">
        <f t="shared" si="0"/>
        <v>4.3478260869565215</v>
      </c>
      <c r="D26" s="26">
        <f t="shared" si="0"/>
        <v>12.5</v>
      </c>
      <c r="E26" s="24">
        <f t="shared" si="0"/>
        <v>25</v>
      </c>
      <c r="G26" s="15">
        <v>4</v>
      </c>
      <c r="H26" s="21">
        <v>77.2</v>
      </c>
      <c r="I26" s="22">
        <v>15.1</v>
      </c>
      <c r="J26" s="26">
        <v>10.5</v>
      </c>
      <c r="K26" s="24">
        <v>11.7</v>
      </c>
      <c r="M26" s="15">
        <v>4</v>
      </c>
      <c r="N26" s="21">
        <v>3.35</v>
      </c>
      <c r="O26" s="22">
        <v>0.33</v>
      </c>
      <c r="P26" s="26">
        <v>0.94</v>
      </c>
      <c r="Q26" s="24">
        <v>1.93</v>
      </c>
    </row>
    <row r="27" spans="1:17" x14ac:dyDescent="0.2">
      <c r="A27" s="15">
        <v>5</v>
      </c>
      <c r="B27" s="49" t="s">
        <v>31</v>
      </c>
      <c r="C27" s="50" t="s">
        <v>31</v>
      </c>
      <c r="D27" s="26">
        <f>1/J17</f>
        <v>100</v>
      </c>
      <c r="E27" s="51" t="s">
        <v>31</v>
      </c>
      <c r="G27" s="15">
        <v>5</v>
      </c>
      <c r="H27" s="49" t="s">
        <v>31</v>
      </c>
      <c r="I27" s="50" t="s">
        <v>31</v>
      </c>
      <c r="J27" s="26">
        <v>14.5</v>
      </c>
      <c r="K27" s="51" t="s">
        <v>31</v>
      </c>
      <c r="M27" s="15">
        <v>5</v>
      </c>
      <c r="N27" s="49" t="s">
        <v>31</v>
      </c>
      <c r="O27" s="27">
        <v>0.27</v>
      </c>
      <c r="P27" s="26">
        <v>1.0900000000000001</v>
      </c>
      <c r="Q27" s="51" t="s">
        <v>31</v>
      </c>
    </row>
    <row r="28" spans="1:17" x14ac:dyDescent="0.2">
      <c r="A28" s="1" t="s">
        <v>6</v>
      </c>
      <c r="B28" s="30">
        <f>AVERAGE(B23:B26)</f>
        <v>55</v>
      </c>
      <c r="C28" s="30">
        <f>AVERAGE(C23:C26)</f>
        <v>4.4027828522713435</v>
      </c>
      <c r="D28" s="30">
        <f>AVERAGE(D23:D27)</f>
        <v>33.31818181818182</v>
      </c>
      <c r="E28" s="30">
        <f>AVERAGE(E23:E26)</f>
        <v>32.083333333333336</v>
      </c>
      <c r="G28" s="1" t="s">
        <v>6</v>
      </c>
      <c r="H28">
        <f>AVERAGE(H23:H26)</f>
        <v>78.125</v>
      </c>
      <c r="I28">
        <f>AVERAGE(I23:I26)</f>
        <v>19.625</v>
      </c>
      <c r="J28">
        <f>AVERAGE(J23:J27)</f>
        <v>18.14</v>
      </c>
      <c r="K28">
        <f>AVERAGE(K23:K26)</f>
        <v>18.925000000000001</v>
      </c>
      <c r="M28" s="1" t="s">
        <v>6</v>
      </c>
      <c r="N28">
        <f>AVERAGE(N23:N26)</f>
        <v>3.1150000000000002</v>
      </c>
    </row>
    <row r="29" spans="1:17" x14ac:dyDescent="0.2">
      <c r="A29" s="1" t="s">
        <v>7</v>
      </c>
      <c r="B29">
        <f>STDEV(B23:B26)</f>
        <v>33.166247903554002</v>
      </c>
      <c r="C29">
        <f>STDEV(C23:C26)</f>
        <v>2.6408539626445253</v>
      </c>
      <c r="D29" s="30">
        <f>STDEV(D23:D27)</f>
        <v>37.793479694757089</v>
      </c>
      <c r="E29" s="13">
        <f>STDEV(E23:E26)</f>
        <v>13.149778198382917</v>
      </c>
      <c r="G29" s="1" t="s">
        <v>7</v>
      </c>
      <c r="H29">
        <f>STDEV(H23:H26)</f>
        <v>0.99121138007995246</v>
      </c>
      <c r="I29">
        <f>STDEV(I23:I26)</f>
        <v>7.9872293903038285</v>
      </c>
      <c r="J29">
        <f>STDEV(J23:J27)</f>
        <v>12.430929168811154</v>
      </c>
      <c r="K29">
        <f>STDEV(K23:K26)</f>
        <v>10.025426009236041</v>
      </c>
      <c r="M29" s="1" t="s">
        <v>7</v>
      </c>
    </row>
    <row r="31" spans="1:17" x14ac:dyDescent="0.2">
      <c r="A31" s="15"/>
      <c r="B31" s="70" t="s">
        <v>14</v>
      </c>
      <c r="C31" s="70"/>
      <c r="D31" s="70"/>
      <c r="E31" s="70"/>
      <c r="G31" s="15"/>
      <c r="H31" s="70" t="s">
        <v>17</v>
      </c>
      <c r="I31" s="70"/>
      <c r="J31" s="70"/>
      <c r="K31" s="70"/>
      <c r="M31" s="15"/>
      <c r="N31" s="70" t="s">
        <v>16</v>
      </c>
      <c r="O31" s="70"/>
      <c r="P31" s="70"/>
      <c r="Q31" s="70"/>
    </row>
    <row r="32" spans="1:17" x14ac:dyDescent="0.2">
      <c r="A32" s="16" t="s">
        <v>4</v>
      </c>
      <c r="B32" s="17" t="s">
        <v>0</v>
      </c>
      <c r="C32" s="18" t="s">
        <v>1</v>
      </c>
      <c r="D32" s="19" t="s">
        <v>2</v>
      </c>
      <c r="E32" s="20" t="s">
        <v>3</v>
      </c>
      <c r="G32" s="16" t="s">
        <v>4</v>
      </c>
      <c r="H32" s="17" t="s">
        <v>0</v>
      </c>
      <c r="I32" s="18" t="s">
        <v>1</v>
      </c>
      <c r="J32" s="19" t="s">
        <v>2</v>
      </c>
      <c r="K32" s="20" t="s">
        <v>3</v>
      </c>
      <c r="M32" s="16" t="s">
        <v>4</v>
      </c>
      <c r="N32" s="17" t="s">
        <v>0</v>
      </c>
      <c r="O32" s="18" t="s">
        <v>1</v>
      </c>
      <c r="P32" s="19" t="s">
        <v>2</v>
      </c>
      <c r="Q32" s="20" t="s">
        <v>3</v>
      </c>
    </row>
    <row r="33" spans="1:17" x14ac:dyDescent="0.2">
      <c r="A33" s="15">
        <v>1</v>
      </c>
      <c r="B33" s="21">
        <f>H33/B41</f>
        <v>111.56848874598072</v>
      </c>
      <c r="C33" s="22">
        <f>I33/C41</f>
        <v>37.705714285714279</v>
      </c>
      <c r="D33" s="23">
        <f>J33/D41</f>
        <v>44.694791666666674</v>
      </c>
      <c r="E33" s="24">
        <f>K33/E41</f>
        <v>19.677304964539005</v>
      </c>
      <c r="G33" s="15">
        <v>1</v>
      </c>
      <c r="H33" s="21">
        <f>H23*N33</f>
        <v>0.34697800000000001</v>
      </c>
      <c r="I33" s="22">
        <f>I23*O33</f>
        <v>1.3196999999999999E-2</v>
      </c>
      <c r="J33" s="23">
        <f>J23*P33</f>
        <v>4.2907000000000001E-2</v>
      </c>
      <c r="K33" s="24">
        <f>K23*Q33</f>
        <v>2.7744999999999995E-2</v>
      </c>
      <c r="M33" s="15">
        <v>1</v>
      </c>
      <c r="N33" s="21">
        <f>N23/1000</f>
        <v>4.3699999999999998E-3</v>
      </c>
      <c r="O33" s="22">
        <f>O23/1000</f>
        <v>5.2999999999999998E-4</v>
      </c>
      <c r="P33" s="23">
        <f>P23/1000</f>
        <v>1.07E-3</v>
      </c>
      <c r="Q33" s="24">
        <f>Q23/1000</f>
        <v>1.5499999999999999E-3</v>
      </c>
    </row>
    <row r="34" spans="1:17" x14ac:dyDescent="0.2">
      <c r="A34" s="15">
        <v>2</v>
      </c>
      <c r="B34" s="21">
        <f>H34/B41</f>
        <v>65.543408360128623</v>
      </c>
      <c r="C34" s="22">
        <f>I34/C41</f>
        <v>10.491428571428573</v>
      </c>
      <c r="D34" s="23">
        <f>J34/D41</f>
        <v>12.403125000000003</v>
      </c>
      <c r="E34" s="24">
        <f>K34/E41</f>
        <v>23.687943262411348</v>
      </c>
      <c r="G34" s="15">
        <v>2</v>
      </c>
      <c r="H34" s="21">
        <f t="shared" ref="H34:H36" si="1">H24*N34</f>
        <v>0.20383999999999999</v>
      </c>
      <c r="I34" s="22">
        <f t="shared" ref="I34:I36" si="2">I24*O34</f>
        <v>3.6720000000000004E-3</v>
      </c>
      <c r="J34" s="23">
        <f t="shared" ref="J34:J37" si="3">J24*P34</f>
        <v>1.1907000000000001E-2</v>
      </c>
      <c r="K34" s="24">
        <f t="shared" ref="K34:K36" si="4">K24*Q34</f>
        <v>3.3399999999999999E-2</v>
      </c>
      <c r="M34" s="15">
        <v>2</v>
      </c>
      <c r="N34" s="21">
        <f t="shared" ref="N34:Q36" si="5">N24/1000</f>
        <v>2.5999999999999999E-3</v>
      </c>
      <c r="O34" s="22">
        <f t="shared" si="5"/>
        <v>3.4000000000000002E-4</v>
      </c>
      <c r="P34" s="23">
        <f t="shared" si="5"/>
        <v>8.1000000000000006E-4</v>
      </c>
      <c r="Q34" s="24">
        <f t="shared" si="5"/>
        <v>1E-3</v>
      </c>
    </row>
    <row r="35" spans="1:17" x14ac:dyDescent="0.2">
      <c r="A35" s="15">
        <v>3</v>
      </c>
      <c r="B35" s="21">
        <f>H35/B41</f>
        <v>53.327974276527328</v>
      </c>
      <c r="C35" s="27">
        <f>I35/C41</f>
        <v>23.742857142857144</v>
      </c>
      <c r="D35" s="23">
        <f>J35/D41</f>
        <v>9.8781250000000007</v>
      </c>
      <c r="E35" s="24">
        <f>K35/E41</f>
        <v>10.268085106382976</v>
      </c>
      <c r="G35" s="15">
        <v>3</v>
      </c>
      <c r="H35" s="21">
        <f t="shared" si="1"/>
        <v>0.16585</v>
      </c>
      <c r="I35" s="22">
        <f t="shared" si="2"/>
        <v>8.3099999999999997E-3</v>
      </c>
      <c r="J35" s="23">
        <f t="shared" si="3"/>
        <v>9.4830000000000001E-3</v>
      </c>
      <c r="K35" s="24">
        <f t="shared" si="4"/>
        <v>1.4477999999999998E-2</v>
      </c>
      <c r="M35" s="15">
        <v>3</v>
      </c>
      <c r="N35" s="21">
        <f t="shared" si="5"/>
        <v>2.14E-3</v>
      </c>
      <c r="O35" s="22">
        <f t="shared" si="5"/>
        <v>2.9999999999999997E-4</v>
      </c>
      <c r="P35" s="23">
        <f t="shared" si="5"/>
        <v>8.7000000000000001E-4</v>
      </c>
      <c r="Q35" s="24">
        <f t="shared" si="5"/>
        <v>1.14E-3</v>
      </c>
    </row>
    <row r="36" spans="1:17" x14ac:dyDescent="0.2">
      <c r="A36" s="15">
        <v>4</v>
      </c>
      <c r="B36" s="21">
        <f>H36/B41</f>
        <v>83.157556270096464</v>
      </c>
      <c r="C36" s="22">
        <f>I36/C41</f>
        <v>14.237142857142857</v>
      </c>
      <c r="D36" s="23">
        <f>J36/D41</f>
        <v>10.281250000000002</v>
      </c>
      <c r="E36" s="24">
        <f>K36/E41</f>
        <v>16.014893617021276</v>
      </c>
      <c r="G36" s="15">
        <v>4</v>
      </c>
      <c r="H36" s="21">
        <f t="shared" si="1"/>
        <v>0.25862000000000002</v>
      </c>
      <c r="I36" s="22">
        <f t="shared" si="2"/>
        <v>4.9829999999999996E-3</v>
      </c>
      <c r="J36" s="23">
        <f t="shared" si="3"/>
        <v>9.8700000000000003E-3</v>
      </c>
      <c r="K36" s="24">
        <f t="shared" si="4"/>
        <v>2.2580999999999997E-2</v>
      </c>
      <c r="M36" s="15">
        <v>4</v>
      </c>
      <c r="N36" s="21">
        <f t="shared" si="5"/>
        <v>3.3500000000000001E-3</v>
      </c>
      <c r="O36" s="22">
        <f t="shared" si="5"/>
        <v>3.3E-4</v>
      </c>
      <c r="P36" s="23">
        <f t="shared" si="5"/>
        <v>9.3999999999999997E-4</v>
      </c>
      <c r="Q36" s="24">
        <f t="shared" si="5"/>
        <v>1.9299999999999999E-3</v>
      </c>
    </row>
    <row r="37" spans="1:17" x14ac:dyDescent="0.2">
      <c r="A37" s="15">
        <v>5</v>
      </c>
      <c r="B37" s="49" t="s">
        <v>31</v>
      </c>
      <c r="C37" s="50" t="s">
        <v>31</v>
      </c>
      <c r="D37" s="23">
        <f>J37/D41</f>
        <v>16.463541666666668</v>
      </c>
      <c r="E37" s="51" t="s">
        <v>31</v>
      </c>
      <c r="G37" s="15">
        <v>5</v>
      </c>
      <c r="H37" s="49" t="s">
        <v>31</v>
      </c>
      <c r="I37" s="50" t="s">
        <v>31</v>
      </c>
      <c r="J37" s="23">
        <f t="shared" si="3"/>
        <v>1.5805E-2</v>
      </c>
      <c r="K37" s="51" t="s">
        <v>31</v>
      </c>
      <c r="M37" s="15">
        <v>5</v>
      </c>
      <c r="N37" s="49" t="s">
        <v>31</v>
      </c>
      <c r="O37" s="22">
        <f>O27/1000</f>
        <v>2.7E-4</v>
      </c>
      <c r="P37" s="23">
        <f t="shared" ref="P37" si="6">P27/1000</f>
        <v>1.09E-3</v>
      </c>
      <c r="Q37" s="51" t="s">
        <v>31</v>
      </c>
    </row>
    <row r="38" spans="1:17" x14ac:dyDescent="0.2">
      <c r="A38" s="1" t="s">
        <v>6</v>
      </c>
      <c r="B38">
        <f>AVERAGE(B33:B36)</f>
        <v>78.399356913183283</v>
      </c>
      <c r="C38">
        <f>AVERAGE(C33:C36)</f>
        <v>21.544285714285714</v>
      </c>
      <c r="D38">
        <f>AVERAGE(D33:D37)</f>
        <v>18.744166666666668</v>
      </c>
      <c r="E38">
        <f>AVERAGE(E33:E36)</f>
        <v>17.412056737588653</v>
      </c>
      <c r="G38" s="1" t="s">
        <v>6</v>
      </c>
      <c r="H38" s="30"/>
      <c r="I38" s="30"/>
      <c r="M38" s="1" t="s">
        <v>6</v>
      </c>
    </row>
    <row r="39" spans="1:17" x14ac:dyDescent="0.2">
      <c r="A39" s="1" t="s">
        <v>7</v>
      </c>
      <c r="B39">
        <f>STDEV(B33:B36)</f>
        <v>25.276348682605949</v>
      </c>
      <c r="C39">
        <f>STDEV(C33:C36)</f>
        <v>12.132401212607228</v>
      </c>
      <c r="D39">
        <f>STDEV(D33:D37)</f>
        <v>14.740019089554012</v>
      </c>
      <c r="E39">
        <f>STDEV(E33:E36)</f>
        <v>5.7010670537803021</v>
      </c>
      <c r="G39" s="1" t="s">
        <v>7</v>
      </c>
      <c r="H39" s="30"/>
      <c r="I39" s="30"/>
      <c r="M39" s="1" t="s">
        <v>7</v>
      </c>
    </row>
    <row r="40" spans="1:17" x14ac:dyDescent="0.2">
      <c r="B40">
        <v>3.11</v>
      </c>
      <c r="C40">
        <v>0.35</v>
      </c>
      <c r="D40">
        <v>0.96</v>
      </c>
      <c r="E40">
        <v>1.41</v>
      </c>
    </row>
    <row r="41" spans="1:17" x14ac:dyDescent="0.2">
      <c r="B41">
        <f>B40/1000</f>
        <v>3.1099999999999999E-3</v>
      </c>
      <c r="C41">
        <f>C40/1000</f>
        <v>3.5E-4</v>
      </c>
      <c r="D41">
        <f>D40/1000</f>
        <v>9.5999999999999992E-4</v>
      </c>
      <c r="E41">
        <f>E40/1000</f>
        <v>1.41E-3</v>
      </c>
    </row>
    <row r="43" spans="1:17" x14ac:dyDescent="0.2">
      <c r="A43" t="s">
        <v>15</v>
      </c>
    </row>
  </sheetData>
  <mergeCells count="10">
    <mergeCell ref="B31:E31"/>
    <mergeCell ref="N21:Q21"/>
    <mergeCell ref="H31:K31"/>
    <mergeCell ref="N31:Q31"/>
    <mergeCell ref="B1:E1"/>
    <mergeCell ref="B11:E11"/>
    <mergeCell ref="H1:K1"/>
    <mergeCell ref="H11:K11"/>
    <mergeCell ref="B21:E21"/>
    <mergeCell ref="H21:K2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FB428-4712-5C4A-A8E9-55441AC73E36}">
  <dimension ref="A1:B4"/>
  <sheetViews>
    <sheetView workbookViewId="0"/>
  </sheetViews>
  <sheetFormatPr baseColWidth="10" defaultRowHeight="16" x14ac:dyDescent="0.2"/>
  <sheetData>
    <row r="1" spans="1:2" x14ac:dyDescent="0.2">
      <c r="A1" t="s">
        <v>62</v>
      </c>
      <c r="B1">
        <v>4.7080285146970102E-2</v>
      </c>
    </row>
    <row r="2" spans="1:2" x14ac:dyDescent="0.2">
      <c r="A2" t="s">
        <v>63</v>
      </c>
      <c r="B2">
        <v>1.3281624305482687E-2</v>
      </c>
    </row>
    <row r="3" spans="1:2" x14ac:dyDescent="0.2">
      <c r="A3" t="s">
        <v>64</v>
      </c>
      <c r="B3">
        <v>0.61427512412855867</v>
      </c>
    </row>
    <row r="4" spans="1:2" x14ac:dyDescent="0.2">
      <c r="A4" t="s">
        <v>65</v>
      </c>
      <c r="B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51CD4-73D7-BF44-A4AF-3EC4E3501DA6}">
  <dimension ref="A1:L35"/>
  <sheetViews>
    <sheetView zoomScale="111" workbookViewId="0">
      <selection activeCell="I22" sqref="I22"/>
    </sheetView>
  </sheetViews>
  <sheetFormatPr baseColWidth="10" defaultRowHeight="16" x14ac:dyDescent="0.2"/>
  <cols>
    <col min="1" max="1" width="6.5" customWidth="1"/>
    <col min="4" max="4" width="4.83203125" customWidth="1"/>
    <col min="5" max="5" width="7.1640625" customWidth="1"/>
    <col min="8" max="8" width="4.5" customWidth="1"/>
    <col min="9" max="9" width="7" customWidth="1"/>
  </cols>
  <sheetData>
    <row r="1" spans="1:11" x14ac:dyDescent="0.2">
      <c r="B1" s="71" t="s">
        <v>19</v>
      </c>
      <c r="C1" s="71"/>
      <c r="F1" s="71" t="s">
        <v>20</v>
      </c>
      <c r="G1" s="71"/>
      <c r="J1" s="71" t="s">
        <v>9</v>
      </c>
      <c r="K1" s="71"/>
    </row>
    <row r="2" spans="1:11" x14ac:dyDescent="0.2">
      <c r="A2" s="1" t="s">
        <v>4</v>
      </c>
      <c r="B2" s="10" t="s">
        <v>24</v>
      </c>
      <c r="C2" s="5" t="s">
        <v>18</v>
      </c>
      <c r="E2" s="1" t="s">
        <v>4</v>
      </c>
      <c r="F2" s="10" t="s">
        <v>24</v>
      </c>
      <c r="G2" s="5" t="s">
        <v>18</v>
      </c>
      <c r="I2" s="1" t="s">
        <v>4</v>
      </c>
      <c r="J2" s="10" t="s">
        <v>24</v>
      </c>
      <c r="K2" s="5" t="s">
        <v>18</v>
      </c>
    </row>
    <row r="3" spans="1:11" x14ac:dyDescent="0.2">
      <c r="A3">
        <v>1</v>
      </c>
      <c r="B3" s="12">
        <v>23.1</v>
      </c>
      <c r="C3" s="6">
        <v>8.5</v>
      </c>
      <c r="E3">
        <v>1</v>
      </c>
      <c r="F3" s="12">
        <v>1.28</v>
      </c>
      <c r="G3" s="6">
        <v>0.47399999999999998</v>
      </c>
      <c r="I3">
        <v>1</v>
      </c>
      <c r="J3" s="12">
        <v>308.76</v>
      </c>
      <c r="K3" s="6">
        <v>178.24</v>
      </c>
    </row>
    <row r="4" spans="1:11" x14ac:dyDescent="0.2">
      <c r="A4">
        <v>2</v>
      </c>
      <c r="B4" s="12">
        <v>25.9</v>
      </c>
      <c r="C4" s="6">
        <v>5.3</v>
      </c>
      <c r="E4">
        <v>2</v>
      </c>
      <c r="F4" s="12">
        <v>1.44</v>
      </c>
      <c r="G4" s="6">
        <v>0.2954</v>
      </c>
      <c r="I4">
        <v>2</v>
      </c>
      <c r="J4" s="12">
        <v>306.38</v>
      </c>
      <c r="K4" s="6">
        <v>120.75</v>
      </c>
    </row>
    <row r="5" spans="1:11" x14ac:dyDescent="0.2">
      <c r="A5">
        <v>3</v>
      </c>
      <c r="B5" s="12">
        <v>27.1</v>
      </c>
      <c r="C5" s="6">
        <v>6.8</v>
      </c>
      <c r="E5">
        <v>3</v>
      </c>
      <c r="F5" s="12">
        <v>1.5</v>
      </c>
      <c r="G5" s="6">
        <v>0.37780000000000002</v>
      </c>
      <c r="I5">
        <v>3</v>
      </c>
      <c r="J5" s="12">
        <v>320.39</v>
      </c>
      <c r="K5" s="6">
        <v>166.96</v>
      </c>
    </row>
    <row r="6" spans="1:11" x14ac:dyDescent="0.2">
      <c r="A6" s="1" t="s">
        <v>6</v>
      </c>
      <c r="B6">
        <f>AVERAGE(B3:B5)</f>
        <v>25.366666666666664</v>
      </c>
      <c r="C6">
        <f>AVERAGE(C3:C5)</f>
        <v>6.8666666666666671</v>
      </c>
      <c r="E6" s="1" t="s">
        <v>6</v>
      </c>
      <c r="F6">
        <f>AVERAGE(F3:F5)</f>
        <v>1.4066666666666665</v>
      </c>
      <c r="G6">
        <f>AVERAGE(G3:G5)</f>
        <v>0.38240000000000002</v>
      </c>
      <c r="I6" s="1" t="s">
        <v>6</v>
      </c>
      <c r="J6">
        <f>AVERAGE(J3:J5)</f>
        <v>311.84333333333331</v>
      </c>
      <c r="K6">
        <f>AVERAGE(K3:K5)</f>
        <v>155.31666666666669</v>
      </c>
    </row>
    <row r="7" spans="1:11" x14ac:dyDescent="0.2">
      <c r="A7" s="1" t="s">
        <v>7</v>
      </c>
      <c r="B7">
        <f>STDEV(B3:B5)</f>
        <v>2.0526405757787534</v>
      </c>
      <c r="C7">
        <f>STDEV(C3:C5)</f>
        <v>1.6010413278030391</v>
      </c>
      <c r="E7" s="1" t="s">
        <v>7</v>
      </c>
      <c r="F7">
        <f>STDEV(F3:F5)</f>
        <v>0.11372481406154651</v>
      </c>
      <c r="G7">
        <f>STDEV(G3:G5)</f>
        <v>8.9388813617812396E-2</v>
      </c>
      <c r="I7" s="1" t="s">
        <v>7</v>
      </c>
      <c r="J7">
        <f>STDEV(J3:J5)</f>
        <v>7.4966814880541151</v>
      </c>
      <c r="K7">
        <f>STDEV(K3:K5)</f>
        <v>30.462278859818159</v>
      </c>
    </row>
    <row r="8" spans="1:11" x14ac:dyDescent="0.2">
      <c r="A8" s="1" t="s">
        <v>30</v>
      </c>
      <c r="B8">
        <f>TTEST(B3:B5,C3:C5,2,2)</f>
        <v>2.502548086647125E-4</v>
      </c>
      <c r="E8" s="1" t="s">
        <v>30</v>
      </c>
      <c r="F8">
        <f>TTEST(F3:F5,G3:G5,2,2)</f>
        <v>2.5382033773178853E-4</v>
      </c>
      <c r="I8" s="1" t="s">
        <v>30</v>
      </c>
      <c r="J8">
        <f>TTEST(J3:J5,K3:K5,2,2)</f>
        <v>9.8599204752165218E-4</v>
      </c>
    </row>
    <row r="10" spans="1:11" x14ac:dyDescent="0.2">
      <c r="B10" s="71" t="s">
        <v>25</v>
      </c>
      <c r="C10" s="71"/>
      <c r="F10" s="71" t="s">
        <v>21</v>
      </c>
      <c r="G10" s="71"/>
      <c r="J10" s="71" t="s">
        <v>22</v>
      </c>
      <c r="K10" s="71"/>
    </row>
    <row r="11" spans="1:11" x14ac:dyDescent="0.2">
      <c r="A11" s="1" t="s">
        <v>4</v>
      </c>
      <c r="B11" s="10" t="s">
        <v>24</v>
      </c>
      <c r="C11" s="5" t="s">
        <v>18</v>
      </c>
      <c r="E11" s="1" t="s">
        <v>4</v>
      </c>
      <c r="F11" s="10" t="s">
        <v>24</v>
      </c>
      <c r="G11" s="5" t="s">
        <v>18</v>
      </c>
      <c r="I11" s="1" t="s">
        <v>4</v>
      </c>
      <c r="J11" s="10" t="s">
        <v>24</v>
      </c>
      <c r="K11" s="5" t="s">
        <v>18</v>
      </c>
    </row>
    <row r="12" spans="1:11" x14ac:dyDescent="0.2">
      <c r="A12">
        <v>1</v>
      </c>
      <c r="B12" s="12">
        <v>5.0000000000000001E-3</v>
      </c>
      <c r="C12" s="6">
        <v>3.0000000000000001E-3</v>
      </c>
      <c r="E12">
        <v>1</v>
      </c>
      <c r="F12" s="12">
        <f>1/B12</f>
        <v>200</v>
      </c>
      <c r="G12" s="6">
        <f>1/C12</f>
        <v>333.33333333333331</v>
      </c>
      <c r="I12">
        <v>1</v>
      </c>
      <c r="J12" s="12">
        <v>25.6</v>
      </c>
      <c r="K12" s="6">
        <v>31.5</v>
      </c>
    </row>
    <row r="13" spans="1:11" x14ac:dyDescent="0.2">
      <c r="A13">
        <v>2</v>
      </c>
      <c r="B13" s="12">
        <v>6.0000000000000001E-3</v>
      </c>
      <c r="C13" s="6">
        <v>2E-3</v>
      </c>
      <c r="E13">
        <v>2</v>
      </c>
      <c r="F13" s="12">
        <f t="shared" ref="F13:F14" si="0">1/B13</f>
        <v>166.66666666666666</v>
      </c>
      <c r="G13" s="6">
        <f t="shared" ref="G13:G14" si="1">1/C13</f>
        <v>500</v>
      </c>
      <c r="I13">
        <v>2</v>
      </c>
      <c r="J13" s="12">
        <v>19.600000000000001</v>
      </c>
      <c r="K13" s="6">
        <v>31.3</v>
      </c>
    </row>
    <row r="14" spans="1:11" x14ac:dyDescent="0.2">
      <c r="A14">
        <v>3</v>
      </c>
      <c r="B14" s="12">
        <v>6.0000000000000001E-3</v>
      </c>
      <c r="C14" s="6">
        <v>2E-3</v>
      </c>
      <c r="E14">
        <v>3</v>
      </c>
      <c r="F14" s="12">
        <f t="shared" si="0"/>
        <v>166.66666666666666</v>
      </c>
      <c r="G14" s="6">
        <f t="shared" si="1"/>
        <v>500</v>
      </c>
      <c r="I14">
        <v>3</v>
      </c>
      <c r="J14" s="12">
        <v>22.5</v>
      </c>
      <c r="K14" s="6">
        <v>38.6</v>
      </c>
    </row>
    <row r="15" spans="1:11" x14ac:dyDescent="0.2">
      <c r="A15" s="1" t="s">
        <v>6</v>
      </c>
      <c r="B15">
        <f>AVERAGE(B12:B14)</f>
        <v>5.6666666666666671E-3</v>
      </c>
      <c r="C15">
        <f>AVERAGE(C12:C14)</f>
        <v>2.3333333333333335E-3</v>
      </c>
      <c r="E15" s="1" t="s">
        <v>6</v>
      </c>
      <c r="F15">
        <f>AVERAGE(F12:F14)</f>
        <v>177.77777777777774</v>
      </c>
      <c r="G15">
        <f>AVERAGE(G12:G14)</f>
        <v>444.4444444444444</v>
      </c>
      <c r="I15" s="1" t="s">
        <v>6</v>
      </c>
      <c r="J15">
        <f>AVERAGE(J12:J14)</f>
        <v>22.566666666666666</v>
      </c>
      <c r="K15">
        <f>AVERAGE(K12:K14)</f>
        <v>33.800000000000004</v>
      </c>
    </row>
    <row r="16" spans="1:11" x14ac:dyDescent="0.2">
      <c r="A16" s="1" t="s">
        <v>7</v>
      </c>
      <c r="B16">
        <f>STDEV(B12:B14)</f>
        <v>5.773502691896258E-4</v>
      </c>
      <c r="C16">
        <f>STDEV(C12:C14)</f>
        <v>5.773502691896258E-4</v>
      </c>
      <c r="E16" s="1" t="s">
        <v>7</v>
      </c>
      <c r="F16">
        <f>STDEV(F12:F14)</f>
        <v>19.245008972987531</v>
      </c>
      <c r="G16">
        <f>STDEV(G12:G14)</f>
        <v>96.225044864937985</v>
      </c>
      <c r="I16" s="1" t="s">
        <v>7</v>
      </c>
      <c r="J16">
        <f>STDEV(J12:J14)</f>
        <v>3.0005555041247685</v>
      </c>
      <c r="K16">
        <f>STDEV(K12:K14)</f>
        <v>4.1581245772583593</v>
      </c>
    </row>
    <row r="17" spans="1:12" x14ac:dyDescent="0.2">
      <c r="A17" s="1" t="s">
        <v>30</v>
      </c>
      <c r="B17">
        <f>TTEST(B12:B14,C12:C14,2,2)</f>
        <v>2.1106458450912721E-3</v>
      </c>
      <c r="E17" s="1" t="s">
        <v>30</v>
      </c>
      <c r="F17">
        <f>TTEST(F12:F14,G12:G14,2,2)</f>
        <v>9.2616967595144338E-3</v>
      </c>
      <c r="I17" s="1" t="s">
        <v>30</v>
      </c>
      <c r="J17">
        <f>TTEST(J12:J14,K12:K14,2,2)</f>
        <v>1.9195490686358424E-2</v>
      </c>
    </row>
    <row r="18" spans="1:12" x14ac:dyDescent="0.2">
      <c r="A18" s="1"/>
    </row>
    <row r="19" spans="1:12" x14ac:dyDescent="0.2">
      <c r="A19" s="13"/>
      <c r="B19" s="45"/>
      <c r="C19" s="45"/>
      <c r="D19" s="13"/>
      <c r="E19" s="13"/>
      <c r="F19" s="45"/>
      <c r="G19" s="45"/>
      <c r="H19" s="13"/>
      <c r="I19" s="13"/>
      <c r="J19" s="45"/>
      <c r="K19" s="45"/>
      <c r="L19" s="13"/>
    </row>
    <row r="20" spans="1:12" x14ac:dyDescent="0.2">
      <c r="A20" s="44"/>
      <c r="B20" s="44"/>
      <c r="C20" s="44"/>
      <c r="D20" s="13"/>
      <c r="E20" s="44"/>
      <c r="F20" s="44"/>
      <c r="G20" s="44"/>
      <c r="H20" s="13"/>
      <c r="I20" s="44"/>
      <c r="J20" s="44"/>
      <c r="K20" s="44"/>
      <c r="L20" s="13"/>
    </row>
    <row r="21" spans="1:12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12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2" x14ac:dyDescent="0.2">
      <c r="A24" s="44"/>
      <c r="B24" s="13"/>
      <c r="C24" s="13"/>
      <c r="D24" s="13"/>
      <c r="E24" s="44"/>
      <c r="F24" s="13"/>
      <c r="G24" s="13"/>
      <c r="H24" s="13"/>
      <c r="I24" s="44"/>
      <c r="J24" s="13"/>
      <c r="K24" s="13"/>
      <c r="L24" s="13"/>
    </row>
    <row r="25" spans="1:12" x14ac:dyDescent="0.2">
      <c r="A25" s="44"/>
      <c r="B25" s="13"/>
      <c r="C25" s="13"/>
      <c r="D25" s="13"/>
      <c r="E25" s="44"/>
      <c r="F25" s="13"/>
      <c r="G25" s="13"/>
      <c r="H25" s="13"/>
      <c r="I25" s="44"/>
      <c r="J25" s="13"/>
      <c r="K25" s="13"/>
      <c r="L25" s="13"/>
    </row>
    <row r="26" spans="1:12" x14ac:dyDescent="0.2">
      <c r="A26" s="44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2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 x14ac:dyDescent="0.2">
      <c r="A28" s="13"/>
      <c r="B28" s="45"/>
      <c r="C28" s="45"/>
      <c r="D28" s="13"/>
      <c r="E28" s="13"/>
      <c r="F28" s="13"/>
      <c r="G28" s="13"/>
      <c r="H28" s="13"/>
      <c r="I28" s="13"/>
      <c r="J28" s="13"/>
      <c r="K28" s="13"/>
      <c r="L28" s="13"/>
    </row>
    <row r="29" spans="1:12" x14ac:dyDescent="0.2">
      <c r="A29" s="44"/>
      <c r="B29" s="44"/>
      <c r="C29" s="44"/>
      <c r="D29" s="13"/>
      <c r="E29" s="13"/>
      <c r="F29" s="13"/>
      <c r="G29" s="13"/>
      <c r="H29" s="13"/>
      <c r="I29" s="13"/>
      <c r="J29" s="13"/>
      <c r="K29" s="13"/>
      <c r="L29" s="13"/>
    </row>
    <row r="30" spans="1:12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12" x14ac:dyDescent="0.2">
      <c r="A33" s="44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2" x14ac:dyDescent="0.2">
      <c r="A34" s="44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2" x14ac:dyDescent="0.2">
      <c r="A35" s="44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</sheetData>
  <mergeCells count="6">
    <mergeCell ref="B1:C1"/>
    <mergeCell ref="F1:G1"/>
    <mergeCell ref="J1:K1"/>
    <mergeCell ref="B10:C10"/>
    <mergeCell ref="F10:G10"/>
    <mergeCell ref="J10:K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2AA89-7B80-454A-8AEA-4376A2AF0AF6}">
  <dimension ref="A1:Y49"/>
  <sheetViews>
    <sheetView topLeftCell="J9" zoomScale="88" workbookViewId="0">
      <selection activeCell="T39" sqref="T39"/>
    </sheetView>
  </sheetViews>
  <sheetFormatPr baseColWidth="10" defaultRowHeight="16" x14ac:dyDescent="0.2"/>
  <cols>
    <col min="3" max="3" width="13" customWidth="1"/>
    <col min="18" max="18" width="2.83203125" customWidth="1"/>
    <col min="19" max="19" width="14.6640625" customWidth="1"/>
    <col min="20" max="20" width="13.83203125" customWidth="1"/>
    <col min="21" max="21" width="17.1640625" customWidth="1"/>
    <col min="22" max="22" width="5.83203125" customWidth="1"/>
  </cols>
  <sheetData>
    <row r="1" spans="1:22" x14ac:dyDescent="0.2">
      <c r="B1" s="71" t="s">
        <v>10</v>
      </c>
      <c r="C1" s="71"/>
      <c r="D1" s="71"/>
      <c r="E1" s="71"/>
      <c r="H1" s="71" t="s">
        <v>12</v>
      </c>
      <c r="I1" s="71"/>
      <c r="J1" s="71"/>
      <c r="K1" s="71"/>
      <c r="N1" s="10" t="s">
        <v>0</v>
      </c>
      <c r="O1" s="12" t="s">
        <v>1</v>
      </c>
      <c r="P1" s="12" t="s">
        <v>2</v>
      </c>
      <c r="Q1" s="33" t="s">
        <v>3</v>
      </c>
      <c r="R1" s="15"/>
      <c r="S1" s="2" t="s">
        <v>2</v>
      </c>
      <c r="T1" s="3" t="s">
        <v>3</v>
      </c>
      <c r="U1" s="3" t="s">
        <v>0</v>
      </c>
      <c r="V1" s="35" t="s">
        <v>29</v>
      </c>
    </row>
    <row r="2" spans="1:22" x14ac:dyDescent="0.2">
      <c r="A2" s="1" t="s">
        <v>4</v>
      </c>
      <c r="B2" s="10" t="s">
        <v>0</v>
      </c>
      <c r="C2" s="5" t="s">
        <v>1</v>
      </c>
      <c r="D2" s="2" t="s">
        <v>2</v>
      </c>
      <c r="E2" s="8" t="s">
        <v>3</v>
      </c>
      <c r="G2" s="1" t="s">
        <v>4</v>
      </c>
      <c r="H2" s="10" t="s">
        <v>0</v>
      </c>
      <c r="I2" s="5" t="s">
        <v>1</v>
      </c>
      <c r="J2" s="2" t="s">
        <v>2</v>
      </c>
      <c r="K2" s="8" t="s">
        <v>3</v>
      </c>
      <c r="N2" s="12" t="s">
        <v>19</v>
      </c>
      <c r="O2" s="39">
        <f>TTEST(B3:B7,C3:C7,2,2)</f>
        <v>3.3874239619012966E-2</v>
      </c>
      <c r="P2" s="39">
        <f>TTEST(B3:B7,D3:D7,2,2)</f>
        <v>5.3087609708547465E-4</v>
      </c>
      <c r="Q2" s="40">
        <f>TTEST(B3:B7,E3:E7,2,2)</f>
        <v>3.6282011146283541E-4</v>
      </c>
      <c r="R2" s="15"/>
      <c r="S2" s="3" t="s">
        <v>19</v>
      </c>
      <c r="T2" s="3">
        <f>TTEST(D3:D7,E3:E7,2,2)</f>
        <v>0.94122280742663345</v>
      </c>
      <c r="U2" s="42" t="s">
        <v>31</v>
      </c>
      <c r="V2" s="42" t="s">
        <v>31</v>
      </c>
    </row>
    <row r="3" spans="1:22" x14ac:dyDescent="0.2">
      <c r="A3">
        <v>1</v>
      </c>
      <c r="B3" s="12">
        <v>68.7</v>
      </c>
      <c r="C3" s="6">
        <v>24.6</v>
      </c>
      <c r="D3" s="4" t="s">
        <v>5</v>
      </c>
      <c r="E3" s="9">
        <v>16.600000000000001</v>
      </c>
      <c r="G3">
        <v>1</v>
      </c>
      <c r="H3" s="12">
        <v>0.98499999999999999</v>
      </c>
      <c r="I3" s="6">
        <v>1.52</v>
      </c>
      <c r="J3" s="4">
        <v>1.25</v>
      </c>
      <c r="K3" s="9">
        <v>0.67300000000000004</v>
      </c>
      <c r="N3" s="12" t="s">
        <v>26</v>
      </c>
      <c r="O3" s="12">
        <f>TTEST(H3:H7,I3:I7,2,2)</f>
        <v>0.22191625244645835</v>
      </c>
      <c r="P3" s="12">
        <f>TTEST(H3:H7,J3:J7,2,2)</f>
        <v>0.71271263138911567</v>
      </c>
      <c r="Q3" s="33">
        <f>TTEST(H3:H7,K3:K7,2,2)</f>
        <v>0.1472414336577752</v>
      </c>
      <c r="R3" s="15"/>
      <c r="S3" s="3" t="s">
        <v>26</v>
      </c>
      <c r="T3" s="3">
        <f>TTEST(J3:J7,K3:K7,2,2)</f>
        <v>0.47348232060289741</v>
      </c>
      <c r="U3" s="42" t="s">
        <v>31</v>
      </c>
      <c r="V3" s="42" t="s">
        <v>31</v>
      </c>
    </row>
    <row r="4" spans="1:22" x14ac:dyDescent="0.2">
      <c r="A4">
        <v>2</v>
      </c>
      <c r="B4" s="11" t="s">
        <v>5</v>
      </c>
      <c r="C4" s="6">
        <v>43.1</v>
      </c>
      <c r="D4" s="3">
        <v>13.5</v>
      </c>
      <c r="E4" s="9">
        <v>11.4</v>
      </c>
      <c r="G4">
        <v>2</v>
      </c>
      <c r="H4" s="11">
        <v>0.81899999999999995</v>
      </c>
      <c r="I4" s="6">
        <v>15.1</v>
      </c>
      <c r="J4" s="3">
        <v>0.497</v>
      </c>
      <c r="K4" s="9">
        <v>0.19900000000000001</v>
      </c>
      <c r="N4" s="12" t="s">
        <v>27</v>
      </c>
      <c r="O4" s="39">
        <f>TTEST(B13:B17,C13:C17,2,2)</f>
        <v>2.0328724994342934E-2</v>
      </c>
      <c r="P4" s="39">
        <f>TTEST(B13:B17,D13:D17,2,2)</f>
        <v>2.4545561313354187E-2</v>
      </c>
      <c r="Q4" s="40">
        <f>TTEST(B13:B17,E13:E17,2,2)</f>
        <v>2.0926644242745589E-2</v>
      </c>
      <c r="R4" s="15"/>
      <c r="S4" s="3" t="s">
        <v>27</v>
      </c>
      <c r="T4" s="3">
        <f>TTEST(D13:D17,E13:E17,2,2)</f>
        <v>0.98904188361355927</v>
      </c>
      <c r="U4" s="42" t="s">
        <v>31</v>
      </c>
      <c r="V4" s="42" t="s">
        <v>31</v>
      </c>
    </row>
    <row r="5" spans="1:22" x14ac:dyDescent="0.2">
      <c r="A5">
        <v>3</v>
      </c>
      <c r="B5" s="12">
        <v>50.2</v>
      </c>
      <c r="C5" s="7" t="s">
        <v>5</v>
      </c>
      <c r="D5" s="3">
        <v>12.8</v>
      </c>
      <c r="E5" s="9">
        <v>18.899999999999999</v>
      </c>
      <c r="G5">
        <v>3</v>
      </c>
      <c r="H5" s="12">
        <v>0.48899999999999999</v>
      </c>
      <c r="I5" s="7" t="s">
        <v>5</v>
      </c>
      <c r="J5" s="3">
        <v>0.53900000000000003</v>
      </c>
      <c r="K5" s="9">
        <v>0.48299999999999998</v>
      </c>
      <c r="N5" s="12" t="s">
        <v>11</v>
      </c>
      <c r="O5" s="12">
        <f>TTEST(H13:H17,I13:I17,2,2)</f>
        <v>0.17991863775807732</v>
      </c>
      <c r="P5" s="12">
        <f>TTEST(H13:H17,J13:J17,2,2)</f>
        <v>0.1579652355031281</v>
      </c>
      <c r="Q5" s="33">
        <f>TTEST(H13:H17,K13:K17,2,2)</f>
        <v>0.39025850801980294</v>
      </c>
      <c r="R5" s="15"/>
      <c r="S5" s="3" t="s">
        <v>11</v>
      </c>
      <c r="T5" s="3">
        <f>TTEST(J13:J17,K13:K17,2,2)</f>
        <v>0.29346940775486258</v>
      </c>
      <c r="U5" s="42" t="s">
        <v>31</v>
      </c>
      <c r="V5" s="42" t="s">
        <v>31</v>
      </c>
    </row>
    <row r="6" spans="1:22" x14ac:dyDescent="0.2">
      <c r="A6">
        <v>4</v>
      </c>
      <c r="B6" s="12">
        <v>56.1</v>
      </c>
      <c r="C6" s="6">
        <v>16.8</v>
      </c>
      <c r="D6" s="3">
        <v>13.9</v>
      </c>
      <c r="E6" s="9">
        <v>17.3</v>
      </c>
      <c r="G6">
        <v>4</v>
      </c>
      <c r="H6" s="12">
        <v>0.67</v>
      </c>
      <c r="I6" s="6">
        <v>1.48</v>
      </c>
      <c r="J6" s="3">
        <v>0.78600000000000003</v>
      </c>
      <c r="K6" s="9">
        <v>0.61399999999999999</v>
      </c>
      <c r="N6" s="12" t="s">
        <v>21</v>
      </c>
      <c r="O6" s="39">
        <f>TTEST(B23:B27,C23:C27,2,2)</f>
        <v>2.2758958026764187E-2</v>
      </c>
      <c r="P6" s="12">
        <f>TTEST(B23:B27,D23:D27,2,2)</f>
        <v>0.39766112025831585</v>
      </c>
      <c r="Q6" s="33">
        <f>TTEST(B23:B27,E23:E27,2,2)</f>
        <v>0.24628308170632476</v>
      </c>
      <c r="R6" s="15"/>
      <c r="S6" s="3" t="s">
        <v>21</v>
      </c>
      <c r="T6" s="3">
        <f>TTEST(D23:D27,E23:E27,2,2)</f>
        <v>0.95253163571633026</v>
      </c>
      <c r="U6" s="42" t="s">
        <v>31</v>
      </c>
      <c r="V6" s="42" t="s">
        <v>31</v>
      </c>
    </row>
    <row r="7" spans="1:22" x14ac:dyDescent="0.2">
      <c r="A7">
        <v>5</v>
      </c>
      <c r="B7" s="11" t="s">
        <v>5</v>
      </c>
      <c r="C7" s="7" t="s">
        <v>5</v>
      </c>
      <c r="D7" s="3">
        <v>23.1</v>
      </c>
      <c r="E7" s="14" t="s">
        <v>5</v>
      </c>
      <c r="G7">
        <v>5</v>
      </c>
      <c r="H7" s="11" t="s">
        <v>5</v>
      </c>
      <c r="I7" s="7" t="s">
        <v>5</v>
      </c>
      <c r="J7" s="3">
        <v>0.214</v>
      </c>
      <c r="K7" s="14" t="s">
        <v>5</v>
      </c>
      <c r="N7" s="12" t="s">
        <v>28</v>
      </c>
      <c r="O7" s="39">
        <f>TTEST(B33:B36,C33:C36,2,2)</f>
        <v>6.6830783917534581E-3</v>
      </c>
      <c r="P7" s="39">
        <f>TTEST(B33:B36,D33:D37,2,2)</f>
        <v>2.943877901881884E-3</v>
      </c>
      <c r="Q7" s="40">
        <f>TTEST(B33:B36,E33:E36,2,2)</f>
        <v>3.3007990626963686E-3</v>
      </c>
      <c r="R7" s="15"/>
      <c r="S7" s="3" t="s">
        <v>28</v>
      </c>
      <c r="T7" s="3">
        <f>TTEST(D33:D37,E33:E36,2,2)</f>
        <v>0.87058315660351182</v>
      </c>
      <c r="U7" s="42" t="s">
        <v>31</v>
      </c>
      <c r="V7" s="42" t="s">
        <v>31</v>
      </c>
    </row>
    <row r="8" spans="1:22" x14ac:dyDescent="0.2">
      <c r="A8" s="1" t="s">
        <v>6</v>
      </c>
      <c r="B8" s="13">
        <f>AVERAGE(B3,B5,B6)</f>
        <v>58.333333333333336</v>
      </c>
      <c r="C8" s="13">
        <f>AVERAGE(C3,C4,C6)</f>
        <v>28.166666666666668</v>
      </c>
      <c r="D8" s="13">
        <f>AVERAGE(D4:D7)</f>
        <v>15.825000000000001</v>
      </c>
      <c r="E8" s="13">
        <f>AVERAGE(E3:E6)</f>
        <v>16.05</v>
      </c>
      <c r="G8" s="1" t="s">
        <v>6</v>
      </c>
      <c r="H8">
        <f>AVERAGE(H3:H6)</f>
        <v>0.74074999999999991</v>
      </c>
      <c r="I8">
        <f>AVERAGE(I3,I4,I6)</f>
        <v>6.0333333333333341</v>
      </c>
      <c r="J8">
        <f>AVERAGE(J3:J7)</f>
        <v>0.65720000000000001</v>
      </c>
      <c r="K8">
        <f>AVERAGE(K3:K6)</f>
        <v>0.49224999999999997</v>
      </c>
    </row>
    <row r="9" spans="1:22" x14ac:dyDescent="0.2">
      <c r="A9" s="1" t="s">
        <v>7</v>
      </c>
      <c r="B9">
        <f>STDEV(B3,B5,B6)</f>
        <v>9.4500440916079427</v>
      </c>
      <c r="C9">
        <f>STDEV(C3,C4,C6)</f>
        <v>13.507898923716203</v>
      </c>
      <c r="D9">
        <f>STDEV(D4:D7)</f>
        <v>4.871259248558494</v>
      </c>
      <c r="E9">
        <f>STDEV(E3:E6)</f>
        <v>3.2460232079679643</v>
      </c>
      <c r="G9" s="1" t="s">
        <v>7</v>
      </c>
      <c r="H9">
        <f>STDEV(H3:H6)</f>
        <v>0.21147478179048559</v>
      </c>
      <c r="I9">
        <f>STDEV(I3,I4,I6)</f>
        <v>7.8519891322730011</v>
      </c>
      <c r="J9">
        <f>STDEV(J3:J7)</f>
        <v>0.38860738541618095</v>
      </c>
      <c r="K9">
        <f>STDEV(K3:K6)</f>
        <v>0.2110092809965162</v>
      </c>
      <c r="N9" s="5" t="s">
        <v>1</v>
      </c>
      <c r="O9" s="6" t="s">
        <v>2</v>
      </c>
      <c r="P9" s="6" t="s">
        <v>3</v>
      </c>
      <c r="Q9" s="34" t="s">
        <v>0</v>
      </c>
      <c r="S9" s="36" t="s">
        <v>3</v>
      </c>
      <c r="T9" s="37" t="s">
        <v>0</v>
      </c>
      <c r="U9" s="37" t="s">
        <v>1</v>
      </c>
      <c r="V9" s="37" t="s">
        <v>2</v>
      </c>
    </row>
    <row r="10" spans="1:22" x14ac:dyDescent="0.2">
      <c r="N10" s="6" t="s">
        <v>19</v>
      </c>
      <c r="O10" s="6">
        <f>TTEST(C3:C7,D3:D7,2,2)</f>
        <v>0.14415130723294714</v>
      </c>
      <c r="P10" s="6">
        <f>TTEST(C3:C7,E3:E7,2,2)</f>
        <v>0.13494663338416774</v>
      </c>
      <c r="Q10" s="43" t="s">
        <v>31</v>
      </c>
      <c r="S10" s="37" t="s">
        <v>19</v>
      </c>
      <c r="T10" s="41" t="s">
        <v>31</v>
      </c>
      <c r="U10" s="41" t="s">
        <v>31</v>
      </c>
      <c r="V10" s="41" t="s">
        <v>31</v>
      </c>
    </row>
    <row r="11" spans="1:22" x14ac:dyDescent="0.2">
      <c r="B11" s="71" t="s">
        <v>9</v>
      </c>
      <c r="C11" s="71"/>
      <c r="D11" s="71"/>
      <c r="E11" s="71"/>
      <c r="G11" s="15"/>
      <c r="H11" s="70" t="s">
        <v>11</v>
      </c>
      <c r="I11" s="70"/>
      <c r="J11" s="70"/>
      <c r="K11" s="70"/>
      <c r="N11" s="6" t="s">
        <v>26</v>
      </c>
      <c r="O11" s="6">
        <f>TTEST(I3:I7,J3:J7,2,2)</f>
        <v>0.15637913348182764</v>
      </c>
      <c r="P11" s="6">
        <f>TTEST(I3:I7,K3:K7,2,2)</f>
        <v>0.20408165916343818</v>
      </c>
      <c r="Q11" s="43" t="s">
        <v>31</v>
      </c>
      <c r="S11" s="37" t="s">
        <v>26</v>
      </c>
      <c r="T11" s="41" t="s">
        <v>31</v>
      </c>
      <c r="U11" s="41" t="s">
        <v>31</v>
      </c>
      <c r="V11" s="41" t="s">
        <v>31</v>
      </c>
    </row>
    <row r="12" spans="1:22" x14ac:dyDescent="0.2">
      <c r="A12" s="1" t="s">
        <v>4</v>
      </c>
      <c r="B12" s="10" t="s">
        <v>0</v>
      </c>
      <c r="C12" s="5" t="s">
        <v>1</v>
      </c>
      <c r="D12" s="2" t="s">
        <v>2</v>
      </c>
      <c r="E12" s="8" t="s">
        <v>3</v>
      </c>
      <c r="G12" s="16" t="s">
        <v>4</v>
      </c>
      <c r="H12" s="17" t="s">
        <v>0</v>
      </c>
      <c r="I12" s="18" t="s">
        <v>1</v>
      </c>
      <c r="J12" s="19" t="s">
        <v>2</v>
      </c>
      <c r="K12" s="20" t="s">
        <v>3</v>
      </c>
      <c r="N12" s="6" t="s">
        <v>27</v>
      </c>
      <c r="O12" s="6">
        <f>TTEST(C13:C17,D13:D17,2,2)</f>
        <v>0.46886181737992427</v>
      </c>
      <c r="P12" s="6">
        <f>TTEST(C13:C17,E13:E17,2,2)</f>
        <v>0.18108411493062671</v>
      </c>
      <c r="Q12" s="43" t="s">
        <v>31</v>
      </c>
      <c r="S12" s="37" t="s">
        <v>27</v>
      </c>
      <c r="T12" s="41" t="s">
        <v>31</v>
      </c>
      <c r="U12" s="41" t="s">
        <v>31</v>
      </c>
      <c r="V12" s="41" t="s">
        <v>31</v>
      </c>
    </row>
    <row r="13" spans="1:22" x14ac:dyDescent="0.2">
      <c r="A13">
        <v>1</v>
      </c>
      <c r="B13" s="12">
        <v>76.7</v>
      </c>
      <c r="C13" s="6">
        <v>11.96</v>
      </c>
      <c r="D13" s="4">
        <v>0.20499999999999999</v>
      </c>
      <c r="E13" s="9">
        <v>28.9</v>
      </c>
      <c r="G13" s="15">
        <v>1</v>
      </c>
      <c r="H13" s="21">
        <v>0.01</v>
      </c>
      <c r="I13" s="22">
        <v>0.15</v>
      </c>
      <c r="J13" s="23">
        <v>0.11</v>
      </c>
      <c r="K13" s="24">
        <v>0.03</v>
      </c>
      <c r="N13" s="6" t="s">
        <v>11</v>
      </c>
      <c r="O13" s="6">
        <f>TTEST(I13:I17,J13:J17,2,2)</f>
        <v>0.15341713982100477</v>
      </c>
      <c r="P13" s="6">
        <f>TTEST(I13:I17,K13:K17,2,2)</f>
        <v>0.18807824106698606</v>
      </c>
      <c r="Q13" s="43" t="s">
        <v>31</v>
      </c>
      <c r="S13" s="37" t="s">
        <v>11</v>
      </c>
      <c r="T13" s="41" t="s">
        <v>31</v>
      </c>
      <c r="U13" s="41" t="s">
        <v>31</v>
      </c>
      <c r="V13" s="41" t="s">
        <v>31</v>
      </c>
    </row>
    <row r="14" spans="1:22" x14ac:dyDescent="0.2">
      <c r="A14">
        <v>2</v>
      </c>
      <c r="B14" s="11">
        <v>43.3</v>
      </c>
      <c r="C14" s="6">
        <v>17.3</v>
      </c>
      <c r="D14" s="3">
        <v>18.600000000000001</v>
      </c>
      <c r="E14" s="9">
        <v>21.4</v>
      </c>
      <c r="G14" s="15">
        <v>2</v>
      </c>
      <c r="H14" s="25">
        <v>0.05</v>
      </c>
      <c r="I14" s="22">
        <v>1.4</v>
      </c>
      <c r="J14" s="26">
        <v>0.04</v>
      </c>
      <c r="K14" s="24">
        <v>0.02</v>
      </c>
      <c r="N14" s="6" t="s">
        <v>21</v>
      </c>
      <c r="O14" s="6">
        <f>TTEST(C23:C27,D23:D27,2,2)</f>
        <v>0.17578368300807135</v>
      </c>
      <c r="P14" s="39">
        <f>TTEST(C23:C27,E23:E27,2,2)</f>
        <v>6.1633646995306922E-3</v>
      </c>
      <c r="Q14" s="43" t="s">
        <v>31</v>
      </c>
      <c r="S14" s="37" t="s">
        <v>21</v>
      </c>
      <c r="T14" s="41" t="s">
        <v>31</v>
      </c>
      <c r="U14" s="41" t="s">
        <v>31</v>
      </c>
      <c r="V14" s="41" t="s">
        <v>31</v>
      </c>
    </row>
    <row r="15" spans="1:22" x14ac:dyDescent="0.2">
      <c r="A15">
        <v>3</v>
      </c>
      <c r="B15" s="12">
        <v>32.200000000000003</v>
      </c>
      <c r="C15" s="7" t="s">
        <v>5</v>
      </c>
      <c r="D15" s="3">
        <v>17.100000000000001</v>
      </c>
      <c r="E15" s="9">
        <v>10.5</v>
      </c>
      <c r="G15" s="15">
        <v>3</v>
      </c>
      <c r="H15" s="21">
        <v>0.02</v>
      </c>
      <c r="I15" s="27">
        <v>0.17</v>
      </c>
      <c r="J15" s="26">
        <v>0.05</v>
      </c>
      <c r="K15" s="24">
        <v>0.05</v>
      </c>
      <c r="N15" s="6" t="s">
        <v>28</v>
      </c>
      <c r="O15" s="6">
        <f>TTEST(C33:C36,D33:D37,2,2)</f>
        <v>0.76919671530378508</v>
      </c>
      <c r="P15" s="6">
        <f>TTEST(C33:C36,E33:E36,2,2)</f>
        <v>0.56020339936438501</v>
      </c>
      <c r="Q15" s="43" t="s">
        <v>31</v>
      </c>
      <c r="S15" s="37" t="s">
        <v>28</v>
      </c>
      <c r="T15" s="41" t="s">
        <v>31</v>
      </c>
      <c r="U15" s="41" t="s">
        <v>31</v>
      </c>
      <c r="V15" s="41" t="s">
        <v>31</v>
      </c>
    </row>
    <row r="16" spans="1:22" x14ac:dyDescent="0.2">
      <c r="A16">
        <v>4</v>
      </c>
      <c r="B16" s="12">
        <v>70.2</v>
      </c>
      <c r="C16" s="6">
        <v>9.65</v>
      </c>
      <c r="D16" s="3">
        <v>21.5</v>
      </c>
      <c r="E16" s="9">
        <v>21.3</v>
      </c>
      <c r="G16" s="15">
        <v>4</v>
      </c>
      <c r="H16" s="21">
        <v>0.02</v>
      </c>
      <c r="I16" s="22">
        <v>0.23</v>
      </c>
      <c r="J16" s="26">
        <v>0.08</v>
      </c>
      <c r="K16" s="24">
        <v>0.04</v>
      </c>
    </row>
    <row r="17" spans="1:25" x14ac:dyDescent="0.2">
      <c r="A17">
        <v>5</v>
      </c>
      <c r="B17" s="11" t="s">
        <v>5</v>
      </c>
      <c r="C17" s="7" t="s">
        <v>5</v>
      </c>
      <c r="D17" s="3">
        <v>44.6</v>
      </c>
      <c r="E17" s="14" t="s">
        <v>5</v>
      </c>
      <c r="G17" s="15">
        <v>5</v>
      </c>
      <c r="H17" s="25" t="s">
        <v>5</v>
      </c>
      <c r="I17" s="27" t="s">
        <v>5</v>
      </c>
      <c r="J17" s="26">
        <v>0.01</v>
      </c>
      <c r="K17" s="28" t="s">
        <v>5</v>
      </c>
    </row>
    <row r="18" spans="1:25" x14ac:dyDescent="0.2">
      <c r="A18" s="1" t="s">
        <v>6</v>
      </c>
      <c r="B18" s="29">
        <f>AVERAGE(B13:B16)</f>
        <v>55.599999999999994</v>
      </c>
      <c r="C18" s="29">
        <f>AVERAGE(C14,C13,C16)</f>
        <v>12.97</v>
      </c>
      <c r="D18" s="13">
        <f>AVERAGE(D13:D17)</f>
        <v>20.401</v>
      </c>
      <c r="E18" s="29">
        <f>AVERAGE(E13:E16)</f>
        <v>20.524999999999999</v>
      </c>
      <c r="F18" s="13"/>
      <c r="G18" s="1" t="s">
        <v>6</v>
      </c>
      <c r="H18" s="31">
        <f>AVERAGE(H13:H16)</f>
        <v>2.5000000000000001E-2</v>
      </c>
      <c r="I18" s="31">
        <f>AVERAGE(I13:I16)</f>
        <v>0.48749999999999993</v>
      </c>
      <c r="J18" s="30">
        <f>AVERAGE(J13:J17)</f>
        <v>5.800000000000001E-2</v>
      </c>
      <c r="K18" s="31">
        <f>AVERAGE(K13:K16)</f>
        <v>3.5000000000000003E-2</v>
      </c>
    </row>
    <row r="19" spans="1:25" x14ac:dyDescent="0.2">
      <c r="A19" s="1" t="s">
        <v>7</v>
      </c>
      <c r="B19" s="29">
        <f>STDEV(B13:B16)</f>
        <v>21.269853470738056</v>
      </c>
      <c r="C19" s="29">
        <f>STDEV(C13,C14,C16)</f>
        <v>3.9237354650893548</v>
      </c>
      <c r="D19" s="13">
        <f>STDEV(D13:D17)</f>
        <v>15.88094786213972</v>
      </c>
      <c r="E19" s="29">
        <f>STDEV(E13:E16)</f>
        <v>7.57204287714573</v>
      </c>
      <c r="F19" s="13"/>
      <c r="G19" s="1" t="s">
        <v>7</v>
      </c>
      <c r="H19" s="31">
        <f>STDEV(H13:H16)</f>
        <v>1.7320508075688777E-2</v>
      </c>
      <c r="I19" s="31">
        <f>STDEV(I13:I16)</f>
        <v>0.60928236475381436</v>
      </c>
      <c r="J19" s="30">
        <f>STDEV(J13:J17)</f>
        <v>3.8340579025361601E-2</v>
      </c>
      <c r="K19" s="31">
        <f>STDEV(K13:K16)</f>
        <v>1.2909944487358051E-2</v>
      </c>
    </row>
    <row r="21" spans="1:25" x14ac:dyDescent="0.2">
      <c r="A21" s="15"/>
      <c r="B21" s="70" t="s">
        <v>8</v>
      </c>
      <c r="C21" s="70"/>
      <c r="D21" s="70"/>
      <c r="E21" s="70"/>
      <c r="G21" s="15"/>
      <c r="H21" s="70" t="s">
        <v>13</v>
      </c>
      <c r="I21" s="70"/>
      <c r="J21" s="70"/>
      <c r="K21" s="70"/>
      <c r="M21" s="15"/>
      <c r="N21" s="70" t="s">
        <v>23</v>
      </c>
      <c r="O21" s="70"/>
      <c r="P21" s="70"/>
      <c r="Q21" s="70"/>
      <c r="S21" s="71" t="s">
        <v>37</v>
      </c>
      <c r="T21" s="71"/>
      <c r="U21" s="71"/>
      <c r="X21" s="38" t="s">
        <v>25</v>
      </c>
      <c r="Y21" s="38"/>
    </row>
    <row r="22" spans="1:25" x14ac:dyDescent="0.2">
      <c r="A22" s="16" t="s">
        <v>4</v>
      </c>
      <c r="B22" s="17" t="s">
        <v>0</v>
      </c>
      <c r="C22" s="18" t="s">
        <v>1</v>
      </c>
      <c r="D22" s="19" t="s">
        <v>2</v>
      </c>
      <c r="E22" s="20" t="s">
        <v>3</v>
      </c>
      <c r="G22" s="16" t="s">
        <v>4</v>
      </c>
      <c r="H22" s="17" t="s">
        <v>0</v>
      </c>
      <c r="I22" s="18" t="s">
        <v>1</v>
      </c>
      <c r="J22" s="19" t="s">
        <v>2</v>
      </c>
      <c r="K22" s="20" t="s">
        <v>3</v>
      </c>
      <c r="M22" s="16" t="s">
        <v>4</v>
      </c>
      <c r="N22" s="17" t="s">
        <v>0</v>
      </c>
      <c r="O22" s="18" t="s">
        <v>1</v>
      </c>
      <c r="P22" s="19" t="s">
        <v>2</v>
      </c>
      <c r="Q22" s="20" t="s">
        <v>3</v>
      </c>
      <c r="T22" t="s">
        <v>11</v>
      </c>
      <c r="U22" t="s">
        <v>36</v>
      </c>
      <c r="V22" s="1"/>
      <c r="W22" s="1" t="s">
        <v>4</v>
      </c>
      <c r="X22" s="10" t="s">
        <v>24</v>
      </c>
      <c r="Y22" s="5" t="s">
        <v>18</v>
      </c>
    </row>
    <row r="23" spans="1:25" x14ac:dyDescent="0.2">
      <c r="A23" s="15">
        <v>1</v>
      </c>
      <c r="B23" s="21">
        <f t="shared" ref="B23:E26" si="0">1/H13</f>
        <v>100</v>
      </c>
      <c r="C23" s="22">
        <f t="shared" si="0"/>
        <v>6.666666666666667</v>
      </c>
      <c r="D23" s="23">
        <f t="shared" si="0"/>
        <v>9.0909090909090917</v>
      </c>
      <c r="E23" s="24">
        <f t="shared" si="0"/>
        <v>33.333333333333336</v>
      </c>
      <c r="G23" s="15">
        <v>1</v>
      </c>
      <c r="H23" s="21">
        <v>79.400000000000006</v>
      </c>
      <c r="I23" s="32">
        <v>24.9</v>
      </c>
      <c r="J23" s="23">
        <v>40.1</v>
      </c>
      <c r="K23" s="24">
        <v>17.899999999999999</v>
      </c>
      <c r="M23" s="15">
        <v>1</v>
      </c>
      <c r="N23" s="21">
        <v>4.37</v>
      </c>
      <c r="O23" s="22">
        <v>0.53</v>
      </c>
      <c r="P23" s="23">
        <v>1.07</v>
      </c>
      <c r="Q23" s="24">
        <v>1.55</v>
      </c>
      <c r="S23" t="s">
        <v>0</v>
      </c>
      <c r="T23" s="13">
        <f>TTEST(H13:H16,X23:X25,2,2)</f>
        <v>0.11795796412181156</v>
      </c>
      <c r="U23" s="39">
        <f>TTEST(B33:B36,X32:X34,2,2)</f>
        <v>1.3764879162645799E-2</v>
      </c>
      <c r="W23">
        <v>1</v>
      </c>
      <c r="X23" s="12">
        <v>5.0000000000000001E-3</v>
      </c>
      <c r="Y23" s="6">
        <v>3.0000000000000001E-3</v>
      </c>
    </row>
    <row r="24" spans="1:25" x14ac:dyDescent="0.2">
      <c r="A24" s="15">
        <v>2</v>
      </c>
      <c r="B24" s="25">
        <f t="shared" si="0"/>
        <v>20</v>
      </c>
      <c r="C24" s="22">
        <f t="shared" si="0"/>
        <v>0.7142857142857143</v>
      </c>
      <c r="D24" s="26">
        <f t="shared" si="0"/>
        <v>25</v>
      </c>
      <c r="E24" s="24">
        <f t="shared" si="0"/>
        <v>50</v>
      </c>
      <c r="G24" s="15">
        <v>2</v>
      </c>
      <c r="H24" s="25">
        <v>78.400000000000006</v>
      </c>
      <c r="I24" s="22">
        <v>10.8</v>
      </c>
      <c r="J24" s="26">
        <v>14.7</v>
      </c>
      <c r="K24" s="24">
        <v>33.4</v>
      </c>
      <c r="M24" s="15">
        <v>2</v>
      </c>
      <c r="N24" s="25">
        <v>2.6</v>
      </c>
      <c r="O24" s="22">
        <v>0.34</v>
      </c>
      <c r="P24" s="26">
        <v>0.81</v>
      </c>
      <c r="Q24" s="24">
        <v>1</v>
      </c>
      <c r="S24" t="s">
        <v>1</v>
      </c>
      <c r="T24" s="13">
        <f>TTEST(I13:I16,X23:X25,2,2)</f>
        <v>0.23890543384123417</v>
      </c>
      <c r="U24" s="13">
        <f>TTEST(C33:C36,X32:X34,2,2)</f>
        <v>0.89440866785839246</v>
      </c>
      <c r="W24">
        <v>2</v>
      </c>
      <c r="X24" s="12">
        <v>6.0000000000000001E-3</v>
      </c>
      <c r="Y24" s="6">
        <v>2E-3</v>
      </c>
    </row>
    <row r="25" spans="1:25" x14ac:dyDescent="0.2">
      <c r="A25" s="15">
        <v>3</v>
      </c>
      <c r="B25" s="21">
        <f t="shared" si="0"/>
        <v>50</v>
      </c>
      <c r="C25" s="27">
        <f t="shared" si="0"/>
        <v>5.8823529411764701</v>
      </c>
      <c r="D25" s="26">
        <f t="shared" si="0"/>
        <v>20</v>
      </c>
      <c r="E25" s="24">
        <f t="shared" si="0"/>
        <v>20</v>
      </c>
      <c r="G25" s="15">
        <v>3</v>
      </c>
      <c r="H25" s="21">
        <v>77.5</v>
      </c>
      <c r="I25" s="27">
        <v>27.7</v>
      </c>
      <c r="J25" s="26">
        <v>10.9</v>
      </c>
      <c r="K25" s="24">
        <v>12.7</v>
      </c>
      <c r="M25" s="15">
        <v>3</v>
      </c>
      <c r="N25" s="21">
        <v>2.14</v>
      </c>
      <c r="O25" s="27">
        <v>0.3</v>
      </c>
      <c r="P25" s="26">
        <v>0.87</v>
      </c>
      <c r="Q25" s="24">
        <v>1.1399999999999999</v>
      </c>
      <c r="S25" t="s">
        <v>2</v>
      </c>
      <c r="T25" s="13">
        <f>TTEST(J13:J17,X23:X25,2,2)</f>
        <v>6.2031047405715994E-2</v>
      </c>
      <c r="U25" s="13">
        <f>TTEST(D33:D37,X32:X34,2,2)</f>
        <v>0.68188725619439028</v>
      </c>
      <c r="W25">
        <v>3</v>
      </c>
      <c r="X25" s="12">
        <v>6.0000000000000001E-3</v>
      </c>
      <c r="Y25" s="6">
        <v>2E-3</v>
      </c>
    </row>
    <row r="26" spans="1:25" x14ac:dyDescent="0.2">
      <c r="A26" s="15">
        <v>4</v>
      </c>
      <c r="B26" s="21">
        <f t="shared" si="0"/>
        <v>50</v>
      </c>
      <c r="C26" s="22">
        <f t="shared" si="0"/>
        <v>4.3478260869565215</v>
      </c>
      <c r="D26" s="26">
        <f t="shared" si="0"/>
        <v>12.5</v>
      </c>
      <c r="E26" s="24">
        <f t="shared" si="0"/>
        <v>25</v>
      </c>
      <c r="G26" s="15">
        <v>4</v>
      </c>
      <c r="H26" s="21">
        <v>77.2</v>
      </c>
      <c r="I26" s="22">
        <v>15.1</v>
      </c>
      <c r="J26" s="26">
        <v>10.5</v>
      </c>
      <c r="K26" s="24">
        <v>11.7</v>
      </c>
      <c r="M26" s="15">
        <v>4</v>
      </c>
      <c r="N26" s="21">
        <v>3.35</v>
      </c>
      <c r="O26" s="22">
        <v>0.33</v>
      </c>
      <c r="P26" s="26">
        <v>0.94</v>
      </c>
      <c r="Q26" s="24">
        <v>1.93</v>
      </c>
      <c r="S26" t="s">
        <v>3</v>
      </c>
      <c r="T26" s="39">
        <f>TTEST(K13:K16,X23:X25,2,2)</f>
        <v>1.2147419592821404E-2</v>
      </c>
      <c r="U26" s="13">
        <f>TTEST(E33:E36,X32:X34,2,2)</f>
        <v>0.21924484973120859</v>
      </c>
      <c r="V26" s="1"/>
      <c r="W26" s="1" t="s">
        <v>6</v>
      </c>
      <c r="X26">
        <f>AVERAGE(X23:X25)</f>
        <v>5.6666666666666671E-3</v>
      </c>
      <c r="Y26">
        <f>AVERAGE(Y23:Y25)</f>
        <v>2.3333333333333335E-3</v>
      </c>
    </row>
    <row r="27" spans="1:25" x14ac:dyDescent="0.2">
      <c r="A27" s="15">
        <v>5</v>
      </c>
      <c r="B27" s="25" t="s">
        <v>5</v>
      </c>
      <c r="C27" s="27" t="s">
        <v>5</v>
      </c>
      <c r="D27" s="26">
        <f>1/J17</f>
        <v>100</v>
      </c>
      <c r="E27" s="28" t="s">
        <v>5</v>
      </c>
      <c r="G27" s="15">
        <v>5</v>
      </c>
      <c r="H27" s="25" t="s">
        <v>5</v>
      </c>
      <c r="I27" s="27" t="s">
        <v>5</v>
      </c>
      <c r="J27" s="26">
        <v>14.5</v>
      </c>
      <c r="K27" s="28" t="s">
        <v>5</v>
      </c>
      <c r="M27" s="15">
        <v>5</v>
      </c>
      <c r="N27" s="25" t="s">
        <v>5</v>
      </c>
      <c r="O27" s="27">
        <v>0.27</v>
      </c>
      <c r="P27" s="26">
        <v>1.0900000000000001</v>
      </c>
      <c r="Q27" s="28" t="s">
        <v>5</v>
      </c>
      <c r="T27" s="13"/>
      <c r="U27" s="13"/>
      <c r="V27" s="1"/>
      <c r="W27" s="1" t="s">
        <v>7</v>
      </c>
      <c r="X27">
        <f>STDEV(X23:X25)</f>
        <v>5.773502691896258E-4</v>
      </c>
      <c r="Y27">
        <f>STDEV(Y23:Y25)</f>
        <v>5.773502691896258E-4</v>
      </c>
    </row>
    <row r="28" spans="1:25" x14ac:dyDescent="0.2">
      <c r="A28" s="1" t="s">
        <v>6</v>
      </c>
      <c r="B28" s="30">
        <f>AVERAGE(B23:B26)</f>
        <v>55</v>
      </c>
      <c r="C28" s="30">
        <f>AVERAGE(C23:C26)</f>
        <v>4.4027828522713435</v>
      </c>
      <c r="D28" s="30">
        <f>AVERAGE(D23:D27)</f>
        <v>33.31818181818182</v>
      </c>
      <c r="E28" s="30">
        <f>AVERAGE(E23:E26)</f>
        <v>32.083333333333336</v>
      </c>
      <c r="G28" s="1" t="s">
        <v>6</v>
      </c>
      <c r="H28">
        <f>AVERAGE(H23:H26)</f>
        <v>78.125</v>
      </c>
      <c r="I28">
        <f>AVERAGE(I23:I26)</f>
        <v>19.625</v>
      </c>
      <c r="J28">
        <f>AVERAGE(J23:J27)</f>
        <v>18.14</v>
      </c>
      <c r="K28">
        <f>AVERAGE(K23:K26)</f>
        <v>18.925000000000001</v>
      </c>
      <c r="M28" s="1" t="s">
        <v>6</v>
      </c>
      <c r="N28">
        <f>AVERAGE(N23:N26)</f>
        <v>3.1150000000000002</v>
      </c>
      <c r="T28" s="13"/>
      <c r="U28" s="13"/>
      <c r="V28" s="1"/>
      <c r="W28" s="1" t="s">
        <v>30</v>
      </c>
      <c r="X28">
        <f>TTEST(X23:X25,Y23:Y25,2,2)</f>
        <v>2.1106458450912721E-3</v>
      </c>
    </row>
    <row r="29" spans="1:25" x14ac:dyDescent="0.2">
      <c r="A29" s="1" t="s">
        <v>7</v>
      </c>
      <c r="B29">
        <f>STDEV(B23:B26)</f>
        <v>33.166247903554002</v>
      </c>
      <c r="C29">
        <f>STDEV(C23:C26)</f>
        <v>2.6408539626445253</v>
      </c>
      <c r="D29" s="30">
        <f>STDEV(D23:D27)</f>
        <v>37.793479694757089</v>
      </c>
      <c r="E29" s="13">
        <f>STDEV(E23:E26)</f>
        <v>13.149778198382917</v>
      </c>
      <c r="G29" s="1" t="s">
        <v>7</v>
      </c>
      <c r="H29">
        <f>STDEV(H23:H26)</f>
        <v>0.99121138007995246</v>
      </c>
      <c r="I29">
        <f>STDEV(I23:I26)</f>
        <v>7.9872293903038285</v>
      </c>
      <c r="J29">
        <f>STDEV(J23:J27)</f>
        <v>12.430929168811154</v>
      </c>
      <c r="K29">
        <f>STDEV(K23:K26)</f>
        <v>10.025426009236041</v>
      </c>
      <c r="M29" s="1" t="s">
        <v>7</v>
      </c>
    </row>
    <row r="30" spans="1:25" x14ac:dyDescent="0.2">
      <c r="S30" s="72" t="s">
        <v>38</v>
      </c>
      <c r="T30" s="72"/>
      <c r="U30" s="72"/>
      <c r="X30" s="38" t="s">
        <v>22</v>
      </c>
      <c r="Y30" s="38"/>
    </row>
    <row r="31" spans="1:25" x14ac:dyDescent="0.2">
      <c r="A31" s="15"/>
      <c r="B31" s="70" t="s">
        <v>14</v>
      </c>
      <c r="C31" s="70"/>
      <c r="D31" s="70"/>
      <c r="E31" s="70"/>
      <c r="G31" s="15"/>
      <c r="H31" s="70" t="s">
        <v>17</v>
      </c>
      <c r="I31" s="70"/>
      <c r="J31" s="70"/>
      <c r="K31" s="70"/>
      <c r="M31" s="15"/>
      <c r="N31" s="70" t="s">
        <v>16</v>
      </c>
      <c r="O31" s="70"/>
      <c r="P31" s="70"/>
      <c r="Q31" s="70"/>
      <c r="S31" s="13"/>
      <c r="T31" s="13" t="s">
        <v>11</v>
      </c>
      <c r="U31" s="13" t="s">
        <v>36</v>
      </c>
      <c r="V31" s="1"/>
      <c r="W31" s="1" t="s">
        <v>4</v>
      </c>
      <c r="X31" s="10" t="s">
        <v>24</v>
      </c>
      <c r="Y31" s="5" t="s">
        <v>18</v>
      </c>
    </row>
    <row r="32" spans="1:25" x14ac:dyDescent="0.2">
      <c r="A32" s="16" t="s">
        <v>4</v>
      </c>
      <c r="B32" s="17" t="s">
        <v>0</v>
      </c>
      <c r="C32" s="18" t="s">
        <v>1</v>
      </c>
      <c r="D32" s="19" t="s">
        <v>2</v>
      </c>
      <c r="E32" s="20" t="s">
        <v>3</v>
      </c>
      <c r="G32" s="16" t="s">
        <v>4</v>
      </c>
      <c r="H32" s="17" t="s">
        <v>0</v>
      </c>
      <c r="I32" s="18" t="s">
        <v>1</v>
      </c>
      <c r="J32" s="19" t="s">
        <v>2</v>
      </c>
      <c r="K32" s="20" t="s">
        <v>3</v>
      </c>
      <c r="M32" s="16" t="s">
        <v>4</v>
      </c>
      <c r="N32" s="17" t="s">
        <v>0</v>
      </c>
      <c r="O32" s="18" t="s">
        <v>1</v>
      </c>
      <c r="P32" s="19" t="s">
        <v>2</v>
      </c>
      <c r="Q32" s="20" t="s">
        <v>3</v>
      </c>
      <c r="S32" s="13" t="s">
        <v>0</v>
      </c>
      <c r="T32" s="13">
        <f>TTEST(H13:H16,Y23:Y25,2,2)</f>
        <v>7.7984547303854679E-2</v>
      </c>
      <c r="U32" s="39">
        <f>TTEST(B33:B36,Y32:Y34,2,2)</f>
        <v>3.1666656998537698E-2</v>
      </c>
      <c r="W32">
        <v>1</v>
      </c>
      <c r="X32" s="12">
        <v>25.6</v>
      </c>
      <c r="Y32" s="6">
        <v>31.5</v>
      </c>
    </row>
    <row r="33" spans="1:25" x14ac:dyDescent="0.2">
      <c r="A33" s="15">
        <v>1</v>
      </c>
      <c r="B33" s="21">
        <f>H33/B41</f>
        <v>111.56848874598072</v>
      </c>
      <c r="C33" s="22">
        <f>I33/C41</f>
        <v>37.705714285714279</v>
      </c>
      <c r="D33" s="23">
        <f>J33/D41</f>
        <v>44.694791666666674</v>
      </c>
      <c r="E33" s="24">
        <f>K33/E41</f>
        <v>19.677304964539005</v>
      </c>
      <c r="G33" s="15">
        <v>1</v>
      </c>
      <c r="H33" s="21">
        <f>H23*N33</f>
        <v>0.34697800000000001</v>
      </c>
      <c r="I33" s="22">
        <f>I23*O33</f>
        <v>1.3196999999999999E-2</v>
      </c>
      <c r="J33" s="23">
        <f>J23*P33</f>
        <v>4.2907000000000001E-2</v>
      </c>
      <c r="K33" s="24">
        <f>K23*Q33</f>
        <v>2.7744999999999995E-2</v>
      </c>
      <c r="M33" s="15">
        <v>1</v>
      </c>
      <c r="N33" s="21">
        <f>N23/1000</f>
        <v>4.3699999999999998E-3</v>
      </c>
      <c r="O33" s="22">
        <f>O23/1000</f>
        <v>5.2999999999999998E-4</v>
      </c>
      <c r="P33" s="23">
        <f>P23/1000</f>
        <v>1.07E-3</v>
      </c>
      <c r="Q33" s="24">
        <f>Q23/1000</f>
        <v>1.5499999999999999E-3</v>
      </c>
      <c r="S33" s="13" t="s">
        <v>1</v>
      </c>
      <c r="T33" s="13">
        <f>TTEST(I13:I16,Y23:Y25,2,2)</f>
        <v>0.23611339419035254</v>
      </c>
      <c r="U33" s="13">
        <f>TTEST(C33:C36,Y32:Y34,2,2)</f>
        <v>0.16103051870829177</v>
      </c>
      <c r="W33">
        <v>2</v>
      </c>
      <c r="X33" s="12">
        <v>19.600000000000001</v>
      </c>
      <c r="Y33" s="6">
        <v>31.3</v>
      </c>
    </row>
    <row r="34" spans="1:25" x14ac:dyDescent="0.2">
      <c r="A34" s="15">
        <v>2</v>
      </c>
      <c r="B34" s="21">
        <f>H34/B41</f>
        <v>65.543408360128623</v>
      </c>
      <c r="C34" s="22">
        <f>I34/C41</f>
        <v>10.491428571428573</v>
      </c>
      <c r="D34" s="23">
        <f>J34/D41</f>
        <v>12.403125000000003</v>
      </c>
      <c r="E34" s="24">
        <f>K34/E41</f>
        <v>23.687943262411348</v>
      </c>
      <c r="G34" s="15">
        <v>2</v>
      </c>
      <c r="H34" s="21">
        <f t="shared" ref="H34:K37" si="1">H24*N34</f>
        <v>0.20383999999999999</v>
      </c>
      <c r="I34" s="22">
        <f t="shared" si="1"/>
        <v>3.6720000000000004E-3</v>
      </c>
      <c r="J34" s="23">
        <f t="shared" si="1"/>
        <v>1.1907000000000001E-2</v>
      </c>
      <c r="K34" s="24">
        <f t="shared" si="1"/>
        <v>3.3399999999999999E-2</v>
      </c>
      <c r="M34" s="15">
        <v>2</v>
      </c>
      <c r="N34" s="21">
        <f t="shared" ref="N34:Q37" si="2">N24/1000</f>
        <v>2.5999999999999999E-3</v>
      </c>
      <c r="O34" s="22">
        <f t="shared" si="2"/>
        <v>3.4000000000000002E-4</v>
      </c>
      <c r="P34" s="23">
        <f t="shared" si="2"/>
        <v>8.1000000000000006E-4</v>
      </c>
      <c r="Q34" s="24">
        <f t="shared" si="2"/>
        <v>1E-3</v>
      </c>
      <c r="S34" s="13" t="s">
        <v>2</v>
      </c>
      <c r="T34" s="13">
        <f>TTEST(J13:J17,Y23:Y25,2,2)</f>
        <v>5.0831623210824052E-2</v>
      </c>
      <c r="U34" s="13">
        <f>TTEST(D33:D37,Y32:Y34,2,2)</f>
        <v>0.14398066572528886</v>
      </c>
      <c r="W34">
        <v>3</v>
      </c>
      <c r="X34" s="12">
        <v>22.5</v>
      </c>
      <c r="Y34" s="6">
        <v>38.6</v>
      </c>
    </row>
    <row r="35" spans="1:25" x14ac:dyDescent="0.2">
      <c r="A35" s="15">
        <v>3</v>
      </c>
      <c r="B35" s="21">
        <f>H35/B41</f>
        <v>53.327974276527328</v>
      </c>
      <c r="C35" s="27">
        <f>I35/C41</f>
        <v>23.742857142857144</v>
      </c>
      <c r="D35" s="23">
        <f>J35/D41</f>
        <v>9.8781250000000007</v>
      </c>
      <c r="E35" s="24">
        <f>K35/E41</f>
        <v>10.268085106382976</v>
      </c>
      <c r="G35" s="15">
        <v>3</v>
      </c>
      <c r="H35" s="21">
        <f t="shared" si="1"/>
        <v>0.16585</v>
      </c>
      <c r="I35" s="22">
        <f t="shared" si="1"/>
        <v>8.3099999999999997E-3</v>
      </c>
      <c r="J35" s="23">
        <f t="shared" si="1"/>
        <v>9.4830000000000001E-3</v>
      </c>
      <c r="K35" s="24">
        <f t="shared" si="1"/>
        <v>1.4477999999999998E-2</v>
      </c>
      <c r="M35" s="15">
        <v>3</v>
      </c>
      <c r="N35" s="21">
        <f t="shared" si="2"/>
        <v>2.14E-3</v>
      </c>
      <c r="O35" s="22">
        <f t="shared" si="2"/>
        <v>2.9999999999999997E-4</v>
      </c>
      <c r="P35" s="23">
        <f t="shared" si="2"/>
        <v>8.7000000000000001E-4</v>
      </c>
      <c r="Q35" s="24">
        <f t="shared" si="2"/>
        <v>1.14E-3</v>
      </c>
      <c r="S35" s="13" t="s">
        <v>3</v>
      </c>
      <c r="T35" s="39">
        <f>TTEST(K13:K16,Y23:Y25,2,2)</f>
        <v>7.9068931010263157E-3</v>
      </c>
      <c r="U35" s="39">
        <f>TTEST(E33:E36,Y32:Y34,2,2)</f>
        <v>8.6996823235730297E-3</v>
      </c>
      <c r="V35" s="1"/>
      <c r="W35" s="1" t="s">
        <v>6</v>
      </c>
      <c r="X35">
        <f>AVERAGE(X32:X34)</f>
        <v>22.566666666666666</v>
      </c>
      <c r="Y35">
        <f>AVERAGE(Y32:Y34)</f>
        <v>33.800000000000004</v>
      </c>
    </row>
    <row r="36" spans="1:25" x14ac:dyDescent="0.2">
      <c r="A36" s="15">
        <v>4</v>
      </c>
      <c r="B36" s="21">
        <f>H36/B41</f>
        <v>83.157556270096464</v>
      </c>
      <c r="C36" s="22">
        <f>I36/C41</f>
        <v>14.237142857142857</v>
      </c>
      <c r="D36" s="23">
        <f>J36/D41</f>
        <v>10.281250000000002</v>
      </c>
      <c r="E36" s="24">
        <f>K36/E41</f>
        <v>16.014893617021276</v>
      </c>
      <c r="G36" s="15">
        <v>4</v>
      </c>
      <c r="H36" s="21">
        <f t="shared" si="1"/>
        <v>0.25862000000000002</v>
      </c>
      <c r="I36" s="22">
        <f t="shared" si="1"/>
        <v>4.9829999999999996E-3</v>
      </c>
      <c r="J36" s="23">
        <f t="shared" si="1"/>
        <v>9.8700000000000003E-3</v>
      </c>
      <c r="K36" s="24">
        <f t="shared" si="1"/>
        <v>2.2580999999999997E-2</v>
      </c>
      <c r="M36" s="15">
        <v>4</v>
      </c>
      <c r="N36" s="21">
        <f t="shared" si="2"/>
        <v>3.3500000000000001E-3</v>
      </c>
      <c r="O36" s="22">
        <f t="shared" si="2"/>
        <v>3.3E-4</v>
      </c>
      <c r="P36" s="23">
        <f t="shared" si="2"/>
        <v>9.3999999999999997E-4</v>
      </c>
      <c r="Q36" s="24">
        <f t="shared" si="2"/>
        <v>1.9299999999999999E-3</v>
      </c>
      <c r="S36" s="13"/>
      <c r="T36" s="13"/>
      <c r="U36" s="13"/>
      <c r="V36" s="1"/>
      <c r="W36" s="1" t="s">
        <v>7</v>
      </c>
      <c r="X36">
        <f>STDEV(X32:X34)</f>
        <v>3.0005555041247685</v>
      </c>
      <c r="Y36">
        <f>STDEV(Y32:Y34)</f>
        <v>4.1581245772583593</v>
      </c>
    </row>
    <row r="37" spans="1:25" x14ac:dyDescent="0.2">
      <c r="A37" s="15">
        <v>5</v>
      </c>
      <c r="B37" s="21" t="e">
        <f t="shared" ref="B37" si="3">H37/B45</f>
        <v>#VALUE!</v>
      </c>
      <c r="C37" s="27"/>
      <c r="D37" s="23">
        <f>J37/D41</f>
        <v>16.463541666666668</v>
      </c>
      <c r="E37" s="24"/>
      <c r="G37" s="15">
        <v>5</v>
      </c>
      <c r="H37" s="21" t="e">
        <f t="shared" si="1"/>
        <v>#VALUE!</v>
      </c>
      <c r="I37" s="22" t="e">
        <f t="shared" si="1"/>
        <v>#VALUE!</v>
      </c>
      <c r="J37" s="23">
        <f t="shared" si="1"/>
        <v>1.5805E-2</v>
      </c>
      <c r="K37" s="24" t="e">
        <f t="shared" si="1"/>
        <v>#VALUE!</v>
      </c>
      <c r="M37" s="15">
        <v>5</v>
      </c>
      <c r="N37" s="25" t="s">
        <v>5</v>
      </c>
      <c r="O37" s="22">
        <f>O27/1000</f>
        <v>2.7E-4</v>
      </c>
      <c r="P37" s="23">
        <f t="shared" si="2"/>
        <v>1.09E-3</v>
      </c>
      <c r="Q37" s="28" t="s">
        <v>5</v>
      </c>
      <c r="S37" s="13"/>
      <c r="T37" s="13"/>
      <c r="U37" s="13"/>
      <c r="V37" s="1"/>
      <c r="W37" s="1" t="s">
        <v>30</v>
      </c>
      <c r="X37">
        <f>TTEST(X32:X34,Y32:Y34,2,2)</f>
        <v>1.9195490686358424E-2</v>
      </c>
    </row>
    <row r="38" spans="1:25" x14ac:dyDescent="0.2">
      <c r="A38" s="1" t="s">
        <v>6</v>
      </c>
      <c r="B38">
        <f>AVERAGE(B33:B36)</f>
        <v>78.399356913183283</v>
      </c>
      <c r="C38">
        <f>AVERAGE(C33:C36)</f>
        <v>21.544285714285714</v>
      </c>
      <c r="D38">
        <f>AVERAGE(D33:D37)</f>
        <v>18.744166666666668</v>
      </c>
      <c r="E38">
        <f>AVERAGE(E33:E36)</f>
        <v>17.412056737588653</v>
      </c>
      <c r="G38" s="1" t="s">
        <v>6</v>
      </c>
      <c r="H38" s="30"/>
      <c r="I38" s="30"/>
      <c r="M38" s="1" t="s">
        <v>6</v>
      </c>
    </row>
    <row r="39" spans="1:25" x14ac:dyDescent="0.2">
      <c r="A39" s="1" t="s">
        <v>7</v>
      </c>
      <c r="B39">
        <f>STDEV(B33:B36)</f>
        <v>25.276348682605949</v>
      </c>
      <c r="C39">
        <f>STDEV(C33:C36)</f>
        <v>12.132401212607228</v>
      </c>
      <c r="D39">
        <f>STDEV(D33:D37)</f>
        <v>14.740019089554012</v>
      </c>
      <c r="E39">
        <f>STDEV(E33:E36)</f>
        <v>5.7010670537803021</v>
      </c>
      <c r="G39" s="1" t="s">
        <v>7</v>
      </c>
      <c r="H39" s="30"/>
      <c r="I39" s="30"/>
      <c r="M39" s="1" t="s">
        <v>7</v>
      </c>
      <c r="N39" s="13"/>
      <c r="O39" s="13"/>
      <c r="P39" s="13"/>
      <c r="Q39" s="13"/>
      <c r="R39" s="13"/>
      <c r="S39" s="13"/>
      <c r="T39" s="45"/>
      <c r="U39" s="45"/>
      <c r="V39" s="13"/>
    </row>
    <row r="40" spans="1:25" x14ac:dyDescent="0.2">
      <c r="B40">
        <v>3.11</v>
      </c>
      <c r="C40">
        <v>0.35</v>
      </c>
      <c r="D40">
        <v>0.96</v>
      </c>
      <c r="E40">
        <v>1.41</v>
      </c>
      <c r="N40" s="13"/>
      <c r="O40" s="13"/>
      <c r="P40" s="13"/>
      <c r="Q40" s="13"/>
      <c r="R40" s="13"/>
      <c r="S40" s="44"/>
      <c r="T40" s="44"/>
      <c r="U40" s="44"/>
      <c r="V40" s="13"/>
    </row>
    <row r="41" spans="1:25" x14ac:dyDescent="0.2">
      <c r="B41">
        <f>B40/1000</f>
        <v>3.1099999999999999E-3</v>
      </c>
      <c r="C41">
        <f>C40/1000</f>
        <v>3.5E-4</v>
      </c>
      <c r="D41">
        <f>D40/1000</f>
        <v>9.5999999999999992E-4</v>
      </c>
      <c r="E41">
        <f>E40/1000</f>
        <v>1.41E-3</v>
      </c>
      <c r="N41" s="13"/>
      <c r="O41" s="13"/>
      <c r="P41" s="13"/>
      <c r="Q41" s="13"/>
      <c r="R41" s="13"/>
      <c r="S41" s="13"/>
      <c r="T41" s="13"/>
      <c r="U41" s="13"/>
      <c r="V41" s="13"/>
    </row>
    <row r="42" spans="1:25" x14ac:dyDescent="0.2">
      <c r="N42" s="13"/>
      <c r="O42" s="13"/>
      <c r="P42" s="45"/>
      <c r="Q42" s="45"/>
      <c r="R42" s="13"/>
      <c r="S42" s="13"/>
      <c r="T42" s="13"/>
      <c r="U42" s="13"/>
      <c r="V42" s="13"/>
    </row>
    <row r="43" spans="1:25" x14ac:dyDescent="0.2">
      <c r="A43" t="s">
        <v>15</v>
      </c>
      <c r="N43" s="13"/>
      <c r="O43" s="44"/>
      <c r="P43" s="44"/>
      <c r="Q43" s="44"/>
      <c r="R43" s="13"/>
      <c r="S43" s="13"/>
      <c r="T43" s="13"/>
      <c r="U43" s="13"/>
      <c r="V43" s="13"/>
    </row>
    <row r="44" spans="1:25" x14ac:dyDescent="0.2">
      <c r="N44" s="13"/>
      <c r="O44" s="13"/>
      <c r="P44" s="13"/>
      <c r="Q44" s="13"/>
      <c r="R44" s="13"/>
      <c r="S44" s="44"/>
      <c r="T44" s="13"/>
      <c r="U44" s="13"/>
      <c r="V44" s="13"/>
    </row>
    <row r="45" spans="1:25" x14ac:dyDescent="0.2">
      <c r="N45" s="13"/>
      <c r="O45" s="13"/>
      <c r="P45" s="13"/>
      <c r="Q45" s="13"/>
      <c r="R45" s="13"/>
      <c r="S45" s="44"/>
      <c r="T45" s="13"/>
      <c r="U45" s="13"/>
      <c r="V45" s="13"/>
    </row>
    <row r="46" spans="1:25" x14ac:dyDescent="0.2">
      <c r="N46" s="13"/>
      <c r="O46" s="13"/>
      <c r="P46" s="13"/>
      <c r="Q46" s="13"/>
      <c r="R46" s="13"/>
      <c r="S46" s="44"/>
      <c r="T46" s="13"/>
      <c r="U46" s="13"/>
      <c r="V46" s="13"/>
    </row>
    <row r="47" spans="1:25" x14ac:dyDescent="0.2">
      <c r="N47" s="13"/>
      <c r="O47" s="44"/>
      <c r="P47" s="13"/>
      <c r="Q47" s="13"/>
      <c r="R47" s="13"/>
      <c r="S47" s="44"/>
      <c r="T47" s="13"/>
      <c r="U47" s="13"/>
      <c r="V47" s="13"/>
    </row>
    <row r="48" spans="1:25" x14ac:dyDescent="0.2">
      <c r="O48" s="1"/>
    </row>
    <row r="49" spans="15:15" x14ac:dyDescent="0.2">
      <c r="O49" s="1"/>
    </row>
  </sheetData>
  <mergeCells count="12">
    <mergeCell ref="B1:E1"/>
    <mergeCell ref="H1:K1"/>
    <mergeCell ref="B11:E11"/>
    <mergeCell ref="H11:K11"/>
    <mergeCell ref="B21:E21"/>
    <mergeCell ref="H21:K21"/>
    <mergeCell ref="S21:U21"/>
    <mergeCell ref="S30:U30"/>
    <mergeCell ref="N21:Q21"/>
    <mergeCell ref="B31:E31"/>
    <mergeCell ref="H31:K31"/>
    <mergeCell ref="N31:Q3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3509C-5668-6845-B4E4-460C61BA5C7E}">
  <dimension ref="A1:AD106"/>
  <sheetViews>
    <sheetView tabSelected="1" zoomScale="95" zoomScaleNormal="31" workbookViewId="0">
      <selection activeCell="AG106" sqref="AG106"/>
    </sheetView>
  </sheetViews>
  <sheetFormatPr baseColWidth="10" defaultRowHeight="16" x14ac:dyDescent="0.2"/>
  <cols>
    <col min="2" max="3" width="12" bestFit="1" customWidth="1"/>
    <col min="5" max="5" width="12" bestFit="1" customWidth="1"/>
    <col min="7" max="8" width="10.83203125" style="13"/>
    <col min="9" max="10" width="13.33203125" style="13" customWidth="1"/>
    <col min="11" max="14" width="10.83203125" style="13"/>
    <col min="23" max="23" width="12" bestFit="1" customWidth="1"/>
    <col min="25" max="25" width="12" bestFit="1" customWidth="1"/>
  </cols>
  <sheetData>
    <row r="1" spans="1:30" x14ac:dyDescent="0.2">
      <c r="A1" s="15"/>
      <c r="B1" s="70" t="s">
        <v>25</v>
      </c>
      <c r="C1" s="70"/>
      <c r="D1" s="70"/>
      <c r="E1" s="70"/>
      <c r="G1" s="60" t="s">
        <v>40</v>
      </c>
      <c r="H1" s="60"/>
      <c r="I1" s="60" t="s">
        <v>1</v>
      </c>
      <c r="J1" s="60"/>
      <c r="K1" s="60" t="s">
        <v>2</v>
      </c>
      <c r="L1" s="60"/>
      <c r="M1" s="60" t="s">
        <v>3</v>
      </c>
      <c r="N1" s="60"/>
      <c r="O1" s="5" t="s">
        <v>40</v>
      </c>
      <c r="P1" s="5"/>
      <c r="Q1" s="5" t="s">
        <v>1</v>
      </c>
      <c r="R1" s="5"/>
      <c r="S1" s="5" t="s">
        <v>2</v>
      </c>
      <c r="T1" s="5"/>
      <c r="U1" s="5" t="s">
        <v>3</v>
      </c>
      <c r="V1" s="6"/>
      <c r="W1" s="60" t="s">
        <v>24</v>
      </c>
      <c r="X1" s="60"/>
      <c r="Y1" s="60" t="s">
        <v>18</v>
      </c>
      <c r="Z1" s="59"/>
      <c r="AA1" s="5" t="s">
        <v>24</v>
      </c>
      <c r="AB1" s="6"/>
      <c r="AC1" s="5" t="s">
        <v>18</v>
      </c>
      <c r="AD1" s="6"/>
    </row>
    <row r="2" spans="1:30" x14ac:dyDescent="0.2">
      <c r="A2" s="16"/>
      <c r="B2" s="17" t="s">
        <v>0</v>
      </c>
      <c r="C2" s="18" t="s">
        <v>1</v>
      </c>
      <c r="D2" s="19" t="s">
        <v>2</v>
      </c>
      <c r="E2" s="20" t="s">
        <v>3</v>
      </c>
      <c r="G2" s="13">
        <f>B3 - (3*B4)</f>
        <v>-2.6962999999999994E-2</v>
      </c>
      <c r="H2" s="13">
        <f>_xlfn.NORM.DIST(G2,B3,B4,FALSE)</f>
        <v>0.2558656204571334</v>
      </c>
      <c r="I2" s="13">
        <f>C3 - (3*C4)</f>
        <v>-1.340346</v>
      </c>
      <c r="J2" s="13">
        <f>_xlfn.NORM.DIST(I2,C3,C4,FALSE)</f>
        <v>7.2738869881893891E-3</v>
      </c>
      <c r="K2" s="13">
        <f>D3 - (3*D4)</f>
        <v>-5.7022999999999997E-2</v>
      </c>
      <c r="L2" s="13">
        <f>_xlfn.NORM.DIST(K2,D3,D4,FALSE)</f>
        <v>0.11559031876941153</v>
      </c>
      <c r="M2" s="13">
        <f>E3 - (3*E4)</f>
        <v>-3.7299999999999972E-3</v>
      </c>
      <c r="N2" s="13">
        <f>_xlfn.NORM.DIST(M2,E3,E4,FALSE)</f>
        <v>0.34328802571169692</v>
      </c>
      <c r="O2">
        <f>B8 - (3*B9)</f>
        <v>2.5703100000000063</v>
      </c>
      <c r="P2">
        <f>_xlfn.NORM.DIST(O2,B8,B9,FALSE)</f>
        <v>1.7533577482263125E-4</v>
      </c>
      <c r="Q2">
        <f>C8 - (3*C9)</f>
        <v>-14.852917899999998</v>
      </c>
      <c r="R2">
        <f>_xlfn.NORM.DIST(Q2,C8,C9,FALSE)</f>
        <v>3.6529029487897377E-4</v>
      </c>
      <c r="S2">
        <f>D8 - (3*D9)</f>
        <v>-25.475889999999996</v>
      </c>
      <c r="T2">
        <f>_xlfn.NORM.DIST(S2,D8,D9,FALSE)</f>
        <v>3.0066773396087706E-4</v>
      </c>
      <c r="U2">
        <f xml:space="preserve"> E8 - (3*E9)</f>
        <v>0.30885900000000177</v>
      </c>
      <c r="V2">
        <f>_xlfn.NORM.DIST(U2,E8,E9,FALSE)</f>
        <v>7.7737174671653844E-4</v>
      </c>
      <c r="W2">
        <f>B13- (3*B14)</f>
        <v>3.9345000000000005E-3</v>
      </c>
      <c r="X2">
        <f>_xlfn.NORM.DIST(W2,B13,B14,FALSE)</f>
        <v>7.675525479629405</v>
      </c>
      <c r="Y2">
        <f>C13 - (3*C14)</f>
        <v>6.0109999999999981E-4</v>
      </c>
      <c r="Z2">
        <f>_xlfn.NORM.DIST(Y2,C13,C14,FALSE)</f>
        <v>7.6755254796293855</v>
      </c>
      <c r="AA2">
        <f>B18 - (3*B19)</f>
        <v>13.5650005</v>
      </c>
      <c r="AB2">
        <f>_xlfn.NORM.DIST(AA2,B18,B19,FALSE)</f>
        <v>1.4770093110885686E-3</v>
      </c>
      <c r="AC2">
        <f>C18 - (3*C19)</f>
        <v>21.325626259999996</v>
      </c>
      <c r="AD2">
        <f>_xlfn.NORM.DIST(AC2,C18,C19,FALSE)</f>
        <v>1.0658286750845755E-3</v>
      </c>
    </row>
    <row r="3" spans="1:30" x14ac:dyDescent="0.2">
      <c r="A3" s="1" t="s">
        <v>6</v>
      </c>
      <c r="B3" s="31">
        <f>0.025</f>
        <v>2.5000000000000001E-2</v>
      </c>
      <c r="C3" s="31">
        <f>0.4875</f>
        <v>0.48749999999999999</v>
      </c>
      <c r="D3" s="30">
        <f>0.058</f>
        <v>5.8000000000000003E-2</v>
      </c>
      <c r="E3" s="31">
        <f>0.035</f>
        <v>3.5000000000000003E-2</v>
      </c>
      <c r="G3" s="13">
        <f>G2+ 0.001</f>
        <v>-2.5962999999999993E-2</v>
      </c>
      <c r="H3" s="13">
        <f xml:space="preserve"> _xlfn.NORM.DIST(G3,$B$3, $B$4, FALSE)</f>
        <v>0.30374422320693079</v>
      </c>
      <c r="I3" s="13">
        <f>I2+ 0.05</f>
        <v>-1.290346</v>
      </c>
      <c r="J3" s="13">
        <f>_xlfn.NORM.DIST(I3,$C$3, $C$4, FALSE)</f>
        <v>9.2730745814130454E-3</v>
      </c>
      <c r="K3" s="13">
        <f>K2+0.0025</f>
        <v>-5.4522999999999995E-2</v>
      </c>
      <c r="L3" s="13">
        <f>_xlfn.NORM.DIST(K3,$D$3,$D$4,FALSE)</f>
        <v>0.14026583628364256</v>
      </c>
      <c r="M3" s="13">
        <f>M2 + 0.001</f>
        <v>-2.7299999999999972E-3</v>
      </c>
      <c r="N3" s="13">
        <f>_xlfn.NORM.DIST(M3,$E$3,$E$4,FALSE)</f>
        <v>0.43179366518177575</v>
      </c>
      <c r="O3">
        <f>O2 + 2</f>
        <v>4.5703100000000063</v>
      </c>
      <c r="P3">
        <f>_xlfn.NORM.DIST(O3,$B$8,$B$9,FALSE)</f>
        <v>2.2161651618871997E-4</v>
      </c>
      <c r="Q3">
        <f>Q2 + 1</f>
        <v>-13.852917899999998</v>
      </c>
      <c r="R3">
        <f>_xlfn.NORM.DIST(Q3, $C$8,$C$9,FALSE)</f>
        <v>4.6617787102039895E-4</v>
      </c>
      <c r="S3">
        <f>S2+1</f>
        <v>-24.475889999999996</v>
      </c>
      <c r="T3">
        <f>_xlfn.NORM.DIST(S3,$D$8,$D$9,FALSE)</f>
        <v>3.6768699426155329E-4</v>
      </c>
      <c r="U3">
        <f>U2+0.4</f>
        <v>0.70885900000000179</v>
      </c>
      <c r="V3">
        <f>_xlfn.NORM.DIST(U3,$E$8,$E$9,FALSE)</f>
        <v>9.5713477673459993E-4</v>
      </c>
      <c r="W3">
        <f>W2+0.0001</f>
        <v>4.0345000000000008E-3</v>
      </c>
      <c r="X3">
        <f>_xlfn.NORM.DIST(W3,$B$13,$B$14,FALSE)</f>
        <v>12.712805972037659</v>
      </c>
      <c r="Y3">
        <f>Y2+0.00000005</f>
        <v>6.0114999999999984E-4</v>
      </c>
      <c r="Z3">
        <f>_xlfn.NORM.DIST(Y3,$C$13,$C$14,FALSE)</f>
        <v>7.6775196981315244</v>
      </c>
      <c r="AA3">
        <f>AA2+0.25</f>
        <v>13.8150005</v>
      </c>
      <c r="AB3">
        <f>_xlfn.NORM.DIST(AA3, $B$18,$B$19, FALSE)</f>
        <v>1.8898587442523721E-3</v>
      </c>
      <c r="AC3">
        <f>AC2+0.5</f>
        <v>21.825626259999996</v>
      </c>
      <c r="AD3">
        <f>_xlfn.NORM.DIST(AC3,$C$18,$C$19,FALSE)</f>
        <v>1.5178009368542425E-3</v>
      </c>
    </row>
    <row r="4" spans="1:30" x14ac:dyDescent="0.2">
      <c r="A4" s="1" t="s">
        <v>7</v>
      </c>
      <c r="B4" s="31">
        <f>0.017321</f>
        <v>1.7321E-2</v>
      </c>
      <c r="C4" s="31">
        <f>0.609282</f>
        <v>0.60928199999999999</v>
      </c>
      <c r="D4" s="30">
        <f>0.038341</f>
        <v>3.8341E-2</v>
      </c>
      <c r="E4" s="31">
        <f>0.01291</f>
        <v>1.291E-2</v>
      </c>
      <c r="G4" s="13">
        <f t="shared" ref="G4:G69" si="0">G3+ 0.001</f>
        <v>-2.4962999999999992E-2</v>
      </c>
      <c r="H4" s="13">
        <f t="shared" ref="H4:H67" si="1" xml:space="preserve"> _xlfn.NORM.DIST(G4,$B$3, $B$4, FALSE)</f>
        <v>0.35938219128340421</v>
      </c>
      <c r="I4" s="13">
        <f t="shared" ref="I4:I67" si="2">I3+ 0.05</f>
        <v>-1.2403459999999999</v>
      </c>
      <c r="J4" s="13">
        <f t="shared" ref="J4:J67" si="3">_xlfn.NORM.DIST(I4,$C$3, $C$4, FALSE)</f>
        <v>1.1742382247166045E-2</v>
      </c>
      <c r="K4" s="13">
        <f t="shared" ref="K4:K67" si="4">K3+0.0025</f>
        <v>-5.2022999999999993E-2</v>
      </c>
      <c r="L4" s="13">
        <f t="shared" ref="L4:L67" si="5">_xlfn.NORM.DIST(K4,$D$3,$D$4,FALSE)</f>
        <v>0.16948680768697968</v>
      </c>
      <c r="M4" s="13">
        <f t="shared" ref="M4:M67" si="6">M3 + 0.001</f>
        <v>-1.7299999999999972E-3</v>
      </c>
      <c r="N4" s="13">
        <f t="shared" ref="N4:N67" si="7">_xlfn.NORM.DIST(M4,$E$3,$E$4,FALSE)</f>
        <v>0.53986868075566163</v>
      </c>
      <c r="O4">
        <f t="shared" ref="O4:O68" si="8">O3 + 2</f>
        <v>6.5703100000000063</v>
      </c>
      <c r="P4">
        <f t="shared" ref="P4:P67" si="9">_xlfn.NORM.DIST(O4,$B$8,$B$9,FALSE)</f>
        <v>2.7836502659071973E-4</v>
      </c>
      <c r="Q4">
        <f t="shared" ref="Q4:Q67" si="10">Q3 + 1</f>
        <v>-12.852917899999998</v>
      </c>
      <c r="R4">
        <f t="shared" ref="R4:R67" si="11">_xlfn.NORM.DIST(Q4, $C$8,$C$9,FALSE)</f>
        <v>5.9090097591742207E-4</v>
      </c>
      <c r="S4">
        <f t="shared" ref="S4:S67" si="12">S3+1</f>
        <v>-23.475889999999996</v>
      </c>
      <c r="T4">
        <f t="shared" ref="T4:T67" si="13">_xlfn.NORM.DIST(S4,$D$8,$D$9,FALSE)</f>
        <v>4.4758015840505068E-4</v>
      </c>
      <c r="U4">
        <f t="shared" ref="U4:U67" si="14">U3+0.4</f>
        <v>1.1088590000000018</v>
      </c>
      <c r="V4">
        <f t="shared" ref="V4:V67" si="15">_xlfn.NORM.DIST(U4,$E$8,$E$9,FALSE)</f>
        <v>1.1726799976816283E-3</v>
      </c>
      <c r="W4">
        <f t="shared" ref="W4:W40" si="16">W3+0.0001</f>
        <v>4.134500000000001E-3</v>
      </c>
      <c r="X4">
        <f t="shared" ref="X4:X67" si="17">_xlfn.NORM.DIST(W4,$B$13,$B$14,FALSE)</f>
        <v>20.433752528870652</v>
      </c>
      <c r="Y4">
        <f t="shared" ref="Y4:Y67" si="18">Y3+0.00000005</f>
        <v>6.0119999999999987E-4</v>
      </c>
      <c r="Z4">
        <f t="shared" ref="Z4:Z67" si="19">_xlfn.NORM.DIST(Y4,$C$13,$C$14,FALSE)</f>
        <v>7.6795143771755727</v>
      </c>
      <c r="AA4">
        <f t="shared" ref="AA4:AA67" si="20">AA3+0.25</f>
        <v>14.0650005</v>
      </c>
      <c r="AB4">
        <f t="shared" ref="AB4:AB67" si="21">_xlfn.NORM.DIST(AA4, $B$18,$B$19, FALSE)</f>
        <v>2.4013786131731633E-3</v>
      </c>
      <c r="AC4">
        <f t="shared" ref="AC4:AC53" si="22">AC3+0.5</f>
        <v>22.325626259999996</v>
      </c>
      <c r="AD4">
        <f t="shared" ref="AD4:AD54" si="23">_xlfn.NORM.DIST(AC4,$C$18,$C$19,FALSE)</f>
        <v>2.1304074451434151E-3</v>
      </c>
    </row>
    <row r="5" spans="1:30" x14ac:dyDescent="0.2">
      <c r="G5" s="13">
        <f t="shared" si="0"/>
        <v>-2.3962999999999991E-2</v>
      </c>
      <c r="H5" s="13">
        <f t="shared" si="1"/>
        <v>0.42379664254226962</v>
      </c>
      <c r="I5" s="13">
        <f t="shared" si="2"/>
        <v>-1.1903459999999999</v>
      </c>
      <c r="J5" s="13">
        <f t="shared" si="3"/>
        <v>1.476943671865376E-2</v>
      </c>
      <c r="K5" s="13">
        <f t="shared" si="4"/>
        <v>-4.9522999999999991E-2</v>
      </c>
      <c r="L5" s="13">
        <f t="shared" si="5"/>
        <v>0.20392639625142078</v>
      </c>
      <c r="M5" s="13">
        <f t="shared" si="6"/>
        <v>-7.2999999999999714E-4</v>
      </c>
      <c r="N5" s="13">
        <f t="shared" si="7"/>
        <v>0.67095633258993703</v>
      </c>
      <c r="O5">
        <f t="shared" si="8"/>
        <v>8.5703100000000063</v>
      </c>
      <c r="P5">
        <f t="shared" si="9"/>
        <v>3.4746268953268934E-4</v>
      </c>
      <c r="Q5">
        <f t="shared" si="10"/>
        <v>-11.852917899999998</v>
      </c>
      <c r="R5">
        <f t="shared" si="11"/>
        <v>7.4392181310458782E-4</v>
      </c>
      <c r="S5">
        <f t="shared" si="12"/>
        <v>-22.475889999999996</v>
      </c>
      <c r="T5">
        <f t="shared" si="13"/>
        <v>5.4233108314345562E-4</v>
      </c>
      <c r="U5">
        <f t="shared" si="14"/>
        <v>1.5088590000000019</v>
      </c>
      <c r="V5">
        <f t="shared" si="15"/>
        <v>1.4297102013199161E-3</v>
      </c>
      <c r="W5">
        <f t="shared" si="16"/>
        <v>4.2345000000000013E-3</v>
      </c>
      <c r="X5">
        <f t="shared" si="17"/>
        <v>31.873389493671425</v>
      </c>
      <c r="Y5">
        <f t="shared" si="18"/>
        <v>6.012499999999999E-4</v>
      </c>
      <c r="Z5">
        <f t="shared" si="19"/>
        <v>7.6815095168512686</v>
      </c>
      <c r="AA5">
        <f t="shared" si="20"/>
        <v>14.3150005</v>
      </c>
      <c r="AB5">
        <f t="shared" si="21"/>
        <v>3.0302406172356311E-3</v>
      </c>
      <c r="AC5">
        <f t="shared" si="22"/>
        <v>22.825626259999996</v>
      </c>
      <c r="AD5">
        <f t="shared" si="23"/>
        <v>2.9473449267525867E-3</v>
      </c>
    </row>
    <row r="6" spans="1:30" x14ac:dyDescent="0.2">
      <c r="A6" s="15"/>
      <c r="B6" s="70" t="s">
        <v>14</v>
      </c>
      <c r="C6" s="70"/>
      <c r="D6" s="70"/>
      <c r="E6" s="70"/>
      <c r="G6" s="13">
        <f t="shared" si="0"/>
        <v>-2.296299999999999E-2</v>
      </c>
      <c r="H6" s="13">
        <f t="shared" si="1"/>
        <v>0.49809353525635019</v>
      </c>
      <c r="I6" s="13">
        <f t="shared" si="2"/>
        <v>-1.1403459999999999</v>
      </c>
      <c r="J6" s="13">
        <f t="shared" si="3"/>
        <v>1.8452147118019731E-2</v>
      </c>
      <c r="K6" s="13">
        <f t="shared" si="4"/>
        <v>-4.7022999999999988E-2</v>
      </c>
      <c r="L6" s="13">
        <f t="shared" si="5"/>
        <v>0.2443231053948984</v>
      </c>
      <c r="M6" s="13">
        <f t="shared" si="6"/>
        <v>2.7000000000000288E-4</v>
      </c>
      <c r="N6" s="13">
        <f t="shared" si="7"/>
        <v>0.8288856753199676</v>
      </c>
      <c r="O6">
        <f t="shared" si="8"/>
        <v>10.570310000000006</v>
      </c>
      <c r="P6">
        <f t="shared" si="9"/>
        <v>4.3100533297897462E-4</v>
      </c>
      <c r="Q6">
        <f t="shared" si="10"/>
        <v>-10.852917899999998</v>
      </c>
      <c r="R6">
        <f t="shared" si="11"/>
        <v>9.3022800910123307E-4</v>
      </c>
      <c r="S6">
        <f t="shared" si="12"/>
        <v>-21.475889999999996</v>
      </c>
      <c r="T6">
        <f t="shared" si="13"/>
        <v>6.5412278973258839E-4</v>
      </c>
      <c r="U6">
        <f t="shared" si="14"/>
        <v>1.9088590000000019</v>
      </c>
      <c r="V6">
        <f t="shared" si="15"/>
        <v>1.7345171239317187E-3</v>
      </c>
      <c r="W6">
        <f t="shared" si="16"/>
        <v>4.3345000000000015E-3</v>
      </c>
      <c r="X6">
        <f t="shared" si="17"/>
        <v>48.248273810350724</v>
      </c>
      <c r="Y6">
        <f t="shared" si="18"/>
        <v>6.0129999999999992E-4</v>
      </c>
      <c r="Z6">
        <f t="shared" si="19"/>
        <v>7.6835051172483899</v>
      </c>
      <c r="AA6">
        <f t="shared" si="20"/>
        <v>14.5650005</v>
      </c>
      <c r="AB6">
        <f t="shared" si="21"/>
        <v>3.7973337966139883E-3</v>
      </c>
      <c r="AC6">
        <f t="shared" si="22"/>
        <v>23.325626259999996</v>
      </c>
      <c r="AD6">
        <f t="shared" si="23"/>
        <v>4.0190156333452043E-3</v>
      </c>
    </row>
    <row r="7" spans="1:30" x14ac:dyDescent="0.2">
      <c r="A7" s="16"/>
      <c r="B7" s="17" t="s">
        <v>0</v>
      </c>
      <c r="C7" s="18" t="s">
        <v>1</v>
      </c>
      <c r="D7" s="19" t="s">
        <v>2</v>
      </c>
      <c r="E7" s="20" t="s">
        <v>3</v>
      </c>
      <c r="G7" s="13">
        <f t="shared" si="0"/>
        <v>-2.1962999999999989E-2</v>
      </c>
      <c r="H7" s="13">
        <f t="shared" si="1"/>
        <v>0.58346758345909799</v>
      </c>
      <c r="I7" s="13">
        <f t="shared" si="2"/>
        <v>-1.0903459999999998</v>
      </c>
      <c r="J7" s="13">
        <f t="shared" si="3"/>
        <v>2.289840025121093E-2</v>
      </c>
      <c r="K7" s="13">
        <f t="shared" si="4"/>
        <v>-4.4522999999999986E-2</v>
      </c>
      <c r="L7" s="13">
        <f t="shared" si="5"/>
        <v>0.29148028487205585</v>
      </c>
      <c r="M7" s="13">
        <f t="shared" si="6"/>
        <v>1.2700000000000029E-3</v>
      </c>
      <c r="N7" s="13">
        <f t="shared" si="7"/>
        <v>1.017862859728808</v>
      </c>
      <c r="O7">
        <f t="shared" si="8"/>
        <v>12.570310000000006</v>
      </c>
      <c r="P7">
        <f t="shared" si="9"/>
        <v>5.3129786516186285E-4</v>
      </c>
      <c r="Q7">
        <f t="shared" si="10"/>
        <v>-9.8529178999999978</v>
      </c>
      <c r="R7">
        <f t="shared" si="11"/>
        <v>1.1553167332202974E-3</v>
      </c>
      <c r="S7">
        <f t="shared" si="12"/>
        <v>-20.475889999999996</v>
      </c>
      <c r="T7">
        <f t="shared" si="13"/>
        <v>7.8533540606446825E-4</v>
      </c>
      <c r="U7">
        <f t="shared" si="14"/>
        <v>2.3088590000000018</v>
      </c>
      <c r="V7">
        <f t="shared" si="15"/>
        <v>2.0939738064982083E-3</v>
      </c>
      <c r="W7">
        <f t="shared" si="16"/>
        <v>4.4345000000000018E-3</v>
      </c>
      <c r="X7">
        <f t="shared" si="17"/>
        <v>70.877553766940892</v>
      </c>
      <c r="Y7">
        <f t="shared" si="18"/>
        <v>6.0134999999999995E-4</v>
      </c>
      <c r="Z7">
        <f t="shared" si="19"/>
        <v>7.6855011784566756</v>
      </c>
      <c r="AA7">
        <f t="shared" si="20"/>
        <v>14.8150005</v>
      </c>
      <c r="AB7">
        <f t="shared" si="21"/>
        <v>4.7256942180556307E-3</v>
      </c>
      <c r="AC7">
        <f t="shared" si="22"/>
        <v>23.825626259999996</v>
      </c>
      <c r="AD7">
        <f t="shared" si="23"/>
        <v>5.4016801572892709E-3</v>
      </c>
    </row>
    <row r="8" spans="1:30" x14ac:dyDescent="0.2">
      <c r="A8" s="1" t="s">
        <v>6</v>
      </c>
      <c r="B8">
        <v>78.399360000000001</v>
      </c>
      <c r="C8">
        <v>21.5442857</v>
      </c>
      <c r="D8">
        <v>18.74417</v>
      </c>
      <c r="E8">
        <v>17.41206</v>
      </c>
      <c r="G8" s="13">
        <f t="shared" si="0"/>
        <v>-2.0962999999999989E-2</v>
      </c>
      <c r="H8" s="13">
        <f t="shared" si="1"/>
        <v>0.68120055566204585</v>
      </c>
      <c r="I8" s="13">
        <f t="shared" si="2"/>
        <v>-1.0403459999999998</v>
      </c>
      <c r="J8" s="13">
        <f t="shared" si="3"/>
        <v>2.8225304356913009E-2</v>
      </c>
      <c r="K8" s="13">
        <f t="shared" si="4"/>
        <v>-4.2022999999999984E-2</v>
      </c>
      <c r="L8" s="13">
        <f t="shared" si="5"/>
        <v>0.34626403161438202</v>
      </c>
      <c r="M8" s="13">
        <f t="shared" si="6"/>
        <v>2.2700000000000029E-3</v>
      </c>
      <c r="N8" s="13">
        <f t="shared" si="7"/>
        <v>1.2424478161174859</v>
      </c>
      <c r="O8">
        <f t="shared" si="8"/>
        <v>14.570310000000006</v>
      </c>
      <c r="P8">
        <f t="shared" si="9"/>
        <v>6.5084033196601454E-4</v>
      </c>
      <c r="Q8">
        <f t="shared" si="10"/>
        <v>-8.8529178999999978</v>
      </c>
      <c r="R8">
        <f t="shared" si="11"/>
        <v>1.4251554830322401E-3</v>
      </c>
      <c r="S8">
        <f t="shared" si="12"/>
        <v>-19.475889999999996</v>
      </c>
      <c r="T8">
        <f t="shared" si="13"/>
        <v>9.3853870685858961E-4</v>
      </c>
      <c r="U8">
        <f t="shared" si="14"/>
        <v>2.7088590000000017</v>
      </c>
      <c r="V8">
        <f t="shared" si="15"/>
        <v>2.5155095770118129E-3</v>
      </c>
      <c r="W8">
        <f t="shared" si="16"/>
        <v>4.5345000000000021E-3</v>
      </c>
      <c r="X8">
        <f t="shared" si="17"/>
        <v>101.04366024448271</v>
      </c>
      <c r="Y8">
        <f t="shared" si="18"/>
        <v>6.0139999999999998E-4</v>
      </c>
      <c r="Z8">
        <f t="shared" si="19"/>
        <v>7.6874977005658822</v>
      </c>
      <c r="AA8">
        <f t="shared" si="20"/>
        <v>15.0650005</v>
      </c>
      <c r="AB8">
        <f t="shared" si="21"/>
        <v>5.8403334208211189E-3</v>
      </c>
      <c r="AC8">
        <f t="shared" si="22"/>
        <v>24.325626259999996</v>
      </c>
      <c r="AD8">
        <f t="shared" si="23"/>
        <v>7.1558046073568367E-3</v>
      </c>
    </row>
    <row r="9" spans="1:30" x14ac:dyDescent="0.2">
      <c r="A9" s="1" t="s">
        <v>7</v>
      </c>
      <c r="B9">
        <v>25.276350000000001</v>
      </c>
      <c r="C9">
        <v>12.1324012</v>
      </c>
      <c r="D9">
        <v>14.740019999999999</v>
      </c>
      <c r="E9">
        <v>5.7010670000000001</v>
      </c>
      <c r="G9" s="13">
        <f t="shared" si="0"/>
        <v>-1.9962999999999988E-2</v>
      </c>
      <c r="H9" s="13">
        <f t="shared" si="1"/>
        <v>0.79265771082996872</v>
      </c>
      <c r="I9" s="13">
        <f t="shared" si="2"/>
        <v>-0.99034599999999973</v>
      </c>
      <c r="J9" s="13">
        <f t="shared" si="3"/>
        <v>3.4557903104724459E-2</v>
      </c>
      <c r="K9" s="13">
        <f t="shared" si="4"/>
        <v>-3.9522999999999982E-2</v>
      </c>
      <c r="L9" s="13">
        <f t="shared" si="5"/>
        <v>0.40959922635845258</v>
      </c>
      <c r="M9" s="13">
        <f t="shared" si="6"/>
        <v>3.2700000000000029E-3</v>
      </c>
      <c r="N9" s="13">
        <f t="shared" si="7"/>
        <v>1.5075138183105461</v>
      </c>
      <c r="O9">
        <f t="shared" si="8"/>
        <v>16.570310000000006</v>
      </c>
      <c r="P9">
        <f t="shared" si="9"/>
        <v>7.9230392080051988E-4</v>
      </c>
      <c r="Q9">
        <f t="shared" si="10"/>
        <v>-7.8529178999999978</v>
      </c>
      <c r="R9">
        <f t="shared" si="11"/>
        <v>1.7461154911563186E-3</v>
      </c>
      <c r="S9">
        <f t="shared" si="12"/>
        <v>-18.475889999999996</v>
      </c>
      <c r="T9">
        <f t="shared" si="13"/>
        <v>1.1164783666070637E-3</v>
      </c>
      <c r="U9">
        <f t="shared" si="14"/>
        <v>3.1088590000000016</v>
      </c>
      <c r="V9">
        <f t="shared" si="15"/>
        <v>3.0070647707008337E-3</v>
      </c>
      <c r="W9">
        <f t="shared" si="16"/>
        <v>4.6345000000000023E-3</v>
      </c>
      <c r="X9">
        <f t="shared" si="17"/>
        <v>139.7921644985872</v>
      </c>
      <c r="Y9">
        <f t="shared" si="18"/>
        <v>6.0145000000000001E-4</v>
      </c>
      <c r="Z9">
        <f t="shared" si="19"/>
        <v>7.6894946836658091</v>
      </c>
      <c r="AA9">
        <f t="shared" si="20"/>
        <v>15.3150005</v>
      </c>
      <c r="AB9">
        <f t="shared" si="21"/>
        <v>7.167948046180316E-3</v>
      </c>
      <c r="AC9">
        <f t="shared" si="22"/>
        <v>24.825626259999996</v>
      </c>
      <c r="AD9">
        <f t="shared" si="23"/>
        <v>9.3434769807011677E-3</v>
      </c>
    </row>
    <row r="10" spans="1:30" x14ac:dyDescent="0.2">
      <c r="G10" s="13">
        <f t="shared" si="0"/>
        <v>-1.8962999999999987E-2</v>
      </c>
      <c r="H10" s="13">
        <f t="shared" si="1"/>
        <v>0.91928212984677671</v>
      </c>
      <c r="I10" s="13">
        <f t="shared" si="2"/>
        <v>-0.94034599999999968</v>
      </c>
      <c r="J10" s="13">
        <f t="shared" si="3"/>
        <v>4.2027290226404397E-2</v>
      </c>
      <c r="K10" s="13">
        <f t="shared" si="4"/>
        <v>-3.702299999999998E-2</v>
      </c>
      <c r="L10" s="13">
        <f t="shared" si="5"/>
        <v>0.48246345712690414</v>
      </c>
      <c r="M10" s="13">
        <f t="shared" si="6"/>
        <v>4.270000000000003E-3</v>
      </c>
      <c r="N10" s="13">
        <f t="shared" si="7"/>
        <v>1.818187643177668</v>
      </c>
      <c r="O10">
        <f t="shared" si="8"/>
        <v>18.570310000000006</v>
      </c>
      <c r="P10">
        <f t="shared" si="9"/>
        <v>9.5849557519717859E-4</v>
      </c>
      <c r="Q10">
        <f t="shared" si="10"/>
        <v>-6.8529178999999978</v>
      </c>
      <c r="R10">
        <f t="shared" si="11"/>
        <v>2.1248741612214486E-3</v>
      </c>
      <c r="S10">
        <f t="shared" si="12"/>
        <v>-17.475889999999996</v>
      </c>
      <c r="T10">
        <f t="shared" si="13"/>
        <v>1.3220550816571521E-3</v>
      </c>
      <c r="U10">
        <f t="shared" si="14"/>
        <v>3.5088590000000015</v>
      </c>
      <c r="V10">
        <f t="shared" si="15"/>
        <v>3.5770224639010847E-3</v>
      </c>
      <c r="W10">
        <f t="shared" si="16"/>
        <v>4.7345000000000026E-3</v>
      </c>
      <c r="X10">
        <f t="shared" si="17"/>
        <v>187.68518756705018</v>
      </c>
      <c r="Y10">
        <f t="shared" si="18"/>
        <v>6.0150000000000004E-4</v>
      </c>
      <c r="Z10">
        <f t="shared" si="19"/>
        <v>7.6914921278462582</v>
      </c>
      <c r="AA10">
        <f t="shared" si="20"/>
        <v>15.5650005</v>
      </c>
      <c r="AB10">
        <f t="shared" si="21"/>
        <v>8.7364951270983062E-3</v>
      </c>
      <c r="AC10">
        <f t="shared" si="22"/>
        <v>25.325626259999996</v>
      </c>
      <c r="AD10">
        <f t="shared" si="23"/>
        <v>1.2024831650120445E-2</v>
      </c>
    </row>
    <row r="11" spans="1:30" x14ac:dyDescent="0.2">
      <c r="B11" s="71" t="s">
        <v>11</v>
      </c>
      <c r="C11" s="71"/>
      <c r="E11" s="71"/>
      <c r="F11" s="73"/>
      <c r="G11" s="13">
        <f t="shared" si="0"/>
        <v>-1.7962999999999986E-2</v>
      </c>
      <c r="H11" s="13">
        <f t="shared" si="1"/>
        <v>1.062586712748677</v>
      </c>
      <c r="I11" s="13">
        <f t="shared" si="2"/>
        <v>-0.89034599999999964</v>
      </c>
      <c r="J11" s="13">
        <f t="shared" si="3"/>
        <v>5.0768069956499337E-2</v>
      </c>
      <c r="K11" s="13">
        <f t="shared" si="4"/>
        <v>-3.4522999999999977E-2</v>
      </c>
      <c r="L11" s="13">
        <f t="shared" si="5"/>
        <v>0.56587860166481285</v>
      </c>
      <c r="M11" s="13">
        <f t="shared" si="6"/>
        <v>5.270000000000003E-3</v>
      </c>
      <c r="N11" s="13">
        <f t="shared" si="7"/>
        <v>2.1797684261974282</v>
      </c>
      <c r="O11">
        <f t="shared" si="8"/>
        <v>20.570310000000006</v>
      </c>
      <c r="P11">
        <f t="shared" si="9"/>
        <v>1.152310129700997E-3</v>
      </c>
      <c r="Q11">
        <f t="shared" si="10"/>
        <v>-5.8529178999999978</v>
      </c>
      <c r="R11">
        <f t="shared" si="11"/>
        <v>2.5682837176817784E-3</v>
      </c>
      <c r="S11">
        <f t="shared" si="12"/>
        <v>-16.475889999999996</v>
      </c>
      <c r="T11">
        <f t="shared" si="13"/>
        <v>1.5582958016901582E-3</v>
      </c>
      <c r="U11">
        <f t="shared" si="14"/>
        <v>3.9088590000000014</v>
      </c>
      <c r="V11">
        <f t="shared" si="15"/>
        <v>4.2341148074941035E-3</v>
      </c>
      <c r="W11">
        <f t="shared" si="16"/>
        <v>4.8345000000000029E-3</v>
      </c>
      <c r="X11">
        <f t="shared" si="17"/>
        <v>244.54037720949842</v>
      </c>
      <c r="Y11">
        <f t="shared" si="18"/>
        <v>6.0155000000000007E-4</v>
      </c>
      <c r="Z11">
        <f t="shared" si="19"/>
        <v>7.6934900331970502</v>
      </c>
      <c r="AA11">
        <f t="shared" si="20"/>
        <v>15.8150005</v>
      </c>
      <c r="AB11">
        <f t="shared" si="21"/>
        <v>1.0574621021105259E-2</v>
      </c>
      <c r="AC11">
        <f t="shared" si="22"/>
        <v>25.825626259999996</v>
      </c>
      <c r="AD11">
        <f t="shared" si="23"/>
        <v>1.5253514814461277E-2</v>
      </c>
    </row>
    <row r="12" spans="1:30" x14ac:dyDescent="0.2">
      <c r="B12" s="57" t="s">
        <v>24</v>
      </c>
      <c r="C12" s="58" t="s">
        <v>18</v>
      </c>
      <c r="D12" s="38"/>
      <c r="E12" s="1">
        <f>B13 + (3*B14)</f>
        <v>7.3988999999999999E-3</v>
      </c>
      <c r="F12" s="1"/>
      <c r="G12" s="13">
        <f t="shared" si="0"/>
        <v>-1.6962999999999985E-2</v>
      </c>
      <c r="H12" s="13">
        <f t="shared" si="1"/>
        <v>1.2241436326502277</v>
      </c>
      <c r="I12" s="13">
        <f t="shared" si="2"/>
        <v>-0.84034599999999959</v>
      </c>
      <c r="J12" s="13">
        <f t="shared" si="3"/>
        <v>6.0915129927851655E-2</v>
      </c>
      <c r="K12" s="13">
        <f t="shared" si="4"/>
        <v>-3.2022999999999975E-2</v>
      </c>
      <c r="L12" s="13">
        <f t="shared" si="5"/>
        <v>0.66089987432030894</v>
      </c>
      <c r="M12" s="13">
        <f t="shared" si="6"/>
        <v>6.270000000000003E-3</v>
      </c>
      <c r="N12" s="13">
        <f t="shared" si="7"/>
        <v>2.5976238839562478</v>
      </c>
      <c r="O12">
        <f t="shared" si="8"/>
        <v>22.570310000000006</v>
      </c>
      <c r="P12">
        <f t="shared" si="9"/>
        <v>1.376669234884787E-3</v>
      </c>
      <c r="Q12">
        <f t="shared" si="10"/>
        <v>-4.8529178999999978</v>
      </c>
      <c r="R12">
        <f t="shared" si="11"/>
        <v>3.083204380095717E-3</v>
      </c>
      <c r="S12">
        <f t="shared" si="12"/>
        <v>-15.475889999999996</v>
      </c>
      <c r="T12">
        <f t="shared" si="13"/>
        <v>1.8283164414536165E-3</v>
      </c>
      <c r="U12">
        <f t="shared" si="14"/>
        <v>4.3088590000000018</v>
      </c>
      <c r="V12">
        <f t="shared" si="15"/>
        <v>4.9873020218285718E-3</v>
      </c>
      <c r="W12">
        <f t="shared" si="16"/>
        <v>4.9345000000000031E-3</v>
      </c>
      <c r="X12">
        <f t="shared" si="17"/>
        <v>309.20361774377267</v>
      </c>
      <c r="Y12">
        <f t="shared" si="18"/>
        <v>6.0160000000000009E-4</v>
      </c>
      <c r="Z12">
        <f t="shared" si="19"/>
        <v>7.6954883998079806</v>
      </c>
      <c r="AA12">
        <f t="shared" si="20"/>
        <v>16.0650005</v>
      </c>
      <c r="AB12">
        <f t="shared" si="21"/>
        <v>1.2710937034181633E-2</v>
      </c>
      <c r="AC12">
        <f t="shared" si="22"/>
        <v>26.325626259999996</v>
      </c>
      <c r="AD12">
        <f t="shared" si="23"/>
        <v>1.9071343562869651E-2</v>
      </c>
    </row>
    <row r="13" spans="1:30" x14ac:dyDescent="0.2">
      <c r="A13" s="1" t="s">
        <v>6</v>
      </c>
      <c r="B13">
        <f>0.0056667</f>
        <v>5.6667000000000002E-3</v>
      </c>
      <c r="C13" s="55">
        <f>0.0023333</f>
        <v>2.3333E-3</v>
      </c>
      <c r="D13" s="44"/>
      <c r="E13">
        <f>C13 + (3*C14)</f>
        <v>4.0654999999999997E-3</v>
      </c>
      <c r="F13" s="61"/>
      <c r="G13" s="13">
        <f t="shared" si="0"/>
        <v>-1.5962999999999984E-2</v>
      </c>
      <c r="H13" s="13">
        <f t="shared" si="1"/>
        <v>1.4055710672987052</v>
      </c>
      <c r="I13" s="13">
        <f t="shared" si="2"/>
        <v>-0.79034599999999955</v>
      </c>
      <c r="J13" s="13">
        <f t="shared" si="3"/>
        <v>7.2599721401705966E-2</v>
      </c>
      <c r="K13" s="13">
        <f t="shared" si="4"/>
        <v>-2.9522999999999976E-2</v>
      </c>
      <c r="L13" s="13">
        <f t="shared" si="5"/>
        <v>0.76860218949138281</v>
      </c>
      <c r="M13" s="13">
        <f t="shared" si="6"/>
        <v>7.270000000000003E-3</v>
      </c>
      <c r="N13" s="13">
        <f t="shared" si="7"/>
        <v>3.0770633357527508</v>
      </c>
      <c r="O13">
        <f t="shared" si="8"/>
        <v>24.570310000000006</v>
      </c>
      <c r="P13">
        <f t="shared" si="9"/>
        <v>1.6344468205756434E-3</v>
      </c>
      <c r="Q13">
        <f t="shared" si="10"/>
        <v>-3.8529178999999978</v>
      </c>
      <c r="R13">
        <f t="shared" si="11"/>
        <v>3.6763018514934021E-3</v>
      </c>
      <c r="S13">
        <f t="shared" si="12"/>
        <v>-14.475889999999996</v>
      </c>
      <c r="T13">
        <f t="shared" si="13"/>
        <v>2.1352756240066431E-3</v>
      </c>
      <c r="U13">
        <f t="shared" si="14"/>
        <v>4.7088590000000021</v>
      </c>
      <c r="V13">
        <f t="shared" si="15"/>
        <v>5.8456227666775417E-3</v>
      </c>
      <c r="W13">
        <f t="shared" si="16"/>
        <v>5.0345000000000034E-3</v>
      </c>
      <c r="X13">
        <f t="shared" si="17"/>
        <v>379.4127885481567</v>
      </c>
      <c r="Y13">
        <f t="shared" si="18"/>
        <v>6.0165000000000012E-4</v>
      </c>
      <c r="Z13">
        <f t="shared" si="19"/>
        <v>7.6974872277689004</v>
      </c>
      <c r="AA13">
        <f t="shared" si="20"/>
        <v>16.3150005</v>
      </c>
      <c r="AB13">
        <f t="shared" si="21"/>
        <v>1.517314141787255E-2</v>
      </c>
      <c r="AC13">
        <f t="shared" si="22"/>
        <v>26.825626259999996</v>
      </c>
      <c r="AD13">
        <f t="shared" si="23"/>
        <v>2.3502447430229768E-2</v>
      </c>
    </row>
    <row r="14" spans="1:30" x14ac:dyDescent="0.2">
      <c r="A14" s="1" t="s">
        <v>7</v>
      </c>
      <c r="B14">
        <f xml:space="preserve"> 0.0005774</f>
        <v>5.7740000000000005E-4</v>
      </c>
      <c r="C14" s="13">
        <f>0.0005774</f>
        <v>5.7740000000000005E-4</v>
      </c>
      <c r="D14" s="13"/>
      <c r="E14">
        <f>C3 + (3*C4)</f>
        <v>2.3153459999999999</v>
      </c>
      <c r="F14" s="61"/>
      <c r="G14" s="13">
        <f t="shared" si="0"/>
        <v>-1.4962999999999983E-2</v>
      </c>
      <c r="H14" s="13">
        <f t="shared" si="1"/>
        <v>1.6085170691062773</v>
      </c>
      <c r="I14" s="13">
        <f t="shared" si="2"/>
        <v>-0.7403459999999995</v>
      </c>
      <c r="J14" s="13">
        <f t="shared" si="3"/>
        <v>8.5944876320522223E-2</v>
      </c>
      <c r="K14" s="13">
        <f t="shared" si="4"/>
        <v>-2.7022999999999978E-2</v>
      </c>
      <c r="L14" s="13">
        <f t="shared" si="5"/>
        <v>0.89006375409508598</v>
      </c>
      <c r="M14" s="13">
        <f t="shared" si="6"/>
        <v>8.270000000000003E-3</v>
      </c>
      <c r="N14" s="13">
        <f t="shared" si="7"/>
        <v>3.6231879036674823</v>
      </c>
      <c r="O14">
        <f t="shared" si="8"/>
        <v>26.570310000000006</v>
      </c>
      <c r="P14">
        <f t="shared" si="9"/>
        <v>1.9283814372669976E-3</v>
      </c>
      <c r="Q14">
        <f t="shared" si="10"/>
        <v>-2.8529178999999978</v>
      </c>
      <c r="R14">
        <f t="shared" si="11"/>
        <v>4.3538107212062888E-3</v>
      </c>
      <c r="S14">
        <f t="shared" si="12"/>
        <v>-13.475889999999996</v>
      </c>
      <c r="T14">
        <f t="shared" si="13"/>
        <v>2.4823192381280891E-3</v>
      </c>
      <c r="U14">
        <f t="shared" si="14"/>
        <v>5.1088590000000025</v>
      </c>
      <c r="V14">
        <f t="shared" si="15"/>
        <v>6.8180154294158642E-3</v>
      </c>
      <c r="W14">
        <f t="shared" si="16"/>
        <v>5.1345000000000036E-3</v>
      </c>
      <c r="X14">
        <f t="shared" si="17"/>
        <v>451.80681091526537</v>
      </c>
      <c r="Y14">
        <f t="shared" si="18"/>
        <v>6.0170000000000015E-4</v>
      </c>
      <c r="Z14">
        <f t="shared" si="19"/>
        <v>7.6994865171696656</v>
      </c>
      <c r="AA14">
        <f t="shared" si="20"/>
        <v>16.5650005</v>
      </c>
      <c r="AB14">
        <f t="shared" si="21"/>
        <v>1.7986995519950526E-2</v>
      </c>
      <c r="AC14">
        <f t="shared" si="22"/>
        <v>27.325626259999996</v>
      </c>
      <c r="AD14">
        <f t="shared" si="23"/>
        <v>2.8547319021741072E-2</v>
      </c>
    </row>
    <row r="15" spans="1:30" x14ac:dyDescent="0.2">
      <c r="C15" s="13"/>
      <c r="D15" s="13"/>
      <c r="E15">
        <f>E3 + (3*E4)</f>
        <v>7.3730000000000004E-2</v>
      </c>
      <c r="F15" s="61"/>
      <c r="G15" s="13">
        <f t="shared" si="0"/>
        <v>-1.3962999999999982E-2</v>
      </c>
      <c r="H15" s="13">
        <f t="shared" si="1"/>
        <v>1.8346404846039801</v>
      </c>
      <c r="I15" s="13">
        <f t="shared" si="2"/>
        <v>-0.69034599999999946</v>
      </c>
      <c r="J15" s="13">
        <f t="shared" si="3"/>
        <v>0.10106023071106392</v>
      </c>
      <c r="K15" s="13">
        <f t="shared" si="4"/>
        <v>-2.4522999999999979E-2</v>
      </c>
      <c r="L15" s="13">
        <f t="shared" si="5"/>
        <v>1.0263468754571536</v>
      </c>
      <c r="M15" s="13">
        <f t="shared" si="6"/>
        <v>9.2700000000000039E-3</v>
      </c>
      <c r="N15" s="13">
        <f t="shared" si="7"/>
        <v>4.2407193854032315</v>
      </c>
      <c r="O15">
        <f t="shared" si="8"/>
        <v>28.570310000000006</v>
      </c>
      <c r="P15">
        <f t="shared" si="9"/>
        <v>2.2609765081889532E-3</v>
      </c>
      <c r="Q15">
        <f t="shared" si="10"/>
        <v>-1.8529178999999978</v>
      </c>
      <c r="R15">
        <f t="shared" si="11"/>
        <v>5.1212674744556038E-3</v>
      </c>
      <c r="S15">
        <f t="shared" si="12"/>
        <v>-12.475889999999996</v>
      </c>
      <c r="T15">
        <f t="shared" si="13"/>
        <v>2.8725158737769895E-3</v>
      </c>
      <c r="U15">
        <f t="shared" si="14"/>
        <v>5.5088590000000028</v>
      </c>
      <c r="V15">
        <f t="shared" si="15"/>
        <v>7.913110875548704E-3</v>
      </c>
      <c r="W15">
        <f t="shared" si="16"/>
        <v>5.2345000000000039E-3</v>
      </c>
      <c r="X15">
        <f t="shared" si="17"/>
        <v>522.11598738470104</v>
      </c>
      <c r="Y15">
        <f t="shared" si="18"/>
        <v>6.0175000000000018E-4</v>
      </c>
      <c r="Z15">
        <f t="shared" si="19"/>
        <v>7.7014862681001404</v>
      </c>
      <c r="AA15">
        <f t="shared" si="20"/>
        <v>16.8150005</v>
      </c>
      <c r="AB15">
        <f t="shared" si="21"/>
        <v>2.1175171190998966E-2</v>
      </c>
      <c r="AC15">
        <f t="shared" si="22"/>
        <v>27.825626259999996</v>
      </c>
      <c r="AD15">
        <f t="shared" si="23"/>
        <v>3.4177320041078173E-2</v>
      </c>
    </row>
    <row r="16" spans="1:30" x14ac:dyDescent="0.2">
      <c r="B16" s="71" t="s">
        <v>39</v>
      </c>
      <c r="C16" s="71"/>
      <c r="D16" s="13"/>
      <c r="E16">
        <f>B3 + (3*B4)</f>
        <v>7.6963000000000004E-2</v>
      </c>
      <c r="F16" s="61"/>
      <c r="G16" s="13">
        <f t="shared" si="0"/>
        <v>-1.2962999999999981E-2</v>
      </c>
      <c r="H16" s="13">
        <f t="shared" si="1"/>
        <v>2.0855888944929313</v>
      </c>
      <c r="I16" s="13">
        <f t="shared" si="2"/>
        <v>-0.64034599999999942</v>
      </c>
      <c r="J16" s="13">
        <f t="shared" si="3"/>
        <v>0.11803636790009829</v>
      </c>
      <c r="K16" s="13">
        <f t="shared" si="4"/>
        <v>-2.202299999999998E-2</v>
      </c>
      <c r="L16" s="13">
        <f t="shared" si="5"/>
        <v>1.1784760578375448</v>
      </c>
      <c r="M16" s="13">
        <f t="shared" si="6"/>
        <v>1.0270000000000005E-2</v>
      </c>
      <c r="N16" s="13">
        <f t="shared" si="7"/>
        <v>4.9338105442388702</v>
      </c>
      <c r="O16">
        <f t="shared" si="8"/>
        <v>30.570310000000006</v>
      </c>
      <c r="P16">
        <f t="shared" si="9"/>
        <v>2.6343902951498845E-3</v>
      </c>
      <c r="Q16">
        <f t="shared" si="10"/>
        <v>-0.85291789999999779</v>
      </c>
      <c r="R16">
        <f t="shared" si="11"/>
        <v>5.9832190922773547E-3</v>
      </c>
      <c r="S16">
        <f t="shared" si="12"/>
        <v>-11.475889999999996</v>
      </c>
      <c r="T16">
        <f t="shared" si="13"/>
        <v>3.3087835267725332E-3</v>
      </c>
      <c r="U16">
        <f t="shared" si="14"/>
        <v>5.9088590000000032</v>
      </c>
      <c r="V16">
        <f t="shared" si="15"/>
        <v>9.1389983609749658E-3</v>
      </c>
      <c r="W16">
        <f t="shared" si="16"/>
        <v>5.3345000000000042E-3</v>
      </c>
      <c r="X16">
        <f t="shared" si="17"/>
        <v>585.53737248393213</v>
      </c>
      <c r="Y16">
        <f t="shared" si="18"/>
        <v>6.0180000000000021E-4</v>
      </c>
      <c r="Z16">
        <f t="shared" si="19"/>
        <v>7.7034864806501862</v>
      </c>
      <c r="AA16">
        <f t="shared" si="20"/>
        <v>17.0650005</v>
      </c>
      <c r="AB16">
        <f t="shared" si="21"/>
        <v>2.475599671294347E-2</v>
      </c>
      <c r="AC16">
        <f t="shared" si="22"/>
        <v>28.325626259999996</v>
      </c>
      <c r="AD16">
        <f t="shared" si="23"/>
        <v>4.0330269159352394E-2</v>
      </c>
    </row>
    <row r="17" spans="1:30" x14ac:dyDescent="0.2">
      <c r="B17" s="57" t="s">
        <v>24</v>
      </c>
      <c r="C17" s="58" t="s">
        <v>18</v>
      </c>
      <c r="D17" s="13"/>
      <c r="F17" s="61"/>
      <c r="G17" s="13">
        <f t="shared" si="0"/>
        <v>-1.1962999999999981E-2</v>
      </c>
      <c r="H17" s="13">
        <f t="shared" si="1"/>
        <v>2.362973615425473</v>
      </c>
      <c r="I17" s="13">
        <f t="shared" si="2"/>
        <v>-0.59034599999999937</v>
      </c>
      <c r="J17" s="13">
        <f t="shared" si="3"/>
        <v>0.13693884071006701</v>
      </c>
      <c r="K17" s="13">
        <f t="shared" si="4"/>
        <v>-1.9522999999999981E-2</v>
      </c>
      <c r="L17" s="13">
        <f t="shared" si="5"/>
        <v>1.3474135590583951</v>
      </c>
      <c r="M17" s="13">
        <f t="shared" si="6"/>
        <v>1.1270000000000006E-2</v>
      </c>
      <c r="N17" s="13">
        <f t="shared" si="7"/>
        <v>5.7058408979143316</v>
      </c>
      <c r="O17">
        <f t="shared" si="8"/>
        <v>32.570310000000006</v>
      </c>
      <c r="P17">
        <f t="shared" si="9"/>
        <v>3.050318197927207E-3</v>
      </c>
      <c r="Q17">
        <f t="shared" si="10"/>
        <v>0.14708210000000221</v>
      </c>
      <c r="R17">
        <f t="shared" si="11"/>
        <v>6.9429156032035297E-3</v>
      </c>
      <c r="S17">
        <f t="shared" si="12"/>
        <v>-10.475889999999996</v>
      </c>
      <c r="T17">
        <f t="shared" si="13"/>
        <v>3.7938083304281103E-3</v>
      </c>
      <c r="U17">
        <f t="shared" si="14"/>
        <v>6.3088590000000035</v>
      </c>
      <c r="V17">
        <f t="shared" si="15"/>
        <v>1.0502967586728992E-2</v>
      </c>
      <c r="W17">
        <f t="shared" si="16"/>
        <v>5.4345000000000044E-3</v>
      </c>
      <c r="X17">
        <f t="shared" si="17"/>
        <v>637.25852968933646</v>
      </c>
      <c r="Y17">
        <f t="shared" si="18"/>
        <v>6.0185000000000024E-4</v>
      </c>
      <c r="Z17">
        <f t="shared" si="19"/>
        <v>7.7054871549096999</v>
      </c>
      <c r="AA17">
        <f t="shared" si="20"/>
        <v>17.3150005</v>
      </c>
      <c r="AB17">
        <f t="shared" si="21"/>
        <v>2.8742138998379151E-2</v>
      </c>
      <c r="AC17">
        <f t="shared" si="22"/>
        <v>28.825626259999996</v>
      </c>
      <c r="AD17">
        <f t="shared" si="23"/>
        <v>4.6907757796764302E-2</v>
      </c>
    </row>
    <row r="18" spans="1:30" x14ac:dyDescent="0.2">
      <c r="A18" s="1" t="s">
        <v>6</v>
      </c>
      <c r="B18" s="56">
        <v>22.566666999999999</v>
      </c>
      <c r="C18" s="55">
        <v>33.799999999999997</v>
      </c>
      <c r="E18">
        <f>D3 + (3*D4)</f>
        <v>0.17302300000000001</v>
      </c>
      <c r="F18" s="61"/>
      <c r="G18" s="13">
        <f t="shared" si="0"/>
        <v>-1.096299999999998E-2</v>
      </c>
      <c r="H18" s="13">
        <f t="shared" si="1"/>
        <v>2.6683418835145161</v>
      </c>
      <c r="I18" s="13">
        <f t="shared" si="2"/>
        <v>-0.54034599999999933</v>
      </c>
      <c r="J18" s="13">
        <f t="shared" si="3"/>
        <v>0.15780207661842779</v>
      </c>
      <c r="K18" s="13">
        <f t="shared" si="4"/>
        <v>-1.7022999999999983E-2</v>
      </c>
      <c r="L18" s="13">
        <f t="shared" si="5"/>
        <v>1.5340326861885614</v>
      </c>
      <c r="M18" s="13">
        <f t="shared" si="6"/>
        <v>1.2270000000000007E-2</v>
      </c>
      <c r="N18" s="13">
        <f t="shared" si="7"/>
        <v>6.559203451119191</v>
      </c>
      <c r="O18">
        <f t="shared" si="8"/>
        <v>34.570310000000006</v>
      </c>
      <c r="P18">
        <f t="shared" si="9"/>
        <v>3.5098708284709654E-3</v>
      </c>
      <c r="Q18">
        <f t="shared" si="10"/>
        <v>1.1470821000000022</v>
      </c>
      <c r="R18">
        <f t="shared" si="11"/>
        <v>8.0019972718113567E-3</v>
      </c>
      <c r="S18">
        <f t="shared" si="12"/>
        <v>-9.4758899999999961</v>
      </c>
      <c r="T18">
        <f t="shared" si="13"/>
        <v>4.3299564679138806E-3</v>
      </c>
      <c r="U18">
        <f t="shared" si="14"/>
        <v>6.7088590000000039</v>
      </c>
      <c r="V18">
        <f t="shared" si="15"/>
        <v>1.2011231244710978E-2</v>
      </c>
      <c r="W18">
        <f t="shared" si="16"/>
        <v>5.5345000000000047E-3</v>
      </c>
      <c r="X18">
        <f t="shared" si="17"/>
        <v>673.05430216800255</v>
      </c>
      <c r="Y18">
        <f t="shared" si="18"/>
        <v>6.0190000000000026E-4</v>
      </c>
      <c r="Z18">
        <f t="shared" si="19"/>
        <v>7.7074882909685956</v>
      </c>
      <c r="AA18">
        <f t="shared" si="20"/>
        <v>17.5650005</v>
      </c>
      <c r="AB18">
        <f t="shared" si="21"/>
        <v>3.3139269964591739E-2</v>
      </c>
      <c r="AC18">
        <f t="shared" si="22"/>
        <v>29.325626259999996</v>
      </c>
      <c r="AD18">
        <f t="shared" si="23"/>
        <v>5.3774782939213443E-2</v>
      </c>
    </row>
    <row r="19" spans="1:30" x14ac:dyDescent="0.2">
      <c r="A19" s="1" t="s">
        <v>7</v>
      </c>
      <c r="B19">
        <v>3.0005554999999999</v>
      </c>
      <c r="C19" s="13">
        <v>4.15812458</v>
      </c>
      <c r="F19" s="61"/>
      <c r="G19" s="13">
        <f t="shared" si="0"/>
        <v>-9.9629999999999788E-3</v>
      </c>
      <c r="H19" s="13">
        <f t="shared" si="1"/>
        <v>3.0031464260925471</v>
      </c>
      <c r="I19" s="13">
        <f t="shared" si="2"/>
        <v>-0.49034599999999934</v>
      </c>
      <c r="J19" s="13">
        <f t="shared" si="3"/>
        <v>0.18062341071170346</v>
      </c>
      <c r="K19" s="13">
        <f t="shared" si="4"/>
        <v>-1.4522999999999982E-2</v>
      </c>
      <c r="L19" s="13">
        <f t="shared" si="5"/>
        <v>1.7390892230007213</v>
      </c>
      <c r="M19" s="13">
        <f t="shared" si="6"/>
        <v>1.3270000000000007E-2</v>
      </c>
      <c r="N19" s="13">
        <f t="shared" si="7"/>
        <v>7.4950891298437998</v>
      </c>
      <c r="O19">
        <f t="shared" si="8"/>
        <v>36.570310000000006</v>
      </c>
      <c r="P19">
        <f t="shared" si="9"/>
        <v>4.0134520785934579E-3</v>
      </c>
      <c r="Q19">
        <f t="shared" si="10"/>
        <v>2.1470821000000022</v>
      </c>
      <c r="R19">
        <f t="shared" si="11"/>
        <v>9.1601892162685231E-3</v>
      </c>
      <c r="S19">
        <f t="shared" si="12"/>
        <v>-8.4758899999999961</v>
      </c>
      <c r="T19">
        <f t="shared" si="13"/>
        <v>4.9191808317774043E-3</v>
      </c>
      <c r="U19">
        <f t="shared" si="14"/>
        <v>7.1088590000000043</v>
      </c>
      <c r="V19">
        <f t="shared" si="15"/>
        <v>1.3668633806257737E-2</v>
      </c>
      <c r="W19">
        <f t="shared" si="16"/>
        <v>5.634500000000005E-3</v>
      </c>
      <c r="X19">
        <f t="shared" si="17"/>
        <v>689.85523099424461</v>
      </c>
      <c r="Y19">
        <f t="shared" si="18"/>
        <v>6.0195000000000029E-4</v>
      </c>
      <c r="Z19">
        <f t="shared" si="19"/>
        <v>7.7094898889167682</v>
      </c>
      <c r="AA19">
        <f t="shared" si="20"/>
        <v>17.8150005</v>
      </c>
      <c r="AB19">
        <f t="shared" si="21"/>
        <v>3.7944774071785231E-2</v>
      </c>
      <c r="AC19">
        <f t="shared" si="22"/>
        <v>29.825626259999996</v>
      </c>
      <c r="AD19">
        <f t="shared" si="23"/>
        <v>6.0762144954176311E-2</v>
      </c>
    </row>
    <row r="20" spans="1:30" x14ac:dyDescent="0.2">
      <c r="E20">
        <f>B13 + (3*B14)</f>
        <v>7.3988999999999999E-3</v>
      </c>
      <c r="F20" s="61"/>
      <c r="G20" s="13">
        <f t="shared" si="0"/>
        <v>-8.9629999999999779E-3</v>
      </c>
      <c r="H20" s="13">
        <f t="shared" si="1"/>
        <v>3.3687127207246848</v>
      </c>
      <c r="I20" s="13">
        <f t="shared" si="2"/>
        <v>-0.44034599999999935</v>
      </c>
      <c r="J20" s="13">
        <f t="shared" si="3"/>
        <v>0.20535752481147065</v>
      </c>
      <c r="K20" s="13">
        <f t="shared" si="4"/>
        <v>-1.2022999999999982E-2</v>
      </c>
      <c r="L20" s="13">
        <f t="shared" si="5"/>
        <v>1.9631914982541978</v>
      </c>
      <c r="M20" s="13">
        <f t="shared" si="6"/>
        <v>1.4270000000000008E-2</v>
      </c>
      <c r="N20" s="13">
        <f t="shared" si="7"/>
        <v>8.5132768560341496</v>
      </c>
      <c r="O20">
        <f t="shared" si="8"/>
        <v>38.570310000000006</v>
      </c>
      <c r="P20">
        <f t="shared" si="9"/>
        <v>4.5606420788263016E-3</v>
      </c>
      <c r="Q20">
        <f t="shared" si="10"/>
        <v>3.1470821000000022</v>
      </c>
      <c r="R20">
        <f t="shared" si="11"/>
        <v>1.041501796213092E-2</v>
      </c>
      <c r="S20">
        <f t="shared" si="12"/>
        <v>-7.4758899999999961</v>
      </c>
      <c r="T20">
        <f t="shared" si="13"/>
        <v>5.5629244106352085E-3</v>
      </c>
      <c r="U20">
        <f t="shared" si="14"/>
        <v>7.5088590000000046</v>
      </c>
      <c r="V20">
        <f t="shared" si="15"/>
        <v>1.5478353683490391E-2</v>
      </c>
      <c r="W20">
        <f t="shared" si="16"/>
        <v>5.7345000000000052E-3</v>
      </c>
      <c r="X20">
        <f t="shared" si="17"/>
        <v>686.18185355550008</v>
      </c>
      <c r="Y20">
        <f t="shared" si="18"/>
        <v>6.0200000000000032E-4</v>
      </c>
      <c r="Z20">
        <f t="shared" si="19"/>
        <v>7.7114919488441505</v>
      </c>
      <c r="AA20">
        <f t="shared" si="20"/>
        <v>18.0650005</v>
      </c>
      <c r="AB20">
        <f t="shared" si="21"/>
        <v>4.3146561238535823E-2</v>
      </c>
      <c r="AC20">
        <f t="shared" si="22"/>
        <v>30.325626259999996</v>
      </c>
      <c r="AD20">
        <f t="shared" si="23"/>
        <v>6.7671836891130335E-2</v>
      </c>
    </row>
    <row r="21" spans="1:30" x14ac:dyDescent="0.2">
      <c r="C21" s="38"/>
      <c r="D21" s="38"/>
      <c r="G21" s="13">
        <f t="shared" si="0"/>
        <v>-7.962999999999977E-3</v>
      </c>
      <c r="H21" s="13">
        <f t="shared" si="1"/>
        <v>3.7662043367834399</v>
      </c>
      <c r="I21" s="13">
        <f t="shared" si="2"/>
        <v>-0.39034599999999936</v>
      </c>
      <c r="J21" s="13">
        <f t="shared" si="3"/>
        <v>0.23191159403154329</v>
      </c>
      <c r="K21" s="13">
        <f t="shared" si="4"/>
        <v>-9.5229999999999811E-3</v>
      </c>
      <c r="L21" s="13">
        <f t="shared" si="5"/>
        <v>2.2067697184074961</v>
      </c>
      <c r="M21" s="13">
        <f t="shared" si="6"/>
        <v>1.5270000000000009E-2</v>
      </c>
      <c r="N21" s="13">
        <f t="shared" si="7"/>
        <v>9.611938158505076</v>
      </c>
      <c r="O21">
        <f t="shared" si="8"/>
        <v>40.570310000000006</v>
      </c>
      <c r="P21">
        <f t="shared" si="9"/>
        <v>5.1500904700673943E-3</v>
      </c>
      <c r="Q21">
        <f t="shared" si="10"/>
        <v>4.1470821000000022</v>
      </c>
      <c r="R21">
        <f t="shared" si="11"/>
        <v>1.1761565586821813E-2</v>
      </c>
      <c r="S21">
        <f t="shared" si="12"/>
        <v>-6.4758899999999961</v>
      </c>
      <c r="T21">
        <f t="shared" si="13"/>
        <v>6.2620227794546179E-3</v>
      </c>
      <c r="U21">
        <f t="shared" si="14"/>
        <v>7.908859000000005</v>
      </c>
      <c r="V21">
        <f t="shared" si="15"/>
        <v>1.7441607177312711E-2</v>
      </c>
      <c r="W21">
        <f>W20+0.0001</f>
        <v>5.8345000000000055E-3</v>
      </c>
      <c r="X21">
        <f t="shared" si="17"/>
        <v>662.35970710031972</v>
      </c>
      <c r="Y21">
        <f t="shared" si="18"/>
        <v>6.0205000000000035E-4</v>
      </c>
      <c r="Z21">
        <f t="shared" si="19"/>
        <v>7.7134944708406863</v>
      </c>
      <c r="AA21">
        <f t="shared" si="20"/>
        <v>18.3150005</v>
      </c>
      <c r="AB21">
        <f t="shared" si="21"/>
        <v>4.8722053921171321E-2</v>
      </c>
      <c r="AC21">
        <f t="shared" si="22"/>
        <v>30.825626259999996</v>
      </c>
      <c r="AD21">
        <f t="shared" si="23"/>
        <v>7.4285366834265121E-2</v>
      </c>
    </row>
    <row r="22" spans="1:30" x14ac:dyDescent="0.2">
      <c r="A22" s="1"/>
      <c r="B22" s="1"/>
      <c r="C22" s="44"/>
      <c r="D22" s="44"/>
      <c r="E22" s="72"/>
      <c r="F22" s="73"/>
      <c r="G22" s="13">
        <f t="shared" si="0"/>
        <v>-6.962999999999977E-3</v>
      </c>
      <c r="H22" s="13">
        <f t="shared" si="1"/>
        <v>4.1965868524581094</v>
      </c>
      <c r="I22" s="13">
        <f t="shared" si="2"/>
        <v>-0.34034599999999937</v>
      </c>
      <c r="J22" s="13">
        <f t="shared" si="3"/>
        <v>0.2601414511100234</v>
      </c>
      <c r="K22" s="13">
        <f t="shared" si="4"/>
        <v>-7.0229999999999806E-3</v>
      </c>
      <c r="L22" s="13">
        <f t="shared" si="5"/>
        <v>2.470045296225412</v>
      </c>
      <c r="M22" s="13">
        <f t="shared" si="6"/>
        <v>1.627000000000001E-2</v>
      </c>
      <c r="N22" s="13">
        <f t="shared" si="7"/>
        <v>10.787465861978442</v>
      </c>
      <c r="O22">
        <f t="shared" si="8"/>
        <v>42.570310000000006</v>
      </c>
      <c r="P22">
        <f t="shared" si="9"/>
        <v>5.7794257232907055E-3</v>
      </c>
      <c r="Q22">
        <f t="shared" si="10"/>
        <v>5.1470821000000022</v>
      </c>
      <c r="R22">
        <f t="shared" si="11"/>
        <v>1.3192277525395911E-2</v>
      </c>
      <c r="S22">
        <f t="shared" si="12"/>
        <v>-5.4758899999999961</v>
      </c>
      <c r="T22">
        <f t="shared" si="13"/>
        <v>7.0166084291668346E-3</v>
      </c>
      <c r="U22">
        <f t="shared" si="14"/>
        <v>8.3088590000000053</v>
      </c>
      <c r="V22">
        <f t="shared" si="15"/>
        <v>1.9557363741527969E-2</v>
      </c>
      <c r="W22">
        <f t="shared" si="16"/>
        <v>5.9345000000000057E-3</v>
      </c>
      <c r="X22">
        <f t="shared" si="17"/>
        <v>620.47171996677889</v>
      </c>
      <c r="Y22">
        <f t="shared" si="18"/>
        <v>6.0210000000000038E-4</v>
      </c>
      <c r="Z22">
        <f t="shared" si="19"/>
        <v>7.7154974549963438</v>
      </c>
      <c r="AA22">
        <f t="shared" si="20"/>
        <v>18.5650005</v>
      </c>
      <c r="AB22">
        <f t="shared" si="21"/>
        <v>5.4637418349774813E-2</v>
      </c>
      <c r="AC22">
        <f t="shared" si="22"/>
        <v>31.325626259999996</v>
      </c>
      <c r="AD22">
        <f t="shared" si="23"/>
        <v>8.0374635766982366E-2</v>
      </c>
    </row>
    <row r="23" spans="1:30" x14ac:dyDescent="0.2">
      <c r="C23" s="13"/>
      <c r="D23" s="13"/>
      <c r="E23" s="44"/>
      <c r="F23" s="1"/>
      <c r="G23" s="13">
        <f t="shared" si="0"/>
        <v>-5.962999999999977E-3</v>
      </c>
      <c r="H23" s="13">
        <f t="shared" si="1"/>
        <v>4.6605909359665594</v>
      </c>
      <c r="I23" s="13">
        <f t="shared" si="2"/>
        <v>-0.29034599999999938</v>
      </c>
      <c r="J23" s="13">
        <f t="shared" si="3"/>
        <v>0.28984907152496781</v>
      </c>
      <c r="K23" s="13">
        <f t="shared" si="4"/>
        <v>-4.5229999999999802E-3</v>
      </c>
      <c r="L23" s="13">
        <f t="shared" si="5"/>
        <v>2.753001002637256</v>
      </c>
      <c r="M23" s="13">
        <f t="shared" si="6"/>
        <v>1.7270000000000011E-2</v>
      </c>
      <c r="N23" s="13">
        <f t="shared" si="7"/>
        <v>12.034336648106745</v>
      </c>
      <c r="O23">
        <f t="shared" si="8"/>
        <v>44.570310000000006</v>
      </c>
      <c r="P23">
        <f t="shared" si="9"/>
        <v>6.4451862964300544E-3</v>
      </c>
      <c r="Q23">
        <f t="shared" si="10"/>
        <v>6.1470821000000022</v>
      </c>
      <c r="R23">
        <f t="shared" si="11"/>
        <v>1.4696839658315673E-2</v>
      </c>
      <c r="S23">
        <f t="shared" si="12"/>
        <v>-4.4758899999999961</v>
      </c>
      <c r="T23">
        <f t="shared" si="13"/>
        <v>7.826019972688834E-3</v>
      </c>
      <c r="U23">
        <f t="shared" si="14"/>
        <v>8.7088590000000057</v>
      </c>
      <c r="V23">
        <f t="shared" si="15"/>
        <v>2.1822082963775843E-2</v>
      </c>
      <c r="W23">
        <f t="shared" si="16"/>
        <v>6.034500000000006E-3</v>
      </c>
      <c r="X23">
        <f t="shared" si="17"/>
        <v>564.05764275964339</v>
      </c>
      <c r="Y23">
        <f t="shared" si="18"/>
        <v>6.0215000000000041E-4</v>
      </c>
      <c r="Z23">
        <f t="shared" si="19"/>
        <v>7.7175009014010572</v>
      </c>
      <c r="AA23">
        <f t="shared" si="20"/>
        <v>18.8150005</v>
      </c>
      <c r="AB23">
        <f t="shared" si="21"/>
        <v>6.0847107172947106E-2</v>
      </c>
      <c r="AC23">
        <f t="shared" si="22"/>
        <v>31.825626259999996</v>
      </c>
      <c r="AD23">
        <f t="shared" si="23"/>
        <v>8.5714678745059919E-2</v>
      </c>
    </row>
    <row r="24" spans="1:30" x14ac:dyDescent="0.2">
      <c r="C24" s="13"/>
      <c r="D24" s="13"/>
      <c r="E24" s="13"/>
      <c r="F24" s="13"/>
      <c r="G24" s="13">
        <f t="shared" si="0"/>
        <v>-4.962999999999977E-3</v>
      </c>
      <c r="H24" s="13">
        <f t="shared" si="1"/>
        <v>5.1586752707213765</v>
      </c>
      <c r="I24" s="13">
        <f t="shared" si="2"/>
        <v>-0.24034599999999939</v>
      </c>
      <c r="J24" s="13">
        <f t="shared" si="3"/>
        <v>0.3207816568191908</v>
      </c>
      <c r="K24" s="13">
        <f t="shared" si="4"/>
        <v>-2.0229999999999801E-3</v>
      </c>
      <c r="L24" s="13">
        <f t="shared" si="5"/>
        <v>3.0553528476813705</v>
      </c>
      <c r="M24" s="13">
        <f t="shared" si="6"/>
        <v>1.8270000000000012E-2</v>
      </c>
      <c r="N24" s="13">
        <f t="shared" si="7"/>
        <v>13.345017071430611</v>
      </c>
      <c r="O24">
        <f t="shared" si="8"/>
        <v>46.570310000000006</v>
      </c>
      <c r="P24">
        <f t="shared" si="9"/>
        <v>7.1427791721995326E-3</v>
      </c>
      <c r="Q24">
        <f t="shared" si="10"/>
        <v>7.1470821000000022</v>
      </c>
      <c r="R24">
        <f t="shared" si="11"/>
        <v>1.6262138893791956E-2</v>
      </c>
      <c r="S24">
        <f t="shared" si="12"/>
        <v>-3.4758899999999961</v>
      </c>
      <c r="T24">
        <f t="shared" si="13"/>
        <v>8.6887194868736257E-3</v>
      </c>
      <c r="U24">
        <f t="shared" si="14"/>
        <v>9.108859000000006</v>
      </c>
      <c r="V24">
        <f t="shared" si="15"/>
        <v>2.4229484217135066E-2</v>
      </c>
      <c r="W24">
        <f t="shared" si="16"/>
        <v>6.1345000000000063E-3</v>
      </c>
      <c r="X24">
        <f t="shared" si="17"/>
        <v>497.62064992328624</v>
      </c>
      <c r="Y24">
        <f t="shared" si="18"/>
        <v>6.0220000000000043E-4</v>
      </c>
      <c r="Z24">
        <f t="shared" si="19"/>
        <v>7.71950481014483</v>
      </c>
      <c r="AA24">
        <f t="shared" si="20"/>
        <v>19.0650005</v>
      </c>
      <c r="AB24">
        <f t="shared" si="21"/>
        <v>6.7293773703759205E-2</v>
      </c>
      <c r="AC24">
        <f t="shared" si="22"/>
        <v>32.325626259999993</v>
      </c>
      <c r="AD24">
        <f t="shared" si="23"/>
        <v>9.0097309884900764E-2</v>
      </c>
    </row>
    <row r="25" spans="1:30" x14ac:dyDescent="0.2">
      <c r="C25" s="13"/>
      <c r="D25" s="13"/>
      <c r="E25" s="13"/>
      <c r="F25" s="13"/>
      <c r="G25" s="13">
        <f t="shared" si="0"/>
        <v>-3.962999999999977E-3</v>
      </c>
      <c r="H25" s="13">
        <f t="shared" si="1"/>
        <v>5.6909900868143133</v>
      </c>
      <c r="I25" s="13">
        <f t="shared" si="2"/>
        <v>-0.1903459999999994</v>
      </c>
      <c r="J25" s="13">
        <f t="shared" si="3"/>
        <v>0.35263254894573276</v>
      </c>
      <c r="K25" s="13">
        <f t="shared" si="4"/>
        <v>4.7700000000001994E-4</v>
      </c>
      <c r="L25" s="13">
        <f t="shared" si="5"/>
        <v>3.3765246520748406</v>
      </c>
      <c r="M25" s="13">
        <f>M24 + 0.001</f>
        <v>1.9270000000000013E-2</v>
      </c>
      <c r="N25" s="13">
        <f t="shared" si="7"/>
        <v>14.709921890394051</v>
      </c>
      <c r="O25">
        <f t="shared" si="8"/>
        <v>48.570310000000006</v>
      </c>
      <c r="P25">
        <f t="shared" si="9"/>
        <v>7.8664707511215144E-3</v>
      </c>
      <c r="Q25">
        <f t="shared" si="10"/>
        <v>8.1470821000000022</v>
      </c>
      <c r="R25">
        <f t="shared" si="11"/>
        <v>1.7872319054580855E-2</v>
      </c>
      <c r="S25">
        <f t="shared" si="12"/>
        <v>-2.4758899999999961</v>
      </c>
      <c r="T25">
        <f t="shared" si="13"/>
        <v>9.6022213736529482E-3</v>
      </c>
      <c r="U25">
        <f t="shared" si="14"/>
        <v>9.5088590000000064</v>
      </c>
      <c r="V25">
        <f t="shared" si="15"/>
        <v>2.6770360104368274E-2</v>
      </c>
      <c r="W25">
        <f t="shared" si="16"/>
        <v>6.2345000000000065E-3</v>
      </c>
      <c r="X25">
        <f t="shared" si="17"/>
        <v>426.0364035543634</v>
      </c>
      <c r="Y25">
        <f t="shared" si="18"/>
        <v>6.0225000000000046E-4</v>
      </c>
      <c r="Z25">
        <f t="shared" si="19"/>
        <v>7.7215091813176491</v>
      </c>
      <c r="AA25">
        <f t="shared" si="20"/>
        <v>19.3150005</v>
      </c>
      <c r="AB25">
        <f t="shared" si="21"/>
        <v>7.3908606473122487E-2</v>
      </c>
      <c r="AC25">
        <f t="shared" si="22"/>
        <v>32.825626259999993</v>
      </c>
      <c r="AD25">
        <f t="shared" si="23"/>
        <v>9.3344532453367005E-2</v>
      </c>
    </row>
    <row r="26" spans="1:30" x14ac:dyDescent="0.2">
      <c r="A26" s="1"/>
      <c r="B26" s="1"/>
      <c r="C26" s="13"/>
      <c r="D26" s="13"/>
      <c r="E26" s="13"/>
      <c r="F26" s="13"/>
      <c r="G26" s="13">
        <f t="shared" si="0"/>
        <v>-2.9629999999999769E-3</v>
      </c>
      <c r="H26" s="13">
        <f t="shared" si="1"/>
        <v>6.2573421318479108</v>
      </c>
      <c r="I26" s="13">
        <f t="shared" si="2"/>
        <v>-0.14034599999999942</v>
      </c>
      <c r="J26" s="13">
        <f t="shared" si="3"/>
        <v>0.3850441452641839</v>
      </c>
      <c r="K26" s="13">
        <f t="shared" si="4"/>
        <v>2.97700000000002E-3</v>
      </c>
      <c r="L26" s="13">
        <f t="shared" si="5"/>
        <v>3.7156262988709354</v>
      </c>
      <c r="M26" s="13">
        <f t="shared" si="6"/>
        <v>2.0270000000000014E-2</v>
      </c>
      <c r="N26" s="13">
        <f t="shared" si="7"/>
        <v>16.117432315812241</v>
      </c>
      <c r="O26">
        <f t="shared" si="8"/>
        <v>50.570310000000006</v>
      </c>
      <c r="P26">
        <f t="shared" si="9"/>
        <v>8.609414173572718E-3</v>
      </c>
      <c r="Q26">
        <f t="shared" si="10"/>
        <v>9.1470821000000022</v>
      </c>
      <c r="R26">
        <f t="shared" si="11"/>
        <v>1.9508940512118021E-2</v>
      </c>
      <c r="S26">
        <f t="shared" si="12"/>
        <v>-1.4758899999999961</v>
      </c>
      <c r="T26">
        <f t="shared" si="13"/>
        <v>1.0563036131185073E-2</v>
      </c>
      <c r="U26">
        <f t="shared" si="14"/>
        <v>9.9088590000000067</v>
      </c>
      <c r="V26">
        <f t="shared" si="15"/>
        <v>2.9432444544481351E-2</v>
      </c>
      <c r="W26">
        <f t="shared" si="16"/>
        <v>6.3345000000000068E-3</v>
      </c>
      <c r="X26">
        <f t="shared" si="17"/>
        <v>353.97161342249859</v>
      </c>
      <c r="Y26">
        <f t="shared" si="18"/>
        <v>6.0230000000000049E-4</v>
      </c>
      <c r="Z26">
        <f t="shared" si="19"/>
        <v>7.7235140150095294</v>
      </c>
      <c r="AA26">
        <f t="shared" si="20"/>
        <v>19.5650005</v>
      </c>
      <c r="AB26">
        <f t="shared" si="21"/>
        <v>8.0612117085632248E-2</v>
      </c>
      <c r="AC26">
        <f t="shared" si="22"/>
        <v>33.325626259999993</v>
      </c>
      <c r="AD26">
        <f t="shared" si="23"/>
        <v>9.5320515813853812E-2</v>
      </c>
    </row>
    <row r="27" spans="1:30" x14ac:dyDescent="0.2">
      <c r="A27" s="1"/>
      <c r="B27" s="1"/>
      <c r="C27" s="13"/>
      <c r="D27" s="13"/>
      <c r="E27" s="13"/>
      <c r="F27" s="13"/>
      <c r="G27" s="13">
        <f t="shared" si="0"/>
        <v>-1.9629999999999769E-3</v>
      </c>
      <c r="H27" s="13">
        <f t="shared" si="1"/>
        <v>6.8571619692965946</v>
      </c>
      <c r="I27" s="13">
        <f t="shared" si="2"/>
        <v>-9.0345999999999413E-2</v>
      </c>
      <c r="J27" s="13">
        <f t="shared" si="3"/>
        <v>0.41761290389797878</v>
      </c>
      <c r="K27" s="13">
        <f t="shared" si="4"/>
        <v>5.47700000000002E-3</v>
      </c>
      <c r="L27" s="13">
        <f t="shared" si="5"/>
        <v>4.071436650451056</v>
      </c>
      <c r="M27" s="13">
        <f t="shared" si="6"/>
        <v>2.1270000000000015E-2</v>
      </c>
      <c r="N27" s="13">
        <f t="shared" si="7"/>
        <v>17.553979994419432</v>
      </c>
      <c r="O27">
        <f t="shared" si="8"/>
        <v>52.570310000000006</v>
      </c>
      <c r="P27">
        <f t="shared" si="9"/>
        <v>9.3637159272916964E-3</v>
      </c>
      <c r="Q27">
        <f t="shared" si="10"/>
        <v>10.147082100000002</v>
      </c>
      <c r="R27">
        <f t="shared" si="11"/>
        <v>2.115124778187271E-2</v>
      </c>
      <c r="S27">
        <f t="shared" si="12"/>
        <v>-0.47588999999999615</v>
      </c>
      <c r="T27">
        <f t="shared" si="13"/>
        <v>1.156663230319214E-2</v>
      </c>
      <c r="U27">
        <f t="shared" si="14"/>
        <v>10.308859000000007</v>
      </c>
      <c r="V27">
        <f t="shared" si="15"/>
        <v>3.2200345599187337E-2</v>
      </c>
      <c r="W27">
        <f t="shared" si="16"/>
        <v>6.4345000000000071E-3</v>
      </c>
      <c r="X27">
        <f t="shared" si="17"/>
        <v>285.40631003220574</v>
      </c>
      <c r="Y27">
        <f t="shared" si="18"/>
        <v>6.0235000000000052E-4</v>
      </c>
      <c r="Z27">
        <f t="shared" si="19"/>
        <v>7.7255193113104808</v>
      </c>
      <c r="AA27">
        <f t="shared" si="20"/>
        <v>19.8150005</v>
      </c>
      <c r="AB27">
        <f t="shared" si="21"/>
        <v>8.7315394969568749E-2</v>
      </c>
      <c r="AC27">
        <f t="shared" si="22"/>
        <v>33.825626259999993</v>
      </c>
      <c r="AD27">
        <f t="shared" si="23"/>
        <v>9.5941017765710776E-2</v>
      </c>
    </row>
    <row r="28" spans="1:30" x14ac:dyDescent="0.2">
      <c r="A28" s="1"/>
      <c r="B28" s="1"/>
      <c r="C28" s="13"/>
      <c r="D28" s="13"/>
      <c r="E28" s="13"/>
      <c r="F28" s="13"/>
      <c r="G28" s="13">
        <f t="shared" si="0"/>
        <v>-9.629999999999769E-4</v>
      </c>
      <c r="H28" s="13">
        <f t="shared" si="1"/>
        <v>7.4894745288058964</v>
      </c>
      <c r="I28" s="13">
        <f t="shared" si="2"/>
        <v>-4.034599999999941E-2</v>
      </c>
      <c r="J28" s="13">
        <f t="shared" si="3"/>
        <v>0.44989643571642951</v>
      </c>
      <c r="K28" s="13">
        <f t="shared" si="4"/>
        <v>7.9770000000000205E-3</v>
      </c>
      <c r="L28" s="13">
        <f t="shared" si="5"/>
        <v>4.4423920763182299</v>
      </c>
      <c r="M28" s="13">
        <f t="shared" si="6"/>
        <v>2.2270000000000015E-2</v>
      </c>
      <c r="N28" s="13">
        <f t="shared" si="7"/>
        <v>19.004200275148353</v>
      </c>
      <c r="O28">
        <f t="shared" si="8"/>
        <v>54.570310000000006</v>
      </c>
      <c r="P28">
        <f t="shared" si="9"/>
        <v>1.0120543098920253E-2</v>
      </c>
      <c r="Q28">
        <f t="shared" si="10"/>
        <v>11.147082100000002</v>
      </c>
      <c r="R28">
        <f t="shared" si="11"/>
        <v>2.2776544377875362E-2</v>
      </c>
      <c r="S28">
        <f t="shared" si="12"/>
        <v>0.52411000000000385</v>
      </c>
      <c r="T28">
        <f t="shared" si="13"/>
        <v>1.2607419612557803E-2</v>
      </c>
      <c r="U28">
        <f t="shared" si="14"/>
        <v>10.708859000000007</v>
      </c>
      <c r="V28">
        <f t="shared" si="15"/>
        <v>3.5055551885863144E-2</v>
      </c>
      <c r="W28">
        <f t="shared" si="16"/>
        <v>6.5345000000000073E-3</v>
      </c>
      <c r="X28">
        <f t="shared" si="17"/>
        <v>223.32231219666409</v>
      </c>
      <c r="Y28">
        <f t="shared" si="18"/>
        <v>6.0240000000000055E-4</v>
      </c>
      <c r="Z28">
        <f t="shared" si="19"/>
        <v>7.7275250703105103</v>
      </c>
      <c r="AA28">
        <f t="shared" si="20"/>
        <v>20.0650005</v>
      </c>
      <c r="AB28">
        <f t="shared" si="21"/>
        <v>9.3921820377390039E-2</v>
      </c>
      <c r="AC28">
        <f t="shared" si="22"/>
        <v>34.325626259999993</v>
      </c>
      <c r="AD28">
        <f t="shared" si="23"/>
        <v>9.5179341783181978E-2</v>
      </c>
    </row>
    <row r="29" spans="1:30" x14ac:dyDescent="0.2">
      <c r="E29" s="13"/>
      <c r="F29" s="13"/>
      <c r="G29" s="13">
        <f t="shared" si="0"/>
        <v>3.7000000000023126E-5</v>
      </c>
      <c r="H29" s="13">
        <f t="shared" si="1"/>
        <v>8.1528738470184603</v>
      </c>
      <c r="I29" s="13">
        <f t="shared" si="2"/>
        <v>9.6540000000005927E-3</v>
      </c>
      <c r="J29" s="13">
        <f t="shared" si="3"/>
        <v>0.48142257673311822</v>
      </c>
      <c r="K29" s="13">
        <f t="shared" si="4"/>
        <v>1.0477000000000021E-2</v>
      </c>
      <c r="L29" s="13">
        <f t="shared" si="5"/>
        <v>4.8265814595978274</v>
      </c>
      <c r="M29" s="13">
        <f t="shared" si="6"/>
        <v>2.3270000000000016E-2</v>
      </c>
      <c r="N29" s="13">
        <f t="shared" si="7"/>
        <v>20.451155627312225</v>
      </c>
      <c r="O29">
        <f t="shared" si="8"/>
        <v>56.570310000000006</v>
      </c>
      <c r="P29">
        <f t="shared" si="9"/>
        <v>1.0870270908387832E-2</v>
      </c>
      <c r="Q29">
        <f t="shared" si="10"/>
        <v>12.147082100000002</v>
      </c>
      <c r="R29">
        <f t="shared" si="11"/>
        <v>2.4360668863626648E-2</v>
      </c>
      <c r="S29">
        <f t="shared" si="12"/>
        <v>1.5241100000000039</v>
      </c>
      <c r="T29">
        <f t="shared" si="13"/>
        <v>1.3678755880038659E-2</v>
      </c>
      <c r="U29">
        <f t="shared" si="14"/>
        <v>11.108859000000008</v>
      </c>
      <c r="V29">
        <f t="shared" si="15"/>
        <v>3.7976519678089175E-2</v>
      </c>
      <c r="W29">
        <f t="shared" si="16"/>
        <v>6.6345000000000076E-3</v>
      </c>
      <c r="X29">
        <f t="shared" si="17"/>
        <v>169.57978118337374</v>
      </c>
      <c r="Y29">
        <f t="shared" si="18"/>
        <v>6.0245000000000058E-4</v>
      </c>
      <c r="Z29">
        <f t="shared" si="19"/>
        <v>7.7295312920996961</v>
      </c>
      <c r="AA29">
        <f t="shared" si="20"/>
        <v>20.3150005</v>
      </c>
      <c r="AB29">
        <f t="shared" si="21"/>
        <v>0.10032920308081314</v>
      </c>
      <c r="AC29">
        <f t="shared" si="22"/>
        <v>34.825626259999993</v>
      </c>
      <c r="AD29">
        <f t="shared" si="23"/>
        <v>9.3068242185817801E-2</v>
      </c>
    </row>
    <row r="30" spans="1:30" x14ac:dyDescent="0.2">
      <c r="A30" s="13"/>
      <c r="G30" s="13">
        <f t="shared" si="0"/>
        <v>1.0370000000000231E-3</v>
      </c>
      <c r="H30" s="13">
        <f t="shared" si="1"/>
        <v>8.8455029269766943</v>
      </c>
      <c r="I30" s="13">
        <f t="shared" si="2"/>
        <v>5.9654000000000595E-2</v>
      </c>
      <c r="J30" s="13">
        <f t="shared" si="3"/>
        <v>0.51170022878898203</v>
      </c>
      <c r="K30" s="13">
        <f t="shared" si="4"/>
        <v>1.2977000000000022E-2</v>
      </c>
      <c r="L30" s="13">
        <f t="shared" si="5"/>
        <v>5.2217484340347884</v>
      </c>
      <c r="M30" s="13">
        <f t="shared" si="6"/>
        <v>2.4270000000000017E-2</v>
      </c>
      <c r="N30" s="13">
        <f t="shared" si="7"/>
        <v>21.876627102852872</v>
      </c>
      <c r="O30">
        <f t="shared" si="8"/>
        <v>58.570310000000006</v>
      </c>
      <c r="P30">
        <f t="shared" si="9"/>
        <v>1.1602668302232033E-2</v>
      </c>
      <c r="Q30">
        <f t="shared" si="10"/>
        <v>13.147082100000002</v>
      </c>
      <c r="R30">
        <f t="shared" si="11"/>
        <v>2.587856052828684E-2</v>
      </c>
      <c r="S30">
        <f t="shared" si="12"/>
        <v>2.5241100000000039</v>
      </c>
      <c r="T30">
        <f t="shared" si="13"/>
        <v>1.4772979783495011E-2</v>
      </c>
      <c r="U30">
        <f t="shared" si="14"/>
        <v>11.508859000000008</v>
      </c>
      <c r="V30">
        <f t="shared" si="15"/>
        <v>4.0938845585125373E-2</v>
      </c>
      <c r="W30">
        <f t="shared" si="16"/>
        <v>6.7345000000000078E-3</v>
      </c>
      <c r="X30">
        <f t="shared" si="17"/>
        <v>124.9652997101237</v>
      </c>
      <c r="Y30">
        <f t="shared" si="18"/>
        <v>6.025000000000006E-4</v>
      </c>
      <c r="Z30">
        <f t="shared" si="19"/>
        <v>7.7315379767680996</v>
      </c>
      <c r="AA30">
        <f t="shared" si="20"/>
        <v>20.5650005</v>
      </c>
      <c r="AB30">
        <f t="shared" si="21"/>
        <v>0.1064322900039391</v>
      </c>
      <c r="AC30">
        <f t="shared" si="22"/>
        <v>35.325626259999993</v>
      </c>
      <c r="AD30">
        <f t="shared" si="23"/>
        <v>8.9697587802974668E-2</v>
      </c>
    </row>
    <row r="31" spans="1:30" x14ac:dyDescent="0.2">
      <c r="G31" s="13">
        <f t="shared" si="0"/>
        <v>2.0370000000000232E-3</v>
      </c>
      <c r="H31" s="13">
        <f t="shared" si="1"/>
        <v>9.5650396068147217</v>
      </c>
      <c r="I31" s="13">
        <f t="shared" si="2"/>
        <v>0.1096540000000006</v>
      </c>
      <c r="J31" s="13">
        <f t="shared" si="3"/>
        <v>0.54023165333810197</v>
      </c>
      <c r="K31" s="13">
        <f t="shared" si="4"/>
        <v>1.5477000000000022E-2</v>
      </c>
      <c r="L31" s="13">
        <f t="shared" si="5"/>
        <v>5.6253014494616682</v>
      </c>
      <c r="M31" s="13">
        <f t="shared" si="6"/>
        <v>2.5270000000000018E-2</v>
      </c>
      <c r="N31" s="13">
        <f t="shared" si="7"/>
        <v>23.261468598285056</v>
      </c>
      <c r="O31">
        <f t="shared" si="8"/>
        <v>60.570310000000006</v>
      </c>
      <c r="P31">
        <f t="shared" si="9"/>
        <v>1.2307117471896771E-2</v>
      </c>
      <c r="Q31">
        <f t="shared" si="10"/>
        <v>14.147082100000002</v>
      </c>
      <c r="R31">
        <f t="shared" si="11"/>
        <v>2.730489779583526E-2</v>
      </c>
      <c r="S31">
        <f t="shared" si="12"/>
        <v>3.5241100000000039</v>
      </c>
      <c r="T31">
        <f t="shared" si="13"/>
        <v>1.5881470837243786E-2</v>
      </c>
      <c r="U31">
        <f t="shared" si="14"/>
        <v>11.908859000000009</v>
      </c>
      <c r="V31">
        <f t="shared" si="15"/>
        <v>4.3915527084717416E-2</v>
      </c>
      <c r="W31">
        <f t="shared" si="16"/>
        <v>6.8345000000000081E-3</v>
      </c>
      <c r="X31">
        <f t="shared" si="17"/>
        <v>89.367212010068471</v>
      </c>
      <c r="Y31">
        <f t="shared" si="18"/>
        <v>6.0255000000000063E-4</v>
      </c>
      <c r="Z31">
        <f t="shared" si="19"/>
        <v>7.7335451244057678</v>
      </c>
      <c r="AA31">
        <f t="shared" si="20"/>
        <v>20.8150005</v>
      </c>
      <c r="AB31">
        <f t="shared" si="21"/>
        <v>0.11212556208315712</v>
      </c>
      <c r="AC31">
        <f t="shared" si="22"/>
        <v>35.825626259999993</v>
      </c>
      <c r="AD31">
        <f t="shared" si="23"/>
        <v>8.5208016328773534E-2</v>
      </c>
    </row>
    <row r="32" spans="1:30" x14ac:dyDescent="0.2">
      <c r="G32" s="13">
        <f t="shared" si="0"/>
        <v>3.0370000000000232E-3</v>
      </c>
      <c r="H32" s="13">
        <f t="shared" si="1"/>
        <v>10.308689262969889</v>
      </c>
      <c r="I32" s="13">
        <f t="shared" si="2"/>
        <v>0.1596540000000006</v>
      </c>
      <c r="J32" s="13">
        <f t="shared" si="3"/>
        <v>0.56652580963358201</v>
      </c>
      <c r="K32" s="13">
        <f t="shared" si="4"/>
        <v>1.7977000000000021E-2</v>
      </c>
      <c r="L32" s="13">
        <f t="shared" si="5"/>
        <v>6.0343320748019798</v>
      </c>
      <c r="M32" s="13">
        <f t="shared" si="6"/>
        <v>2.6270000000000019E-2</v>
      </c>
      <c r="N32" s="13">
        <f t="shared" si="7"/>
        <v>24.586015537119614</v>
      </c>
      <c r="O32">
        <f t="shared" si="8"/>
        <v>62.570310000000006</v>
      </c>
      <c r="P32">
        <f t="shared" si="9"/>
        <v>1.2972861312669049E-2</v>
      </c>
      <c r="Q32">
        <f t="shared" si="10"/>
        <v>15.147082100000002</v>
      </c>
      <c r="R32">
        <f t="shared" si="11"/>
        <v>2.861478769037382E-2</v>
      </c>
      <c r="S32">
        <f t="shared" si="12"/>
        <v>4.5241100000000039</v>
      </c>
      <c r="T32">
        <f t="shared" si="13"/>
        <v>1.6994737182018542E-2</v>
      </c>
      <c r="U32">
        <f t="shared" si="14"/>
        <v>12.308859000000009</v>
      </c>
      <c r="V32">
        <f t="shared" si="15"/>
        <v>4.6877310242590536E-2</v>
      </c>
      <c r="W32">
        <f t="shared" si="16"/>
        <v>6.9345000000000084E-3</v>
      </c>
      <c r="X32">
        <f t="shared" si="17"/>
        <v>62.021232667802678</v>
      </c>
      <c r="Y32">
        <f t="shared" si="18"/>
        <v>6.0260000000000066E-4</v>
      </c>
      <c r="Z32">
        <f t="shared" si="19"/>
        <v>7.7355527351027922</v>
      </c>
      <c r="AA32">
        <f t="shared" si="20"/>
        <v>21.0650005</v>
      </c>
      <c r="AB32">
        <f t="shared" si="21"/>
        <v>0.11730622050596838</v>
      </c>
      <c r="AC32">
        <f t="shared" si="22"/>
        <v>36.325626259999993</v>
      </c>
      <c r="AD32">
        <f t="shared" si="23"/>
        <v>7.9781203668445266E-2</v>
      </c>
    </row>
    <row r="33" spans="7:30" x14ac:dyDescent="0.2">
      <c r="G33" s="13">
        <f>G32+ 0.001</f>
        <v>4.0370000000000232E-3</v>
      </c>
      <c r="H33" s="13">
        <f t="shared" si="1"/>
        <v>11.073185079019163</v>
      </c>
      <c r="I33" s="13">
        <f t="shared" si="2"/>
        <v>0.20965400000000062</v>
      </c>
      <c r="J33" s="13">
        <f t="shared" si="3"/>
        <v>0.59011225112998278</v>
      </c>
      <c r="K33" s="13">
        <f t="shared" si="4"/>
        <v>2.0477000000000019E-2</v>
      </c>
      <c r="L33" s="13">
        <f t="shared" si="5"/>
        <v>6.4456417280562786</v>
      </c>
      <c r="M33" s="13">
        <f t="shared" si="6"/>
        <v>2.727000000000002E-2</v>
      </c>
      <c r="N33" s="13">
        <f t="shared" si="7"/>
        <v>25.830536634743428</v>
      </c>
      <c r="O33">
        <f t="shared" si="8"/>
        <v>64.570310000000006</v>
      </c>
      <c r="P33">
        <f t="shared" si="9"/>
        <v>1.35892711599721E-2</v>
      </c>
      <c r="Q33">
        <f t="shared" si="10"/>
        <v>16.147082100000002</v>
      </c>
      <c r="R33">
        <f t="shared" si="11"/>
        <v>2.9784480771831986E-2</v>
      </c>
      <c r="S33">
        <f t="shared" si="12"/>
        <v>5.5241100000000039</v>
      </c>
      <c r="T33">
        <f t="shared" si="13"/>
        <v>1.8102530897557367E-2</v>
      </c>
      <c r="U33">
        <f t="shared" si="14"/>
        <v>12.708859000000009</v>
      </c>
      <c r="V33">
        <f t="shared" si="15"/>
        <v>4.9793120793868648E-2</v>
      </c>
      <c r="W33">
        <f>W32+0.0001</f>
        <v>7.0345000000000086E-3</v>
      </c>
      <c r="X33">
        <f t="shared" si="17"/>
        <v>41.771107242825991</v>
      </c>
      <c r="Y33">
        <f t="shared" si="18"/>
        <v>6.0265000000000069E-4</v>
      </c>
      <c r="Z33">
        <f t="shared" si="19"/>
        <v>7.7375608089492545</v>
      </c>
      <c r="AA33">
        <f t="shared" si="20"/>
        <v>21.3150005</v>
      </c>
      <c r="AB33">
        <f t="shared" si="21"/>
        <v>0.12187724665240005</v>
      </c>
      <c r="AC33">
        <f t="shared" si="22"/>
        <v>36.825626259999993</v>
      </c>
      <c r="AD33">
        <f t="shared" si="23"/>
        <v>7.3627686088159158E-2</v>
      </c>
    </row>
    <row r="34" spans="7:30" x14ac:dyDescent="0.2">
      <c r="G34" s="13">
        <f t="shared" si="0"/>
        <v>5.0370000000000232E-3</v>
      </c>
      <c r="H34" s="13">
        <f t="shared" si="1"/>
        <v>11.854796488928425</v>
      </c>
      <c r="I34" s="13">
        <f t="shared" si="2"/>
        <v>0.25965400000000061</v>
      </c>
      <c r="J34" s="13">
        <f t="shared" si="3"/>
        <v>0.61055503833676672</v>
      </c>
      <c r="K34" s="13">
        <f t="shared" si="4"/>
        <v>2.2977000000000018E-2</v>
      </c>
      <c r="L34" s="13">
        <f t="shared" si="5"/>
        <v>6.8557767785103971</v>
      </c>
      <c r="M34" s="13">
        <f t="shared" si="6"/>
        <v>2.8270000000000021E-2</v>
      </c>
      <c r="N34" s="13">
        <f t="shared" si="7"/>
        <v>26.975714801692568</v>
      </c>
      <c r="O34">
        <f t="shared" si="8"/>
        <v>66.570310000000006</v>
      </c>
      <c r="P34">
        <f t="shared" si="9"/>
        <v>1.4146125741225082E-2</v>
      </c>
      <c r="Q34">
        <f t="shared" si="10"/>
        <v>17.147082100000002</v>
      </c>
      <c r="R34">
        <f t="shared" si="11"/>
        <v>3.079208322455898E-2</v>
      </c>
      <c r="S34">
        <f t="shared" si="12"/>
        <v>6.5241100000000039</v>
      </c>
      <c r="T34">
        <f t="shared" si="13"/>
        <v>1.9193989612276297E-2</v>
      </c>
      <c r="U34">
        <f t="shared" si="14"/>
        <v>13.10885900000001</v>
      </c>
      <c r="V34">
        <f t="shared" si="15"/>
        <v>5.2630571513350904E-2</v>
      </c>
      <c r="W34">
        <f t="shared" si="16"/>
        <v>7.1345000000000089E-3</v>
      </c>
      <c r="X34">
        <f t="shared" si="17"/>
        <v>27.301404594042769</v>
      </c>
      <c r="Y34">
        <f t="shared" si="18"/>
        <v>6.0270000000000072E-4</v>
      </c>
      <c r="Z34">
        <f t="shared" si="19"/>
        <v>7.7395693460353039</v>
      </c>
      <c r="AA34">
        <f t="shared" si="20"/>
        <v>21.5650005</v>
      </c>
      <c r="AB34">
        <f t="shared" si="21"/>
        <v>0.12575040982799465</v>
      </c>
      <c r="AC34">
        <f t="shared" si="22"/>
        <v>37.325626259999993</v>
      </c>
      <c r="AD34">
        <f t="shared" si="23"/>
        <v>6.697337086950228E-2</v>
      </c>
    </row>
    <row r="35" spans="7:30" x14ac:dyDescent="0.2">
      <c r="G35" s="13">
        <f t="shared" si="0"/>
        <v>6.0370000000000233E-3</v>
      </c>
      <c r="H35" s="13">
        <f t="shared" si="1"/>
        <v>12.649346254454318</v>
      </c>
      <c r="I35" s="13">
        <f t="shared" si="2"/>
        <v>0.3096540000000006</v>
      </c>
      <c r="J35" s="13">
        <f t="shared" si="3"/>
        <v>0.62746609739701442</v>
      </c>
      <c r="K35" s="13">
        <f t="shared" si="4"/>
        <v>2.5477000000000017E-2</v>
      </c>
      <c r="L35" s="13">
        <f t="shared" si="5"/>
        <v>7.261071705301493</v>
      </c>
      <c r="M35" s="13">
        <f t="shared" si="6"/>
        <v>2.9270000000000022E-2</v>
      </c>
      <c r="N35" s="13">
        <f t="shared" si="7"/>
        <v>28.003141155287551</v>
      </c>
      <c r="O35">
        <f t="shared" si="8"/>
        <v>68.570310000000006</v>
      </c>
      <c r="P35">
        <f t="shared" si="9"/>
        <v>1.4633891261767951E-2</v>
      </c>
      <c r="Q35">
        <f t="shared" si="10"/>
        <v>18.147082100000002</v>
      </c>
      <c r="R35">
        <f t="shared" si="11"/>
        <v>3.1618236465435448E-2</v>
      </c>
      <c r="S35">
        <f t="shared" si="12"/>
        <v>7.5241100000000039</v>
      </c>
      <c r="T35">
        <f t="shared" si="13"/>
        <v>2.0257802223285066E-2</v>
      </c>
      <c r="U35">
        <f t="shared" si="14"/>
        <v>13.50885900000001</v>
      </c>
      <c r="V35">
        <f t="shared" si="15"/>
        <v>5.5356535604413976E-2</v>
      </c>
      <c r="W35">
        <f t="shared" si="16"/>
        <v>7.2345000000000092E-3</v>
      </c>
      <c r="X35">
        <f t="shared" si="17"/>
        <v>17.316790564125604</v>
      </c>
      <c r="Y35">
        <f t="shared" si="18"/>
        <v>6.0275000000000075E-4</v>
      </c>
      <c r="Z35">
        <f t="shared" si="19"/>
        <v>7.7415783464510373</v>
      </c>
      <c r="AA35">
        <f t="shared" si="20"/>
        <v>21.8150005</v>
      </c>
      <c r="AB35">
        <f t="shared" si="21"/>
        <v>0.12884909320474397</v>
      </c>
      <c r="AC35">
        <f t="shared" si="22"/>
        <v>37.825626259999993</v>
      </c>
      <c r="AD35">
        <f t="shared" si="23"/>
        <v>6.0045933743037024E-2</v>
      </c>
    </row>
    <row r="36" spans="7:30" x14ac:dyDescent="0.2">
      <c r="G36" s="13">
        <f t="shared" si="0"/>
        <v>7.0370000000000233E-3</v>
      </c>
      <c r="H36" s="13">
        <f t="shared" si="1"/>
        <v>13.452236463159981</v>
      </c>
      <c r="I36" s="13">
        <f t="shared" si="2"/>
        <v>0.35965400000000058</v>
      </c>
      <c r="J36" s="13">
        <f t="shared" si="3"/>
        <v>0.64051745449145592</v>
      </c>
      <c r="K36" s="13">
        <f t="shared" si="4"/>
        <v>2.7977000000000016E-2</v>
      </c>
      <c r="L36" s="13">
        <f t="shared" si="5"/>
        <v>7.6576997275054373</v>
      </c>
      <c r="M36" s="13">
        <f t="shared" si="6"/>
        <v>3.0270000000000023E-2</v>
      </c>
      <c r="N36" s="13">
        <f t="shared" si="7"/>
        <v>28.89580468971209</v>
      </c>
      <c r="O36">
        <f t="shared" si="8"/>
        <v>70.570310000000006</v>
      </c>
      <c r="P36">
        <f t="shared" si="9"/>
        <v>1.5043991982575028E-2</v>
      </c>
      <c r="Q36">
        <f t="shared" si="10"/>
        <v>19.147082100000002</v>
      </c>
      <c r="R36">
        <f t="shared" si="11"/>
        <v>3.2246734892415398E-2</v>
      </c>
      <c r="S36">
        <f t="shared" si="12"/>
        <v>8.5241100000000039</v>
      </c>
      <c r="T36">
        <f t="shared" si="13"/>
        <v>2.1282395594395272E-2</v>
      </c>
      <c r="U36">
        <f t="shared" si="14"/>
        <v>13.90885900000001</v>
      </c>
      <c r="V36">
        <f t="shared" si="15"/>
        <v>5.7937772839256524E-2</v>
      </c>
      <c r="W36">
        <f t="shared" si="16"/>
        <v>7.3345000000000094E-3</v>
      </c>
      <c r="X36">
        <f t="shared" si="17"/>
        <v>10.659166046417996</v>
      </c>
      <c r="Y36">
        <f t="shared" si="18"/>
        <v>6.0280000000000077E-4</v>
      </c>
      <c r="Z36">
        <f t="shared" si="19"/>
        <v>7.7435878102865772</v>
      </c>
      <c r="AA36">
        <f t="shared" si="20"/>
        <v>22.0650005</v>
      </c>
      <c r="AB36">
        <f t="shared" si="21"/>
        <v>0.13111081183364282</v>
      </c>
      <c r="AC36">
        <f t="shared" si="22"/>
        <v>38.325626259999993</v>
      </c>
      <c r="AD36">
        <f t="shared" si="23"/>
        <v>5.3062228517517941E-2</v>
      </c>
    </row>
    <row r="37" spans="7:30" x14ac:dyDescent="0.2">
      <c r="G37" s="13">
        <f t="shared" si="0"/>
        <v>8.0370000000000233E-3</v>
      </c>
      <c r="H37" s="13">
        <f t="shared" si="1"/>
        <v>14.258483539526145</v>
      </c>
      <c r="I37" s="13">
        <f t="shared" si="2"/>
        <v>0.40965400000000057</v>
      </c>
      <c r="J37" s="13">
        <f t="shared" si="3"/>
        <v>0.64945180806682035</v>
      </c>
      <c r="K37" s="13">
        <f t="shared" si="4"/>
        <v>3.0477000000000014E-2</v>
      </c>
      <c r="L37" s="13">
        <f t="shared" si="5"/>
        <v>8.0417300540942662</v>
      </c>
      <c r="M37" s="13">
        <f t="shared" si="6"/>
        <v>3.127000000000002E-2</v>
      </c>
      <c r="N37" s="13">
        <f t="shared" si="7"/>
        <v>29.638559514428625</v>
      </c>
      <c r="O37">
        <f t="shared" si="8"/>
        <v>72.570310000000006</v>
      </c>
      <c r="P37">
        <f t="shared" si="9"/>
        <v>1.5369060600915724E-2</v>
      </c>
      <c r="Q37">
        <f t="shared" si="10"/>
        <v>20.147082100000002</v>
      </c>
      <c r="R37">
        <f t="shared" si="11"/>
        <v>3.266505427248341E-2</v>
      </c>
      <c r="S37">
        <f t="shared" si="12"/>
        <v>9.5241100000000039</v>
      </c>
      <c r="T37">
        <f t="shared" si="13"/>
        <v>2.2256138210991285E-2</v>
      </c>
      <c r="U37">
        <f t="shared" si="14"/>
        <v>14.308859000000011</v>
      </c>
      <c r="V37">
        <f t="shared" si="15"/>
        <v>6.0341592535151034E-2</v>
      </c>
      <c r="W37">
        <f t="shared" si="16"/>
        <v>7.4345000000000097E-3</v>
      </c>
      <c r="X37">
        <f t="shared" si="17"/>
        <v>6.3672581876037535</v>
      </c>
      <c r="Y37">
        <f>Y36+0.00000005</f>
        <v>6.028500000000008E-4</v>
      </c>
      <c r="Z37">
        <f t="shared" si="19"/>
        <v>7.7455977376320879</v>
      </c>
      <c r="AA37">
        <f t="shared" si="20"/>
        <v>22.3150005</v>
      </c>
      <c r="AB37">
        <f t="shared" si="21"/>
        <v>0.13248930724381583</v>
      </c>
      <c r="AC37">
        <f t="shared" si="22"/>
        <v>38.825626259999993</v>
      </c>
      <c r="AD37">
        <f t="shared" si="23"/>
        <v>4.6217644413187063E-2</v>
      </c>
    </row>
    <row r="38" spans="7:30" x14ac:dyDescent="0.2">
      <c r="G38" s="13">
        <f t="shared" si="0"/>
        <v>9.0370000000000242E-3</v>
      </c>
      <c r="H38" s="13">
        <f t="shared" si="1"/>
        <v>15.062762151458868</v>
      </c>
      <c r="I38" s="13">
        <f>I37+ 0.05</f>
        <v>0.45965400000000056</v>
      </c>
      <c r="J38" s="13">
        <f t="shared" si="3"/>
        <v>0.6540909630894135</v>
      </c>
      <c r="K38" s="13">
        <f t="shared" si="4"/>
        <v>3.2977000000000013E-2</v>
      </c>
      <c r="L38" s="13">
        <f t="shared" si="5"/>
        <v>8.4091906480672485</v>
      </c>
      <c r="M38" s="13">
        <f>M37 + 0.001</f>
        <v>3.2270000000000021E-2</v>
      </c>
      <c r="N38" s="13">
        <f t="shared" si="7"/>
        <v>30.218551782225454</v>
      </c>
      <c r="O38">
        <f t="shared" si="8"/>
        <v>74.570310000000006</v>
      </c>
      <c r="P38">
        <f t="shared" si="9"/>
        <v>1.5603158238061569E-2</v>
      </c>
      <c r="Q38">
        <f t="shared" si="10"/>
        <v>21.147082100000002</v>
      </c>
      <c r="R38">
        <f t="shared" si="11"/>
        <v>3.2864766714507665E-2</v>
      </c>
      <c r="S38">
        <f t="shared" si="12"/>
        <v>10.524110000000004</v>
      </c>
      <c r="T38">
        <f t="shared" si="13"/>
        <v>2.3167555979914697E-2</v>
      </c>
      <c r="U38">
        <f t="shared" si="14"/>
        <v>14.708859000000011</v>
      </c>
      <c r="V38">
        <f t="shared" si="15"/>
        <v>6.2536535292867915E-2</v>
      </c>
      <c r="W38">
        <f t="shared" si="16"/>
        <v>7.5345000000000099E-3</v>
      </c>
      <c r="X38">
        <f t="shared" si="17"/>
        <v>3.6910939816622252</v>
      </c>
      <c r="Y38">
        <f t="shared" si="18"/>
        <v>6.0290000000000083E-4</v>
      </c>
      <c r="Z38">
        <f t="shared" si="19"/>
        <v>7.7476081285777259</v>
      </c>
      <c r="AA38">
        <f t="shared" si="20"/>
        <v>22.5650005</v>
      </c>
      <c r="AB38">
        <f t="shared" si="21"/>
        <v>0.13295612058212952</v>
      </c>
      <c r="AC38">
        <f t="shared" si="22"/>
        <v>39.325626259999993</v>
      </c>
      <c r="AD38">
        <f t="shared" si="23"/>
        <v>3.9678072495630275E-2</v>
      </c>
    </row>
    <row r="39" spans="7:30" x14ac:dyDescent="0.2">
      <c r="G39" s="13">
        <f t="shared" si="0"/>
        <v>1.0037000000000025E-2</v>
      </c>
      <c r="H39" s="13">
        <f t="shared" si="1"/>
        <v>15.859457673486839</v>
      </c>
      <c r="I39" s="13">
        <f t="shared" si="2"/>
        <v>0.50965400000000061</v>
      </c>
      <c r="J39" s="13">
        <f t="shared" si="3"/>
        <v>0.65434174118149713</v>
      </c>
      <c r="K39" s="13">
        <f t="shared" si="4"/>
        <v>3.5477000000000015E-2</v>
      </c>
      <c r="L39" s="13">
        <f t="shared" si="5"/>
        <v>8.7561351685129445</v>
      </c>
      <c r="M39" s="13">
        <f t="shared" si="6"/>
        <v>3.3270000000000022E-2</v>
      </c>
      <c r="N39" s="13">
        <f t="shared" si="7"/>
        <v>30.625589514573058</v>
      </c>
      <c r="O39">
        <f t="shared" si="8"/>
        <v>76.570310000000006</v>
      </c>
      <c r="P39">
        <f t="shared" si="9"/>
        <v>1.5741954862823586E-2</v>
      </c>
      <c r="Q39">
        <f t="shared" si="10"/>
        <v>22.147082100000002</v>
      </c>
      <c r="R39">
        <f t="shared" si="11"/>
        <v>3.2841823023090508E-2</v>
      </c>
      <c r="S39">
        <f t="shared" si="12"/>
        <v>11.524110000000004</v>
      </c>
      <c r="T39">
        <f t="shared" si="13"/>
        <v>2.4005554708952798E-2</v>
      </c>
      <c r="U39">
        <f t="shared" si="14"/>
        <v>15.108859000000011</v>
      </c>
      <c r="V39">
        <f t="shared" si="15"/>
        <v>6.4493053878451626E-2</v>
      </c>
      <c r="W39">
        <f t="shared" si="16"/>
        <v>7.6345000000000102E-3</v>
      </c>
      <c r="X39">
        <f t="shared" si="17"/>
        <v>2.0764962716925046</v>
      </c>
      <c r="Y39">
        <f t="shared" si="18"/>
        <v>6.0295000000000086E-4</v>
      </c>
      <c r="Z39">
        <f t="shared" si="19"/>
        <v>7.7496189832136739</v>
      </c>
      <c r="AA39">
        <f t="shared" si="20"/>
        <v>22.8150005</v>
      </c>
      <c r="AB39">
        <f t="shared" si="21"/>
        <v>0.13250156957157716</v>
      </c>
      <c r="AC39">
        <f t="shared" si="22"/>
        <v>39.825626259999993</v>
      </c>
      <c r="AD39">
        <f t="shared" si="23"/>
        <v>3.357482553727574E-2</v>
      </c>
    </row>
    <row r="40" spans="7:30" x14ac:dyDescent="0.2">
      <c r="G40" s="13">
        <f t="shared" si="0"/>
        <v>1.1037000000000026E-2</v>
      </c>
      <c r="H40" s="13">
        <f t="shared" si="1"/>
        <v>16.642726642208199</v>
      </c>
      <c r="I40" s="13">
        <f t="shared" si="2"/>
        <v>0.55965400000000065</v>
      </c>
      <c r="J40" s="13">
        <f t="shared" si="3"/>
        <v>0.65019909283044042</v>
      </c>
      <c r="K40" s="13">
        <f t="shared" si="4"/>
        <v>3.7977000000000018E-2</v>
      </c>
      <c r="L40" s="13">
        <f t="shared" si="5"/>
        <v>9.078712557653029</v>
      </c>
      <c r="M40" s="13">
        <f t="shared" si="6"/>
        <v>3.4270000000000023E-2</v>
      </c>
      <c r="N40" s="13">
        <f t="shared" si="7"/>
        <v>30.852440464679709</v>
      </c>
      <c r="O40">
        <f t="shared" si="8"/>
        <v>78.570310000000006</v>
      </c>
      <c r="P40">
        <f t="shared" si="9"/>
        <v>1.5782862494615989E-2</v>
      </c>
      <c r="Q40">
        <f t="shared" si="10"/>
        <v>23.147082100000002</v>
      </c>
      <c r="R40">
        <f t="shared" si="11"/>
        <v>3.2596689220066422E-2</v>
      </c>
      <c r="S40">
        <f t="shared" si="12"/>
        <v>12.524110000000004</v>
      </c>
      <c r="T40">
        <f t="shared" si="13"/>
        <v>2.4759643318943553E-2</v>
      </c>
      <c r="U40">
        <f t="shared" si="14"/>
        <v>15.508859000000012</v>
      </c>
      <c r="V40">
        <f t="shared" si="15"/>
        <v>6.6184172797706303E-2</v>
      </c>
      <c r="W40">
        <f t="shared" si="16"/>
        <v>7.7345000000000105E-3</v>
      </c>
      <c r="X40">
        <f t="shared" si="17"/>
        <v>1.1336542431820573</v>
      </c>
      <c r="Y40">
        <f t="shared" si="18"/>
        <v>6.0300000000000089E-4</v>
      </c>
      <c r="Z40">
        <f t="shared" si="19"/>
        <v>7.7516303016301098</v>
      </c>
      <c r="AA40">
        <f t="shared" si="20"/>
        <v>23.0650005</v>
      </c>
      <c r="AB40">
        <f t="shared" si="21"/>
        <v>0.13113508244357058</v>
      </c>
      <c r="AC40">
        <f t="shared" si="22"/>
        <v>40.325626259999993</v>
      </c>
      <c r="AD40">
        <f t="shared" si="23"/>
        <v>2.8002538377036302E-2</v>
      </c>
    </row>
    <row r="41" spans="7:30" x14ac:dyDescent="0.2">
      <c r="G41" s="13">
        <f t="shared" si="0"/>
        <v>1.2037000000000027E-2</v>
      </c>
      <c r="H41" s="13">
        <f t="shared" si="1"/>
        <v>17.406564415739044</v>
      </c>
      <c r="I41" s="13">
        <f t="shared" si="2"/>
        <v>0.6096540000000007</v>
      </c>
      <c r="J41" s="13">
        <f t="shared" si="3"/>
        <v>0.6417462664660416</v>
      </c>
      <c r="K41" s="13">
        <f t="shared" si="4"/>
        <v>4.047700000000002E-2</v>
      </c>
      <c r="L41" s="13">
        <f t="shared" si="5"/>
        <v>9.3732375864885924</v>
      </c>
      <c r="M41" s="13">
        <f t="shared" si="6"/>
        <v>3.5270000000000024E-2</v>
      </c>
      <c r="N41" s="13">
        <f t="shared" si="7"/>
        <v>30.895045857073924</v>
      </c>
      <c r="O41">
        <f t="shared" si="8"/>
        <v>80.570310000000006</v>
      </c>
      <c r="P41">
        <f t="shared" si="9"/>
        <v>1.5725115461424632E-2</v>
      </c>
      <c r="Q41">
        <f t="shared" si="10"/>
        <v>24.147082100000002</v>
      </c>
      <c r="R41">
        <f t="shared" si="11"/>
        <v>3.2134330804066427E-2</v>
      </c>
      <c r="S41">
        <f t="shared" si="12"/>
        <v>13.524110000000004</v>
      </c>
      <c r="T41">
        <f t="shared" si="13"/>
        <v>2.5420151560444117E-2</v>
      </c>
      <c r="U41">
        <f t="shared" si="14"/>
        <v>15.908859000000012</v>
      </c>
      <c r="V41">
        <f t="shared" si="15"/>
        <v>6.7586106062754045E-2</v>
      </c>
      <c r="W41">
        <f t="shared" ref="W41:W67" si="24">W40+0.00000005</f>
        <v>7.7345500000000102E-3</v>
      </c>
      <c r="X41">
        <f t="shared" si="17"/>
        <v>1.1333027284713384</v>
      </c>
      <c r="Y41">
        <f t="shared" si="18"/>
        <v>6.0305000000000092E-4</v>
      </c>
      <c r="Z41">
        <f t="shared" si="19"/>
        <v>7.7536420839172289</v>
      </c>
      <c r="AA41">
        <f t="shared" si="20"/>
        <v>23.3150005</v>
      </c>
      <c r="AB41">
        <f t="shared" si="21"/>
        <v>0.12888487275744923</v>
      </c>
      <c r="AC41">
        <f t="shared" si="22"/>
        <v>40.825626259999993</v>
      </c>
      <c r="AD41">
        <f t="shared" si="23"/>
        <v>2.3019796281520705E-2</v>
      </c>
    </row>
    <row r="42" spans="7:30" x14ac:dyDescent="0.2">
      <c r="G42" s="13">
        <f t="shared" si="0"/>
        <v>1.3037000000000028E-2</v>
      </c>
      <c r="H42" s="13">
        <f t="shared" si="1"/>
        <v>18.144879034015712</v>
      </c>
      <c r="I42" s="13">
        <f t="shared" si="2"/>
        <v>0.65965400000000074</v>
      </c>
      <c r="J42" s="13">
        <f t="shared" si="3"/>
        <v>0.62915202649781798</v>
      </c>
      <c r="K42" s="13">
        <f t="shared" si="4"/>
        <v>4.2977000000000022E-2</v>
      </c>
      <c r="L42" s="13">
        <f t="shared" si="5"/>
        <v>9.6362605705529916</v>
      </c>
      <c r="M42" s="13">
        <f t="shared" si="6"/>
        <v>3.6270000000000024E-2</v>
      </c>
      <c r="N42" s="13">
        <f t="shared" si="7"/>
        <v>30.752641177996082</v>
      </c>
      <c r="O42">
        <f t="shared" si="8"/>
        <v>82.570310000000006</v>
      </c>
      <c r="P42">
        <f t="shared" si="9"/>
        <v>1.556979423539135E-2</v>
      </c>
      <c r="Q42">
        <f t="shared" si="10"/>
        <v>25.147082100000002</v>
      </c>
      <c r="R42">
        <f t="shared" si="11"/>
        <v>3.1464045490783847E-2</v>
      </c>
      <c r="S42">
        <f t="shared" si="12"/>
        <v>14.524110000000004</v>
      </c>
      <c r="T42">
        <f t="shared" si="13"/>
        <v>2.5978435946824002E-2</v>
      </c>
      <c r="U42">
        <f t="shared" si="14"/>
        <v>16.308859000000012</v>
      </c>
      <c r="V42">
        <f t="shared" si="15"/>
        <v>6.8678813414425596E-2</v>
      </c>
      <c r="W42">
        <f t="shared" si="24"/>
        <v>7.7346000000000099E-3</v>
      </c>
      <c r="X42">
        <f t="shared" si="17"/>
        <v>1.1329513142599013</v>
      </c>
      <c r="Y42">
        <f t="shared" si="18"/>
        <v>6.0310000000000094E-4</v>
      </c>
      <c r="Z42">
        <f t="shared" si="19"/>
        <v>7.7556543301652558</v>
      </c>
      <c r="AA42">
        <f t="shared" si="20"/>
        <v>23.5650005</v>
      </c>
      <c r="AB42">
        <f t="shared" si="21"/>
        <v>0.12579697077277097</v>
      </c>
      <c r="AC42">
        <f>AC41+0.5</f>
        <v>41.325626259999993</v>
      </c>
      <c r="AD42">
        <f t="shared" si="23"/>
        <v>1.8652025011378914E-2</v>
      </c>
    </row>
    <row r="43" spans="7:30" x14ac:dyDescent="0.2">
      <c r="G43" s="13">
        <f t="shared" si="0"/>
        <v>1.4037000000000029E-2</v>
      </c>
      <c r="H43" s="13">
        <f t="shared" si="1"/>
        <v>18.851570077881973</v>
      </c>
      <c r="I43" s="13">
        <f t="shared" si="2"/>
        <v>0.70965400000000078</v>
      </c>
      <c r="J43" s="13">
        <f t="shared" si="3"/>
        <v>0.61266505017496209</v>
      </c>
      <c r="K43" s="13">
        <f t="shared" si="4"/>
        <v>4.5477000000000024E-2</v>
      </c>
      <c r="L43" s="13">
        <f t="shared" si="5"/>
        <v>9.8646344226601599</v>
      </c>
      <c r="M43" s="13">
        <f t="shared" si="6"/>
        <v>3.7270000000000025E-2</v>
      </c>
      <c r="N43" s="13">
        <f t="shared" si="7"/>
        <v>30.427778993948049</v>
      </c>
      <c r="O43">
        <f t="shared" si="8"/>
        <v>84.570310000000006</v>
      </c>
      <c r="P43">
        <f t="shared" si="9"/>
        <v>1.5319791809360217E-2</v>
      </c>
      <c r="Q43">
        <f t="shared" si="10"/>
        <v>26.147082100000002</v>
      </c>
      <c r="R43">
        <f t="shared" si="11"/>
        <v>3.0599152303845197E-2</v>
      </c>
      <c r="S43">
        <f t="shared" si="12"/>
        <v>15.524110000000004</v>
      </c>
      <c r="T43">
        <f t="shared" si="13"/>
        <v>2.6427067787547168E-2</v>
      </c>
      <c r="U43">
        <f t="shared" si="14"/>
        <v>16.708859000000011</v>
      </c>
      <c r="V43">
        <f t="shared" si="15"/>
        <v>6.9446476836308724E-2</v>
      </c>
      <c r="W43">
        <f t="shared" si="24"/>
        <v>7.7346500000000096E-3</v>
      </c>
      <c r="X43">
        <f t="shared" si="17"/>
        <v>1.1326000005218546</v>
      </c>
      <c r="Y43">
        <f t="shared" si="18"/>
        <v>6.0315000000000097E-4</v>
      </c>
      <c r="Z43">
        <f t="shared" si="19"/>
        <v>7.7576670404644243</v>
      </c>
      <c r="AA43">
        <f t="shared" si="20"/>
        <v>23.8150005</v>
      </c>
      <c r="AB43">
        <f t="shared" si="21"/>
        <v>0.12193365782412022</v>
      </c>
      <c r="AC43">
        <f t="shared" si="22"/>
        <v>41.825626259999993</v>
      </c>
      <c r="AD43">
        <f t="shared" si="23"/>
        <v>1.4896043804169248E-2</v>
      </c>
    </row>
    <row r="44" spans="7:30" x14ac:dyDescent="0.2">
      <c r="G44" s="13">
        <f t="shared" si="0"/>
        <v>1.503700000000003E-2</v>
      </c>
      <c r="H44" s="13">
        <f t="shared" si="1"/>
        <v>19.520611148851639</v>
      </c>
      <c r="I44" s="13">
        <f t="shared" si="2"/>
        <v>0.75965400000000083</v>
      </c>
      <c r="J44" s="13">
        <f t="shared" si="3"/>
        <v>0.59260576312590518</v>
      </c>
      <c r="K44" s="13">
        <f t="shared" si="4"/>
        <v>4.7977000000000027E-2</v>
      </c>
      <c r="L44" s="13">
        <f t="shared" si="5"/>
        <v>10.055577226390463</v>
      </c>
      <c r="M44" s="13">
        <f t="shared" si="6"/>
        <v>3.8270000000000026E-2</v>
      </c>
      <c r="N44" s="13">
        <f t="shared" si="7"/>
        <v>29.926252846803759</v>
      </c>
      <c r="O44">
        <f t="shared" si="8"/>
        <v>86.570310000000006</v>
      </c>
      <c r="P44">
        <f t="shared" si="9"/>
        <v>1.4979724076213879E-2</v>
      </c>
      <c r="Q44">
        <f t="shared" si="10"/>
        <v>27.147082100000002</v>
      </c>
      <c r="R44">
        <f t="shared" si="11"/>
        <v>2.9556551538436057E-2</v>
      </c>
      <c r="S44">
        <f t="shared" si="12"/>
        <v>16.524110000000004</v>
      </c>
      <c r="T44">
        <f t="shared" si="13"/>
        <v>2.6759997609922835E-2</v>
      </c>
      <c r="U44">
        <f t="shared" si="14"/>
        <v>17.10885900000001</v>
      </c>
      <c r="V44">
        <f t="shared" si="15"/>
        <v>6.9877881529052388E-2</v>
      </c>
      <c r="W44">
        <f t="shared" si="24"/>
        <v>7.7347000000000093E-3</v>
      </c>
      <c r="X44">
        <f t="shared" si="17"/>
        <v>1.1322487872313092</v>
      </c>
      <c r="Y44">
        <f t="shared" si="18"/>
        <v>6.03200000000001E-4</v>
      </c>
      <c r="Z44">
        <f t="shared" si="19"/>
        <v>7.7596802149049457</v>
      </c>
      <c r="AA44">
        <f t="shared" si="20"/>
        <v>24.0650005</v>
      </c>
      <c r="AB44">
        <f t="shared" si="21"/>
        <v>0.11737137807504555</v>
      </c>
      <c r="AC44">
        <f t="shared" si="22"/>
        <v>42.325626259999993</v>
      </c>
      <c r="AD44">
        <f t="shared" si="23"/>
        <v>1.1725633908167412E-2</v>
      </c>
    </row>
    <row r="45" spans="7:30" x14ac:dyDescent="0.2">
      <c r="G45" s="13">
        <f t="shared" si="0"/>
        <v>1.603700000000003E-2</v>
      </c>
      <c r="H45" s="13">
        <f t="shared" si="1"/>
        <v>20.146134444740881</v>
      </c>
      <c r="I45" s="13">
        <f t="shared" si="2"/>
        <v>0.80965400000000087</v>
      </c>
      <c r="J45" s="13">
        <f t="shared" si="3"/>
        <v>0.56935598796875597</v>
      </c>
      <c r="K45" s="13">
        <f t="shared" si="4"/>
        <v>5.0477000000000029E-2</v>
      </c>
      <c r="L45" s="13">
        <f t="shared" si="5"/>
        <v>10.206728593847979</v>
      </c>
      <c r="M45" s="13">
        <f t="shared" si="6"/>
        <v>3.9270000000000027E-2</v>
      </c>
      <c r="N45" s="13">
        <f t="shared" si="7"/>
        <v>29.256925395858893</v>
      </c>
      <c r="O45">
        <f t="shared" si="8"/>
        <v>88.570310000000006</v>
      </c>
      <c r="P45">
        <f t="shared" si="9"/>
        <v>1.4555788089766219E-2</v>
      </c>
      <c r="Q45">
        <f t="shared" si="10"/>
        <v>28.147082100000002</v>
      </c>
      <c r="R45">
        <f t="shared" si="11"/>
        <v>2.8356175901943288E-2</v>
      </c>
      <c r="S45">
        <f t="shared" si="12"/>
        <v>17.524110000000004</v>
      </c>
      <c r="T45">
        <f t="shared" si="13"/>
        <v>2.6972690884590169E-2</v>
      </c>
      <c r="U45">
        <f t="shared" si="14"/>
        <v>17.508859000000008</v>
      </c>
      <c r="V45">
        <f t="shared" si="15"/>
        <v>6.9966688521208284E-2</v>
      </c>
      <c r="W45">
        <f t="shared" si="24"/>
        <v>7.734750000000009E-3</v>
      </c>
      <c r="X45">
        <f t="shared" si="17"/>
        <v>1.1318976743623836</v>
      </c>
      <c r="Y45">
        <f t="shared" si="18"/>
        <v>6.0325000000000103E-4</v>
      </c>
      <c r="Z45">
        <f t="shared" si="19"/>
        <v>7.7616938535770847</v>
      </c>
      <c r="AA45">
        <f t="shared" si="20"/>
        <v>24.3150005</v>
      </c>
      <c r="AB45">
        <f t="shared" si="21"/>
        <v>0.112198225422443</v>
      </c>
      <c r="AC45">
        <f t="shared" si="22"/>
        <v>42.825626259999993</v>
      </c>
      <c r="AD45">
        <f t="shared" si="23"/>
        <v>9.0975019868862507E-3</v>
      </c>
    </row>
    <row r="46" spans="7:30" x14ac:dyDescent="0.2">
      <c r="G46" s="13">
        <f t="shared" si="0"/>
        <v>1.7037000000000031E-2</v>
      </c>
      <c r="H46" s="13">
        <f t="shared" si="1"/>
        <v>20.722515794778559</v>
      </c>
      <c r="I46" s="13">
        <f t="shared" si="2"/>
        <v>0.85965400000000092</v>
      </c>
      <c r="J46" s="13">
        <f t="shared" si="3"/>
        <v>0.54334687289669636</v>
      </c>
      <c r="K46" s="13">
        <f t="shared" si="4"/>
        <v>5.2977000000000031E-2</v>
      </c>
      <c r="L46" s="13">
        <f t="shared" si="5"/>
        <v>10.316198212773333</v>
      </c>
      <c r="M46" s="13">
        <f t="shared" si="6"/>
        <v>4.0270000000000028E-2</v>
      </c>
      <c r="N46" s="13">
        <f t="shared" si="7"/>
        <v>28.431467929704109</v>
      </c>
      <c r="O46">
        <f t="shared" si="8"/>
        <v>90.570310000000006</v>
      </c>
      <c r="P46">
        <f t="shared" si="9"/>
        <v>1.4055574287527708E-2</v>
      </c>
      <c r="Q46">
        <f t="shared" si="10"/>
        <v>29.147082100000002</v>
      </c>
      <c r="R46">
        <f t="shared" si="11"/>
        <v>2.7020357716319488E-2</v>
      </c>
      <c r="S46">
        <f t="shared" si="12"/>
        <v>18.524110000000004</v>
      </c>
      <c r="T46">
        <f t="shared" si="13"/>
        <v>2.7062230798753473E-2</v>
      </c>
      <c r="U46">
        <f t="shared" si="14"/>
        <v>17.908859000000007</v>
      </c>
      <c r="V46">
        <f t="shared" si="15"/>
        <v>6.9711589654592412E-2</v>
      </c>
      <c r="W46">
        <f t="shared" si="24"/>
        <v>7.7348000000000087E-3</v>
      </c>
      <c r="X46">
        <f t="shared" si="17"/>
        <v>1.1315466618892016</v>
      </c>
      <c r="Y46">
        <f t="shared" si="18"/>
        <v>6.0330000000000106E-4</v>
      </c>
      <c r="Z46">
        <f t="shared" si="19"/>
        <v>7.76370795657113</v>
      </c>
      <c r="AA46">
        <f t="shared" si="20"/>
        <v>24.5650005</v>
      </c>
      <c r="AB46">
        <f t="shared" si="21"/>
        <v>0.10651112084709666</v>
      </c>
      <c r="AC46">
        <f t="shared" si="22"/>
        <v>43.325626259999993</v>
      </c>
      <c r="AD46">
        <f t="shared" si="23"/>
        <v>6.9571028834178464E-3</v>
      </c>
    </row>
    <row r="47" spans="7:30" x14ac:dyDescent="0.2">
      <c r="G47" s="13">
        <f t="shared" si="0"/>
        <v>1.8037000000000032E-2</v>
      </c>
      <c r="H47" s="13">
        <f t="shared" si="1"/>
        <v>21.244458446148499</v>
      </c>
      <c r="I47" s="13">
        <f t="shared" si="2"/>
        <v>0.90965400000000096</v>
      </c>
      <c r="J47" s="13">
        <f t="shared" si="3"/>
        <v>0.51504563265151426</v>
      </c>
      <c r="K47" s="13">
        <f t="shared" si="4"/>
        <v>5.5477000000000033E-2</v>
      </c>
      <c r="L47" s="13">
        <f t="shared" si="5"/>
        <v>10.38260518754848</v>
      </c>
      <c r="M47" s="13">
        <f t="shared" si="6"/>
        <v>4.1270000000000029E-2</v>
      </c>
      <c r="N47" s="13">
        <f t="shared" si="7"/>
        <v>27.464021944503287</v>
      </c>
      <c r="O47">
        <f t="shared" si="8"/>
        <v>92.570310000000006</v>
      </c>
      <c r="P47">
        <f t="shared" si="9"/>
        <v>1.3487840622566504E-2</v>
      </c>
      <c r="Q47">
        <f t="shared" si="10"/>
        <v>30.147082100000002</v>
      </c>
      <c r="R47">
        <f t="shared" si="11"/>
        <v>2.5573140200832442E-2</v>
      </c>
      <c r="S47">
        <f t="shared" si="12"/>
        <v>19.524110000000004</v>
      </c>
      <c r="T47">
        <f t="shared" si="13"/>
        <v>2.7027384821231997E-2</v>
      </c>
      <c r="U47">
        <f t="shared" si="14"/>
        <v>18.308859000000005</v>
      </c>
      <c r="V47">
        <f t="shared" si="15"/>
        <v>6.9116339647769379E-2</v>
      </c>
      <c r="W47">
        <f t="shared" si="24"/>
        <v>7.7348500000000084E-3</v>
      </c>
      <c r="X47">
        <f t="shared" si="17"/>
        <v>1.1311957497858922</v>
      </c>
      <c r="Y47">
        <f t="shared" si="18"/>
        <v>6.0335000000000109E-4</v>
      </c>
      <c r="Z47">
        <f t="shared" si="19"/>
        <v>7.7657225239773222</v>
      </c>
      <c r="AA47">
        <f t="shared" si="20"/>
        <v>24.8150005</v>
      </c>
      <c r="AB47">
        <f t="shared" si="21"/>
        <v>0.10041280625170841</v>
      </c>
      <c r="AC47">
        <f t="shared" si="22"/>
        <v>43.825626259999993</v>
      </c>
      <c r="AD47">
        <f t="shared" si="23"/>
        <v>5.243908812049853E-3</v>
      </c>
    </row>
    <row r="48" spans="7:30" x14ac:dyDescent="0.2">
      <c r="G48" s="13">
        <f t="shared" si="0"/>
        <v>1.9037000000000033E-2</v>
      </c>
      <c r="H48" s="13">
        <f t="shared" si="1"/>
        <v>21.707073865854962</v>
      </c>
      <c r="I48" s="13">
        <f t="shared" si="2"/>
        <v>0.95965400000000101</v>
      </c>
      <c r="J48" s="13">
        <f t="shared" si="3"/>
        <v>0.4849416697253115</v>
      </c>
      <c r="K48" s="13">
        <f t="shared" si="4"/>
        <v>5.7977000000000035E-2</v>
      </c>
      <c r="L48" s="13">
        <f t="shared" si="5"/>
        <v>10.405107029564798</v>
      </c>
      <c r="M48" s="13">
        <f t="shared" si="6"/>
        <v>4.227000000000003E-2</v>
      </c>
      <c r="N48" s="13">
        <f t="shared" si="7"/>
        <v>26.370796495380052</v>
      </c>
      <c r="O48">
        <f t="shared" si="8"/>
        <v>94.570310000000006</v>
      </c>
      <c r="P48">
        <f t="shared" si="9"/>
        <v>1.286225798715882E-2</v>
      </c>
      <c r="Q48">
        <f t="shared" si="10"/>
        <v>31.147082100000002</v>
      </c>
      <c r="R48">
        <f t="shared" si="11"/>
        <v>2.4039562398983368E-2</v>
      </c>
      <c r="S48">
        <f t="shared" si="12"/>
        <v>20.524110000000004</v>
      </c>
      <c r="T48">
        <f t="shared" si="13"/>
        <v>2.6868632935851539E-2</v>
      </c>
      <c r="U48">
        <f>U47+0.4</f>
        <v>18.708859000000004</v>
      </c>
      <c r="V48">
        <f t="shared" si="15"/>
        <v>6.8189664139214567E-2</v>
      </c>
      <c r="W48">
        <f t="shared" si="24"/>
        <v>7.7349000000000081E-3</v>
      </c>
      <c r="X48">
        <f t="shared" si="17"/>
        <v>1.1308449380265926</v>
      </c>
      <c r="Y48">
        <f t="shared" si="18"/>
        <v>6.0340000000000111E-4</v>
      </c>
      <c r="Z48">
        <f t="shared" si="19"/>
        <v>7.767737555885966</v>
      </c>
      <c r="AA48">
        <f t="shared" si="20"/>
        <v>25.0650005</v>
      </c>
      <c r="AB48">
        <f t="shared" si="21"/>
        <v>9.4008784371647877E-2</v>
      </c>
      <c r="AC48">
        <f t="shared" si="22"/>
        <v>44.325626259999993</v>
      </c>
      <c r="AD48">
        <f t="shared" si="23"/>
        <v>3.8958504254340688E-3</v>
      </c>
    </row>
    <row r="49" spans="7:30" x14ac:dyDescent="0.2">
      <c r="G49" s="13">
        <f t="shared" si="0"/>
        <v>2.0037000000000034E-2</v>
      </c>
      <c r="H49" s="13">
        <f t="shared" si="1"/>
        <v>22.105957839651168</v>
      </c>
      <c r="I49" s="13">
        <f t="shared" si="2"/>
        <v>1.0096540000000009</v>
      </c>
      <c r="J49" s="13">
        <f t="shared" si="3"/>
        <v>0.4535326479661545</v>
      </c>
      <c r="K49" s="13">
        <f t="shared" si="4"/>
        <v>6.0477000000000038E-2</v>
      </c>
      <c r="L49" s="13">
        <f t="shared" si="5"/>
        <v>10.383417446106511</v>
      </c>
      <c r="M49" s="13">
        <f t="shared" si="6"/>
        <v>4.3270000000000031E-2</v>
      </c>
      <c r="N49" s="13">
        <f t="shared" si="7"/>
        <v>25.169617325612219</v>
      </c>
      <c r="O49">
        <f>O48 + 2</f>
        <v>96.570310000000006</v>
      </c>
      <c r="P49">
        <f t="shared" si="9"/>
        <v>1.2189137246723008E-2</v>
      </c>
      <c r="Q49">
        <f t="shared" si="10"/>
        <v>32.147082100000006</v>
      </c>
      <c r="R49">
        <f t="shared" si="11"/>
        <v>2.2444947236988404E-2</v>
      </c>
      <c r="S49">
        <f t="shared" si="12"/>
        <v>21.524110000000004</v>
      </c>
      <c r="T49">
        <f t="shared" si="13"/>
        <v>2.6588156639128602E-2</v>
      </c>
      <c r="U49">
        <f t="shared" si="14"/>
        <v>19.108859000000002</v>
      </c>
      <c r="V49">
        <f t="shared" si="15"/>
        <v>6.6945046857963125E-2</v>
      </c>
      <c r="W49">
        <f t="shared" si="24"/>
        <v>7.7349500000000078E-3</v>
      </c>
      <c r="X49">
        <f t="shared" si="17"/>
        <v>1.1304942265854445</v>
      </c>
      <c r="Y49">
        <f t="shared" si="18"/>
        <v>6.0345000000000114E-4</v>
      </c>
      <c r="Z49">
        <f t="shared" si="19"/>
        <v>7.7697530523873661</v>
      </c>
      <c r="AA49">
        <f t="shared" si="20"/>
        <v>25.3150005</v>
      </c>
      <c r="AB49">
        <f t="shared" si="21"/>
        <v>8.7404330763287352E-2</v>
      </c>
      <c r="AC49">
        <f t="shared" si="22"/>
        <v>44.825626259999993</v>
      </c>
      <c r="AD49">
        <f t="shared" si="23"/>
        <v>2.8527903478287537E-3</v>
      </c>
    </row>
    <row r="50" spans="7:30" x14ac:dyDescent="0.2">
      <c r="G50" s="13">
        <f t="shared" si="0"/>
        <v>2.1037000000000035E-2</v>
      </c>
      <c r="H50" s="13">
        <f t="shared" si="1"/>
        <v>22.437260214378842</v>
      </c>
      <c r="I50" s="13">
        <f t="shared" si="2"/>
        <v>1.059654000000001</v>
      </c>
      <c r="J50" s="13">
        <f t="shared" si="3"/>
        <v>0.42131106506728017</v>
      </c>
      <c r="K50" s="13">
        <f t="shared" si="4"/>
        <v>6.2977000000000033E-2</v>
      </c>
      <c r="L50" s="13">
        <f t="shared" si="5"/>
        <v>10.3178124026429</v>
      </c>
      <c r="M50" s="13">
        <f t="shared" si="6"/>
        <v>4.4270000000000032E-2</v>
      </c>
      <c r="N50" s="13">
        <f t="shared" si="7"/>
        <v>23.879445260772492</v>
      </c>
      <c r="O50">
        <f t="shared" si="8"/>
        <v>98.570310000000006</v>
      </c>
      <c r="P50">
        <f t="shared" si="9"/>
        <v>1.1479148602856877E-2</v>
      </c>
      <c r="Q50">
        <f t="shared" si="10"/>
        <v>33.147082100000006</v>
      </c>
      <c r="R50">
        <f t="shared" si="11"/>
        <v>2.0814220578614293E-2</v>
      </c>
      <c r="S50">
        <f t="shared" si="12"/>
        <v>22.524110000000004</v>
      </c>
      <c r="T50">
        <f t="shared" si="13"/>
        <v>2.6189789054784515E-2</v>
      </c>
      <c r="U50">
        <f t="shared" si="14"/>
        <v>19.508859000000001</v>
      </c>
      <c r="V50">
        <f t="shared" si="15"/>
        <v>6.5400403177495847E-2</v>
      </c>
      <c r="W50">
        <f t="shared" si="24"/>
        <v>7.7350000000000075E-3</v>
      </c>
      <c r="X50">
        <f t="shared" si="17"/>
        <v>1.1301436154365949</v>
      </c>
      <c r="Y50">
        <f t="shared" si="18"/>
        <v>6.0350000000000117E-4</v>
      </c>
      <c r="Z50">
        <f t="shared" si="19"/>
        <v>7.7717690135718538</v>
      </c>
      <c r="AA50">
        <f t="shared" si="20"/>
        <v>25.5650005</v>
      </c>
      <c r="AB50">
        <f t="shared" si="21"/>
        <v>8.070169372203978E-2</v>
      </c>
      <c r="AC50">
        <f t="shared" si="22"/>
        <v>45.325626259999993</v>
      </c>
      <c r="AD50">
        <f t="shared" si="23"/>
        <v>2.0590072543026248E-3</v>
      </c>
    </row>
    <row r="51" spans="7:30" x14ac:dyDescent="0.2">
      <c r="G51" s="13">
        <f t="shared" si="0"/>
        <v>2.2037000000000036E-2</v>
      </c>
      <c r="H51" s="13">
        <f t="shared" si="1"/>
        <v>22.69774674073496</v>
      </c>
      <c r="I51" s="13">
        <f t="shared" si="2"/>
        <v>1.109654000000001</v>
      </c>
      <c r="J51" s="13">
        <f t="shared" si="3"/>
        <v>0.3887518176556391</v>
      </c>
      <c r="K51" s="13">
        <f t="shared" si="4"/>
        <v>6.5477000000000035E-2</v>
      </c>
      <c r="L51" s="13">
        <f t="shared" si="5"/>
        <v>10.209124279065188</v>
      </c>
      <c r="M51" s="13">
        <f t="shared" si="6"/>
        <v>4.5270000000000032E-2</v>
      </c>
      <c r="N51" s="13">
        <f t="shared" si="7"/>
        <v>22.519881969044704</v>
      </c>
      <c r="O51">
        <f t="shared" si="8"/>
        <v>100.57031000000001</v>
      </c>
      <c r="P51">
        <f t="shared" si="9"/>
        <v>1.0743043867155831E-2</v>
      </c>
      <c r="Q51">
        <f t="shared" si="10"/>
        <v>34.147082100000006</v>
      </c>
      <c r="R51">
        <f t="shared" si="11"/>
        <v>1.9171286145464858E-2</v>
      </c>
      <c r="S51">
        <f t="shared" si="12"/>
        <v>23.524110000000004</v>
      </c>
      <c r="T51">
        <f t="shared" si="13"/>
        <v>2.5678927759711784E-2</v>
      </c>
      <c r="U51">
        <f t="shared" si="14"/>
        <v>19.908859</v>
      </c>
      <c r="V51">
        <f t="shared" si="15"/>
        <v>6.3577651099035459E-2</v>
      </c>
      <c r="W51">
        <f t="shared" si="24"/>
        <v>7.7350500000000072E-3</v>
      </c>
      <c r="X51">
        <f t="shared" si="17"/>
        <v>1.1297931045541942</v>
      </c>
      <c r="Y51">
        <f t="shared" si="18"/>
        <v>6.035500000000012E-4</v>
      </c>
      <c r="Z51">
        <f t="shared" si="19"/>
        <v>7.7737854395297372</v>
      </c>
      <c r="AA51">
        <f t="shared" si="20"/>
        <v>25.8150005</v>
      </c>
      <c r="AB51">
        <f t="shared" si="21"/>
        <v>7.3997582220453897E-2</v>
      </c>
      <c r="AC51">
        <f t="shared" si="22"/>
        <v>45.825626259999993</v>
      </c>
      <c r="AD51">
        <f t="shared" si="23"/>
        <v>1.4647595405105867E-3</v>
      </c>
    </row>
    <row r="52" spans="7:30" x14ac:dyDescent="0.2">
      <c r="G52" s="13">
        <f t="shared" si="0"/>
        <v>2.3037000000000037E-2</v>
      </c>
      <c r="H52" s="13">
        <f t="shared" si="1"/>
        <v>22.884851627948294</v>
      </c>
      <c r="I52" s="13">
        <f t="shared" si="2"/>
        <v>1.1596540000000011</v>
      </c>
      <c r="J52" s="13">
        <f t="shared" si="3"/>
        <v>0.35630117742922263</v>
      </c>
      <c r="K52" s="13">
        <f t="shared" si="4"/>
        <v>6.7977000000000037E-2</v>
      </c>
      <c r="L52" s="13">
        <f t="shared" si="5"/>
        <v>10.058724292867485</v>
      </c>
      <c r="M52" s="13">
        <f t="shared" si="6"/>
        <v>4.6270000000000033E-2</v>
      </c>
      <c r="N52" s="13">
        <f t="shared" si="7"/>
        <v>21.110680934367736</v>
      </c>
      <c r="O52">
        <f t="shared" si="8"/>
        <v>102.57031000000001</v>
      </c>
      <c r="P52">
        <f t="shared" si="9"/>
        <v>9.9913915835797944E-3</v>
      </c>
      <c r="Q52">
        <f t="shared" si="10"/>
        <v>35.147082100000006</v>
      </c>
      <c r="R52">
        <f t="shared" si="11"/>
        <v>1.7538477056641334E-2</v>
      </c>
      <c r="S52">
        <f t="shared" si="12"/>
        <v>24.524110000000004</v>
      </c>
      <c r="T52">
        <f t="shared" si="13"/>
        <v>2.5062413092663143E-2</v>
      </c>
      <c r="U52">
        <f t="shared" si="14"/>
        <v>20.308858999999998</v>
      </c>
      <c r="V52">
        <f t="shared" si="15"/>
        <v>6.15021940210859E-2</v>
      </c>
      <c r="W52">
        <f t="shared" si="24"/>
        <v>7.7351000000000069E-3</v>
      </c>
      <c r="X52">
        <f t="shared" si="17"/>
        <v>1.1294426939124036</v>
      </c>
      <c r="Y52">
        <f t="shared" si="18"/>
        <v>6.0360000000000123E-4</v>
      </c>
      <c r="Z52">
        <f t="shared" si="19"/>
        <v>7.7758023303513655</v>
      </c>
      <c r="AA52">
        <f t="shared" si="20"/>
        <v>26.0650005</v>
      </c>
      <c r="AB52">
        <f t="shared" si="21"/>
        <v>6.7381021868083799E-2</v>
      </c>
      <c r="AC52">
        <f>AC51+0.5</f>
        <v>46.325626259999993</v>
      </c>
      <c r="AD52">
        <f t="shared" si="23"/>
        <v>1.027058621277257E-3</v>
      </c>
    </row>
    <row r="53" spans="7:30" x14ac:dyDescent="0.2">
      <c r="G53" s="13">
        <f>G52+ 0.001</f>
        <v>2.4037000000000038E-2</v>
      </c>
      <c r="H53" s="13">
        <f t="shared" si="1"/>
        <v>22.99671961633441</v>
      </c>
      <c r="I53" s="13">
        <f t="shared" si="2"/>
        <v>1.2096540000000011</v>
      </c>
      <c r="J53" s="13">
        <f t="shared" si="3"/>
        <v>0.32436750477731224</v>
      </c>
      <c r="K53" s="13">
        <f>K52+0.0025</f>
        <v>7.047700000000004E-2</v>
      </c>
      <c r="L53" s="13">
        <f t="shared" si="5"/>
        <v>9.8684937081592583</v>
      </c>
      <c r="M53" s="13">
        <f t="shared" si="6"/>
        <v>4.7270000000000034E-2</v>
      </c>
      <c r="N53" s="13">
        <f t="shared" si="7"/>
        <v>19.671280416052337</v>
      </c>
      <c r="O53">
        <f t="shared" si="8"/>
        <v>104.57031000000001</v>
      </c>
      <c r="P53">
        <f t="shared" si="9"/>
        <v>9.2343338463964537E-3</v>
      </c>
      <c r="Q53">
        <f t="shared" si="10"/>
        <v>36.147082100000006</v>
      </c>
      <c r="R53">
        <f t="shared" si="11"/>
        <v>1.5936099818423678E-2</v>
      </c>
      <c r="S53">
        <f t="shared" si="12"/>
        <v>25.524110000000004</v>
      </c>
      <c r="T53">
        <f t="shared" si="13"/>
        <v>2.4348375780486559E-2</v>
      </c>
      <c r="U53">
        <f t="shared" si="14"/>
        <v>20.708858999999997</v>
      </c>
      <c r="V53">
        <f t="shared" si="15"/>
        <v>5.9202332346120427E-2</v>
      </c>
      <c r="W53">
        <f t="shared" si="24"/>
        <v>7.7351500000000066E-3</v>
      </c>
      <c r="X53">
        <f t="shared" si="17"/>
        <v>1.1290923834853848</v>
      </c>
      <c r="Y53">
        <f t="shared" si="18"/>
        <v>6.0365000000000126E-4</v>
      </c>
      <c r="Z53">
        <f t="shared" si="19"/>
        <v>7.7778196861270956</v>
      </c>
      <c r="AA53">
        <f t="shared" si="20"/>
        <v>26.3150005</v>
      </c>
      <c r="AB53">
        <f t="shared" si="21"/>
        <v>6.0931635967406361E-2</v>
      </c>
      <c r="AC53">
        <f t="shared" si="22"/>
        <v>46.825626259999993</v>
      </c>
      <c r="AD53">
        <f t="shared" si="23"/>
        <v>7.0981401147635135E-4</v>
      </c>
    </row>
    <row r="54" spans="7:30" x14ac:dyDescent="0.2">
      <c r="G54" s="13">
        <f t="shared" si="0"/>
        <v>2.5037000000000038E-2</v>
      </c>
      <c r="H54" s="13">
        <f t="shared" si="1"/>
        <v>23.032236603017747</v>
      </c>
      <c r="I54" s="13">
        <f t="shared" si="2"/>
        <v>1.2596540000000012</v>
      </c>
      <c r="J54" s="13">
        <f t="shared" si="3"/>
        <v>0.29331392401491113</v>
      </c>
      <c r="K54" s="13">
        <f t="shared" si="4"/>
        <v>7.2977000000000042E-2</v>
      </c>
      <c r="L54" s="13">
        <f t="shared" si="5"/>
        <v>9.6407846756177431</v>
      </c>
      <c r="M54" s="13">
        <f t="shared" si="6"/>
        <v>4.8270000000000035E-2</v>
      </c>
      <c r="N54" s="13">
        <f t="shared" si="7"/>
        <v>18.220373372526726</v>
      </c>
      <c r="O54">
        <f t="shared" si="8"/>
        <v>106.57031000000001</v>
      </c>
      <c r="P54">
        <f t="shared" si="9"/>
        <v>8.4813722069167902E-3</v>
      </c>
      <c r="Q54">
        <f t="shared" si="10"/>
        <v>37.147082100000006</v>
      </c>
      <c r="R54">
        <f t="shared" si="11"/>
        <v>1.4382081206524226E-2</v>
      </c>
      <c r="S54">
        <f t="shared" si="12"/>
        <v>26.524110000000004</v>
      </c>
      <c r="T54">
        <f t="shared" si="13"/>
        <v>2.3546058625160366E-2</v>
      </c>
      <c r="U54">
        <f t="shared" si="14"/>
        <v>21.108858999999995</v>
      </c>
      <c r="V54">
        <f t="shared" si="15"/>
        <v>5.6708622948293937E-2</v>
      </c>
      <c r="W54">
        <f t="shared" si="24"/>
        <v>7.7352000000000063E-3</v>
      </c>
      <c r="X54">
        <f t="shared" si="17"/>
        <v>1.1287421732473113</v>
      </c>
      <c r="Y54">
        <f>Y53+0.00000005</f>
        <v>6.0370000000000128E-4</v>
      </c>
      <c r="Z54">
        <f t="shared" si="19"/>
        <v>7.7798375069473096</v>
      </c>
      <c r="AA54">
        <f t="shared" si="20"/>
        <v>26.5650005</v>
      </c>
      <c r="AB54">
        <f t="shared" si="21"/>
        <v>5.4718384545728548E-2</v>
      </c>
      <c r="AC54">
        <f>AC53+0.5</f>
        <v>47.325626259999993</v>
      </c>
      <c r="AD54">
        <f t="shared" si="23"/>
        <v>4.8351988764890465E-4</v>
      </c>
    </row>
    <row r="55" spans="7:30" x14ac:dyDescent="0.2">
      <c r="G55" s="13">
        <f t="shared" si="0"/>
        <v>2.6037000000000039E-2</v>
      </c>
      <c r="H55" s="13">
        <f t="shared" si="1"/>
        <v>22.991048113836687</v>
      </c>
      <c r="I55" s="13">
        <f t="shared" si="2"/>
        <v>1.3096540000000012</v>
      </c>
      <c r="J55" s="13">
        <f t="shared" si="3"/>
        <v>0.26345307843719307</v>
      </c>
      <c r="K55" s="13">
        <f t="shared" si="4"/>
        <v>7.5477000000000044E-2</v>
      </c>
      <c r="L55" s="13">
        <f t="shared" si="5"/>
        <v>9.3783718428612222</v>
      </c>
      <c r="M55" s="13">
        <f t="shared" si="6"/>
        <v>4.9270000000000036E-2</v>
      </c>
      <c r="N55" s="13">
        <f t="shared" si="7"/>
        <v>16.775526940295087</v>
      </c>
      <c r="O55">
        <f t="shared" si="8"/>
        <v>108.57031000000001</v>
      </c>
      <c r="P55">
        <f t="shared" si="9"/>
        <v>7.7411883460886052E-3</v>
      </c>
      <c r="Q55">
        <f t="shared" si="10"/>
        <v>38.147082100000006</v>
      </c>
      <c r="R55">
        <f t="shared" si="11"/>
        <v>1.2891722979087191E-2</v>
      </c>
      <c r="S55">
        <f t="shared" si="12"/>
        <v>27.524110000000004</v>
      </c>
      <c r="T55">
        <f t="shared" si="13"/>
        <v>2.2665617713822701E-2</v>
      </c>
      <c r="U55">
        <f t="shared" si="14"/>
        <v>21.508858999999994</v>
      </c>
      <c r="V55">
        <f t="shared" si="15"/>
        <v>5.4053206710596616E-2</v>
      </c>
      <c r="W55">
        <f t="shared" si="24"/>
        <v>7.735250000000006E-3</v>
      </c>
      <c r="X55">
        <f t="shared" si="17"/>
        <v>1.1283920631723561</v>
      </c>
      <c r="Y55">
        <f t="shared" si="18"/>
        <v>6.0375000000000131E-4</v>
      </c>
      <c r="Z55">
        <f t="shared" si="19"/>
        <v>7.7818557929023831</v>
      </c>
      <c r="AA55">
        <f t="shared" si="20"/>
        <v>26.8150005</v>
      </c>
      <c r="AB55">
        <f t="shared" si="21"/>
        <v>4.8798770317379211E-2</v>
      </c>
    </row>
    <row r="56" spans="7:30" x14ac:dyDescent="0.2">
      <c r="G56" s="13">
        <f t="shared" si="0"/>
        <v>2.703700000000004E-2</v>
      </c>
      <c r="H56" s="13">
        <f t="shared" si="1"/>
        <v>22.873565193135093</v>
      </c>
      <c r="I56" s="13">
        <f t="shared" si="2"/>
        <v>1.3596540000000013</v>
      </c>
      <c r="J56" s="13">
        <f t="shared" si="3"/>
        <v>0.23504398023630621</v>
      </c>
      <c r="K56" s="13">
        <f t="shared" si="4"/>
        <v>7.7977000000000046E-2</v>
      </c>
      <c r="L56" s="13">
        <f t="shared" si="5"/>
        <v>9.0843961265310718</v>
      </c>
      <c r="M56" s="13">
        <f t="shared" si="6"/>
        <v>5.0270000000000037E-2</v>
      </c>
      <c r="N56" s="13">
        <f t="shared" si="7"/>
        <v>15.352861240999616</v>
      </c>
      <c r="O56">
        <f t="shared" si="8"/>
        <v>110.57031000000001</v>
      </c>
      <c r="P56">
        <f t="shared" si="9"/>
        <v>7.0215033215525382E-3</v>
      </c>
      <c r="Q56">
        <f t="shared" si="10"/>
        <v>39.147082100000006</v>
      </c>
      <c r="R56">
        <f t="shared" si="11"/>
        <v>1.1477564066622856E-2</v>
      </c>
      <c r="S56">
        <f t="shared" si="12"/>
        <v>28.524110000000004</v>
      </c>
      <c r="T56">
        <f t="shared" si="13"/>
        <v>2.1717909118304297E-2</v>
      </c>
      <c r="U56">
        <f t="shared" si="14"/>
        <v>21.908858999999993</v>
      </c>
      <c r="V56">
        <f t="shared" si="15"/>
        <v>5.1269124708464696E-2</v>
      </c>
      <c r="W56">
        <f t="shared" si="24"/>
        <v>7.7353000000000057E-3</v>
      </c>
      <c r="X56">
        <f t="shared" si="17"/>
        <v>1.1280420532347013</v>
      </c>
      <c r="Y56">
        <f t="shared" si="18"/>
        <v>6.0380000000000134E-4</v>
      </c>
      <c r="Z56">
        <f t="shared" si="19"/>
        <v>7.7838745440826749</v>
      </c>
      <c r="AA56">
        <f t="shared" si="20"/>
        <v>27.0650005</v>
      </c>
      <c r="AB56">
        <f t="shared" si="21"/>
        <v>4.3218498264579026E-2</v>
      </c>
    </row>
    <row r="57" spans="7:30" x14ac:dyDescent="0.2">
      <c r="G57" s="13">
        <f t="shared" si="0"/>
        <v>2.8037000000000041E-2</v>
      </c>
      <c r="H57" s="13">
        <f t="shared" si="1"/>
        <v>22.680957574584976</v>
      </c>
      <c r="I57" s="13">
        <f t="shared" si="2"/>
        <v>1.4096540000000013</v>
      </c>
      <c r="J57" s="13">
        <f t="shared" si="3"/>
        <v>0.20829087559957468</v>
      </c>
      <c r="K57" s="13">
        <f t="shared" si="4"/>
        <v>8.0477000000000048E-2</v>
      </c>
      <c r="L57" s="13">
        <f t="shared" si="5"/>
        <v>8.7623022378354687</v>
      </c>
      <c r="M57" s="13">
        <f t="shared" si="6"/>
        <v>5.1270000000000038E-2</v>
      </c>
      <c r="N57" s="13">
        <f t="shared" si="7"/>
        <v>13.966794213544812</v>
      </c>
      <c r="O57">
        <f t="shared" si="8"/>
        <v>112.57031000000001</v>
      </c>
      <c r="P57">
        <f t="shared" si="9"/>
        <v>6.3289772884600479E-3</v>
      </c>
      <c r="Q57">
        <f t="shared" si="10"/>
        <v>40.147082100000006</v>
      </c>
      <c r="R57">
        <f t="shared" si="11"/>
        <v>1.014934509265851E-2</v>
      </c>
      <c r="S57">
        <f t="shared" si="12"/>
        <v>29.524110000000004</v>
      </c>
      <c r="T57">
        <f t="shared" si="13"/>
        <v>2.0714267325511425E-2</v>
      </c>
      <c r="U57">
        <f t="shared" si="14"/>
        <v>22.308858999999991</v>
      </c>
      <c r="V57">
        <f t="shared" si="15"/>
        <v>4.8389643182074546E-2</v>
      </c>
      <c r="W57">
        <f t="shared" si="24"/>
        <v>7.7353500000000054E-3</v>
      </c>
      <c r="X57">
        <f t="shared" si="17"/>
        <v>1.1276921434085356</v>
      </c>
      <c r="Y57">
        <f t="shared" si="18"/>
        <v>6.0385000000000137E-4</v>
      </c>
      <c r="Z57">
        <f t="shared" si="19"/>
        <v>7.7858937605786336</v>
      </c>
      <c r="AA57">
        <f t="shared" si="20"/>
        <v>27.3150005</v>
      </c>
      <c r="AB57">
        <f t="shared" si="21"/>
        <v>3.8011556077891917E-2</v>
      </c>
    </row>
    <row r="58" spans="7:30" x14ac:dyDescent="0.2">
      <c r="G58" s="13">
        <f t="shared" si="0"/>
        <v>2.9037000000000042E-2</v>
      </c>
      <c r="H58" s="13">
        <f t="shared" si="1"/>
        <v>22.415134291710196</v>
      </c>
      <c r="I58" s="13">
        <f t="shared" si="2"/>
        <v>1.4596540000000013</v>
      </c>
      <c r="J58" s="13">
        <f t="shared" si="3"/>
        <v>0.18334396366078895</v>
      </c>
      <c r="K58" s="13">
        <f t="shared" si="4"/>
        <v>8.2977000000000051E-2</v>
      </c>
      <c r="L58" s="13">
        <f t="shared" si="5"/>
        <v>8.415771695966308</v>
      </c>
      <c r="M58" s="13">
        <f t="shared" si="6"/>
        <v>5.2270000000000039E-2</v>
      </c>
      <c r="N58" s="13">
        <f t="shared" si="7"/>
        <v>12.629856011434176</v>
      </c>
      <c r="O58">
        <f t="shared" si="8"/>
        <v>114.57031000000001</v>
      </c>
      <c r="P58">
        <f t="shared" si="9"/>
        <v>5.6691497487018714E-3</v>
      </c>
      <c r="Q58">
        <f t="shared" si="10"/>
        <v>41.147082100000006</v>
      </c>
      <c r="R58">
        <f t="shared" si="11"/>
        <v>8.9140660151554516E-3</v>
      </c>
      <c r="S58">
        <f t="shared" si="12"/>
        <v>30.524110000000004</v>
      </c>
      <c r="T58">
        <f t="shared" si="13"/>
        <v>1.9666281681265631E-2</v>
      </c>
      <c r="U58">
        <f t="shared" si="14"/>
        <v>22.70885899999999</v>
      </c>
      <c r="V58">
        <f t="shared" si="15"/>
        <v>4.5447606251927897E-2</v>
      </c>
      <c r="W58">
        <f t="shared" si="24"/>
        <v>7.7354000000000051E-3</v>
      </c>
      <c r="X58">
        <f t="shared" si="17"/>
        <v>1.1273423336680513</v>
      </c>
      <c r="Y58">
        <f t="shared" si="18"/>
        <v>6.039000000000014E-4</v>
      </c>
      <c r="Z58">
        <f t="shared" si="19"/>
        <v>7.787913442480682</v>
      </c>
      <c r="AA58">
        <f t="shared" si="20"/>
        <v>27.5650005</v>
      </c>
      <c r="AB58">
        <f t="shared" si="21"/>
        <v>3.3200666932517386E-2</v>
      </c>
    </row>
    <row r="59" spans="7:30" x14ac:dyDescent="0.2">
      <c r="G59" s="13">
        <f t="shared" si="0"/>
        <v>3.0037000000000043E-2</v>
      </c>
      <c r="H59" s="13">
        <f t="shared" si="1"/>
        <v>22.078712177571724</v>
      </c>
      <c r="I59" s="13">
        <f t="shared" si="2"/>
        <v>1.5096540000000014</v>
      </c>
      <c r="J59" s="13">
        <f t="shared" si="3"/>
        <v>0.16030174277100528</v>
      </c>
      <c r="K59" s="13">
        <f t="shared" si="4"/>
        <v>8.5477000000000053E-2</v>
      </c>
      <c r="L59" s="13">
        <f t="shared" si="5"/>
        <v>8.0486531447479717</v>
      </c>
      <c r="M59" s="13">
        <f t="shared" si="6"/>
        <v>5.327000000000004E-2</v>
      </c>
      <c r="N59" s="13">
        <f t="shared" si="7"/>
        <v>11.352573436287081</v>
      </c>
      <c r="O59">
        <f t="shared" si="8"/>
        <v>116.57031000000001</v>
      </c>
      <c r="P59">
        <f t="shared" si="9"/>
        <v>5.0464186962962529E-3</v>
      </c>
      <c r="Q59">
        <f t="shared" si="10"/>
        <v>42.147082100000006</v>
      </c>
      <c r="R59">
        <f t="shared" si="11"/>
        <v>7.7761245040505744E-3</v>
      </c>
      <c r="S59">
        <f t="shared" si="12"/>
        <v>31.524110000000004</v>
      </c>
      <c r="T59">
        <f t="shared" si="13"/>
        <v>1.8585576944408971E-2</v>
      </c>
      <c r="U59">
        <f t="shared" si="14"/>
        <v>23.108858999999988</v>
      </c>
      <c r="V59">
        <f t="shared" si="15"/>
        <v>4.2474833476297102E-2</v>
      </c>
      <c r="W59">
        <f t="shared" si="24"/>
        <v>7.7354500000000048E-3</v>
      </c>
      <c r="X59">
        <f t="shared" si="17"/>
        <v>1.1269926239874468</v>
      </c>
      <c r="Y59">
        <f t="shared" si="18"/>
        <v>6.0395000000000143E-4</v>
      </c>
      <c r="Z59">
        <f t="shared" si="19"/>
        <v>7.7899335898792375</v>
      </c>
      <c r="AA59">
        <f t="shared" si="20"/>
        <v>27.8150005</v>
      </c>
      <c r="AB59">
        <f t="shared" si="21"/>
        <v>2.8798054532104416E-2</v>
      </c>
    </row>
    <row r="60" spans="7:30" x14ac:dyDescent="0.2">
      <c r="G60" s="13">
        <f t="shared" si="0"/>
        <v>3.1037000000000044E-2</v>
      </c>
      <c r="H60" s="13">
        <f t="shared" si="1"/>
        <v>21.67497298048508</v>
      </c>
      <c r="I60" s="13">
        <f t="shared" si="2"/>
        <v>1.5596540000000014</v>
      </c>
      <c r="J60" s="13">
        <f t="shared" si="3"/>
        <v>0.13921471077934153</v>
      </c>
      <c r="K60" s="13">
        <f t="shared" si="4"/>
        <v>8.7977000000000055E-2</v>
      </c>
      <c r="L60" s="13">
        <f t="shared" si="5"/>
        <v>7.6648918058823821</v>
      </c>
      <c r="M60" s="13">
        <f t="shared" si="6"/>
        <v>5.427000000000004E-2</v>
      </c>
      <c r="N60" s="13">
        <f t="shared" si="7"/>
        <v>10.143422047158079</v>
      </c>
      <c r="O60">
        <f t="shared" si="8"/>
        <v>118.57031000000001</v>
      </c>
      <c r="P60">
        <f t="shared" si="9"/>
        <v>4.4640555732144037E-3</v>
      </c>
      <c r="Q60">
        <f t="shared" si="10"/>
        <v>43.147082100000006</v>
      </c>
      <c r="R60">
        <f t="shared" si="11"/>
        <v>6.737520471914297E-3</v>
      </c>
      <c r="S60">
        <f t="shared" si="12"/>
        <v>32.524110000000007</v>
      </c>
      <c r="T60">
        <f t="shared" si="13"/>
        <v>1.7483603651579936E-2</v>
      </c>
      <c r="U60">
        <f t="shared" si="14"/>
        <v>23.508858999999987</v>
      </c>
      <c r="V60">
        <f t="shared" si="15"/>
        <v>3.9501576936964565E-2</v>
      </c>
      <c r="W60">
        <f t="shared" si="24"/>
        <v>7.7355000000000045E-3</v>
      </c>
      <c r="X60">
        <f t="shared" si="17"/>
        <v>1.1266430143409285</v>
      </c>
      <c r="Y60">
        <f t="shared" si="18"/>
        <v>6.0400000000000145E-4</v>
      </c>
      <c r="Z60">
        <f t="shared" si="19"/>
        <v>7.7919542028647433</v>
      </c>
      <c r="AA60">
        <f t="shared" si="20"/>
        <v>28.0650005</v>
      </c>
      <c r="AB60">
        <f t="shared" si="21"/>
        <v>2.4806453233110461E-2</v>
      </c>
    </row>
    <row r="61" spans="7:30" x14ac:dyDescent="0.2">
      <c r="G61" s="13">
        <f t="shared" si="0"/>
        <v>3.2037000000000045E-2</v>
      </c>
      <c r="H61" s="13">
        <f t="shared" si="1"/>
        <v>21.207810078509649</v>
      </c>
      <c r="I61" s="13">
        <f>I60+ 0.05</f>
        <v>1.6096540000000015</v>
      </c>
      <c r="J61" s="13">
        <f t="shared" si="3"/>
        <v>0.12009011828220838</v>
      </c>
      <c r="K61" s="13">
        <f t="shared" si="4"/>
        <v>9.0477000000000057E-2</v>
      </c>
      <c r="L61" s="13">
        <f t="shared" si="5"/>
        <v>7.2684598586422959</v>
      </c>
      <c r="M61" s="13">
        <f t="shared" si="6"/>
        <v>5.5270000000000041E-2</v>
      </c>
      <c r="N61" s="13">
        <f t="shared" si="7"/>
        <v>9.0088411157875417</v>
      </c>
      <c r="O61">
        <f t="shared" si="8"/>
        <v>120.57031000000001</v>
      </c>
      <c r="P61">
        <f t="shared" si="9"/>
        <v>3.9242517847747167E-3</v>
      </c>
      <c r="Q61">
        <f t="shared" si="10"/>
        <v>44.147082100000006</v>
      </c>
      <c r="R61">
        <f t="shared" si="11"/>
        <v>5.7981109685303241E-3</v>
      </c>
      <c r="S61">
        <f t="shared" si="12"/>
        <v>33.524110000000007</v>
      </c>
      <c r="T61">
        <f t="shared" si="13"/>
        <v>1.6371443411234986E-2</v>
      </c>
      <c r="U61">
        <f t="shared" si="14"/>
        <v>23.908858999999985</v>
      </c>
      <c r="V61">
        <f t="shared" si="15"/>
        <v>3.6556049704463196E-2</v>
      </c>
      <c r="W61">
        <f t="shared" si="24"/>
        <v>7.7355500000000042E-3</v>
      </c>
      <c r="X61">
        <f t="shared" si="17"/>
        <v>1.1262935047027038</v>
      </c>
      <c r="Y61">
        <f t="shared" si="18"/>
        <v>6.0405000000000148E-4</v>
      </c>
      <c r="Z61">
        <f t="shared" si="19"/>
        <v>7.793975281527656</v>
      </c>
      <c r="AA61">
        <f t="shared" si="20"/>
        <v>28.3150005</v>
      </c>
      <c r="AB61">
        <f t="shared" si="21"/>
        <v>2.1220293266502783E-2</v>
      </c>
    </row>
    <row r="62" spans="7:30" x14ac:dyDescent="0.2">
      <c r="G62" s="13">
        <f t="shared" si="0"/>
        <v>3.3037000000000045E-2</v>
      </c>
      <c r="H62" s="13">
        <f t="shared" si="1"/>
        <v>20.681666002398163</v>
      </c>
      <c r="I62" s="13">
        <f t="shared" si="2"/>
        <v>1.6596540000000015</v>
      </c>
      <c r="J62" s="13">
        <f t="shared" si="3"/>
        <v>0.10289746446184626</v>
      </c>
      <c r="K62" s="13">
        <f t="shared" si="4"/>
        <v>9.297700000000006E-2</v>
      </c>
      <c r="L62" s="13">
        <f t="shared" si="5"/>
        <v>6.8632894347564424</v>
      </c>
      <c r="M62" s="13">
        <f t="shared" si="6"/>
        <v>5.6270000000000042E-2</v>
      </c>
      <c r="N62" s="13">
        <f t="shared" si="7"/>
        <v>7.9533045826395457</v>
      </c>
      <c r="O62">
        <f t="shared" si="8"/>
        <v>122.57031000000001</v>
      </c>
      <c r="P62">
        <f t="shared" si="9"/>
        <v>3.4281916794634644E-3</v>
      </c>
      <c r="Q62">
        <f t="shared" si="10"/>
        <v>45.147082100000006</v>
      </c>
      <c r="R62">
        <f t="shared" si="11"/>
        <v>4.9558993875281707E-3</v>
      </c>
      <c r="S62">
        <f t="shared" si="12"/>
        <v>34.524110000000007</v>
      </c>
      <c r="T62">
        <f t="shared" si="13"/>
        <v>1.5259633510524588E-2</v>
      </c>
      <c r="U62">
        <f t="shared" si="14"/>
        <v>24.308858999999984</v>
      </c>
      <c r="V62">
        <f t="shared" si="15"/>
        <v>3.3664034421333276E-2</v>
      </c>
      <c r="W62">
        <f t="shared" si="24"/>
        <v>7.7356000000000039E-3</v>
      </c>
      <c r="X62">
        <f t="shared" si="17"/>
        <v>1.1259440950469917</v>
      </c>
      <c r="Y62">
        <f t="shared" si="18"/>
        <v>6.0410000000000151E-4</v>
      </c>
      <c r="Z62">
        <f t="shared" si="19"/>
        <v>7.7959968259584773</v>
      </c>
      <c r="AA62">
        <f t="shared" si="20"/>
        <v>28.5650005</v>
      </c>
      <c r="AB62">
        <f t="shared" si="21"/>
        <v>1.8026992230404507E-2</v>
      </c>
    </row>
    <row r="63" spans="7:30" x14ac:dyDescent="0.2">
      <c r="G63" s="13">
        <f t="shared" si="0"/>
        <v>3.4037000000000046E-2</v>
      </c>
      <c r="H63" s="13">
        <f t="shared" si="1"/>
        <v>20.101462168380337</v>
      </c>
      <c r="I63" s="13">
        <f t="shared" si="2"/>
        <v>1.7096540000000016</v>
      </c>
      <c r="J63" s="13">
        <f t="shared" si="3"/>
        <v>8.7574432470098634E-2</v>
      </c>
      <c r="K63" s="13">
        <f t="shared" si="4"/>
        <v>9.5477000000000062E-2</v>
      </c>
      <c r="L63" s="13">
        <f t="shared" si="5"/>
        <v>6.4532097646767399</v>
      </c>
      <c r="M63" s="13">
        <f t="shared" si="6"/>
        <v>5.7270000000000043E-2</v>
      </c>
      <c r="N63" s="13">
        <f t="shared" si="7"/>
        <v>6.9794396654356907</v>
      </c>
      <c r="O63">
        <f t="shared" si="8"/>
        <v>124.57031000000001</v>
      </c>
      <c r="P63">
        <f t="shared" si="9"/>
        <v>2.9761463849865655E-3</v>
      </c>
      <c r="Q63">
        <f t="shared" si="10"/>
        <v>46.147082100000006</v>
      </c>
      <c r="R63">
        <f t="shared" si="11"/>
        <v>4.2073435118319472E-3</v>
      </c>
      <c r="S63">
        <f t="shared" si="12"/>
        <v>35.524110000000007</v>
      </c>
      <c r="T63">
        <f t="shared" si="13"/>
        <v>1.4158014368007437E-2</v>
      </c>
      <c r="U63">
        <f t="shared" si="14"/>
        <v>24.708858999999983</v>
      </c>
      <c r="V63">
        <f t="shared" si="15"/>
        <v>3.0848577501692804E-2</v>
      </c>
      <c r="W63">
        <f t="shared" si="24"/>
        <v>7.7356500000000036E-3</v>
      </c>
      <c r="X63">
        <f t="shared" si="17"/>
        <v>1.1255947853480124</v>
      </c>
      <c r="Y63">
        <f>Y62+0.00000005</f>
        <v>6.0415000000000154E-4</v>
      </c>
      <c r="Z63">
        <f t="shared" si="19"/>
        <v>7.798018836247671</v>
      </c>
      <c r="AA63">
        <f t="shared" si="20"/>
        <v>28.8150005</v>
      </c>
      <c r="AB63">
        <f t="shared" si="21"/>
        <v>1.5208288560559065E-2</v>
      </c>
    </row>
    <row r="64" spans="7:30" x14ac:dyDescent="0.2">
      <c r="G64" s="13">
        <f t="shared" si="0"/>
        <v>3.5037000000000047E-2</v>
      </c>
      <c r="H64" s="13">
        <f t="shared" si="1"/>
        <v>19.472522373491508</v>
      </c>
      <c r="I64" s="13">
        <f t="shared" si="2"/>
        <v>1.7596540000000016</v>
      </c>
      <c r="J64" s="13">
        <f t="shared" si="3"/>
        <v>7.4032982775658729E-2</v>
      </c>
      <c r="K64" s="13">
        <f t="shared" si="4"/>
        <v>9.7977000000000064E-2</v>
      </c>
      <c r="L64" s="13">
        <f t="shared" si="5"/>
        <v>6.0418898154258303</v>
      </c>
      <c r="M64" s="13">
        <f t="shared" si="6"/>
        <v>5.8270000000000044E-2</v>
      </c>
      <c r="N64" s="13">
        <f t="shared" si="7"/>
        <v>6.0881838040983096</v>
      </c>
      <c r="O64">
        <f t="shared" si="8"/>
        <v>126.57031000000001</v>
      </c>
      <c r="P64">
        <f t="shared" si="9"/>
        <v>2.5675827003727811E-3</v>
      </c>
      <c r="Q64">
        <f t="shared" si="10"/>
        <v>47.147082100000006</v>
      </c>
      <c r="R64">
        <f t="shared" si="11"/>
        <v>3.5476682025878188E-3</v>
      </c>
      <c r="S64">
        <f t="shared" si="12"/>
        <v>36.524110000000007</v>
      </c>
      <c r="T64">
        <f t="shared" si="13"/>
        <v>1.307560243946187E-2</v>
      </c>
      <c r="U64">
        <f t="shared" si="14"/>
        <v>25.108858999999981</v>
      </c>
      <c r="V64">
        <f t="shared" si="15"/>
        <v>2.8129771223860907E-2</v>
      </c>
      <c r="W64">
        <f t="shared" si="24"/>
        <v>7.7357000000000033E-3</v>
      </c>
      <c r="X64">
        <f t="shared" si="17"/>
        <v>1.125245575579995</v>
      </c>
      <c r="Y64">
        <f t="shared" si="18"/>
        <v>6.0420000000000157E-4</v>
      </c>
      <c r="Z64">
        <f t="shared" si="19"/>
        <v>7.8000413124857237</v>
      </c>
      <c r="AA64">
        <f t="shared" si="20"/>
        <v>29.0650005</v>
      </c>
      <c r="AB64">
        <f t="shared" si="21"/>
        <v>1.2741559878766292E-2</v>
      </c>
    </row>
    <row r="65" spans="7:28" x14ac:dyDescent="0.2">
      <c r="G65" s="13">
        <f t="shared" si="0"/>
        <v>3.6037000000000048E-2</v>
      </c>
      <c r="H65" s="13">
        <f t="shared" si="1"/>
        <v>18.800491713475225</v>
      </c>
      <c r="I65" s="13">
        <f t="shared" si="2"/>
        <v>1.8096540000000017</v>
      </c>
      <c r="J65" s="13">
        <f t="shared" si="3"/>
        <v>6.2165355392960205E-2</v>
      </c>
      <c r="K65" s="13">
        <f t="shared" si="4"/>
        <v>0.10047700000000007</v>
      </c>
      <c r="L65" s="13">
        <f t="shared" si="5"/>
        <v>5.6327875302082484</v>
      </c>
      <c r="M65" s="13">
        <f t="shared" si="6"/>
        <v>5.9270000000000045E-2</v>
      </c>
      <c r="N65" s="13">
        <f t="shared" si="7"/>
        <v>5.2789701842687302</v>
      </c>
      <c r="O65">
        <f t="shared" si="8"/>
        <v>128.57031000000001</v>
      </c>
      <c r="P65">
        <f t="shared" si="9"/>
        <v>2.2012813453286847E-3</v>
      </c>
      <c r="Q65">
        <f t="shared" si="10"/>
        <v>48.147082100000006</v>
      </c>
      <c r="R65">
        <f t="shared" si="11"/>
        <v>2.9711703464737364E-3</v>
      </c>
      <c r="S65">
        <f t="shared" si="12"/>
        <v>37.524110000000007</v>
      </c>
      <c r="T65">
        <f t="shared" si="13"/>
        <v>1.2020490224720081E-2</v>
      </c>
      <c r="U65">
        <f t="shared" si="14"/>
        <v>25.50885899999998</v>
      </c>
      <c r="V65">
        <f t="shared" si="15"/>
        <v>2.5524622924993599E-2</v>
      </c>
      <c r="W65">
        <f t="shared" si="24"/>
        <v>7.735750000000003E-3</v>
      </c>
      <c r="X65">
        <f t="shared" si="17"/>
        <v>1.1248964657171712</v>
      </c>
      <c r="Y65">
        <f t="shared" si="18"/>
        <v>6.042500000000016E-4</v>
      </c>
      <c r="Z65">
        <f t="shared" si="19"/>
        <v>7.8020642547631649</v>
      </c>
      <c r="AA65">
        <f t="shared" si="20"/>
        <v>29.3150005</v>
      </c>
      <c r="AB65">
        <f t="shared" si="21"/>
        <v>1.0601078185502181E-2</v>
      </c>
    </row>
    <row r="66" spans="7:28" x14ac:dyDescent="0.2">
      <c r="G66" s="13">
        <f t="shared" si="0"/>
        <v>3.7037000000000049E-2</v>
      </c>
      <c r="H66" s="13">
        <f t="shared" si="1"/>
        <v>18.091252644441408</v>
      </c>
      <c r="I66" s="13">
        <f t="shared" si="2"/>
        <v>1.8596540000000017</v>
      </c>
      <c r="J66" s="13">
        <f t="shared" si="3"/>
        <v>5.1849772097835312E-2</v>
      </c>
      <c r="K66" s="13">
        <f t="shared" si="4"/>
        <v>0.10297700000000007</v>
      </c>
      <c r="L66" s="13">
        <f t="shared" si="5"/>
        <v>5.229106526259284</v>
      </c>
      <c r="M66" s="13">
        <f t="shared" si="6"/>
        <v>6.0270000000000046E-2</v>
      </c>
      <c r="N66" s="13">
        <f t="shared" si="7"/>
        <v>4.5499321281343033</v>
      </c>
      <c r="O66">
        <f t="shared" si="8"/>
        <v>130.57031000000001</v>
      </c>
      <c r="P66">
        <f t="shared" si="9"/>
        <v>1.875459221368394E-3</v>
      </c>
      <c r="Q66">
        <f t="shared" si="10"/>
        <v>49.147082100000006</v>
      </c>
      <c r="R66">
        <f t="shared" si="11"/>
        <v>2.4715058419083492E-3</v>
      </c>
      <c r="S66">
        <f t="shared" si="12"/>
        <v>38.524110000000007</v>
      </c>
      <c r="T66">
        <f t="shared" si="13"/>
        <v>1.099977407085492E-2</v>
      </c>
      <c r="U66">
        <f t="shared" si="14"/>
        <v>25.908858999999978</v>
      </c>
      <c r="V66">
        <f t="shared" si="15"/>
        <v>2.3047007710545714E-2</v>
      </c>
      <c r="W66">
        <f t="shared" si="24"/>
        <v>7.7358000000000027E-3</v>
      </c>
      <c r="X66">
        <f t="shared" si="17"/>
        <v>1.1245474557337811</v>
      </c>
      <c r="Y66">
        <f t="shared" si="18"/>
        <v>6.0430000000000162E-4</v>
      </c>
      <c r="Z66">
        <f t="shared" si="19"/>
        <v>7.8040876631705132</v>
      </c>
      <c r="AA66">
        <f t="shared" si="20"/>
        <v>29.5650005</v>
      </c>
      <c r="AB66">
        <f t="shared" si="21"/>
        <v>8.759164008771584E-3</v>
      </c>
    </row>
    <row r="67" spans="7:28" x14ac:dyDescent="0.2">
      <c r="G67" s="13">
        <f t="shared" si="0"/>
        <v>3.803700000000005E-2</v>
      </c>
      <c r="H67" s="13">
        <f t="shared" si="1"/>
        <v>17.35083992386523</v>
      </c>
      <c r="I67" s="13">
        <f t="shared" si="2"/>
        <v>1.9096540000000017</v>
      </c>
      <c r="J67" s="13">
        <f t="shared" si="3"/>
        <v>4.2955674261365824E-2</v>
      </c>
      <c r="K67" s="13">
        <f t="shared" si="4"/>
        <v>0.10547700000000007</v>
      </c>
      <c r="L67" s="13">
        <f t="shared" si="5"/>
        <v>4.8337608407287425</v>
      </c>
      <c r="M67" s="13">
        <f t="shared" si="6"/>
        <v>6.1270000000000047E-2</v>
      </c>
      <c r="N67" s="13">
        <f t="shared" si="7"/>
        <v>3.8981171155837715</v>
      </c>
      <c r="O67">
        <f>O66 + 2</f>
        <v>132.57031000000001</v>
      </c>
      <c r="P67">
        <f t="shared" si="9"/>
        <v>1.5878908936959738E-3</v>
      </c>
      <c r="Q67">
        <f t="shared" si="10"/>
        <v>50.147082100000006</v>
      </c>
      <c r="R67">
        <f t="shared" si="11"/>
        <v>2.0419507521723611E-3</v>
      </c>
      <c r="S67">
        <f t="shared" si="12"/>
        <v>39.524110000000007</v>
      </c>
      <c r="T67">
        <f t="shared" si="13"/>
        <v>1.0019509558510019E-2</v>
      </c>
      <c r="U67">
        <f t="shared" si="14"/>
        <v>26.308858999999977</v>
      </c>
      <c r="V67">
        <f t="shared" si="15"/>
        <v>2.0707698662704513E-2</v>
      </c>
      <c r="W67">
        <f t="shared" si="24"/>
        <v>7.7358500000000024E-3</v>
      </c>
      <c r="X67">
        <f t="shared" si="17"/>
        <v>1.1241985456040693</v>
      </c>
      <c r="Y67">
        <f t="shared" si="18"/>
        <v>6.0435000000000165E-4</v>
      </c>
      <c r="Z67">
        <f t="shared" si="19"/>
        <v>7.8061115377983219</v>
      </c>
      <c r="AA67">
        <f t="shared" si="20"/>
        <v>29.8150005</v>
      </c>
      <c r="AB67">
        <f t="shared" si="21"/>
        <v>7.1872121041989491E-3</v>
      </c>
    </row>
    <row r="68" spans="7:28" x14ac:dyDescent="0.2">
      <c r="G68" s="13">
        <f>G67+ 0.001</f>
        <v>3.9037000000000051E-2</v>
      </c>
      <c r="H68" s="13">
        <f t="shared" ref="H68:H106" si="25" xml:space="preserve"> _xlfn.NORM.DIST(G68,$B$3, $B$4, FALSE)</f>
        <v>16.585356135126446</v>
      </c>
      <c r="I68" s="13">
        <f t="shared" ref="I68:I76" si="26">I67+ 0.05</f>
        <v>1.9596540000000018</v>
      </c>
      <c r="J68" s="13">
        <f t="shared" ref="J68:J76" si="27">_xlfn.NORM.DIST(I68,$C$3, $C$4, FALSE)</f>
        <v>3.5348377680426778E-2</v>
      </c>
      <c r="K68" s="13">
        <f t="shared" ref="K68:K74" si="28">K67+0.0025</f>
        <v>0.10797700000000007</v>
      </c>
      <c r="L68" s="13">
        <f t="shared" ref="L68:L95" si="29">_xlfn.NORM.DIST(K68,$D$3,$D$4,FALSE)</f>
        <v>4.449348045371516</v>
      </c>
      <c r="M68" s="13">
        <f t="shared" ref="M68:M83" si="30">M67 + 0.001</f>
        <v>6.2270000000000048E-2</v>
      </c>
      <c r="N68" s="13">
        <f t="shared" ref="N68:N83" si="31">_xlfn.NORM.DIST(M68,$E$3,$E$4,FALSE)</f>
        <v>3.3197020236862613</v>
      </c>
      <c r="O68">
        <f t="shared" si="8"/>
        <v>134.57031000000001</v>
      </c>
      <c r="P68">
        <f t="shared" ref="P68:P79" si="32">_xlfn.NORM.DIST(O68,$B$8,$B$9,FALSE)</f>
        <v>1.3360252026435716E-3</v>
      </c>
      <c r="Q68">
        <f t="shared" ref="Q68:Q74" si="33">Q67 + 1</f>
        <v>51.147082100000006</v>
      </c>
      <c r="R68">
        <f t="shared" ref="R68:R76" si="34">_xlfn.NORM.DIST(Q68, $C$8,$C$9,FALSE)</f>
        <v>1.6756311241459506E-3</v>
      </c>
      <c r="S68">
        <f t="shared" ref="S68:S87" si="35">S67+1</f>
        <v>40.524110000000007</v>
      </c>
      <c r="T68">
        <f t="shared" ref="T68:T91" si="36">_xlfn.NORM.DIST(S68,$D$8,$D$9,FALSE)</f>
        <v>9.0846934263788762E-3</v>
      </c>
      <c r="U68">
        <f t="shared" ref="U68:U89" si="37">U67+0.4</f>
        <v>26.708858999999975</v>
      </c>
      <c r="V68">
        <f t="shared" ref="V68:V89" si="38">_xlfn.NORM.DIST(U68,$E$8,$E$9,FALSE)</f>
        <v>1.8514466541430203E-2</v>
      </c>
      <c r="W68">
        <f t="shared" ref="W68:W71" si="39">W67+0.00000005</f>
        <v>7.7359000000000021E-3</v>
      </c>
      <c r="X68">
        <f t="shared" ref="X68:X72" si="40">_xlfn.NORM.DIST(W68,$B$13,$B$14,FALSE)</f>
        <v>1.1238497353022865</v>
      </c>
      <c r="Y68">
        <f t="shared" ref="Y68:Y72" si="41">Y67+0.00000005</f>
        <v>6.0440000000000168E-4</v>
      </c>
      <c r="Z68">
        <f t="shared" ref="Z68:Z72" si="42">_xlfn.NORM.DIST(Y68,$C$13,$C$14,FALSE)</f>
        <v>7.8081358787371196</v>
      </c>
      <c r="AA68">
        <f t="shared" ref="AA68:AA76" si="43">AA67+0.25</f>
        <v>30.0650005</v>
      </c>
      <c r="AB68">
        <f t="shared" ref="AB68:AB76" si="44">_xlfn.NORM.DIST(AA68, $B$18,$B$19, FALSE)</f>
        <v>5.8565714730084879E-3</v>
      </c>
    </row>
    <row r="69" spans="7:28" x14ac:dyDescent="0.2">
      <c r="G69" s="13">
        <f t="shared" si="0"/>
        <v>4.0037000000000052E-2</v>
      </c>
      <c r="H69" s="13">
        <f t="shared" si="25"/>
        <v>15.800889425039049</v>
      </c>
      <c r="I69" s="13">
        <f t="shared" si="26"/>
        <v>2.0096540000000016</v>
      </c>
      <c r="J69" s="13">
        <f t="shared" si="27"/>
        <v>2.8893070037599933E-2</v>
      </c>
      <c r="K69" s="13">
        <f t="shared" si="28"/>
        <v>0.11047700000000008</v>
      </c>
      <c r="L69" s="13">
        <f t="shared" si="29"/>
        <v>4.0781307894830272</v>
      </c>
      <c r="M69" s="13">
        <f t="shared" si="30"/>
        <v>6.3270000000000048E-2</v>
      </c>
      <c r="N69" s="13">
        <f t="shared" si="31"/>
        <v>2.8102022614483775</v>
      </c>
      <c r="O69">
        <f t="shared" ref="O69:O78" si="45">O68 + 2</f>
        <v>136.57031000000001</v>
      </c>
      <c r="P69">
        <f t="shared" si="32"/>
        <v>1.1170937021470378E-3</v>
      </c>
      <c r="Q69">
        <f t="shared" si="33"/>
        <v>52.147082100000006</v>
      </c>
      <c r="R69">
        <f t="shared" si="34"/>
        <v>1.3657182298805082E-3</v>
      </c>
      <c r="S69">
        <f t="shared" si="35"/>
        <v>41.524110000000007</v>
      </c>
      <c r="T69">
        <f t="shared" si="36"/>
        <v>8.1992702606441901E-3</v>
      </c>
      <c r="U69">
        <f t="shared" si="37"/>
        <v>27.108858999999974</v>
      </c>
      <c r="V69">
        <f t="shared" si="38"/>
        <v>1.6472239463430259E-2</v>
      </c>
      <c r="W69">
        <f t="shared" si="39"/>
        <v>7.7359500000000019E-3</v>
      </c>
      <c r="X69">
        <f t="shared" si="40"/>
        <v>1.1235010248026895</v>
      </c>
      <c r="Y69">
        <f t="shared" si="41"/>
        <v>6.0445000000000171E-4</v>
      </c>
      <c r="Z69">
        <f t="shared" si="42"/>
        <v>7.8101606860774755</v>
      </c>
      <c r="AA69">
        <f t="shared" si="43"/>
        <v>30.3150005</v>
      </c>
      <c r="AB69">
        <f t="shared" si="44"/>
        <v>4.7392718006522404E-3</v>
      </c>
    </row>
    <row r="70" spans="7:28" x14ac:dyDescent="0.2">
      <c r="G70" s="13">
        <f t="shared" ref="G70:G100" si="46">G69+ 0.001</f>
        <v>4.1037000000000053E-2</v>
      </c>
      <c r="H70" s="13">
        <f t="shared" si="25"/>
        <v>15.003434969458393</v>
      </c>
      <c r="I70" s="13">
        <f t="shared" si="26"/>
        <v>2.0596540000000014</v>
      </c>
      <c r="J70" s="13">
        <f t="shared" si="27"/>
        <v>2.345811719474632E-2</v>
      </c>
      <c r="K70" s="13">
        <f t="shared" si="28"/>
        <v>0.11297700000000008</v>
      </c>
      <c r="L70" s="13">
        <f t="shared" si="29"/>
        <v>3.7220265859248172</v>
      </c>
      <c r="M70" s="13">
        <f t="shared" si="30"/>
        <v>6.4270000000000049E-2</v>
      </c>
      <c r="N70" s="13">
        <f t="shared" si="31"/>
        <v>2.3646687398992783</v>
      </c>
      <c r="O70">
        <f t="shared" si="45"/>
        <v>138.57031000000001</v>
      </c>
      <c r="P70">
        <f t="shared" si="32"/>
        <v>9.2820844667843125E-4</v>
      </c>
      <c r="Q70">
        <f t="shared" si="33"/>
        <v>53.147082100000006</v>
      </c>
      <c r="R70">
        <f t="shared" si="34"/>
        <v>1.1055880279815722E-3</v>
      </c>
      <c r="S70">
        <f t="shared" si="35"/>
        <v>42.524110000000007</v>
      </c>
      <c r="T70">
        <f t="shared" si="36"/>
        <v>7.3661615717280915E-3</v>
      </c>
      <c r="U70">
        <f t="shared" si="37"/>
        <v>27.508858999999973</v>
      </c>
      <c r="V70">
        <f t="shared" si="38"/>
        <v>1.4583312035837671E-2</v>
      </c>
      <c r="W70">
        <f t="shared" si="39"/>
        <v>7.7360000000000016E-3</v>
      </c>
      <c r="X70">
        <f t="shared" si="40"/>
        <v>1.123152414079539</v>
      </c>
      <c r="Y70">
        <f t="shared" si="41"/>
        <v>6.0450000000000174E-4</v>
      </c>
      <c r="Z70">
        <f t="shared" si="42"/>
        <v>7.8121859599099697</v>
      </c>
      <c r="AA70">
        <f t="shared" si="43"/>
        <v>30.5650005</v>
      </c>
      <c r="AB70">
        <f t="shared" si="44"/>
        <v>3.8085965351567046E-3</v>
      </c>
    </row>
    <row r="71" spans="7:28" x14ac:dyDescent="0.2">
      <c r="G71" s="13">
        <f t="shared" si="46"/>
        <v>4.2037000000000053E-2</v>
      </c>
      <c r="H71" s="13">
        <f t="shared" si="25"/>
        <v>14.198821532978203</v>
      </c>
      <c r="I71" s="13">
        <f t="shared" si="26"/>
        <v>2.1096540000000013</v>
      </c>
      <c r="J71" s="13">
        <f t="shared" si="27"/>
        <v>1.8917679809652258E-2</v>
      </c>
      <c r="K71" s="13">
        <f t="shared" si="28"/>
        <v>0.11547700000000008</v>
      </c>
      <c r="L71" s="13">
        <f t="shared" si="29"/>
        <v>3.3826054349556181</v>
      </c>
      <c r="M71" s="13">
        <f t="shared" si="30"/>
        <v>6.527000000000005E-2</v>
      </c>
      <c r="N71" s="13">
        <f t="shared" si="31"/>
        <v>1.9778679676767799</v>
      </c>
      <c r="O71">
        <f t="shared" si="45"/>
        <v>140.57031000000001</v>
      </c>
      <c r="P71">
        <f t="shared" si="32"/>
        <v>7.6644745953329452E-4</v>
      </c>
      <c r="Q71">
        <f t="shared" si="33"/>
        <v>54.147082100000006</v>
      </c>
      <c r="R71">
        <f t="shared" si="34"/>
        <v>8.8894538745355192E-4</v>
      </c>
      <c r="S71">
        <f t="shared" si="35"/>
        <v>43.524110000000007</v>
      </c>
      <c r="T71">
        <f t="shared" si="36"/>
        <v>6.5873144130082243E-3</v>
      </c>
      <c r="U71">
        <f t="shared" si="37"/>
        <v>27.908858999999971</v>
      </c>
      <c r="V71">
        <f t="shared" si="38"/>
        <v>1.2847592905218166E-2</v>
      </c>
      <c r="W71">
        <f t="shared" si="39"/>
        <v>7.7360500000000013E-3</v>
      </c>
      <c r="X71">
        <f t="shared" si="40"/>
        <v>1.1228039031071047</v>
      </c>
      <c r="Y71">
        <f t="shared" si="41"/>
        <v>6.0455000000000177E-4</v>
      </c>
      <c r="Z71">
        <f t="shared" si="42"/>
        <v>7.8142117003252016</v>
      </c>
      <c r="AA71">
        <f t="shared" si="43"/>
        <v>30.8150005</v>
      </c>
      <c r="AB71">
        <f t="shared" si="44"/>
        <v>3.039509479132885E-3</v>
      </c>
    </row>
    <row r="72" spans="7:28" x14ac:dyDescent="0.2">
      <c r="G72" s="13">
        <f t="shared" si="46"/>
        <v>4.3037000000000054E-2</v>
      </c>
      <c r="H72" s="13">
        <f t="shared" si="25"/>
        <v>13.392644310767089</v>
      </c>
      <c r="I72" s="13">
        <f t="shared" si="26"/>
        <v>2.1596540000000011</v>
      </c>
      <c r="J72" s="13">
        <f t="shared" si="27"/>
        <v>1.5153670754523289E-2</v>
      </c>
      <c r="K72" s="13">
        <f t="shared" si="28"/>
        <v>0.11797700000000008</v>
      </c>
      <c r="L72" s="13">
        <f t="shared" si="29"/>
        <v>3.0610946910633565</v>
      </c>
      <c r="M72" s="13">
        <f t="shared" si="30"/>
        <v>6.6270000000000051E-2</v>
      </c>
      <c r="N72" s="13">
        <f t="shared" si="31"/>
        <v>1.6444419199625591</v>
      </c>
      <c r="O72">
        <f t="shared" si="45"/>
        <v>142.57031000000001</v>
      </c>
      <c r="P72">
        <f t="shared" si="32"/>
        <v>6.2892697466424691E-4</v>
      </c>
      <c r="Q72">
        <f t="shared" si="33"/>
        <v>55.147082100000006</v>
      </c>
      <c r="R72">
        <f t="shared" si="34"/>
        <v>7.0991502392573995E-4</v>
      </c>
      <c r="S72">
        <f t="shared" si="35"/>
        <v>44.524110000000007</v>
      </c>
      <c r="T72">
        <f t="shared" si="36"/>
        <v>5.8637663711356191E-3</v>
      </c>
      <c r="U72">
        <f t="shared" si="37"/>
        <v>28.30885899999997</v>
      </c>
      <c r="V72">
        <f t="shared" si="38"/>
        <v>1.1262879629405651E-2</v>
      </c>
      <c r="W72">
        <f>W71+0.00000005</f>
        <v>7.736100000000001E-3</v>
      </c>
      <c r="X72">
        <f t="shared" si="40"/>
        <v>1.122455491859659</v>
      </c>
      <c r="Y72">
        <f t="shared" si="41"/>
        <v>6.0460000000000179E-4</v>
      </c>
      <c r="Z72">
        <f t="shared" si="42"/>
        <v>7.8162379074137478</v>
      </c>
      <c r="AA72">
        <f t="shared" si="43"/>
        <v>31.0650005</v>
      </c>
      <c r="AB72">
        <f t="shared" si="44"/>
        <v>2.4089468553212126E-3</v>
      </c>
    </row>
    <row r="73" spans="7:28" x14ac:dyDescent="0.2">
      <c r="G73" s="13">
        <f t="shared" si="46"/>
        <v>4.4037000000000055E-2</v>
      </c>
      <c r="H73" s="13">
        <f t="shared" si="25"/>
        <v>12.590205040251213</v>
      </c>
      <c r="I73" s="13">
        <f t="shared" si="26"/>
        <v>2.2096540000000009</v>
      </c>
      <c r="J73" s="13">
        <f t="shared" si="27"/>
        <v>1.2057106058172827E-2</v>
      </c>
      <c r="K73" s="13">
        <f t="shared" si="28"/>
        <v>0.12047700000000008</v>
      </c>
      <c r="L73" s="13">
        <f t="shared" si="29"/>
        <v>2.7583904235038443</v>
      </c>
      <c r="M73" s="13">
        <f t="shared" si="30"/>
        <v>6.7270000000000052E-2</v>
      </c>
      <c r="N73" s="13">
        <f t="shared" si="31"/>
        <v>1.3590456256896362</v>
      </c>
      <c r="O73">
        <f t="shared" si="45"/>
        <v>144.57031000000001</v>
      </c>
      <c r="P73">
        <f t="shared" si="32"/>
        <v>5.1286022087650553E-4</v>
      </c>
      <c r="Q73">
        <f t="shared" si="33"/>
        <v>56.147082100000006</v>
      </c>
      <c r="R73">
        <f t="shared" si="34"/>
        <v>5.6310215125879737E-4</v>
      </c>
      <c r="S73">
        <f t="shared" si="35"/>
        <v>45.524110000000007</v>
      </c>
      <c r="T73">
        <f t="shared" si="36"/>
        <v>5.195723574403472E-3</v>
      </c>
      <c r="U73">
        <f t="shared" si="37"/>
        <v>28.708858999999968</v>
      </c>
      <c r="V73">
        <f t="shared" si="38"/>
        <v>9.8251501418809284E-3</v>
      </c>
      <c r="AA73">
        <f t="shared" si="43"/>
        <v>31.3150005</v>
      </c>
      <c r="AB73">
        <f t="shared" si="44"/>
        <v>1.8959903321697992E-3</v>
      </c>
    </row>
    <row r="74" spans="7:28" x14ac:dyDescent="0.2">
      <c r="G74" s="13">
        <f t="shared" si="46"/>
        <v>4.5037000000000056E-2</v>
      </c>
      <c r="H74" s="13">
        <f t="shared" si="25"/>
        <v>11.796460154547333</v>
      </c>
      <c r="I74" s="13">
        <f t="shared" si="26"/>
        <v>2.2596540000000007</v>
      </c>
      <c r="J74" s="13">
        <f t="shared" si="27"/>
        <v>9.5289176287457911E-3</v>
      </c>
      <c r="K74" s="13">
        <f t="shared" si="28"/>
        <v>0.12297700000000009</v>
      </c>
      <c r="L74" s="13">
        <f t="shared" si="29"/>
        <v>2.4750744044288684</v>
      </c>
      <c r="M74" s="13">
        <f t="shared" si="30"/>
        <v>6.8270000000000053E-2</v>
      </c>
      <c r="N74" s="13">
        <f t="shared" si="31"/>
        <v>1.1164615999961207</v>
      </c>
      <c r="O74">
        <f t="shared" si="45"/>
        <v>146.57031000000001</v>
      </c>
      <c r="P74">
        <f t="shared" si="32"/>
        <v>4.1560309033177506E-4</v>
      </c>
      <c r="Q74">
        <f t="shared" si="33"/>
        <v>57.147082100000006</v>
      </c>
      <c r="R74">
        <f t="shared" si="34"/>
        <v>4.4362655905910763E-4</v>
      </c>
      <c r="S74">
        <f t="shared" si="35"/>
        <v>46.524110000000007</v>
      </c>
      <c r="T74">
        <f t="shared" si="36"/>
        <v>4.5826483173428264E-3</v>
      </c>
      <c r="U74">
        <f t="shared" si="37"/>
        <v>29.108858999999967</v>
      </c>
      <c r="V74">
        <f t="shared" si="38"/>
        <v>8.5288607943934253E-3</v>
      </c>
      <c r="AA74">
        <f t="shared" si="43"/>
        <v>31.5650005</v>
      </c>
      <c r="AB74">
        <f t="shared" si="44"/>
        <v>1.4819385675297816E-3</v>
      </c>
    </row>
    <row r="75" spans="7:28" x14ac:dyDescent="0.2">
      <c r="G75" s="13">
        <f t="shared" si="46"/>
        <v>4.6037000000000057E-2</v>
      </c>
      <c r="H75" s="13">
        <f t="shared" si="25"/>
        <v>11.015977525364166</v>
      </c>
      <c r="I75" s="13">
        <f t="shared" si="26"/>
        <v>2.3096540000000005</v>
      </c>
      <c r="J75" s="13">
        <f t="shared" si="27"/>
        <v>7.4803052750439499E-3</v>
      </c>
      <c r="K75" s="13">
        <f>K74+0.0025</f>
        <v>0.12547700000000009</v>
      </c>
      <c r="L75" s="13">
        <f t="shared" si="29"/>
        <v>2.211435780217911</v>
      </c>
      <c r="M75" s="13">
        <f t="shared" si="30"/>
        <v>6.9270000000000054E-2</v>
      </c>
      <c r="N75" s="13">
        <f t="shared" si="31"/>
        <v>0.91169127636591152</v>
      </c>
      <c r="O75">
        <f t="shared" si="45"/>
        <v>148.57031000000001</v>
      </c>
      <c r="P75">
        <f t="shared" si="32"/>
        <v>3.3468749147867846E-4</v>
      </c>
      <c r="Q75">
        <f>Q74 + 1</f>
        <v>58.147082100000006</v>
      </c>
      <c r="R75">
        <f t="shared" si="34"/>
        <v>3.4713421653005964E-4</v>
      </c>
      <c r="S75">
        <f t="shared" si="35"/>
        <v>47.524110000000007</v>
      </c>
      <c r="T75">
        <f t="shared" si="36"/>
        <v>4.0233529743010973E-3</v>
      </c>
      <c r="U75">
        <f t="shared" si="37"/>
        <v>29.508858999999966</v>
      </c>
      <c r="V75">
        <f t="shared" si="38"/>
        <v>7.3672419624788502E-3</v>
      </c>
      <c r="AA75">
        <f t="shared" si="43"/>
        <v>31.8150005</v>
      </c>
      <c r="AB75">
        <f t="shared" si="44"/>
        <v>1.150295618675444E-3</v>
      </c>
    </row>
    <row r="76" spans="7:28" x14ac:dyDescent="0.2">
      <c r="G76" s="13">
        <f t="shared" si="46"/>
        <v>4.7037000000000058E-2</v>
      </c>
      <c r="H76" s="13">
        <f t="shared" si="25"/>
        <v>10.252902117483803</v>
      </c>
      <c r="I76" s="13">
        <f t="shared" si="26"/>
        <v>2.3596540000000004</v>
      </c>
      <c r="J76" s="13">
        <f t="shared" si="27"/>
        <v>5.8327092585876549E-3</v>
      </c>
      <c r="K76" s="13">
        <f t="shared" ref="K76:K95" si="47">K75+0.0025</f>
        <v>0.12797700000000009</v>
      </c>
      <c r="L76" s="13">
        <f t="shared" si="29"/>
        <v>1.9674964411686873</v>
      </c>
      <c r="M76" s="13">
        <f t="shared" si="30"/>
        <v>7.0270000000000055E-2</v>
      </c>
      <c r="N76" s="13">
        <f t="shared" si="31"/>
        <v>0.74002444107006549</v>
      </c>
      <c r="O76">
        <f t="shared" si="45"/>
        <v>150.57031000000001</v>
      </c>
      <c r="P76">
        <f t="shared" si="32"/>
        <v>2.6784352674570356E-4</v>
      </c>
      <c r="Q76">
        <f t="shared" ref="Q76" si="48">Q75 + 1</f>
        <v>59.147082100000006</v>
      </c>
      <c r="R76">
        <f t="shared" si="34"/>
        <v>2.6979061701598302E-4</v>
      </c>
      <c r="S76">
        <f t="shared" si="35"/>
        <v>48.524110000000007</v>
      </c>
      <c r="T76">
        <f t="shared" si="36"/>
        <v>3.5160970560943298E-3</v>
      </c>
      <c r="U76">
        <f t="shared" si="37"/>
        <v>29.908858999999964</v>
      </c>
      <c r="V76">
        <f t="shared" si="38"/>
        <v>6.332583405066196E-3</v>
      </c>
      <c r="AA76">
        <f t="shared" si="43"/>
        <v>32.065000499999996</v>
      </c>
      <c r="AB76">
        <f t="shared" si="44"/>
        <v>8.8669429295886598E-4</v>
      </c>
    </row>
    <row r="77" spans="7:28" x14ac:dyDescent="0.2">
      <c r="G77" s="13">
        <f t="shared" si="46"/>
        <v>4.8037000000000059E-2</v>
      </c>
      <c r="H77" s="13">
        <f t="shared" si="25"/>
        <v>9.5109306565271634</v>
      </c>
      <c r="K77" s="13">
        <f t="shared" si="47"/>
        <v>0.13047700000000009</v>
      </c>
      <c r="L77" s="13">
        <f t="shared" si="29"/>
        <v>1.7430390998592193</v>
      </c>
      <c r="M77" s="13">
        <f t="shared" si="30"/>
        <v>7.1270000000000056E-2</v>
      </c>
      <c r="N77" s="13">
        <f t="shared" si="31"/>
        <v>0.59708833056421151</v>
      </c>
      <c r="O77">
        <f t="shared" si="45"/>
        <v>152.57031000000001</v>
      </c>
      <c r="P77">
        <f t="shared" si="32"/>
        <v>2.130118617674874E-4</v>
      </c>
      <c r="S77">
        <f t="shared" si="35"/>
        <v>49.524110000000007</v>
      </c>
      <c r="T77">
        <f t="shared" si="36"/>
        <v>3.0586845329753031E-3</v>
      </c>
      <c r="U77">
        <f t="shared" si="37"/>
        <v>30.308858999999963</v>
      </c>
      <c r="V77">
        <f t="shared" si="38"/>
        <v>5.4165029078830579E-3</v>
      </c>
    </row>
    <row r="78" spans="7:28" x14ac:dyDescent="0.2">
      <c r="G78" s="13">
        <f t="shared" si="46"/>
        <v>4.903700000000006E-2</v>
      </c>
      <c r="H78" s="13">
        <f t="shared" si="25"/>
        <v>8.7932952025516578</v>
      </c>
      <c r="K78" s="13">
        <f t="shared" si="47"/>
        <v>0.1329770000000001</v>
      </c>
      <c r="L78" s="13">
        <f t="shared" si="29"/>
        <v>1.5376371158633326</v>
      </c>
      <c r="M78" s="13">
        <f t="shared" si="30"/>
        <v>7.2270000000000056E-2</v>
      </c>
      <c r="N78" s="13">
        <f t="shared" si="31"/>
        <v>0.47887852172523127</v>
      </c>
      <c r="O78">
        <f t="shared" si="45"/>
        <v>154.57031000000001</v>
      </c>
      <c r="P78">
        <f t="shared" si="32"/>
        <v>1.683477753494868E-4</v>
      </c>
      <c r="S78">
        <f t="shared" si="35"/>
        <v>50.524110000000007</v>
      </c>
      <c r="T78">
        <f t="shared" si="36"/>
        <v>2.6485588835607672E-3</v>
      </c>
      <c r="U78">
        <f t="shared" si="37"/>
        <v>30.708858999999961</v>
      </c>
      <c r="V78">
        <f t="shared" si="38"/>
        <v>4.6101931388364435E-3</v>
      </c>
    </row>
    <row r="79" spans="7:28" x14ac:dyDescent="0.2">
      <c r="G79" s="13">
        <f t="shared" si="46"/>
        <v>5.0037000000000061E-2</v>
      </c>
      <c r="H79" s="13">
        <f t="shared" si="25"/>
        <v>8.10275532943872</v>
      </c>
      <c r="K79" s="13">
        <f t="shared" si="47"/>
        <v>0.1354770000000001</v>
      </c>
      <c r="L79" s="13">
        <f t="shared" si="29"/>
        <v>1.3506851597377401</v>
      </c>
      <c r="M79" s="13">
        <f t="shared" si="30"/>
        <v>7.3270000000000057E-2</v>
      </c>
      <c r="N79" s="13">
        <f t="shared" si="31"/>
        <v>0.3817740364903181</v>
      </c>
      <c r="O79">
        <f>O78 + 2</f>
        <v>156.57031000000001</v>
      </c>
      <c r="P79">
        <f t="shared" si="32"/>
        <v>1.3221841155710586E-4</v>
      </c>
      <c r="S79">
        <f t="shared" si="35"/>
        <v>51.524110000000007</v>
      </c>
      <c r="T79">
        <f t="shared" si="36"/>
        <v>2.2828937119782028E-3</v>
      </c>
      <c r="U79">
        <f t="shared" si="37"/>
        <v>31.10885899999996</v>
      </c>
      <c r="V79">
        <f t="shared" si="38"/>
        <v>3.9046430366845809E-3</v>
      </c>
    </row>
    <row r="80" spans="7:28" x14ac:dyDescent="0.2">
      <c r="G80" s="13">
        <f t="shared" si="46"/>
        <v>5.1037000000000061E-2</v>
      </c>
      <c r="H80" s="13">
        <f t="shared" si="25"/>
        <v>7.4415984384349807</v>
      </c>
      <c r="K80" s="13">
        <f t="shared" si="47"/>
        <v>0.1379770000000001</v>
      </c>
      <c r="L80" s="13">
        <f t="shared" si="29"/>
        <v>1.18142988730615</v>
      </c>
      <c r="M80" s="13">
        <f t="shared" si="30"/>
        <v>7.4270000000000058E-2</v>
      </c>
      <c r="N80" s="13">
        <f t="shared" si="31"/>
        <v>0.30253921534950151</v>
      </c>
      <c r="S80">
        <f t="shared" si="35"/>
        <v>52.524110000000007</v>
      </c>
      <c r="T80">
        <f t="shared" si="36"/>
        <v>1.9586771838696003E-3</v>
      </c>
      <c r="U80">
        <f t="shared" si="37"/>
        <v>31.508858999999958</v>
      </c>
      <c r="V80">
        <f t="shared" si="38"/>
        <v>3.2908313859383834E-3</v>
      </c>
    </row>
    <row r="81" spans="7:22" x14ac:dyDescent="0.2">
      <c r="G81" s="13">
        <f t="shared" si="46"/>
        <v>5.2037000000000062E-2</v>
      </c>
      <c r="H81" s="13">
        <f t="shared" si="25"/>
        <v>6.8116475870676094</v>
      </c>
      <c r="K81" s="13">
        <f t="shared" si="47"/>
        <v>0.1404770000000001</v>
      </c>
      <c r="L81" s="13">
        <f t="shared" si="29"/>
        <v>1.028999890886509</v>
      </c>
      <c r="M81" s="13">
        <f t="shared" si="30"/>
        <v>7.5270000000000059E-2</v>
      </c>
      <c r="N81" s="13">
        <f t="shared" si="31"/>
        <v>0.23831491199309893</v>
      </c>
      <c r="S81">
        <f t="shared" si="35"/>
        <v>53.524110000000007</v>
      </c>
      <c r="T81">
        <f t="shared" si="36"/>
        <v>1.6727889470409816E-3</v>
      </c>
      <c r="U81">
        <f t="shared" si="37"/>
        <v>31.908858999999957</v>
      </c>
      <c r="V81">
        <f t="shared" si="38"/>
        <v>2.7598914555031777E-3</v>
      </c>
    </row>
    <row r="82" spans="7:22" x14ac:dyDescent="0.2">
      <c r="G82" s="13">
        <f t="shared" si="46"/>
        <v>5.3037000000000063E-2</v>
      </c>
      <c r="H82" s="13">
        <f t="shared" si="25"/>
        <v>6.2142760943860571</v>
      </c>
      <c r="K82" s="13">
        <f t="shared" si="47"/>
        <v>0.1429770000000001</v>
      </c>
      <c r="L82" s="13">
        <f t="shared" si="29"/>
        <v>0.89243430179655858</v>
      </c>
      <c r="M82" s="13">
        <f t="shared" si="30"/>
        <v>7.627000000000006E-2</v>
      </c>
      <c r="N82" s="13">
        <f t="shared" si="31"/>
        <v>0.18660145063454356</v>
      </c>
      <c r="S82">
        <f t="shared" si="35"/>
        <v>54.524110000000007</v>
      </c>
      <c r="T82">
        <f t="shared" si="36"/>
        <v>1.422068607657522E-3</v>
      </c>
      <c r="U82">
        <f t="shared" si="37"/>
        <v>32.308858999999956</v>
      </c>
      <c r="V82">
        <f t="shared" si="38"/>
        <v>2.3032466619563978E-3</v>
      </c>
    </row>
    <row r="83" spans="7:22" x14ac:dyDescent="0.2">
      <c r="G83" s="13">
        <f t="shared" si="46"/>
        <v>5.4037000000000064E-2</v>
      </c>
      <c r="H83" s="13">
        <f t="shared" si="25"/>
        <v>5.6504280914735352</v>
      </c>
      <c r="K83" s="13">
        <f t="shared" si="47"/>
        <v>0.14547700000000011</v>
      </c>
      <c r="L83" s="13">
        <f t="shared" si="29"/>
        <v>0.77070953294641398</v>
      </c>
      <c r="M83" s="13">
        <f t="shared" si="30"/>
        <v>7.7270000000000061E-2</v>
      </c>
      <c r="N83" s="13">
        <f t="shared" si="31"/>
        <v>0.14523559510945727</v>
      </c>
      <c r="S83">
        <f t="shared" si="35"/>
        <v>55.524110000000007</v>
      </c>
      <c r="T83">
        <f t="shared" si="36"/>
        <v>1.2033752138148623E-3</v>
      </c>
      <c r="U83">
        <f t="shared" si="37"/>
        <v>32.708858999999954</v>
      </c>
      <c r="V83">
        <f t="shared" si="38"/>
        <v>1.9127181378480497E-3</v>
      </c>
    </row>
    <row r="84" spans="7:22" x14ac:dyDescent="0.2">
      <c r="G84" s="13">
        <f t="shared" si="46"/>
        <v>5.5037000000000065E-2</v>
      </c>
      <c r="H84" s="13">
        <f t="shared" si="25"/>
        <v>5.1206441228000656</v>
      </c>
      <c r="K84" s="13">
        <f t="shared" si="47"/>
        <v>0.14797700000000011</v>
      </c>
      <c r="L84" s="13">
        <f t="shared" si="29"/>
        <v>0.66276376667239001</v>
      </c>
      <c r="S84">
        <f t="shared" si="35"/>
        <v>56.524110000000007</v>
      </c>
      <c r="T84">
        <f t="shared" si="36"/>
        <v>1.0136375438986075E-3</v>
      </c>
      <c r="U84">
        <f t="shared" si="37"/>
        <v>33.108858999999953</v>
      </c>
      <c r="V84">
        <f t="shared" si="38"/>
        <v>1.5806058291353946E-3</v>
      </c>
    </row>
    <row r="85" spans="7:22" x14ac:dyDescent="0.2">
      <c r="G85" s="13">
        <f t="shared" si="46"/>
        <v>5.6037000000000066E-2</v>
      </c>
      <c r="H85" s="13">
        <f t="shared" si="25"/>
        <v>4.6250908686907541</v>
      </c>
      <c r="K85" s="13">
        <f t="shared" si="47"/>
        <v>0.15047700000000011</v>
      </c>
      <c r="L85" s="13">
        <f t="shared" si="29"/>
        <v>0.5675189068111226</v>
      </c>
      <c r="S85">
        <f t="shared" si="35"/>
        <v>57.524110000000007</v>
      </c>
      <c r="T85">
        <f t="shared" si="36"/>
        <v>8.4989529928470719E-4</v>
      </c>
      <c r="U85">
        <f t="shared" si="37"/>
        <v>33.508858999999951</v>
      </c>
      <c r="V85">
        <f t="shared" si="38"/>
        <v>1.29974531169611E-3</v>
      </c>
    </row>
    <row r="86" spans="7:22" x14ac:dyDescent="0.2">
      <c r="G86" s="13">
        <f t="shared" si="46"/>
        <v>5.7037000000000067E-2</v>
      </c>
      <c r="H86" s="13">
        <f t="shared" si="25"/>
        <v>4.1635940505526516</v>
      </c>
      <c r="K86" s="13">
        <f t="shared" si="47"/>
        <v>0.15297700000000011</v>
      </c>
      <c r="L86" s="13">
        <f t="shared" si="29"/>
        <v>0.48389982164518131</v>
      </c>
      <c r="S86">
        <f t="shared" si="35"/>
        <v>58.524110000000007</v>
      </c>
      <c r="T86">
        <f t="shared" si="36"/>
        <v>7.0933155455416366E-4</v>
      </c>
      <c r="U86">
        <f t="shared" si="37"/>
        <v>33.90885899999995</v>
      </c>
      <c r="V86">
        <f t="shared" si="38"/>
        <v>1.0635429109853991E-3</v>
      </c>
    </row>
    <row r="87" spans="7:22" x14ac:dyDescent="0.2">
      <c r="G87" s="13">
        <f t="shared" si="46"/>
        <v>5.8037000000000068E-2</v>
      </c>
      <c r="H87" s="13">
        <f t="shared" si="25"/>
        <v>3.7356735964129095</v>
      </c>
      <c r="K87" s="13">
        <f t="shared" si="47"/>
        <v>0.15547700000000012</v>
      </c>
      <c r="L87" s="13">
        <f t="shared" si="29"/>
        <v>0.41085080279455238</v>
      </c>
      <c r="S87">
        <f t="shared" si="35"/>
        <v>59.524110000000007</v>
      </c>
      <c r="T87">
        <f t="shared" si="36"/>
        <v>5.8929702122116699E-4</v>
      </c>
      <c r="U87">
        <f t="shared" si="37"/>
        <v>34.308858999999948</v>
      </c>
      <c r="V87">
        <f t="shared" si="38"/>
        <v>8.6599194414293851E-4</v>
      </c>
    </row>
    <row r="88" spans="7:22" x14ac:dyDescent="0.2">
      <c r="G88" s="13">
        <f t="shared" si="46"/>
        <v>5.9037000000000069E-2</v>
      </c>
      <c r="H88" s="13">
        <f t="shared" si="25"/>
        <v>3.3405801820593264</v>
      </c>
      <c r="K88" s="13">
        <f t="shared" si="47"/>
        <v>0.15797700000000012</v>
      </c>
      <c r="L88" s="13">
        <f t="shared" si="29"/>
        <v>0.34734925217149398</v>
      </c>
      <c r="S88">
        <f>S87+1</f>
        <v>60.524110000000007</v>
      </c>
      <c r="T88">
        <f t="shared" si="36"/>
        <v>4.8732683321440302E-4</v>
      </c>
      <c r="U88">
        <f t="shared" si="37"/>
        <v>34.708858999999947</v>
      </c>
      <c r="V88">
        <f t="shared" si="38"/>
        <v>7.0167299795772825E-4</v>
      </c>
    </row>
    <row r="89" spans="7:22" x14ac:dyDescent="0.2">
      <c r="G89" s="13">
        <f t="shared" si="46"/>
        <v>6.0037000000000069E-2</v>
      </c>
      <c r="H89" s="13">
        <f t="shared" si="25"/>
        <v>2.9773323194953978</v>
      </c>
      <c r="K89" s="13">
        <f t="shared" si="47"/>
        <v>0.16047700000000012</v>
      </c>
      <c r="L89" s="13">
        <f t="shared" si="29"/>
        <v>0.29241668330368886</v>
      </c>
      <c r="S89">
        <f t="shared" ref="S89:S90" si="49">S88+1</f>
        <v>61.524110000000007</v>
      </c>
      <c r="T89">
        <f t="shared" si="36"/>
        <v>4.0115066630690073E-4</v>
      </c>
      <c r="U89">
        <f t="shared" si="37"/>
        <v>35.108858999999946</v>
      </c>
      <c r="V89">
        <f t="shared" si="38"/>
        <v>5.6574113000999575E-4</v>
      </c>
    </row>
    <row r="90" spans="7:22" x14ac:dyDescent="0.2">
      <c r="G90" s="13">
        <f t="shared" si="46"/>
        <v>6.103700000000007E-2</v>
      </c>
      <c r="H90" s="13">
        <f t="shared" si="25"/>
        <v>2.6447532360939405</v>
      </c>
      <c r="K90" s="13">
        <f t="shared" si="47"/>
        <v>0.16297700000000012</v>
      </c>
      <c r="L90" s="13">
        <f t="shared" si="29"/>
        <v>0.24512718391793098</v>
      </c>
      <c r="S90">
        <f t="shared" si="49"/>
        <v>62.524110000000007</v>
      </c>
      <c r="T90">
        <f t="shared" si="36"/>
        <v>3.2869706331220615E-4</v>
      </c>
    </row>
    <row r="91" spans="7:22" x14ac:dyDescent="0.2">
      <c r="G91" s="13">
        <f t="shared" si="46"/>
        <v>6.2037000000000071E-2</v>
      </c>
      <c r="H91" s="13">
        <f t="shared" si="25"/>
        <v>2.3415068711867386</v>
      </c>
      <c r="K91" s="13">
        <f t="shared" si="47"/>
        <v>0.16547700000000012</v>
      </c>
      <c r="L91" s="13">
        <f t="shared" si="29"/>
        <v>0.20461353355922213</v>
      </c>
      <c r="S91">
        <f>S90+1</f>
        <v>63.524110000000007</v>
      </c>
      <c r="T91">
        <f t="shared" si="36"/>
        <v>2.6809285730666185E-4</v>
      </c>
    </row>
    <row r="92" spans="7:22" x14ac:dyDescent="0.2">
      <c r="G92" s="13">
        <f t="shared" si="46"/>
        <v>6.3037000000000065E-2</v>
      </c>
      <c r="H92" s="13">
        <f t="shared" si="25"/>
        <v>2.066132408291729</v>
      </c>
      <c r="K92" s="13">
        <f t="shared" si="47"/>
        <v>0.16797700000000013</v>
      </c>
      <c r="L92" s="13">
        <f t="shared" si="29"/>
        <v>0.17007120364315217</v>
      </c>
    </row>
    <row r="93" spans="7:22" x14ac:dyDescent="0.2">
      <c r="G93" s="13">
        <f t="shared" si="46"/>
        <v>6.4037000000000066E-2</v>
      </c>
      <c r="H93" s="13">
        <f t="shared" si="25"/>
        <v>1.8170768573053302</v>
      </c>
      <c r="K93" s="13">
        <f t="shared" si="47"/>
        <v>0.17047700000000013</v>
      </c>
      <c r="L93" s="13">
        <f t="shared" si="29"/>
        <v>0.14076048859438814</v>
      </c>
    </row>
    <row r="94" spans="7:22" x14ac:dyDescent="0.2">
      <c r="G94" s="13">
        <f t="shared" si="46"/>
        <v>6.5037000000000067E-2</v>
      </c>
      <c r="H94" s="13">
        <f t="shared" si="25"/>
        <v>1.5927252985557174</v>
      </c>
      <c r="K94" s="13">
        <f t="shared" si="47"/>
        <v>0.17297700000000013</v>
      </c>
      <c r="L94" s="13">
        <f t="shared" si="29"/>
        <v>0.11600702684174849</v>
      </c>
    </row>
    <row r="95" spans="7:22" x14ac:dyDescent="0.2">
      <c r="G95" s="13">
        <f t="shared" si="46"/>
        <v>6.6037000000000068E-2</v>
      </c>
      <c r="H95" s="13">
        <f t="shared" si="25"/>
        <v>1.39142849671602</v>
      </c>
      <c r="K95" s="13">
        <f t="shared" si="47"/>
        <v>0.17547700000000013</v>
      </c>
      <c r="L95" s="13">
        <f t="shared" si="29"/>
        <v>9.5200970884100303E-2</v>
      </c>
    </row>
    <row r="96" spans="7:22" x14ac:dyDescent="0.2">
      <c r="G96" s="13">
        <f t="shared" si="46"/>
        <v>6.7037000000000069E-2</v>
      </c>
      <c r="H96" s="13">
        <f t="shared" si="25"/>
        <v>1.2115276846864174</v>
      </c>
    </row>
    <row r="97" spans="7:8" x14ac:dyDescent="0.2">
      <c r="G97" s="13">
        <f t="shared" si="46"/>
        <v>6.803700000000007E-2</v>
      </c>
      <c r="H97" s="13">
        <f t="shared" si="25"/>
        <v>1.0513764035631898</v>
      </c>
    </row>
    <row r="98" spans="7:8" x14ac:dyDescent="0.2">
      <c r="G98" s="13">
        <f>G97+ 0.001</f>
        <v>6.9037000000000071E-2</v>
      </c>
      <c r="H98" s="13">
        <f t="shared" si="25"/>
        <v>0.90935936305667897</v>
      </c>
    </row>
    <row r="99" spans="7:8" x14ac:dyDescent="0.2">
      <c r="G99" s="13">
        <f t="shared" si="46"/>
        <v>7.0037000000000071E-2</v>
      </c>
      <c r="H99" s="13">
        <f t="shared" si="25"/>
        <v>0.78390835598039577</v>
      </c>
    </row>
    <row r="100" spans="7:8" x14ac:dyDescent="0.2">
      <c r="G100" s="13">
        <f t="shared" si="46"/>
        <v>7.1037000000000072E-2</v>
      </c>
      <c r="H100" s="13">
        <f t="shared" si="25"/>
        <v>0.67351531992417957</v>
      </c>
    </row>
    <row r="101" spans="7:8" x14ac:dyDescent="0.2">
      <c r="G101" s="13">
        <f>G100+ 0.001</f>
        <v>7.2037000000000073E-2</v>
      </c>
      <c r="H101" s="13">
        <f t="shared" si="25"/>
        <v>0.57674268856277278</v>
      </c>
    </row>
    <row r="102" spans="7:8" x14ac:dyDescent="0.2">
      <c r="G102" s="13">
        <f t="shared" ref="G102:G103" si="50">G101+ 0.001</f>
        <v>7.3037000000000074E-2</v>
      </c>
      <c r="H102" s="13">
        <f t="shared" si="25"/>
        <v>0.49223121421919086</v>
      </c>
    </row>
    <row r="103" spans="7:8" x14ac:dyDescent="0.2">
      <c r="G103" s="13">
        <f t="shared" si="50"/>
        <v>7.4037000000000075E-2</v>
      </c>
      <c r="H103" s="13">
        <f t="shared" si="25"/>
        <v>0.41870547259788155</v>
      </c>
    </row>
    <row r="104" spans="7:8" x14ac:dyDescent="0.2">
      <c r="G104" s="13">
        <f>G103+ 0.001</f>
        <v>7.5037000000000076E-2</v>
      </c>
      <c r="H104" s="13">
        <f t="shared" si="25"/>
        <v>0.35497728058681866</v>
      </c>
    </row>
    <row r="105" spans="7:8" x14ac:dyDescent="0.2">
      <c r="G105" s="13">
        <f t="shared" ref="G105:G106" si="51">G104+ 0.001</f>
        <v>7.6037000000000077E-2</v>
      </c>
      <c r="H105" s="13">
        <f t="shared" si="25"/>
        <v>0.29994726946900013</v>
      </c>
    </row>
    <row r="106" spans="7:8" x14ac:dyDescent="0.2">
      <c r="G106" s="13">
        <f t="shared" si="51"/>
        <v>7.7037000000000078E-2</v>
      </c>
      <c r="H106" s="13">
        <f t="shared" si="25"/>
        <v>0.2526048597030684</v>
      </c>
    </row>
  </sheetData>
  <mergeCells count="6">
    <mergeCell ref="B1:E1"/>
    <mergeCell ref="B6:E6"/>
    <mergeCell ref="B11:C11"/>
    <mergeCell ref="B16:C16"/>
    <mergeCell ref="E22:F22"/>
    <mergeCell ref="E11:F1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A16FB-40E1-9C43-B853-70A30903009B}">
  <dimension ref="A1:O31"/>
  <sheetViews>
    <sheetView workbookViewId="0">
      <selection sqref="A1:E24"/>
    </sheetView>
  </sheetViews>
  <sheetFormatPr baseColWidth="10" defaultRowHeight="16" x14ac:dyDescent="0.2"/>
  <sheetData>
    <row r="1" spans="1:15" x14ac:dyDescent="0.2">
      <c r="A1" s="1" t="s">
        <v>72</v>
      </c>
      <c r="B1" s="1" t="s">
        <v>11</v>
      </c>
      <c r="D1" s="1" t="s">
        <v>72</v>
      </c>
      <c r="E1" s="1" t="s">
        <v>59</v>
      </c>
    </row>
    <row r="2" spans="1:15" x14ac:dyDescent="0.2">
      <c r="A2" t="s">
        <v>0</v>
      </c>
      <c r="B2">
        <v>0.01</v>
      </c>
      <c r="D2" t="s">
        <v>0</v>
      </c>
      <c r="E2">
        <v>111.5685</v>
      </c>
    </row>
    <row r="3" spans="1:15" x14ac:dyDescent="0.2">
      <c r="A3" t="s">
        <v>0</v>
      </c>
      <c r="B3">
        <v>0.05</v>
      </c>
      <c r="D3" t="s">
        <v>0</v>
      </c>
      <c r="E3">
        <v>65.543409999999994</v>
      </c>
    </row>
    <row r="4" spans="1:15" x14ac:dyDescent="0.2">
      <c r="A4" t="s">
        <v>0</v>
      </c>
      <c r="B4">
        <v>0.02</v>
      </c>
      <c r="D4" t="s">
        <v>0</v>
      </c>
      <c r="E4">
        <v>53.327970000000001</v>
      </c>
    </row>
    <row r="5" spans="1:15" x14ac:dyDescent="0.2">
      <c r="A5" t="s">
        <v>0</v>
      </c>
      <c r="B5">
        <v>0.02</v>
      </c>
      <c r="D5" t="s">
        <v>0</v>
      </c>
      <c r="E5">
        <v>83.157560000000004</v>
      </c>
    </row>
    <row r="6" spans="1:15" x14ac:dyDescent="0.2">
      <c r="A6" t="s">
        <v>60</v>
      </c>
      <c r="B6">
        <v>0.15</v>
      </c>
      <c r="D6" t="s">
        <v>60</v>
      </c>
      <c r="E6">
        <v>37.705710000000003</v>
      </c>
    </row>
    <row r="7" spans="1:15" x14ac:dyDescent="0.2">
      <c r="A7" t="s">
        <v>60</v>
      </c>
      <c r="B7">
        <v>1.4</v>
      </c>
      <c r="D7" t="s">
        <v>60</v>
      </c>
      <c r="E7">
        <v>10.49142</v>
      </c>
    </row>
    <row r="8" spans="1:15" x14ac:dyDescent="0.2">
      <c r="A8" t="s">
        <v>60</v>
      </c>
      <c r="B8">
        <v>0.17</v>
      </c>
      <c r="D8" t="s">
        <v>60</v>
      </c>
      <c r="E8">
        <v>23.74286</v>
      </c>
    </row>
    <row r="9" spans="1:15" x14ac:dyDescent="0.2">
      <c r="A9" t="s">
        <v>60</v>
      </c>
      <c r="B9">
        <v>0.23</v>
      </c>
      <c r="D9" t="s">
        <v>60</v>
      </c>
      <c r="E9">
        <v>14.23714</v>
      </c>
    </row>
    <row r="10" spans="1:15" x14ac:dyDescent="0.2">
      <c r="A10" t="s">
        <v>2</v>
      </c>
      <c r="B10" s="31">
        <v>0.11</v>
      </c>
      <c r="D10" t="s">
        <v>2</v>
      </c>
      <c r="E10">
        <v>44.694789999999998</v>
      </c>
    </row>
    <row r="11" spans="1:15" x14ac:dyDescent="0.2">
      <c r="A11" t="s">
        <v>2</v>
      </c>
      <c r="B11" s="30">
        <v>0.04</v>
      </c>
      <c r="D11" t="s">
        <v>2</v>
      </c>
      <c r="E11">
        <v>12.403130000000001</v>
      </c>
      <c r="J11" s="13"/>
      <c r="K11" s="13"/>
      <c r="L11" s="13"/>
      <c r="M11" s="13"/>
      <c r="N11" s="13"/>
      <c r="O11" s="13"/>
    </row>
    <row r="12" spans="1:15" x14ac:dyDescent="0.2">
      <c r="A12" t="s">
        <v>2</v>
      </c>
      <c r="B12" s="30">
        <v>0.05</v>
      </c>
      <c r="D12" t="s">
        <v>2</v>
      </c>
      <c r="E12">
        <v>9.8781250000000007</v>
      </c>
      <c r="J12" s="13"/>
      <c r="K12" s="13"/>
      <c r="L12" s="72"/>
      <c r="M12" s="72"/>
      <c r="N12" s="13"/>
      <c r="O12" s="13"/>
    </row>
    <row r="13" spans="1:15" x14ac:dyDescent="0.2">
      <c r="A13" t="s">
        <v>2</v>
      </c>
      <c r="B13" s="30">
        <v>0.08</v>
      </c>
      <c r="D13" t="s">
        <v>2</v>
      </c>
      <c r="E13">
        <v>10.28125</v>
      </c>
      <c r="J13" s="13"/>
      <c r="K13" s="44"/>
      <c r="L13" s="44"/>
      <c r="M13" s="44"/>
      <c r="N13" s="13"/>
      <c r="O13" s="13"/>
    </row>
    <row r="14" spans="1:15" x14ac:dyDescent="0.2">
      <c r="A14" t="s">
        <v>2</v>
      </c>
      <c r="B14" s="30">
        <v>0.01</v>
      </c>
      <c r="D14" t="s">
        <v>2</v>
      </c>
      <c r="E14">
        <v>16.463539999999998</v>
      </c>
      <c r="J14" s="13"/>
      <c r="K14" s="13"/>
      <c r="L14" s="13"/>
      <c r="M14" s="13"/>
      <c r="N14" s="13"/>
      <c r="O14" s="13"/>
    </row>
    <row r="15" spans="1:15" x14ac:dyDescent="0.2">
      <c r="A15" t="s">
        <v>3</v>
      </c>
      <c r="B15" s="30">
        <v>0.03</v>
      </c>
      <c r="D15" t="s">
        <v>3</v>
      </c>
      <c r="E15">
        <v>19.677309999999999</v>
      </c>
      <c r="J15" s="13"/>
      <c r="K15" s="13"/>
      <c r="L15" s="13"/>
      <c r="M15" s="13"/>
      <c r="N15" s="13"/>
      <c r="O15" s="13"/>
    </row>
    <row r="16" spans="1:15" x14ac:dyDescent="0.2">
      <c r="A16" t="s">
        <v>3</v>
      </c>
      <c r="B16" s="30">
        <v>0.02</v>
      </c>
      <c r="D16" t="s">
        <v>3</v>
      </c>
      <c r="E16">
        <v>23.687940000000001</v>
      </c>
      <c r="J16" s="13"/>
      <c r="K16" s="13"/>
      <c r="L16" s="13"/>
      <c r="M16" s="13"/>
      <c r="N16" s="13"/>
      <c r="O16" s="13"/>
    </row>
    <row r="17" spans="1:15" x14ac:dyDescent="0.2">
      <c r="A17" t="s">
        <v>3</v>
      </c>
      <c r="B17" s="30">
        <v>0.05</v>
      </c>
      <c r="D17" t="s">
        <v>3</v>
      </c>
      <c r="E17">
        <v>10.268079999999999</v>
      </c>
      <c r="J17" s="13"/>
      <c r="K17" s="44"/>
      <c r="L17" s="13"/>
      <c r="M17" s="13"/>
      <c r="N17" s="13"/>
      <c r="O17" s="13"/>
    </row>
    <row r="18" spans="1:15" x14ac:dyDescent="0.2">
      <c r="A18" t="s">
        <v>3</v>
      </c>
      <c r="B18" s="30">
        <v>0.04</v>
      </c>
      <c r="D18" t="s">
        <v>3</v>
      </c>
      <c r="E18">
        <v>16.014890000000001</v>
      </c>
      <c r="J18" s="13"/>
      <c r="K18" s="44"/>
      <c r="L18" s="13"/>
      <c r="M18" s="13"/>
      <c r="N18" s="13"/>
      <c r="O18" s="13"/>
    </row>
    <row r="19" spans="1:15" x14ac:dyDescent="0.2">
      <c r="A19" t="s">
        <v>68</v>
      </c>
      <c r="B19" s="30">
        <v>5.0000000000000001E-3</v>
      </c>
      <c r="D19" t="s">
        <v>68</v>
      </c>
      <c r="E19">
        <v>25.6</v>
      </c>
      <c r="J19" s="13"/>
      <c r="K19" s="44"/>
      <c r="L19" s="13"/>
      <c r="M19" s="13"/>
      <c r="N19" s="13"/>
      <c r="O19" s="13"/>
    </row>
    <row r="20" spans="1:15" x14ac:dyDescent="0.2">
      <c r="A20" s="13" t="s">
        <v>68</v>
      </c>
      <c r="B20" s="30">
        <v>6.0000000000000001E-3</v>
      </c>
      <c r="C20" s="13"/>
      <c r="D20" s="13" t="s">
        <v>68</v>
      </c>
      <c r="E20">
        <v>19.600000000000001</v>
      </c>
      <c r="J20" s="13"/>
      <c r="K20" s="13"/>
      <c r="L20" s="13"/>
      <c r="M20" s="13"/>
      <c r="N20" s="13"/>
      <c r="O20" s="13"/>
    </row>
    <row r="21" spans="1:15" x14ac:dyDescent="0.2">
      <c r="A21" s="30" t="s">
        <v>68</v>
      </c>
      <c r="B21" s="30">
        <v>6.0000000000000001E-3</v>
      </c>
      <c r="C21" s="13"/>
      <c r="D21" s="30" t="s">
        <v>68</v>
      </c>
      <c r="E21">
        <v>22.5</v>
      </c>
      <c r="J21" s="13"/>
      <c r="K21" s="13"/>
      <c r="L21" s="13"/>
      <c r="M21" s="13"/>
      <c r="N21" s="13"/>
      <c r="O21" s="13"/>
    </row>
    <row r="22" spans="1:15" x14ac:dyDescent="0.2">
      <c r="A22" t="s">
        <v>69</v>
      </c>
      <c r="B22" s="30">
        <v>3.0000000000000001E-3</v>
      </c>
      <c r="C22" s="13"/>
      <c r="D22" t="s">
        <v>69</v>
      </c>
      <c r="E22">
        <v>31.5</v>
      </c>
      <c r="J22" s="13"/>
      <c r="K22" s="13"/>
      <c r="L22" s="13"/>
      <c r="M22" s="13"/>
      <c r="N22" s="13"/>
      <c r="O22" s="13"/>
    </row>
    <row r="23" spans="1:15" x14ac:dyDescent="0.2">
      <c r="A23" s="13" t="s">
        <v>69</v>
      </c>
      <c r="B23" s="31">
        <v>2E-3</v>
      </c>
      <c r="C23" s="13"/>
      <c r="D23" s="13" t="s">
        <v>69</v>
      </c>
      <c r="E23">
        <v>31.3</v>
      </c>
      <c r="J23" s="13"/>
      <c r="K23" s="13"/>
      <c r="L23" s="13"/>
      <c r="M23" s="13"/>
      <c r="N23" s="13"/>
      <c r="O23" s="13"/>
    </row>
    <row r="24" spans="1:15" x14ac:dyDescent="0.2">
      <c r="A24" s="30" t="s">
        <v>69</v>
      </c>
      <c r="B24" s="30">
        <v>2E-3</v>
      </c>
      <c r="C24" s="13"/>
      <c r="D24" s="30" t="s">
        <v>69</v>
      </c>
      <c r="E24">
        <v>33.799999999999997</v>
      </c>
    </row>
    <row r="25" spans="1:15" x14ac:dyDescent="0.2">
      <c r="A25" s="13"/>
      <c r="B25" s="13"/>
      <c r="C25" s="13"/>
    </row>
    <row r="26" spans="1:15" x14ac:dyDescent="0.2">
      <c r="A26" s="13" t="s">
        <v>72</v>
      </c>
      <c r="B26" t="s">
        <v>0</v>
      </c>
      <c r="C26" t="s">
        <v>1</v>
      </c>
      <c r="D26" t="s">
        <v>2</v>
      </c>
      <c r="E26" t="s">
        <v>3</v>
      </c>
      <c r="F26" t="s">
        <v>73</v>
      </c>
      <c r="G26" t="s">
        <v>74</v>
      </c>
    </row>
    <row r="27" spans="1:15" x14ac:dyDescent="0.2">
      <c r="B27">
        <v>0.01</v>
      </c>
      <c r="C27">
        <v>0.15</v>
      </c>
      <c r="D27" s="31">
        <v>0.11</v>
      </c>
      <c r="E27" s="30">
        <v>0.03</v>
      </c>
      <c r="F27" s="30">
        <v>5.0000000000000001E-3</v>
      </c>
      <c r="G27" s="30">
        <v>3.0000000000000001E-3</v>
      </c>
    </row>
    <row r="28" spans="1:15" x14ac:dyDescent="0.2">
      <c r="B28">
        <v>0.05</v>
      </c>
      <c r="C28">
        <v>1.4</v>
      </c>
      <c r="D28" s="30">
        <v>0.04</v>
      </c>
      <c r="E28" s="30">
        <v>0.02</v>
      </c>
      <c r="F28" s="30">
        <v>6.0000000000000001E-3</v>
      </c>
      <c r="G28" s="31">
        <v>2E-3</v>
      </c>
    </row>
    <row r="29" spans="1:15" x14ac:dyDescent="0.2">
      <c r="B29">
        <v>0.02</v>
      </c>
      <c r="C29">
        <v>0.17</v>
      </c>
      <c r="D29" s="30">
        <v>0.05</v>
      </c>
      <c r="E29" s="30">
        <v>0.05</v>
      </c>
      <c r="F29" s="30">
        <v>6.0000000000000001E-3</v>
      </c>
      <c r="G29" s="30">
        <v>2E-3</v>
      </c>
    </row>
    <row r="30" spans="1:15" x14ac:dyDescent="0.2">
      <c r="B30">
        <v>0.02</v>
      </c>
      <c r="C30">
        <v>0.23</v>
      </c>
      <c r="D30" s="30">
        <v>0.08</v>
      </c>
      <c r="E30" s="30">
        <v>0.04</v>
      </c>
    </row>
    <row r="31" spans="1:15" x14ac:dyDescent="0.2">
      <c r="D31" s="30">
        <v>0.01</v>
      </c>
    </row>
  </sheetData>
  <mergeCells count="1">
    <mergeCell ref="L12:M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E2688-8727-6C49-95A5-DD8A3B9176F9}">
  <dimension ref="A1:G24"/>
  <sheetViews>
    <sheetView workbookViewId="0">
      <selection activeCell="J20" sqref="J20"/>
    </sheetView>
  </sheetViews>
  <sheetFormatPr baseColWidth="10" defaultRowHeight="16" x14ac:dyDescent="0.2"/>
  <sheetData>
    <row r="1" spans="1:7" x14ac:dyDescent="0.2">
      <c r="A1" t="s">
        <v>83</v>
      </c>
    </row>
    <row r="3" spans="1:7" ht="17" thickBot="1" x14ac:dyDescent="0.25">
      <c r="A3" t="s">
        <v>84</v>
      </c>
    </row>
    <row r="4" spans="1:7" x14ac:dyDescent="0.2">
      <c r="A4" s="68" t="s">
        <v>85</v>
      </c>
      <c r="B4" s="68" t="s">
        <v>86</v>
      </c>
      <c r="C4" s="68" t="s">
        <v>87</v>
      </c>
      <c r="D4" s="68" t="s">
        <v>88</v>
      </c>
      <c r="E4" s="68" t="s">
        <v>89</v>
      </c>
    </row>
    <row r="5" spans="1:7" x14ac:dyDescent="0.2">
      <c r="A5" s="66" t="s">
        <v>0</v>
      </c>
      <c r="B5" s="66">
        <v>4</v>
      </c>
      <c r="C5" s="66">
        <v>0.1</v>
      </c>
      <c r="D5" s="66">
        <v>2.5000000000000001E-2</v>
      </c>
      <c r="E5" s="66">
        <v>3.0000000000000008E-4</v>
      </c>
    </row>
    <row r="6" spans="1:7" x14ac:dyDescent="0.2">
      <c r="A6" s="66" t="s">
        <v>1</v>
      </c>
      <c r="B6" s="66">
        <v>4</v>
      </c>
      <c r="C6" s="66">
        <v>1.9499999999999997</v>
      </c>
      <c r="D6" s="66">
        <v>0.48749999999999993</v>
      </c>
      <c r="E6" s="66">
        <v>0.37122500000000008</v>
      </c>
    </row>
    <row r="7" spans="1:7" x14ac:dyDescent="0.2">
      <c r="A7" s="66" t="s">
        <v>2</v>
      </c>
      <c r="B7" s="66">
        <v>5</v>
      </c>
      <c r="C7" s="66">
        <v>0.29000000000000004</v>
      </c>
      <c r="D7" s="66">
        <v>5.800000000000001E-2</v>
      </c>
      <c r="E7" s="66">
        <v>1.4699999999999982E-3</v>
      </c>
    </row>
    <row r="8" spans="1:7" x14ac:dyDescent="0.2">
      <c r="A8" s="66" t="s">
        <v>3</v>
      </c>
      <c r="B8" s="66">
        <v>4</v>
      </c>
      <c r="C8" s="66">
        <v>0.14000000000000001</v>
      </c>
      <c r="D8" s="66">
        <v>3.5000000000000003E-2</v>
      </c>
      <c r="E8" s="66">
        <v>1.6666666666666653E-4</v>
      </c>
    </row>
    <row r="9" spans="1:7" x14ac:dyDescent="0.2">
      <c r="A9" s="66" t="s">
        <v>68</v>
      </c>
      <c r="B9" s="66">
        <v>3</v>
      </c>
      <c r="C9" s="66">
        <v>1.7000000000000001E-2</v>
      </c>
      <c r="D9" s="66">
        <v>5.6666666666666671E-3</v>
      </c>
      <c r="E9" s="66">
        <v>3.3333333333333335E-7</v>
      </c>
    </row>
    <row r="10" spans="1:7" ht="17" thickBot="1" x14ac:dyDescent="0.25">
      <c r="A10" s="67" t="s">
        <v>69</v>
      </c>
      <c r="B10" s="67">
        <v>3</v>
      </c>
      <c r="C10" s="67">
        <v>7.0000000000000001E-3</v>
      </c>
      <c r="D10" s="67">
        <v>2.3333333333333335E-3</v>
      </c>
      <c r="E10" s="67">
        <v>3.3333333333333335E-7</v>
      </c>
    </row>
    <row r="13" spans="1:7" ht="17" thickBot="1" x14ac:dyDescent="0.25">
      <c r="A13" t="s">
        <v>90</v>
      </c>
    </row>
    <row r="14" spans="1:7" x14ac:dyDescent="0.2">
      <c r="A14" s="68" t="s">
        <v>91</v>
      </c>
      <c r="B14" s="68" t="s">
        <v>92</v>
      </c>
      <c r="C14" s="68" t="s">
        <v>93</v>
      </c>
      <c r="D14" s="68" t="s">
        <v>94</v>
      </c>
      <c r="E14" s="68" t="s">
        <v>67</v>
      </c>
      <c r="F14" s="68" t="s">
        <v>95</v>
      </c>
      <c r="G14" s="68" t="s">
        <v>96</v>
      </c>
    </row>
    <row r="15" spans="1:7" x14ac:dyDescent="0.2">
      <c r="A15" s="66" t="s">
        <v>97</v>
      </c>
      <c r="B15" s="66">
        <v>0.7023482753623187</v>
      </c>
      <c r="C15" s="66">
        <v>5</v>
      </c>
      <c r="D15" s="66">
        <v>0.14046965507246373</v>
      </c>
      <c r="E15" s="66">
        <v>2.1303096875601306</v>
      </c>
      <c r="F15" s="66">
        <v>0.1111901588890859</v>
      </c>
      <c r="G15" s="66">
        <v>2.8099961745295974</v>
      </c>
    </row>
    <row r="16" spans="1:7" x14ac:dyDescent="0.2">
      <c r="A16" s="66" t="s">
        <v>98</v>
      </c>
      <c r="B16" s="66">
        <v>1.1209563333333334</v>
      </c>
      <c r="C16" s="66">
        <v>17</v>
      </c>
      <c r="D16" s="66">
        <v>6.5938607843137265E-2</v>
      </c>
      <c r="E16" s="66"/>
      <c r="F16" s="66"/>
      <c r="G16" s="66"/>
    </row>
    <row r="17" spans="1:7" x14ac:dyDescent="0.2">
      <c r="A17" s="66"/>
      <c r="B17" s="66"/>
      <c r="C17" s="66"/>
      <c r="D17" s="66"/>
      <c r="E17" s="66"/>
      <c r="F17" s="66"/>
      <c r="G17" s="66"/>
    </row>
    <row r="18" spans="1:7" ht="17" thickBot="1" x14ac:dyDescent="0.25">
      <c r="A18" s="67" t="s">
        <v>99</v>
      </c>
      <c r="B18" s="67">
        <v>1.8233046086956521</v>
      </c>
      <c r="C18" s="67">
        <v>22</v>
      </c>
      <c r="D18" s="67"/>
      <c r="E18" s="67"/>
      <c r="F18" s="67"/>
      <c r="G18" s="67"/>
    </row>
    <row r="20" spans="1:7" x14ac:dyDescent="0.2">
      <c r="A20" t="s">
        <v>100</v>
      </c>
    </row>
    <row r="21" spans="1:7" x14ac:dyDescent="0.2">
      <c r="A21" t="s">
        <v>101</v>
      </c>
    </row>
    <row r="23" spans="1:7" x14ac:dyDescent="0.2">
      <c r="A23" s="69" t="s">
        <v>133</v>
      </c>
    </row>
    <row r="24" spans="1:7" x14ac:dyDescent="0.2">
      <c r="A24" s="69" t="s">
        <v>132</v>
      </c>
    </row>
  </sheetData>
  <hyperlinks>
    <hyperlink ref="A24" r:id="rId1" xr:uid="{4F536E8A-BD53-2646-8D5A-BE159EBD7195}"/>
    <hyperlink ref="A23" r:id="rId2" xr:uid="{9A3B3E79-AF83-2E47-B67B-AC51D97C25F8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6E7E0-2A90-784E-B01A-5473C3FADD07}">
  <dimension ref="A1:N50"/>
  <sheetViews>
    <sheetView workbookViewId="0">
      <selection activeCell="D30" sqref="D30"/>
    </sheetView>
  </sheetViews>
  <sheetFormatPr baseColWidth="10" defaultRowHeight="16" x14ac:dyDescent="0.2"/>
  <cols>
    <col min="1" max="1" width="20.6640625" customWidth="1"/>
    <col min="2" max="2" width="14.33203125" customWidth="1"/>
    <col min="10" max="10" width="20.83203125" bestFit="1" customWidth="1"/>
  </cols>
  <sheetData>
    <row r="1" spans="1:14" x14ac:dyDescent="0.2">
      <c r="A1" t="s">
        <v>83</v>
      </c>
      <c r="I1" s="71" t="s">
        <v>135</v>
      </c>
      <c r="J1" s="73"/>
      <c r="K1" s="73"/>
      <c r="L1" s="73"/>
      <c r="M1" s="73"/>
      <c r="N1" s="73"/>
    </row>
    <row r="2" spans="1:14" x14ac:dyDescent="0.2">
      <c r="J2" t="s">
        <v>104</v>
      </c>
      <c r="K2">
        <f>ABS(D5-D6)</f>
        <v>56.855077500000007</v>
      </c>
    </row>
    <row r="3" spans="1:14" ht="17" thickBot="1" x14ac:dyDescent="0.25">
      <c r="A3" t="s">
        <v>84</v>
      </c>
      <c r="J3" t="s">
        <v>105</v>
      </c>
      <c r="K3">
        <f>ABS(D5-D7)</f>
        <v>59.655193000000004</v>
      </c>
    </row>
    <row r="4" spans="1:14" x14ac:dyDescent="0.2">
      <c r="A4" s="68" t="s">
        <v>85</v>
      </c>
      <c r="B4" s="68" t="s">
        <v>86</v>
      </c>
      <c r="C4" s="68" t="s">
        <v>87</v>
      </c>
      <c r="D4" s="68" t="s">
        <v>88</v>
      </c>
      <c r="E4" s="68" t="s">
        <v>89</v>
      </c>
      <c r="J4" t="s">
        <v>106</v>
      </c>
      <c r="K4">
        <f>ABS(D8)</f>
        <v>17.412055000000002</v>
      </c>
    </row>
    <row r="5" spans="1:14" x14ac:dyDescent="0.2">
      <c r="A5" s="66" t="s">
        <v>0</v>
      </c>
      <c r="B5" s="66">
        <v>4</v>
      </c>
      <c r="C5" s="66">
        <v>313.59744000000001</v>
      </c>
      <c r="D5" s="66">
        <v>78.399360000000001</v>
      </c>
      <c r="E5" s="66">
        <v>638.89412083806621</v>
      </c>
      <c r="J5" t="s">
        <v>107</v>
      </c>
      <c r="K5">
        <f>ABS(D5-D9)</f>
        <v>55.832693333333339</v>
      </c>
    </row>
    <row r="6" spans="1:14" x14ac:dyDescent="0.2">
      <c r="A6" s="66" t="s">
        <v>1</v>
      </c>
      <c r="B6" s="66">
        <v>4</v>
      </c>
      <c r="C6" s="66">
        <v>86.177129999999991</v>
      </c>
      <c r="D6" s="66">
        <v>21.544282499999998</v>
      </c>
      <c r="E6" s="66">
        <v>147.19519427349186</v>
      </c>
      <c r="J6" t="s">
        <v>108</v>
      </c>
      <c r="K6">
        <f>ABS(D5-D10)</f>
        <v>46.199360000000006</v>
      </c>
    </row>
    <row r="7" spans="1:14" x14ac:dyDescent="0.2">
      <c r="A7" s="66" t="s">
        <v>2</v>
      </c>
      <c r="B7" s="66">
        <v>5</v>
      </c>
      <c r="C7" s="66">
        <v>93.720834999999994</v>
      </c>
      <c r="D7" s="66">
        <v>18.744166999999997</v>
      </c>
      <c r="E7" s="66">
        <v>217.26812718281997</v>
      </c>
      <c r="J7" t="s">
        <v>109</v>
      </c>
      <c r="K7">
        <f>ABS(D6-D7)</f>
        <v>2.8001155000000004</v>
      </c>
    </row>
    <row r="8" spans="1:14" x14ac:dyDescent="0.2">
      <c r="A8" s="66" t="s">
        <v>3</v>
      </c>
      <c r="B8" s="66">
        <v>4</v>
      </c>
      <c r="C8" s="66">
        <v>69.648220000000009</v>
      </c>
      <c r="D8" s="66">
        <v>17.412055000000002</v>
      </c>
      <c r="E8" s="66">
        <v>32.502187195366638</v>
      </c>
      <c r="J8" t="s">
        <v>110</v>
      </c>
      <c r="K8">
        <f>ABS(D6-D8)</f>
        <v>4.1322274999999955</v>
      </c>
    </row>
    <row r="9" spans="1:14" x14ac:dyDescent="0.2">
      <c r="A9" s="66" t="s">
        <v>68</v>
      </c>
      <c r="B9" s="66">
        <v>3</v>
      </c>
      <c r="C9" s="66">
        <v>67.7</v>
      </c>
      <c r="D9" s="66">
        <v>22.566666666666666</v>
      </c>
      <c r="E9" s="66">
        <v>9.003333333333444</v>
      </c>
      <c r="J9" t="s">
        <v>111</v>
      </c>
      <c r="K9">
        <f>ABS(D6-D9)</f>
        <v>1.0223841666666686</v>
      </c>
    </row>
    <row r="10" spans="1:14" ht="17" thickBot="1" x14ac:dyDescent="0.25">
      <c r="A10" s="67" t="s">
        <v>69</v>
      </c>
      <c r="B10" s="67">
        <v>3</v>
      </c>
      <c r="C10" s="67">
        <v>96.6</v>
      </c>
      <c r="D10" s="67">
        <v>32.199999999999996</v>
      </c>
      <c r="E10" s="67">
        <v>1.9299999999999948</v>
      </c>
      <c r="J10" t="s">
        <v>112</v>
      </c>
      <c r="K10">
        <f>ABS(D6-D10)</f>
        <v>10.655717499999998</v>
      </c>
    </row>
    <row r="11" spans="1:14" x14ac:dyDescent="0.2">
      <c r="E11">
        <f>AVERAGE(E5:E10)</f>
        <v>174.46549380384639</v>
      </c>
      <c r="J11" t="s">
        <v>113</v>
      </c>
      <c r="K11">
        <f>ABS(D7-D8)</f>
        <v>1.3321119999999951</v>
      </c>
    </row>
    <row r="12" spans="1:14" x14ac:dyDescent="0.2">
      <c r="J12" t="s">
        <v>114</v>
      </c>
      <c r="K12">
        <f>ABS(D7-D9)</f>
        <v>3.8224996666666691</v>
      </c>
    </row>
    <row r="13" spans="1:14" ht="17" thickBot="1" x14ac:dyDescent="0.25">
      <c r="A13" t="s">
        <v>90</v>
      </c>
      <c r="J13" t="s">
        <v>115</v>
      </c>
      <c r="K13">
        <f>ABS(D7-D10)</f>
        <v>13.455832999999998</v>
      </c>
    </row>
    <row r="14" spans="1:14" x14ac:dyDescent="0.2">
      <c r="A14" s="68" t="s">
        <v>91</v>
      </c>
      <c r="B14" s="68" t="s">
        <v>92</v>
      </c>
      <c r="C14" s="68" t="s">
        <v>93</v>
      </c>
      <c r="D14" s="68" t="s">
        <v>94</v>
      </c>
      <c r="E14" s="68" t="s">
        <v>67</v>
      </c>
      <c r="F14" s="68" t="s">
        <v>95</v>
      </c>
      <c r="G14" s="68" t="s">
        <v>96</v>
      </c>
      <c r="J14" t="s">
        <v>117</v>
      </c>
      <c r="K14">
        <f>ABS(D8-D9)</f>
        <v>5.1546116666666641</v>
      </c>
    </row>
    <row r="15" spans="1:14" x14ac:dyDescent="0.2">
      <c r="A15" s="66" t="s">
        <v>97</v>
      </c>
      <c r="B15" s="66">
        <v>11042.608869636388</v>
      </c>
      <c r="C15" s="66">
        <v>5</v>
      </c>
      <c r="D15" s="66">
        <v>2208.5217739272775</v>
      </c>
      <c r="E15" s="66">
        <v>11.218429098109</v>
      </c>
      <c r="F15" s="66">
        <v>6.6612962651453267E-5</v>
      </c>
      <c r="G15" s="66">
        <v>2.8099961745295974</v>
      </c>
      <c r="J15" t="s">
        <v>116</v>
      </c>
      <c r="K15">
        <f>ABS(D8-D10)</f>
        <v>14.787944999999993</v>
      </c>
    </row>
    <row r="16" spans="1:14" x14ac:dyDescent="0.2">
      <c r="A16" s="66" t="s">
        <v>98</v>
      </c>
      <c r="B16" s="66">
        <v>3346.7136823187216</v>
      </c>
      <c r="C16" s="66">
        <v>17</v>
      </c>
      <c r="D16" s="66">
        <v>196.86551072463067</v>
      </c>
      <c r="E16" s="66"/>
      <c r="F16" s="66"/>
      <c r="G16" s="66"/>
      <c r="J16" t="s">
        <v>118</v>
      </c>
      <c r="K16">
        <f>ABS(D9-D10)</f>
        <v>9.6333333333333293</v>
      </c>
    </row>
    <row r="17" spans="1:13" x14ac:dyDescent="0.2">
      <c r="A17" s="66"/>
      <c r="B17" s="66"/>
      <c r="C17" s="66"/>
      <c r="D17" s="66"/>
      <c r="E17" s="66"/>
      <c r="F17" s="66"/>
      <c r="G17" s="66"/>
    </row>
    <row r="18" spans="1:13" ht="17" thickBot="1" x14ac:dyDescent="0.25">
      <c r="A18" s="67" t="s">
        <v>99</v>
      </c>
      <c r="B18" s="67">
        <v>14389.322551955109</v>
      </c>
      <c r="C18" s="67">
        <v>22</v>
      </c>
      <c r="D18" s="67"/>
      <c r="E18" s="67"/>
      <c r="F18" s="67"/>
      <c r="G18" s="67"/>
      <c r="I18" t="s">
        <v>137</v>
      </c>
      <c r="J18">
        <v>5</v>
      </c>
    </row>
    <row r="19" spans="1:13" x14ac:dyDescent="0.2">
      <c r="I19" t="s">
        <v>136</v>
      </c>
      <c r="J19">
        <v>11.218429098109</v>
      </c>
    </row>
    <row r="20" spans="1:13" x14ac:dyDescent="0.2">
      <c r="A20" s="1" t="s">
        <v>121</v>
      </c>
    </row>
    <row r="21" spans="1:13" x14ac:dyDescent="0.2">
      <c r="A21" t="s">
        <v>122</v>
      </c>
      <c r="B21" t="s">
        <v>121</v>
      </c>
    </row>
    <row r="22" spans="1:13" x14ac:dyDescent="0.2">
      <c r="A22" t="s">
        <v>90</v>
      </c>
      <c r="B22">
        <v>0.05</v>
      </c>
    </row>
    <row r="23" spans="1:13" x14ac:dyDescent="0.2">
      <c r="A23" t="s">
        <v>123</v>
      </c>
      <c r="B23">
        <f>B22/15</f>
        <v>3.3333333333333335E-3</v>
      </c>
    </row>
    <row r="24" spans="1:13" x14ac:dyDescent="0.2">
      <c r="A24" s="1" t="s">
        <v>102</v>
      </c>
      <c r="I24" t="s">
        <v>66</v>
      </c>
    </row>
    <row r="25" spans="1:13" x14ac:dyDescent="0.2">
      <c r="A25" t="s">
        <v>85</v>
      </c>
      <c r="B25" t="s">
        <v>119</v>
      </c>
      <c r="C25" t="s">
        <v>120</v>
      </c>
      <c r="F25" t="s">
        <v>121</v>
      </c>
      <c r="H25" s="64"/>
      <c r="I25" s="64"/>
      <c r="J25" s="64"/>
      <c r="K25" s="64"/>
      <c r="L25" s="64"/>
      <c r="M25" s="64"/>
    </row>
    <row r="26" spans="1:13" x14ac:dyDescent="0.2">
      <c r="A26" t="s">
        <v>104</v>
      </c>
      <c r="B26">
        <f>TTEST(B44:B47,C44:C47,2,2)</f>
        <v>6.683081880123504E-3</v>
      </c>
      <c r="C26" t="s">
        <v>128</v>
      </c>
      <c r="F26" t="s">
        <v>122</v>
      </c>
      <c r="G26" t="s">
        <v>121</v>
      </c>
    </row>
    <row r="27" spans="1:13" x14ac:dyDescent="0.2">
      <c r="A27" t="s">
        <v>105</v>
      </c>
      <c r="B27">
        <f>TTEST(B44:B47,D44:D48,2,2)</f>
        <v>2.943879475924639E-3</v>
      </c>
      <c r="C27" s="13" t="s">
        <v>129</v>
      </c>
      <c r="F27" t="s">
        <v>90</v>
      </c>
      <c r="G27">
        <v>0.05</v>
      </c>
    </row>
    <row r="28" spans="1:13" x14ac:dyDescent="0.2">
      <c r="A28" t="s">
        <v>106</v>
      </c>
      <c r="B28">
        <f>TTEST(B44:B47,E44:E47,2,2)</f>
        <v>3.3008018609781246E-3</v>
      </c>
      <c r="C28" s="13" t="s">
        <v>129</v>
      </c>
      <c r="F28" t="s">
        <v>123</v>
      </c>
      <c r="G28">
        <f>G27/15</f>
        <v>3.3333333333333335E-3</v>
      </c>
    </row>
    <row r="29" spans="1:13" x14ac:dyDescent="0.2">
      <c r="A29" t="s">
        <v>107</v>
      </c>
      <c r="B29">
        <f>TTEST(B44:B47,F44:F46,2,2)</f>
        <v>1.3764889301630364E-2</v>
      </c>
      <c r="C29" s="13" t="s">
        <v>128</v>
      </c>
    </row>
    <row r="30" spans="1:13" x14ac:dyDescent="0.2">
      <c r="A30" t="s">
        <v>108</v>
      </c>
      <c r="B30">
        <f>TTEST(B44:B47,G44:G46,2,2)</f>
        <v>2.7271007961067746E-2</v>
      </c>
      <c r="C30" t="s">
        <v>128</v>
      </c>
      <c r="F30" t="s">
        <v>125</v>
      </c>
      <c r="G30" t="s">
        <v>126</v>
      </c>
    </row>
    <row r="31" spans="1:13" x14ac:dyDescent="0.2">
      <c r="A31" t="s">
        <v>109</v>
      </c>
      <c r="B31">
        <f>TTEST(C44:C47,D44:D48,2,2)</f>
        <v>0.76919699443183853</v>
      </c>
      <c r="C31" t="s">
        <v>128</v>
      </c>
      <c r="F31" t="s">
        <v>124</v>
      </c>
      <c r="G31" t="s">
        <v>127</v>
      </c>
    </row>
    <row r="32" spans="1:13" x14ac:dyDescent="0.2">
      <c r="A32" t="s">
        <v>110</v>
      </c>
      <c r="B32">
        <f>TTEST(C44:C47,E44:E47,2,2)</f>
        <v>0.56020359547304388</v>
      </c>
      <c r="C32" t="s">
        <v>128</v>
      </c>
    </row>
    <row r="33" spans="1:7" x14ac:dyDescent="0.2">
      <c r="A33" t="s">
        <v>111</v>
      </c>
      <c r="B33">
        <f>TTEST(C44:C47,F44:F46,2,2)</f>
        <v>0.89440835046114853</v>
      </c>
      <c r="C33" t="s">
        <v>128</v>
      </c>
      <c r="F33" t="s">
        <v>130</v>
      </c>
    </row>
    <row r="34" spans="1:7" x14ac:dyDescent="0.2">
      <c r="A34" t="s">
        <v>112</v>
      </c>
      <c r="B34">
        <f>TTEST(C44:C47,G44:G46,2,2)</f>
        <v>0.1994251055942822</v>
      </c>
      <c r="C34" t="s">
        <v>128</v>
      </c>
      <c r="F34" t="s">
        <v>131</v>
      </c>
    </row>
    <row r="35" spans="1:7" x14ac:dyDescent="0.2">
      <c r="A35" t="s">
        <v>113</v>
      </c>
      <c r="B35">
        <f>TTEST(D44:D48,E44:E47,2,2)</f>
        <v>0.87058295245954753</v>
      </c>
      <c r="C35" t="s">
        <v>128</v>
      </c>
    </row>
    <row r="36" spans="1:7" x14ac:dyDescent="0.2">
      <c r="A36" t="s">
        <v>114</v>
      </c>
      <c r="B36">
        <f>TTEST(D44:D48,F44:F46,2,2)</f>
        <v>0.68188725826508334</v>
      </c>
      <c r="C36" t="s">
        <v>128</v>
      </c>
    </row>
    <row r="37" spans="1:7" x14ac:dyDescent="0.2">
      <c r="A37" t="s">
        <v>115</v>
      </c>
      <c r="B37">
        <f>TTEST(D44:D48,G44:G46,2,2)</f>
        <v>0.17748190569522129</v>
      </c>
      <c r="C37" t="s">
        <v>128</v>
      </c>
    </row>
    <row r="38" spans="1:7" x14ac:dyDescent="0.2">
      <c r="A38" t="s">
        <v>117</v>
      </c>
      <c r="B38">
        <f>TTEST(E44:E47,F44:F46,2,2)</f>
        <v>0.219244827692679</v>
      </c>
      <c r="C38" t="s">
        <v>128</v>
      </c>
    </row>
    <row r="39" spans="1:7" x14ac:dyDescent="0.2">
      <c r="A39" t="s">
        <v>116</v>
      </c>
      <c r="B39">
        <f>TTEST(E44:E47,G44:G46,2,2)</f>
        <v>7.7140994502717056E-3</v>
      </c>
      <c r="C39" t="s">
        <v>128</v>
      </c>
    </row>
    <row r="40" spans="1:7" x14ac:dyDescent="0.2">
      <c r="A40" t="s">
        <v>118</v>
      </c>
      <c r="B40">
        <f>TTEST(F44:F46,G44:G46,2,2)</f>
        <v>7.2506176962983688E-3</v>
      </c>
      <c r="C40" t="s">
        <v>128</v>
      </c>
    </row>
    <row r="42" spans="1:7" x14ac:dyDescent="0.2">
      <c r="B42" s="71" t="s">
        <v>81</v>
      </c>
      <c r="C42" s="71"/>
      <c r="D42" s="71"/>
      <c r="E42" s="71"/>
      <c r="F42" s="71"/>
      <c r="G42" s="71"/>
    </row>
    <row r="43" spans="1:7" x14ac:dyDescent="0.2">
      <c r="A43" s="64"/>
      <c r="B43" t="s">
        <v>0</v>
      </c>
      <c r="C43" t="s">
        <v>1</v>
      </c>
      <c r="D43" t="s">
        <v>2</v>
      </c>
      <c r="E43" t="s">
        <v>3</v>
      </c>
      <c r="F43" t="s">
        <v>68</v>
      </c>
      <c r="G43" t="s">
        <v>69</v>
      </c>
    </row>
    <row r="44" spans="1:7" x14ac:dyDescent="0.2">
      <c r="B44">
        <v>111.5685</v>
      </c>
      <c r="C44">
        <v>37.705710000000003</v>
      </c>
      <c r="D44">
        <v>44.694789999999998</v>
      </c>
      <c r="E44">
        <v>19.677309999999999</v>
      </c>
      <c r="F44">
        <v>25.6</v>
      </c>
      <c r="G44">
        <v>31.5</v>
      </c>
    </row>
    <row r="45" spans="1:7" x14ac:dyDescent="0.2">
      <c r="B45">
        <v>65.543409999999994</v>
      </c>
      <c r="C45">
        <v>10.49142</v>
      </c>
      <c r="D45">
        <v>12.403130000000001</v>
      </c>
      <c r="E45">
        <v>23.687940000000001</v>
      </c>
      <c r="F45">
        <v>19.600000000000001</v>
      </c>
      <c r="G45">
        <v>31.3</v>
      </c>
    </row>
    <row r="46" spans="1:7" x14ac:dyDescent="0.2">
      <c r="B46">
        <v>53.327970000000001</v>
      </c>
      <c r="C46">
        <v>23.74286</v>
      </c>
      <c r="D46">
        <v>9.8781250000000007</v>
      </c>
      <c r="E46">
        <v>10.268079999999999</v>
      </c>
      <c r="F46">
        <v>22.5</v>
      </c>
      <c r="G46">
        <v>33.799999999999997</v>
      </c>
    </row>
    <row r="47" spans="1:7" x14ac:dyDescent="0.2">
      <c r="B47">
        <v>83.157560000000004</v>
      </c>
      <c r="C47">
        <v>14.23714</v>
      </c>
      <c r="D47">
        <v>10.28125</v>
      </c>
      <c r="E47">
        <v>16.014890000000001</v>
      </c>
    </row>
    <row r="48" spans="1:7" x14ac:dyDescent="0.2">
      <c r="D48">
        <v>16.463539999999998</v>
      </c>
    </row>
    <row r="49" spans="1:7" x14ac:dyDescent="0.2">
      <c r="A49" t="s">
        <v>61</v>
      </c>
      <c r="B49">
        <f>AVERAGE(B44:B47)</f>
        <v>78.399360000000001</v>
      </c>
      <c r="C49">
        <f>AVERAGE(C44:C47)</f>
        <v>21.544282499999998</v>
      </c>
      <c r="D49">
        <f>AVERAGE(D44:D48)</f>
        <v>18.744166999999997</v>
      </c>
      <c r="E49">
        <f>AVERAGE(E44:E47)</f>
        <v>17.412055000000002</v>
      </c>
      <c r="F49">
        <f>AVERAGE(F44:F46)</f>
        <v>22.566666666666666</v>
      </c>
      <c r="G49">
        <f>AVERAGE(G44:G46)</f>
        <v>32.199999999999996</v>
      </c>
    </row>
    <row r="50" spans="1:7" x14ac:dyDescent="0.2">
      <c r="A50" t="s">
        <v>103</v>
      </c>
      <c r="B50">
        <f>STDEV(B44:B47)</f>
        <v>25.276354975313712</v>
      </c>
      <c r="C50">
        <f>STDEV(C44:C47)</f>
        <v>12.132402658727242</v>
      </c>
      <c r="D50">
        <f>STDEV(D44:D48)</f>
        <v>14.740017882717103</v>
      </c>
      <c r="E50">
        <f>STDEV(E44:E47)</f>
        <v>5.701068951991954</v>
      </c>
      <c r="F50">
        <f>STDEV(F44:F46)</f>
        <v>3.0005555041247685</v>
      </c>
      <c r="G50">
        <f>STDEV(G44:G46)</f>
        <v>1.3892443989449785</v>
      </c>
    </row>
  </sheetData>
  <mergeCells count="2">
    <mergeCell ref="I1:N1"/>
    <mergeCell ref="B42:G4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786C0-B7FD-904C-A189-35FA1CBF9B2F}">
  <dimension ref="A1:G20"/>
  <sheetViews>
    <sheetView workbookViewId="0">
      <selection activeCell="A22" sqref="A22"/>
    </sheetView>
  </sheetViews>
  <sheetFormatPr baseColWidth="10" defaultRowHeight="16" x14ac:dyDescent="0.2"/>
  <sheetData>
    <row r="1" spans="1:7" x14ac:dyDescent="0.2">
      <c r="A1" t="s">
        <v>83</v>
      </c>
    </row>
    <row r="3" spans="1:7" ht="17" thickBot="1" x14ac:dyDescent="0.25">
      <c r="A3" t="s">
        <v>84</v>
      </c>
    </row>
    <row r="4" spans="1:7" x14ac:dyDescent="0.2">
      <c r="A4" s="68" t="s">
        <v>85</v>
      </c>
      <c r="B4" s="68" t="s">
        <v>86</v>
      </c>
      <c r="C4" s="68" t="s">
        <v>87</v>
      </c>
      <c r="D4" s="68" t="s">
        <v>88</v>
      </c>
      <c r="E4" s="68" t="s">
        <v>89</v>
      </c>
    </row>
    <row r="5" spans="1:7" x14ac:dyDescent="0.2">
      <c r="A5" s="66" t="s">
        <v>0</v>
      </c>
      <c r="B5" s="66">
        <v>4</v>
      </c>
      <c r="C5" s="66">
        <v>313.59744000000001</v>
      </c>
      <c r="D5" s="66">
        <v>78.399360000000001</v>
      </c>
      <c r="E5" s="66">
        <v>638.89412083806621</v>
      </c>
    </row>
    <row r="6" spans="1:7" x14ac:dyDescent="0.2">
      <c r="A6" s="66" t="s">
        <v>1</v>
      </c>
      <c r="B6" s="66">
        <v>4</v>
      </c>
      <c r="C6" s="66">
        <v>86.177129999999991</v>
      </c>
      <c r="D6" s="66">
        <v>21.544282499999998</v>
      </c>
      <c r="E6" s="66">
        <v>147.19519427349186</v>
      </c>
    </row>
    <row r="7" spans="1:7" x14ac:dyDescent="0.2">
      <c r="A7" s="66" t="s">
        <v>2</v>
      </c>
      <c r="B7" s="66">
        <v>5</v>
      </c>
      <c r="C7" s="66">
        <v>93.720834999999994</v>
      </c>
      <c r="D7" s="66">
        <v>18.744166999999997</v>
      </c>
      <c r="E7" s="66">
        <v>217.26812718281997</v>
      </c>
    </row>
    <row r="8" spans="1:7" x14ac:dyDescent="0.2">
      <c r="A8" s="66" t="s">
        <v>3</v>
      </c>
      <c r="B8" s="66">
        <v>4</v>
      </c>
      <c r="C8" s="66">
        <v>69.648220000000009</v>
      </c>
      <c r="D8" s="66">
        <v>17.412055000000002</v>
      </c>
      <c r="E8" s="66">
        <v>32.502187195366638</v>
      </c>
    </row>
    <row r="9" spans="1:7" x14ac:dyDescent="0.2">
      <c r="A9" s="66" t="s">
        <v>68</v>
      </c>
      <c r="B9" s="66">
        <v>3</v>
      </c>
      <c r="C9" s="66">
        <v>67.7</v>
      </c>
      <c r="D9" s="66">
        <v>22.566666666666666</v>
      </c>
      <c r="E9" s="66">
        <v>9.003333333333444</v>
      </c>
    </row>
    <row r="10" spans="1:7" ht="17" thickBot="1" x14ac:dyDescent="0.25">
      <c r="A10" s="67" t="s">
        <v>69</v>
      </c>
      <c r="B10" s="67">
        <v>3</v>
      </c>
      <c r="C10" s="67">
        <v>96.6</v>
      </c>
      <c r="D10" s="67">
        <v>32.199999999999996</v>
      </c>
      <c r="E10" s="67">
        <v>1.9299999999999948</v>
      </c>
    </row>
    <row r="13" spans="1:7" ht="17" thickBot="1" x14ac:dyDescent="0.25">
      <c r="A13" t="s">
        <v>90</v>
      </c>
    </row>
    <row r="14" spans="1:7" x14ac:dyDescent="0.2">
      <c r="A14" s="68" t="s">
        <v>91</v>
      </c>
      <c r="B14" s="68" t="s">
        <v>92</v>
      </c>
      <c r="C14" s="68" t="s">
        <v>93</v>
      </c>
      <c r="D14" s="68" t="s">
        <v>94</v>
      </c>
      <c r="E14" s="68" t="s">
        <v>67</v>
      </c>
      <c r="F14" s="68" t="s">
        <v>95</v>
      </c>
      <c r="G14" s="68" t="s">
        <v>96</v>
      </c>
    </row>
    <row r="15" spans="1:7" x14ac:dyDescent="0.2">
      <c r="A15" s="66" t="s">
        <v>97</v>
      </c>
      <c r="B15" s="66">
        <v>11042.608869636388</v>
      </c>
      <c r="C15" s="66">
        <v>5</v>
      </c>
      <c r="D15" s="66">
        <v>2208.5217739272775</v>
      </c>
      <c r="E15" s="66">
        <v>11.218429098108956</v>
      </c>
      <c r="F15" s="66">
        <v>6.6612962651453267E-5</v>
      </c>
      <c r="G15" s="66">
        <v>2.8099961745295974</v>
      </c>
    </row>
    <row r="16" spans="1:7" x14ac:dyDescent="0.2">
      <c r="A16" s="66" t="s">
        <v>98</v>
      </c>
      <c r="B16" s="66">
        <v>3346.7136823187216</v>
      </c>
      <c r="C16" s="66">
        <v>17</v>
      </c>
      <c r="D16" s="66">
        <v>196.86551072463067</v>
      </c>
      <c r="E16" s="66"/>
      <c r="F16" s="66"/>
      <c r="G16" s="66"/>
    </row>
    <row r="17" spans="1:7" x14ac:dyDescent="0.2">
      <c r="A17" s="66"/>
      <c r="B17" s="66"/>
      <c r="C17" s="66"/>
      <c r="D17" s="66"/>
      <c r="E17" s="66"/>
      <c r="F17" s="66"/>
      <c r="G17" s="66"/>
    </row>
    <row r="18" spans="1:7" ht="17" thickBot="1" x14ac:dyDescent="0.25">
      <c r="A18" s="67" t="s">
        <v>99</v>
      </c>
      <c r="B18" s="67">
        <v>14389.322551955109</v>
      </c>
      <c r="C18" s="67">
        <v>22</v>
      </c>
      <c r="D18" s="67"/>
      <c r="E18" s="67"/>
      <c r="F18" s="67"/>
      <c r="G18" s="67"/>
    </row>
    <row r="19" spans="1:7" x14ac:dyDescent="0.2">
      <c r="A19" s="66" t="s">
        <v>134</v>
      </c>
    </row>
    <row r="20" spans="1:7" x14ac:dyDescent="0.2">
      <c r="A20">
        <f xml:space="preserve"> 2.11 * (SQRT(D16*(2/23)))</f>
        <v>8.7300826247254317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A2CBF-9552-3B4C-A311-45E47F132152}">
  <dimension ref="A1:S24"/>
  <sheetViews>
    <sheetView workbookViewId="0"/>
  </sheetViews>
  <sheetFormatPr baseColWidth="10" defaultRowHeight="16" x14ac:dyDescent="0.2"/>
  <sheetData>
    <row r="1" spans="1:19" x14ac:dyDescent="0.2">
      <c r="A1" s="64" t="s">
        <v>82</v>
      </c>
      <c r="B1" s="65"/>
      <c r="C1" s="65"/>
      <c r="D1" s="65"/>
      <c r="E1" s="65"/>
      <c r="F1" s="65"/>
      <c r="H1" s="71" t="s">
        <v>81</v>
      </c>
      <c r="I1" s="73"/>
      <c r="J1" s="73"/>
      <c r="K1" s="73"/>
      <c r="L1" s="73"/>
      <c r="M1" s="73"/>
      <c r="N1" s="71"/>
      <c r="O1" s="73"/>
      <c r="P1" s="73"/>
      <c r="Q1" s="73"/>
      <c r="R1" s="73"/>
      <c r="S1" s="73"/>
    </row>
    <row r="2" spans="1:19" x14ac:dyDescent="0.2">
      <c r="A2" t="s">
        <v>0</v>
      </c>
      <c r="B2" t="s">
        <v>1</v>
      </c>
      <c r="C2" t="s">
        <v>2</v>
      </c>
      <c r="D2" t="s">
        <v>3</v>
      </c>
      <c r="E2" t="s">
        <v>68</v>
      </c>
      <c r="F2" t="s">
        <v>69</v>
      </c>
      <c r="H2" t="s">
        <v>0</v>
      </c>
      <c r="I2" t="s">
        <v>1</v>
      </c>
      <c r="J2" t="s">
        <v>2</v>
      </c>
      <c r="K2" t="s">
        <v>3</v>
      </c>
      <c r="L2" t="s">
        <v>68</v>
      </c>
      <c r="M2" t="s">
        <v>69</v>
      </c>
    </row>
    <row r="3" spans="1:19" x14ac:dyDescent="0.2">
      <c r="A3">
        <v>0.01</v>
      </c>
      <c r="B3">
        <v>0.15</v>
      </c>
      <c r="C3" s="31">
        <v>0.11</v>
      </c>
      <c r="D3" s="30">
        <v>0.03</v>
      </c>
      <c r="E3" s="30">
        <v>5.0000000000000001E-3</v>
      </c>
      <c r="F3" s="30">
        <v>3.0000000000000001E-3</v>
      </c>
      <c r="H3">
        <v>111.5685</v>
      </c>
      <c r="I3">
        <v>37.705710000000003</v>
      </c>
      <c r="J3">
        <v>44.694789999999998</v>
      </c>
      <c r="K3">
        <v>19.677309999999999</v>
      </c>
      <c r="L3">
        <v>25.6</v>
      </c>
      <c r="M3">
        <v>31.5</v>
      </c>
    </row>
    <row r="4" spans="1:19" x14ac:dyDescent="0.2">
      <c r="A4">
        <v>0.05</v>
      </c>
      <c r="B4">
        <v>1.4</v>
      </c>
      <c r="C4" s="30">
        <v>0.04</v>
      </c>
      <c r="D4" s="30">
        <v>0.02</v>
      </c>
      <c r="E4" s="30">
        <v>6.0000000000000001E-3</v>
      </c>
      <c r="F4" s="31">
        <v>2E-3</v>
      </c>
      <c r="H4">
        <v>65.543409999999994</v>
      </c>
      <c r="I4">
        <v>10.49142</v>
      </c>
      <c r="J4">
        <v>12.403130000000001</v>
      </c>
      <c r="K4">
        <v>23.687940000000001</v>
      </c>
      <c r="L4">
        <v>19.600000000000001</v>
      </c>
      <c r="M4">
        <v>31.3</v>
      </c>
    </row>
    <row r="5" spans="1:19" x14ac:dyDescent="0.2">
      <c r="A5">
        <v>0.02</v>
      </c>
      <c r="B5">
        <v>0.17</v>
      </c>
      <c r="C5" s="30">
        <v>0.05</v>
      </c>
      <c r="D5" s="30">
        <v>0.05</v>
      </c>
      <c r="E5" s="30">
        <v>6.0000000000000001E-3</v>
      </c>
      <c r="F5" s="30">
        <v>2E-3</v>
      </c>
      <c r="H5">
        <v>53.327970000000001</v>
      </c>
      <c r="I5">
        <v>23.74286</v>
      </c>
      <c r="J5">
        <v>9.8781250000000007</v>
      </c>
      <c r="K5">
        <v>10.268079999999999</v>
      </c>
      <c r="L5">
        <v>22.5</v>
      </c>
      <c r="M5">
        <v>33.799999999999997</v>
      </c>
    </row>
    <row r="6" spans="1:19" x14ac:dyDescent="0.2">
      <c r="A6">
        <v>0.02</v>
      </c>
      <c r="B6">
        <v>0.23</v>
      </c>
      <c r="C6" s="30">
        <v>0.08</v>
      </c>
      <c r="D6" s="30">
        <v>0.04</v>
      </c>
      <c r="H6">
        <v>83.157560000000004</v>
      </c>
      <c r="I6">
        <v>14.23714</v>
      </c>
      <c r="J6">
        <v>10.28125</v>
      </c>
      <c r="K6">
        <v>16.014890000000001</v>
      </c>
    </row>
    <row r="7" spans="1:19" x14ac:dyDescent="0.2">
      <c r="C7" s="30">
        <v>0.01</v>
      </c>
      <c r="J7">
        <v>16.463539999999998</v>
      </c>
    </row>
    <row r="10" spans="1:19" x14ac:dyDescent="0.2">
      <c r="B10" s="31"/>
    </row>
    <row r="11" spans="1:19" x14ac:dyDescent="0.2">
      <c r="B11" s="30"/>
    </row>
    <row r="12" spans="1:19" x14ac:dyDescent="0.2">
      <c r="B12" s="30"/>
    </row>
    <row r="13" spans="1:19" x14ac:dyDescent="0.2">
      <c r="B13" s="30"/>
    </row>
    <row r="14" spans="1:19" x14ac:dyDescent="0.2">
      <c r="B14" s="30"/>
    </row>
    <row r="15" spans="1:19" x14ac:dyDescent="0.2">
      <c r="B15" s="30"/>
    </row>
    <row r="16" spans="1:19" x14ac:dyDescent="0.2">
      <c r="B16" s="30"/>
    </row>
    <row r="17" spans="1:4" x14ac:dyDescent="0.2">
      <c r="B17" s="30"/>
    </row>
    <row r="18" spans="1:4" x14ac:dyDescent="0.2">
      <c r="B18" s="30"/>
    </row>
    <row r="19" spans="1:4" x14ac:dyDescent="0.2">
      <c r="B19" s="30"/>
    </row>
    <row r="20" spans="1:4" x14ac:dyDescent="0.2">
      <c r="A20" s="13"/>
      <c r="B20" s="30"/>
      <c r="C20" s="13"/>
      <c r="D20" s="13"/>
    </row>
    <row r="21" spans="1:4" x14ac:dyDescent="0.2">
      <c r="A21" s="30"/>
      <c r="B21" s="30"/>
      <c r="C21" s="13"/>
      <c r="D21" s="30"/>
    </row>
    <row r="22" spans="1:4" x14ac:dyDescent="0.2">
      <c r="B22" s="30"/>
      <c r="C22" s="13"/>
    </row>
    <row r="23" spans="1:4" x14ac:dyDescent="0.2">
      <c r="A23" s="13"/>
      <c r="B23" s="31"/>
      <c r="C23" s="13"/>
      <c r="D23" s="13"/>
    </row>
    <row r="24" spans="1:4" x14ac:dyDescent="0.2">
      <c r="A24" s="30"/>
      <c r="B24" s="30"/>
      <c r="C24" s="13"/>
      <c r="D24" s="30"/>
    </row>
  </sheetData>
  <mergeCells count="2">
    <mergeCell ref="N1:S1"/>
    <mergeCell ref="H1:M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B3CED-24B6-1740-988B-0837D6A59F9A}">
  <dimension ref="A1:P43"/>
  <sheetViews>
    <sheetView topLeftCell="A3" zoomScale="75" workbookViewId="0">
      <selection activeCell="N24" sqref="N24"/>
    </sheetView>
  </sheetViews>
  <sheetFormatPr baseColWidth="10" defaultRowHeight="16" x14ac:dyDescent="0.2"/>
  <sheetData>
    <row r="1" spans="15:16" x14ac:dyDescent="0.2">
      <c r="O1" s="54"/>
      <c r="P1" s="62"/>
    </row>
    <row r="2" spans="15:16" x14ac:dyDescent="0.2">
      <c r="O2" s="1"/>
      <c r="P2" s="1"/>
    </row>
    <row r="3" spans="15:16" x14ac:dyDescent="0.2">
      <c r="P3" s="61"/>
    </row>
    <row r="4" spans="15:16" x14ac:dyDescent="0.2">
      <c r="P4" s="61"/>
    </row>
    <row r="5" spans="15:16" x14ac:dyDescent="0.2">
      <c r="P5" s="61"/>
    </row>
    <row r="6" spans="15:16" x14ac:dyDescent="0.2">
      <c r="P6" s="61"/>
    </row>
    <row r="7" spans="15:16" x14ac:dyDescent="0.2">
      <c r="P7" s="61"/>
    </row>
    <row r="8" spans="15:16" x14ac:dyDescent="0.2">
      <c r="P8" s="61"/>
    </row>
    <row r="9" spans="15:16" x14ac:dyDescent="0.2">
      <c r="P9" s="61"/>
    </row>
    <row r="10" spans="15:16" x14ac:dyDescent="0.2">
      <c r="P10" s="61"/>
    </row>
    <row r="33" spans="1:2" s="13" customFormat="1" x14ac:dyDescent="0.2"/>
    <row r="34" spans="1:2" x14ac:dyDescent="0.2">
      <c r="A34" s="71" t="s">
        <v>51</v>
      </c>
      <c r="B34" s="73"/>
    </row>
    <row r="35" spans="1:2" x14ac:dyDescent="0.2">
      <c r="A35" s="1" t="s">
        <v>41</v>
      </c>
      <c r="B35" s="1" t="s">
        <v>42</v>
      </c>
    </row>
    <row r="36" spans="1:2" x14ac:dyDescent="0.2">
      <c r="A36" t="s">
        <v>43</v>
      </c>
      <c r="B36" s="61" t="s">
        <v>43</v>
      </c>
    </row>
    <row r="37" spans="1:2" x14ac:dyDescent="0.2">
      <c r="A37" t="s">
        <v>44</v>
      </c>
      <c r="B37" s="61" t="s">
        <v>44</v>
      </c>
    </row>
    <row r="38" spans="1:2" x14ac:dyDescent="0.2">
      <c r="A38" t="s">
        <v>45</v>
      </c>
      <c r="B38" s="61" t="s">
        <v>45</v>
      </c>
    </row>
    <row r="39" spans="1:2" x14ac:dyDescent="0.2">
      <c r="A39" t="s">
        <v>46</v>
      </c>
      <c r="B39" s="61" t="s">
        <v>46</v>
      </c>
    </row>
    <row r="40" spans="1:2" x14ac:dyDescent="0.2">
      <c r="A40" t="s">
        <v>47</v>
      </c>
      <c r="B40" s="61" t="s">
        <v>47</v>
      </c>
    </row>
    <row r="41" spans="1:2" x14ac:dyDescent="0.2">
      <c r="A41" t="s">
        <v>48</v>
      </c>
      <c r="B41" s="61" t="s">
        <v>48</v>
      </c>
    </row>
    <row r="42" spans="1:2" x14ac:dyDescent="0.2">
      <c r="A42" t="s">
        <v>49</v>
      </c>
      <c r="B42" s="61" t="s">
        <v>49</v>
      </c>
    </row>
    <row r="43" spans="1:2" x14ac:dyDescent="0.2">
      <c r="A43" t="s">
        <v>50</v>
      </c>
      <c r="B43" s="61" t="s">
        <v>50</v>
      </c>
    </row>
  </sheetData>
  <mergeCells count="1">
    <mergeCell ref="A34:B3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5081E-B75A-AF47-B246-70F695960BE2}">
  <dimension ref="A1:B6"/>
  <sheetViews>
    <sheetView workbookViewId="0"/>
  </sheetViews>
  <sheetFormatPr baseColWidth="10" defaultRowHeight="16" x14ac:dyDescent="0.2"/>
  <sheetData>
    <row r="1" spans="1:2" x14ac:dyDescent="0.2">
      <c r="A1" t="s">
        <v>75</v>
      </c>
      <c r="B1">
        <v>4.8343897643496885E-2</v>
      </c>
    </row>
    <row r="2" spans="1:2" x14ac:dyDescent="0.2">
      <c r="A2" t="s">
        <v>76</v>
      </c>
      <c r="B2">
        <v>-2.3125377513220247E-2</v>
      </c>
    </row>
    <row r="3" spans="1:2" x14ac:dyDescent="0.2">
      <c r="A3" t="s">
        <v>77</v>
      </c>
      <c r="B3">
        <v>-2.7112511567223774E-2</v>
      </c>
    </row>
    <row r="4" spans="1:2" x14ac:dyDescent="0.2">
      <c r="A4" t="s">
        <v>78</v>
      </c>
      <c r="B4">
        <v>1.3462113979475278E-2</v>
      </c>
    </row>
    <row r="5" spans="1:2" x14ac:dyDescent="0.2">
      <c r="A5" t="s">
        <v>79</v>
      </c>
      <c r="B5">
        <v>0.62262277155072288</v>
      </c>
    </row>
    <row r="6" spans="1:2" x14ac:dyDescent="0.2">
      <c r="A6" t="s">
        <v>80</v>
      </c>
      <c r="B6"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DCACD-7855-994F-AC59-C758DA0AF18C}">
  <dimension ref="A1:R8"/>
  <sheetViews>
    <sheetView topLeftCell="A32" workbookViewId="0">
      <selection activeCell="U26" sqref="U26"/>
    </sheetView>
  </sheetViews>
  <sheetFormatPr baseColWidth="10" defaultRowHeight="16" x14ac:dyDescent="0.2"/>
  <sheetData>
    <row r="1" spans="1:18" x14ac:dyDescent="0.2">
      <c r="A1" s="72"/>
      <c r="B1" s="73"/>
      <c r="Q1" s="72" t="s">
        <v>52</v>
      </c>
      <c r="R1" s="73"/>
    </row>
    <row r="2" spans="1:18" x14ac:dyDescent="0.2">
      <c r="A2" s="44"/>
      <c r="B2" s="1"/>
      <c r="Q2" s="44" t="s">
        <v>41</v>
      </c>
      <c r="R2" s="1" t="s">
        <v>42</v>
      </c>
    </row>
    <row r="3" spans="1:18" x14ac:dyDescent="0.2">
      <c r="A3" s="13"/>
      <c r="B3" s="13"/>
      <c r="Q3" s="13" t="s">
        <v>53</v>
      </c>
      <c r="R3" s="63" t="s">
        <v>53</v>
      </c>
    </row>
    <row r="4" spans="1:18" x14ac:dyDescent="0.2">
      <c r="A4" s="13"/>
      <c r="B4" s="13"/>
      <c r="Q4" s="13" t="s">
        <v>54</v>
      </c>
      <c r="R4" s="63" t="s">
        <v>54</v>
      </c>
    </row>
    <row r="5" spans="1:18" x14ac:dyDescent="0.2">
      <c r="A5" s="13"/>
      <c r="B5" s="13"/>
      <c r="Q5" s="13" t="s">
        <v>55</v>
      </c>
      <c r="R5" s="13" t="s">
        <v>55</v>
      </c>
    </row>
    <row r="6" spans="1:18" x14ac:dyDescent="0.2">
      <c r="A6" s="13"/>
      <c r="B6" s="13"/>
      <c r="Q6" s="13" t="s">
        <v>56</v>
      </c>
      <c r="R6" s="13" t="s">
        <v>56</v>
      </c>
    </row>
    <row r="7" spans="1:18" x14ac:dyDescent="0.2">
      <c r="A7" s="13"/>
      <c r="B7" s="13"/>
      <c r="Q7" s="13" t="s">
        <v>57</v>
      </c>
      <c r="R7" s="13" t="s">
        <v>57</v>
      </c>
    </row>
    <row r="8" spans="1:18" x14ac:dyDescent="0.2">
      <c r="A8" s="13"/>
      <c r="B8" s="13"/>
      <c r="Q8" s="13" t="s">
        <v>58</v>
      </c>
      <c r="R8" s="13" t="s">
        <v>58</v>
      </c>
    </row>
  </sheetData>
  <mergeCells count="2">
    <mergeCell ref="A1:B1"/>
    <mergeCell ref="Q1:R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8CBF6-C3B0-D54D-A312-25E2F695E119}">
  <dimension ref="A1:B6"/>
  <sheetViews>
    <sheetView workbookViewId="0"/>
  </sheetViews>
  <sheetFormatPr baseColWidth="10" defaultRowHeight="16" x14ac:dyDescent="0.2"/>
  <sheetData>
    <row r="1" spans="1:2" x14ac:dyDescent="0.2">
      <c r="A1" t="s">
        <v>75</v>
      </c>
      <c r="B1">
        <v>-0.98375152334242966</v>
      </c>
    </row>
    <row r="2" spans="1:2" x14ac:dyDescent="0.2">
      <c r="A2" t="s">
        <v>76</v>
      </c>
      <c r="B2">
        <v>-0.75176155416009971</v>
      </c>
    </row>
    <row r="3" spans="1:2" x14ac:dyDescent="0.2">
      <c r="A3" t="s">
        <v>77</v>
      </c>
      <c r="B3">
        <v>-0.62205314845642323</v>
      </c>
    </row>
    <row r="4" spans="1:2" x14ac:dyDescent="0.2">
      <c r="A4" t="s">
        <v>78</v>
      </c>
      <c r="B4">
        <v>-0.92419187626804111</v>
      </c>
    </row>
    <row r="5" spans="1:2" x14ac:dyDescent="0.2">
      <c r="A5" t="s">
        <v>79</v>
      </c>
      <c r="B5">
        <v>-0.86157276092278356</v>
      </c>
    </row>
    <row r="6" spans="1:2" x14ac:dyDescent="0.2">
      <c r="A6" t="s">
        <v>80</v>
      </c>
      <c r="B6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2721-964F-B848-8A0A-DE0B5532C11E}">
  <dimension ref="A1:B6"/>
  <sheetViews>
    <sheetView workbookViewId="0"/>
  </sheetViews>
  <sheetFormatPr baseColWidth="10" defaultRowHeight="16" x14ac:dyDescent="0.2"/>
  <sheetData>
    <row r="1" spans="1:2" x14ac:dyDescent="0.2">
      <c r="A1" t="s">
        <v>75</v>
      </c>
      <c r="B1">
        <v>0</v>
      </c>
    </row>
    <row r="2" spans="1:2" x14ac:dyDescent="0.2">
      <c r="A2" t="s">
        <v>76</v>
      </c>
      <c r="B2">
        <v>-6.2598004647855157E-2</v>
      </c>
    </row>
    <row r="3" spans="1:2" x14ac:dyDescent="0.2">
      <c r="A3" t="s">
        <v>77</v>
      </c>
      <c r="B3">
        <v>-6.6585138701858726E-2</v>
      </c>
    </row>
    <row r="4" spans="1:2" x14ac:dyDescent="0.2">
      <c r="A4" t="s">
        <v>78</v>
      </c>
      <c r="B4">
        <v>-3.0962862152792477E-2</v>
      </c>
    </row>
    <row r="5" spans="1:2" x14ac:dyDescent="0.2">
      <c r="A5" t="s">
        <v>79</v>
      </c>
      <c r="B5">
        <v>0.57819779541845495</v>
      </c>
    </row>
    <row r="6" spans="1:2" x14ac:dyDescent="0.2">
      <c r="A6" t="s">
        <v>80</v>
      </c>
      <c r="B6">
        <v>-4.4424976132267521E-2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0B1CD-81E3-A549-B1D0-22C773F11D9C}">
  <dimension ref="A1:B6"/>
  <sheetViews>
    <sheetView workbookViewId="0"/>
  </sheetViews>
  <sheetFormatPr baseColWidth="10" defaultRowHeight="16" x14ac:dyDescent="0.2"/>
  <sheetData>
    <row r="1" spans="1:2" x14ac:dyDescent="0.2">
      <c r="A1" t="s">
        <v>75</v>
      </c>
      <c r="B1">
        <v>0</v>
      </c>
    </row>
    <row r="2" spans="1:2" x14ac:dyDescent="0.2">
      <c r="A2" t="s">
        <v>76</v>
      </c>
      <c r="B2">
        <v>-6.2598004647855157E-2</v>
      </c>
    </row>
    <row r="3" spans="1:2" x14ac:dyDescent="0.2">
      <c r="A3" t="s">
        <v>77</v>
      </c>
      <c r="B3">
        <v>-6.6585138701858726E-2</v>
      </c>
    </row>
    <row r="4" spans="1:2" x14ac:dyDescent="0.2">
      <c r="A4" t="s">
        <v>78</v>
      </c>
      <c r="B4">
        <v>-3.0962862152792477E-2</v>
      </c>
    </row>
    <row r="5" spans="1:2" x14ac:dyDescent="0.2">
      <c r="A5" t="s">
        <v>79</v>
      </c>
      <c r="B5">
        <v>0.57819779541845495</v>
      </c>
    </row>
    <row r="6" spans="1:2" x14ac:dyDescent="0.2">
      <c r="A6" t="s">
        <v>80</v>
      </c>
      <c r="B6">
        <v>-4.4424976132267521E-2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883FC-0802-6E47-9432-A191F34DD88C}">
  <dimension ref="A1:B6"/>
  <sheetViews>
    <sheetView workbookViewId="0"/>
  </sheetViews>
  <sheetFormatPr baseColWidth="10" defaultRowHeight="16" x14ac:dyDescent="0.2"/>
  <sheetData>
    <row r="1" spans="1:2" x14ac:dyDescent="0.2">
      <c r="A1" t="s">
        <v>62</v>
      </c>
      <c r="B1">
        <v>0</v>
      </c>
    </row>
    <row r="2" spans="1:2" x14ac:dyDescent="0.2">
      <c r="A2" t="s">
        <v>70</v>
      </c>
      <c r="B2">
        <v>-6.2598004647855157E-2</v>
      </c>
    </row>
    <row r="3" spans="1:2" x14ac:dyDescent="0.2">
      <c r="A3" t="s">
        <v>71</v>
      </c>
      <c r="B3">
        <v>-6.6585138701858726E-2</v>
      </c>
    </row>
    <row r="4" spans="1:2" x14ac:dyDescent="0.2">
      <c r="A4" t="s">
        <v>63</v>
      </c>
      <c r="B4">
        <v>-3.0962862152792477E-2</v>
      </c>
    </row>
    <row r="5" spans="1:2" x14ac:dyDescent="0.2">
      <c r="A5" t="s">
        <v>64</v>
      </c>
      <c r="B5">
        <v>0.57819779541845495</v>
      </c>
    </row>
    <row r="6" spans="1:2" x14ac:dyDescent="0.2">
      <c r="A6" t="s">
        <v>65</v>
      </c>
      <c r="B6">
        <v>-4.4424976132267521E-2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99A30-D4A4-2041-9E95-E27A0A3E05C4}">
  <dimension ref="A1:B6"/>
  <sheetViews>
    <sheetView workbookViewId="0"/>
  </sheetViews>
  <sheetFormatPr baseColWidth="10" defaultRowHeight="16" x14ac:dyDescent="0.2"/>
  <sheetData>
    <row r="1" spans="1:2" x14ac:dyDescent="0.2">
      <c r="A1" t="s">
        <v>62</v>
      </c>
      <c r="B1">
        <v>4.8343897643496885E-2</v>
      </c>
    </row>
    <row r="2" spans="1:2" x14ac:dyDescent="0.2">
      <c r="A2" t="s">
        <v>70</v>
      </c>
      <c r="B2">
        <v>-2.3125377513220247E-2</v>
      </c>
    </row>
    <row r="3" spans="1:2" x14ac:dyDescent="0.2">
      <c r="A3" t="s">
        <v>71</v>
      </c>
      <c r="B3">
        <v>-2.7112511567223774E-2</v>
      </c>
    </row>
    <row r="4" spans="1:2" x14ac:dyDescent="0.2">
      <c r="A4" t="s">
        <v>63</v>
      </c>
      <c r="B4">
        <v>1.3462113979475278E-2</v>
      </c>
    </row>
    <row r="5" spans="1:2" x14ac:dyDescent="0.2">
      <c r="A5" t="s">
        <v>64</v>
      </c>
      <c r="B5">
        <v>0.62262277155072288</v>
      </c>
    </row>
    <row r="6" spans="1:2" x14ac:dyDescent="0.2">
      <c r="A6" t="s">
        <v>65</v>
      </c>
      <c r="B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D1F06-4C3E-9543-BE66-C7C92315955D}">
  <dimension ref="A1:B6"/>
  <sheetViews>
    <sheetView workbookViewId="0"/>
  </sheetViews>
  <sheetFormatPr baseColWidth="10" defaultRowHeight="16" x14ac:dyDescent="0.2"/>
  <sheetData>
    <row r="1" spans="1:2" x14ac:dyDescent="0.2">
      <c r="A1" t="s">
        <v>62</v>
      </c>
      <c r="B1">
        <v>4.8343897643496885E-2</v>
      </c>
    </row>
    <row r="2" spans="1:2" x14ac:dyDescent="0.2">
      <c r="A2" t="s">
        <v>70</v>
      </c>
      <c r="B2">
        <v>-2.3125377513220247E-2</v>
      </c>
    </row>
    <row r="3" spans="1:2" x14ac:dyDescent="0.2">
      <c r="A3" t="s">
        <v>71</v>
      </c>
      <c r="B3">
        <v>-2.7112511567223774E-2</v>
      </c>
    </row>
    <row r="4" spans="1:2" x14ac:dyDescent="0.2">
      <c r="A4" t="s">
        <v>63</v>
      </c>
      <c r="B4">
        <v>1.3462113979475278E-2</v>
      </c>
    </row>
    <row r="5" spans="1:2" x14ac:dyDescent="0.2">
      <c r="A5" t="s">
        <v>64</v>
      </c>
      <c r="B5">
        <v>0.62262277155072288</v>
      </c>
    </row>
    <row r="6" spans="1:2" x14ac:dyDescent="0.2">
      <c r="A6" t="s">
        <v>65</v>
      </c>
      <c r="B6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917DD-FC6C-7C41-A679-FC0726AC31ED}">
  <dimension ref="A1:B6"/>
  <sheetViews>
    <sheetView workbookViewId="0"/>
  </sheetViews>
  <sheetFormatPr baseColWidth="10" defaultRowHeight="16" x14ac:dyDescent="0.2"/>
  <sheetData>
    <row r="1" spans="1:2" x14ac:dyDescent="0.2">
      <c r="A1" t="s">
        <v>62</v>
      </c>
      <c r="B1">
        <v>4.8343897643496885E-2</v>
      </c>
    </row>
    <row r="2" spans="1:2" x14ac:dyDescent="0.2">
      <c r="A2" t="s">
        <v>70</v>
      </c>
      <c r="B2">
        <v>-2.3125377513220247E-2</v>
      </c>
    </row>
    <row r="3" spans="1:2" x14ac:dyDescent="0.2">
      <c r="A3" t="s">
        <v>71</v>
      </c>
      <c r="B3">
        <v>-2.7112511567223774E-2</v>
      </c>
    </row>
    <row r="4" spans="1:2" x14ac:dyDescent="0.2">
      <c r="A4" t="s">
        <v>63</v>
      </c>
      <c r="B4">
        <v>1.3462113979475278E-2</v>
      </c>
    </row>
    <row r="5" spans="1:2" x14ac:dyDescent="0.2">
      <c r="A5" t="s">
        <v>64</v>
      </c>
      <c r="B5">
        <v>0.62262277155072288</v>
      </c>
    </row>
    <row r="6" spans="1:2" x14ac:dyDescent="0.2">
      <c r="A6" t="s">
        <v>65</v>
      </c>
      <c r="B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9</vt:i4>
      </vt:variant>
    </vt:vector>
  </HeadingPairs>
  <TitlesOfParts>
    <vt:vector size="29" baseType="lpstr">
      <vt:lpstr>Pig Values</vt:lpstr>
      <vt:lpstr>dijdM</vt:lpstr>
      <vt:lpstr>HCeej</vt:lpstr>
      <vt:lpstr>lHHZo</vt:lpstr>
      <vt:lpstr>vrHcy</vt:lpstr>
      <vt:lpstr>YPypQ</vt:lpstr>
      <vt:lpstr>dcGfO</vt:lpstr>
      <vt:lpstr>YQPYA</vt:lpstr>
      <vt:lpstr>qktuv</vt:lpstr>
      <vt:lpstr>GtufL</vt:lpstr>
      <vt:lpstr>Synthetic Materials</vt:lpstr>
      <vt:lpstr>Pig P Values</vt:lpstr>
      <vt:lpstr>Graph Data</vt:lpstr>
      <vt:lpstr>Sheet1</vt:lpstr>
      <vt:lpstr>Modulus ANOVA</vt:lpstr>
      <vt:lpstr>Punc Resis ANOVA</vt:lpstr>
      <vt:lpstr>Sheet9</vt:lpstr>
      <vt:lpstr>Sheet6</vt:lpstr>
      <vt:lpstr>Synthetic Comparisons</vt:lpstr>
      <vt:lpstr>Organ Comparisons</vt:lpstr>
      <vt:lpstr>lHHZo!abJEy</vt:lpstr>
      <vt:lpstr>YPypQ!fBYuN</vt:lpstr>
      <vt:lpstr>dcGfO!IUNSM</vt:lpstr>
      <vt:lpstr>GtufL!kWOQQ</vt:lpstr>
      <vt:lpstr>vrHcy!moymB</vt:lpstr>
      <vt:lpstr>qktuv!pyqqM</vt:lpstr>
      <vt:lpstr>YQPYA!SmQrW</vt:lpstr>
      <vt:lpstr>HCeej!tCeDP</vt:lpstr>
      <vt:lpstr>dijdM!TvcWv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2022-02-16T16:25:34Z</dcterms:created>
  <dcterms:modified xsi:type="dcterms:W3CDTF">2022-04-27T18:05:16Z</dcterms:modified>
</cp:coreProperties>
</file>