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13"/>
  <workbookPr/>
  <mc:AlternateContent xmlns:mc="http://schemas.openxmlformats.org/markup-compatibility/2006">
    <mc:Choice Requires="x15">
      <x15ac:absPath xmlns:x15ac="http://schemas.microsoft.com/office/spreadsheetml/2010/11/ac" url="https://wpi0.sharepoint.com/sites/gr-gr-darksky/Shared Documents/Lighting Spreadsheets/"/>
    </mc:Choice>
  </mc:AlternateContent>
  <xr:revisionPtr revIDLastSave="1" documentId="8_{F732C13B-B81C-9C4E-BC57-A4E021B96319}" xr6:coauthVersionLast="45" xr6:coauthVersionMax="45" xr10:uidLastSave="{ADCC6024-98E0-8F4E-AEFB-EC63E52CE1DF}"/>
  <bookViews>
    <workbookView xWindow="1840" yWindow="-28340" windowWidth="29640" windowHeight="27760" xr2:uid="{00000000-000D-0000-FFFF-FFFF00000000}"/>
  </bookViews>
  <sheets>
    <sheet name="Developed areas" sheetId="1" r:id="rId1"/>
    <sheet name="Streetlights" sheetId="2" r:id="rId2"/>
  </sheets>
  <calcPr calcId="191028" calcCompleted="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jIQW5Ls55zFzYyxf5NXOf3oxjJEQ=="/>
    </ext>
  </extLst>
</workbook>
</file>

<file path=xl/calcChain.xml><?xml version="1.0" encoding="utf-8"?>
<calcChain xmlns="http://schemas.openxmlformats.org/spreadsheetml/2006/main">
  <c r="G3" i="1" l="1"/>
  <c r="E2" i="1"/>
  <c r="C2" i="1"/>
  <c r="F2" i="1"/>
  <c r="H17" i="1"/>
  <c r="G17" i="1"/>
  <c r="E17" i="1"/>
  <c r="C17" i="1"/>
  <c r="F17" i="1"/>
  <c r="F18" i="1"/>
  <c r="C10" i="1"/>
  <c r="H10" i="1"/>
  <c r="G10" i="1"/>
  <c r="G9" i="1"/>
  <c r="H2" i="1"/>
  <c r="G19" i="1"/>
  <c r="G7" i="1"/>
  <c r="G15" i="1"/>
  <c r="G18" i="1"/>
  <c r="G16" i="1"/>
  <c r="G13" i="1"/>
  <c r="G4" i="1"/>
  <c r="G2" i="1"/>
  <c r="B2" i="1"/>
  <c r="F4" i="1"/>
  <c r="F3" i="1"/>
  <c r="F9" i="1"/>
  <c r="F19" i="1"/>
  <c r="F7" i="1"/>
  <c r="F10" i="1"/>
  <c r="F15" i="1"/>
  <c r="D3" i="1"/>
  <c r="D4" i="1"/>
  <c r="D5" i="1"/>
  <c r="D6" i="1"/>
  <c r="D7" i="1"/>
  <c r="D8" i="1"/>
  <c r="D9" i="1"/>
  <c r="D10" i="1"/>
  <c r="D11" i="1"/>
  <c r="D12" i="1"/>
  <c r="D13" i="1"/>
  <c r="D14" i="1"/>
  <c r="D15" i="1"/>
  <c r="D16" i="1"/>
  <c r="D17" i="1"/>
  <c r="D18" i="1"/>
  <c r="D19" i="1"/>
  <c r="D20" i="1"/>
  <c r="D2" i="1"/>
  <c r="F5" i="1"/>
  <c r="F6" i="1"/>
  <c r="F8" i="1"/>
  <c r="F11" i="1"/>
  <c r="F12" i="1"/>
  <c r="F13" i="1"/>
  <c r="F14" i="1"/>
  <c r="F16" i="1"/>
  <c r="G5" i="1"/>
  <c r="G6" i="1"/>
  <c r="G8" i="1"/>
  <c r="G11" i="1"/>
  <c r="G12" i="1"/>
  <c r="G14" i="1"/>
  <c r="G20" i="1"/>
  <c r="F2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8" authorId="0" shapeId="0" xr:uid="{00000000-0006-0000-0000-000005000000}">
      <text>
        <r>
          <rPr>
            <sz val="11"/>
            <color rgb="FF000000"/>
            <rFont val="Arial"/>
            <family val="2"/>
          </rPr>
          <t xml:space="preserve">======
</t>
        </r>
        <r>
          <rPr>
            <sz val="11"/>
            <color rgb="FF000000"/>
            <rFont val="Arial"/>
            <family val="2"/>
          </rPr>
          <t xml:space="preserve">ID#AAAAJbTJbu0
</t>
        </r>
        <r>
          <rPr>
            <sz val="11"/>
            <color rgb="FF000000"/>
            <rFont val="Arial"/>
            <family val="2"/>
          </rPr>
          <t xml:space="preserve">ireew    (2020-04-20 18:05:33)
</t>
        </r>
        <r>
          <rPr>
            <sz val="11"/>
            <color rgb="FF000000"/>
            <rFont val="Arial"/>
            <family val="2"/>
          </rPr>
          <t>This is a hypothetical…need info from Steve Byrd</t>
        </r>
      </text>
    </comment>
    <comment ref="E11" authorId="0" shapeId="0" xr:uid="{00000000-0006-0000-0000-000002000000}">
      <text>
        <r>
          <rPr>
            <sz val="11"/>
            <color theme="1"/>
            <rFont val="Arial"/>
          </rPr>
          <t>======
ID#AAAAJbTJbvE
ireew    (2020-04-20 18:05:33)
This is a hypothetical…need info from Steve Byrd</t>
        </r>
      </text>
    </comment>
    <comment ref="E13" authorId="0" shapeId="0" xr:uid="{00000000-0006-0000-0000-000004000000}">
      <text>
        <r>
          <rPr>
            <sz val="11"/>
            <color rgb="FF000000"/>
            <rFont val="Arial"/>
            <family val="2"/>
          </rPr>
          <t xml:space="preserve">======
</t>
        </r>
        <r>
          <rPr>
            <sz val="11"/>
            <color rgb="FF000000"/>
            <rFont val="Arial"/>
            <family val="2"/>
          </rPr>
          <t xml:space="preserve">ID#AAAAJbTJbu4
</t>
        </r>
        <r>
          <rPr>
            <sz val="11"/>
            <color rgb="FF000000"/>
            <rFont val="Arial"/>
            <family val="2"/>
          </rPr>
          <t xml:space="preserve">ireew    (2020-04-20 18:05:33)
</t>
        </r>
        <r>
          <rPr>
            <sz val="11"/>
            <color rgb="FF000000"/>
            <rFont val="Arial"/>
            <family val="2"/>
          </rPr>
          <t>Dependent on all concessions retrofitted</t>
        </r>
      </text>
    </comment>
    <comment ref="E15" authorId="0" shapeId="0" xr:uid="{00000000-0006-0000-0000-000003000000}">
      <text>
        <r>
          <rPr>
            <sz val="11"/>
            <color rgb="FF000000"/>
            <rFont val="Arial"/>
            <family val="2"/>
          </rPr>
          <t xml:space="preserve">======
</t>
        </r>
        <r>
          <rPr>
            <sz val="11"/>
            <color rgb="FF000000"/>
            <rFont val="Arial"/>
            <family val="2"/>
          </rPr>
          <t xml:space="preserve">ID#AAAAJbTJbu8
</t>
        </r>
        <r>
          <rPr>
            <sz val="11"/>
            <color rgb="FF000000"/>
            <rFont val="Arial"/>
            <family val="2"/>
          </rPr>
          <t xml:space="preserve">ireew    (2020-04-20 18:05:33)
</t>
        </r>
        <r>
          <rPr>
            <sz val="11"/>
            <color rgb="FF000000"/>
            <rFont val="Arial"/>
            <family val="2"/>
          </rPr>
          <t>dependent on all concessions retrofitted</t>
        </r>
      </text>
    </comment>
    <comment ref="E18" authorId="0" shapeId="0" xr:uid="{00000000-0006-0000-0000-000001000000}">
      <text>
        <r>
          <rPr>
            <sz val="11"/>
            <color rgb="FF000000"/>
            <rFont val="Arial"/>
            <family val="2"/>
          </rPr>
          <t xml:space="preserve">======
</t>
        </r>
        <r>
          <rPr>
            <sz val="11"/>
            <color rgb="FF000000"/>
            <rFont val="Arial"/>
            <family val="2"/>
          </rPr>
          <t xml:space="preserve">ID#AAAAJbTJbvA
</t>
        </r>
        <r>
          <rPr>
            <sz val="11"/>
            <color rgb="FF000000"/>
            <rFont val="Arial"/>
            <family val="2"/>
          </rPr>
          <t xml:space="preserve">ireew    (2020-04-20 18:05:33)
</t>
        </r>
        <r>
          <rPr>
            <sz val="11"/>
            <color rgb="FF000000"/>
            <rFont val="Arial"/>
            <family val="2"/>
          </rPr>
          <t>dependent on all concessions being replaced</t>
        </r>
      </text>
    </comment>
  </commentList>
  <extLst>
    <ext xmlns:r="http://schemas.openxmlformats.org/officeDocument/2006/relationships" uri="GoogleSheetsCustomDataVersion1">
      <go:sheetsCustomData xmlns:go="http://customooxmlschemas.google.com/" r:id="rId1" roundtripDataSignature="AMtx7mipCPVaTfu2qgb08VcWv60RnYYUgQ=="/>
    </ext>
  </extLst>
</comments>
</file>

<file path=xl/sharedStrings.xml><?xml version="1.0" encoding="utf-8"?>
<sst xmlns="http://schemas.openxmlformats.org/spreadsheetml/2006/main" count="50" uniqueCount="48">
  <si>
    <t>Developed area</t>
  </si>
  <si>
    <t># Buildings</t>
  </si>
  <si>
    <t># Fixtures</t>
  </si>
  <si>
    <t xml:space="preserve">% of park total fixtures </t>
  </si>
  <si>
    <t># Compliant</t>
  </si>
  <si>
    <t>% Compliant</t>
  </si>
  <si>
    <t># of replacements recommended</t>
  </si>
  <si>
    <t>Total equipment needed (bulbs and fixtures)</t>
  </si>
  <si>
    <t xml:space="preserve">Replacement Plan </t>
  </si>
  <si>
    <t xml:space="preserve">Totals </t>
  </si>
  <si>
    <t>Apgar Campground</t>
  </si>
  <si>
    <r>
      <rPr>
        <b/>
        <sz val="11"/>
        <color theme="1"/>
        <rFont val="Calibri"/>
      </rPr>
      <t xml:space="preserve">SHPO compliance not required for planned changes. </t>
    </r>
    <r>
      <rPr>
        <sz val="11"/>
        <color theme="1"/>
        <rFont val="Calibri"/>
      </rPr>
      <t xml:space="preserve">12 PAR 30 bulbs needed for fully shielded directional flood lights. 15 PAR 16 Amber LED bulbs needed for historic fixtures. </t>
    </r>
  </si>
  <si>
    <t>Apgar Village</t>
  </si>
  <si>
    <t xml:space="preserve">The majority of this developed area is concessions operated and recently retrofited: 15 fixtures require additional retrofits, 14 of these are bulb replacements. Additionally, one Progress P5695-16 and the removal of two decommissioned fixtures is required. </t>
  </si>
  <si>
    <t>Avalanche</t>
  </si>
  <si>
    <t>No changes</t>
  </si>
  <si>
    <t>East Glacier RS</t>
  </si>
  <si>
    <r>
      <rPr>
        <b/>
        <sz val="11"/>
        <color theme="1"/>
        <rFont val="Calibri"/>
      </rPr>
      <t>SHPO compliance has been received. Lights are yet to be ordered, but have been identified:</t>
    </r>
    <r>
      <rPr>
        <sz val="11"/>
        <color theme="1"/>
        <rFont val="Calibri"/>
      </rPr>
      <t xml:space="preserve">  7 historic structures will need Raymond RB-8W with shielded PAR 16 amber LED bulbs. 2 historic maintenance structures will require Calvin Wall Mount Qs-2W.  One non-historic structures will use 2 Wallpacks in inventory. Necessity of flood light on historic structure needs to be determined, remove or angle downward and install PAR 30 bulbs. </t>
    </r>
  </si>
  <si>
    <t xml:space="preserve">Fish Creek Campground </t>
  </si>
  <si>
    <r>
      <rPr>
        <b/>
        <sz val="11"/>
        <color theme="1"/>
        <rFont val="Calibri"/>
      </rPr>
      <t xml:space="preserve">SHPO not required for planned changes. </t>
    </r>
    <r>
      <rPr>
        <sz val="11"/>
        <color theme="1"/>
        <rFont val="Calibri"/>
      </rPr>
      <t xml:space="preserve">21 fixtures that are not dark skies compliant and don't match the historic integrity of the buildings will be removed. Five of these will be replaced with Wallpacks currently in inventory. The other 16 will be removed and the wiring disconnected. Five additional historic fixtures need bulb replacements. </t>
    </r>
  </si>
  <si>
    <t>Glacier Institute</t>
  </si>
  <si>
    <t>Concessions</t>
  </si>
  <si>
    <t>Goat Haunt</t>
  </si>
  <si>
    <t xml:space="preserve">Some fixtures that are compliant will still receive bulb replacements for consistency and to further improve night sky quality. One Progress P5695-16 fixture needed with PAR 16 bulb. 7 other PAR 16 and PAR 30 bulbs needed. </t>
  </si>
  <si>
    <t>Headquarters</t>
  </si>
  <si>
    <r>
      <t xml:space="preserve">Almost all the buildings in Headquarters are historic: </t>
    </r>
    <r>
      <rPr>
        <b/>
        <sz val="11"/>
        <color theme="1"/>
        <rFont val="Calibri"/>
      </rPr>
      <t xml:space="preserve">SHPO compliance received summer 2019, fixtures were purchased fall 2019 arriving October-December and contract signed with contractor electritian winter 2020 to retrofit all fixtures in HQ, on hold due to the corona virus. </t>
    </r>
    <r>
      <rPr>
        <sz val="11"/>
        <color theme="1"/>
        <rFont val="Calibri"/>
      </rPr>
      <t xml:space="preserve">  Due to historic status of many structures in this developed area: 40 Raymond RB-8W fixtures and shielded PAR 16 amber LED bulbs are in inventory for park rustic structures. 50 Progress P5695-16 fixtures with shielded PAR 16 bulbs for Mission 66 structures. 23 Calvin Wall Mount lanterns for historic maintenance structures. The remaining fixtures will be retrofitted with shielded PAR 16 or PAR 30 lightbulbs. </t>
    </r>
  </si>
  <si>
    <t>Lake McDonald Lodge</t>
  </si>
  <si>
    <t xml:space="preserve">Lake McDonald Ranger Station </t>
  </si>
  <si>
    <r>
      <rPr>
        <b/>
        <sz val="11"/>
        <color theme="1"/>
        <rFont val="Calibri"/>
      </rPr>
      <t xml:space="preserve">All of the structures in this area requiring replacement are on historic buildings. SHPO Compliance has not been recieved but changes proposed are consistent with similar period developed areas (East Glacier Ranger Station). </t>
    </r>
    <r>
      <rPr>
        <sz val="11"/>
        <color theme="1"/>
        <rFont val="Calibri"/>
      </rPr>
      <t xml:space="preserve">Three buildings will have existing fistrues replaced with period apprpriate Calvin Wall Mount QS-2W. One fixture will be replaced with a period appropriate Raymond RB-8W, the other two will only require a bulb replacement. Two streetlights will need to be addressed-SHPO compliance has not occured for these yet. </t>
    </r>
  </si>
  <si>
    <t xml:space="preserve">Many Glacier/Swiftcurrent </t>
  </si>
  <si>
    <r>
      <rPr>
        <b/>
        <sz val="11"/>
        <color theme="1"/>
        <rFont val="Calibri"/>
      </rPr>
      <t xml:space="preserve">SHPO compliance was received in summer 2019. Lights are yet to be ordered but have been identified:                                       </t>
    </r>
    <r>
      <rPr>
        <sz val="11"/>
        <color theme="1"/>
        <rFont val="Calibri"/>
      </rPr>
      <t xml:space="preserve">8 fixtures can be replaced with Wallpacks currently in inventory. 13 fixtures will be replaced with historically appropriate Raymond RB-8W with shielded PAR 16 bulbs.One building will require a historically appropriate Calvin Wall Mount, the remaining fixtures will only need bulb replacements (64). </t>
    </r>
  </si>
  <si>
    <t>Polebridge</t>
  </si>
  <si>
    <t>There are two buildings in this area that are historic (3 Raymond RB-8W fixtures and PAR 16 bulbs needed).  The remaining buildings are not historic, so IDA compliant wallpacks currently in inventory will be used for 11 fixtures. For the remaining 13 fixtures: PAR 16 or PAR 30 bulbs will be installed depending on intended use (8 PAR 16, 5 PAR 30)</t>
  </si>
  <si>
    <t>Rising Sun</t>
  </si>
  <si>
    <r>
      <rPr>
        <b/>
        <sz val="11"/>
        <color theme="1"/>
        <rFont val="Calibri"/>
      </rPr>
      <t>SHPO compliance not required for planned changes.</t>
    </r>
    <r>
      <rPr>
        <sz val="11"/>
        <color theme="1"/>
        <rFont val="Calibri"/>
      </rPr>
      <t xml:space="preserve"> 19 replacements on NPS operated structures needed: Six wall packs currently in inventory can be used. The rest are bulb replacements (11-PAR 16, 2-PAR 30 Bulbs). Changes will occur spring, 2020 once COVID-19 restrictions are lifted.</t>
    </r>
  </si>
  <si>
    <t>Sprague Creek Campground</t>
  </si>
  <si>
    <t xml:space="preserve">One non historic fixture will be removed. Historic cabins will need Raymond RB-8W fixtures with PAR 16 bulbs (2) Eight historic fixtures will be retrofitted with shielded PAR 16 (7) or PAR 30 bulbs (1) </t>
  </si>
  <si>
    <t>St. Mary</t>
  </si>
  <si>
    <r>
      <rPr>
        <b/>
        <sz val="11"/>
        <color theme="1"/>
        <rFont val="Calibri"/>
      </rPr>
      <t xml:space="preserve">SHPO compliance was received summer 2019. Lights are yet to be ordered but have been identified: </t>
    </r>
    <r>
      <rPr>
        <sz val="11"/>
        <color theme="1"/>
        <rFont val="Calibri"/>
      </rPr>
      <t>6</t>
    </r>
    <r>
      <rPr>
        <b/>
        <sz val="11"/>
        <color theme="1"/>
        <rFont val="Calibri"/>
      </rPr>
      <t xml:space="preserve"> </t>
    </r>
    <r>
      <rPr>
        <sz val="11"/>
        <color theme="1"/>
        <rFont val="Calibri"/>
      </rPr>
      <t xml:space="preserve">fixtures can be replaced with wallpacks in inventory currently. 86 fixtures will only require bulb replacements. The remaining fixtures will be replaced with SHPO and IDA compliant fixtures: 16 Progress P5695 on Mission 66 structures,  2 Raymond RB-8W on park rustic structures, and 3 Calvin Wall Mount QS-2W on pre-60s maintenance structures. </t>
    </r>
  </si>
  <si>
    <t xml:space="preserve">Two Medicine </t>
  </si>
  <si>
    <r>
      <rPr>
        <b/>
        <sz val="11"/>
        <color theme="1"/>
        <rFont val="Calibri"/>
      </rPr>
      <t xml:space="preserve">SHPO compliance has not yet been received. Changes that have been proposed are consistent with proposal for similar developed areas in the park that have recieved compliance (Many Glacier). </t>
    </r>
    <r>
      <rPr>
        <sz val="11"/>
        <color theme="1"/>
        <rFont val="Calibri"/>
      </rPr>
      <t xml:space="preserve">Nine historic fixtures are needed with PAR 16 bulbs (18 items). Three buildings will use wallpacks currently in inventory. The remaining structures will need light bulb replacements only. </t>
    </r>
  </si>
  <si>
    <t>Walton</t>
  </si>
  <si>
    <r>
      <rPr>
        <b/>
        <sz val="11"/>
        <color theme="1"/>
        <rFont val="Calibri"/>
      </rPr>
      <t xml:space="preserve">Four of the six structures at Walton are historic. SHPO compliance has not been recieved but will submit for retrofits similar to approved in similar period developed areas (East Glacier Ranger Station). </t>
    </r>
    <r>
      <rPr>
        <sz val="11"/>
        <color theme="1"/>
        <rFont val="Calibri"/>
      </rPr>
      <t xml:space="preserve"> Existing fixtures will be replaced with fixtures that meet IDA and SHPO requirements (2 Raymond RB-8W and 2 Calvin Wall Mount QS-2W will be used). Remaining structures have lanterns that will only require bulb replacement (7). Three streetlights on property will need to be replaced with Dark Sky compliant lights. </t>
    </r>
  </si>
  <si>
    <t>West Glacier Entrance Station</t>
  </si>
  <si>
    <t xml:space="preserve">Headquarters Streetlights </t>
  </si>
  <si>
    <t xml:space="preserve">Lake McDonald Lodge Streetlights </t>
  </si>
  <si>
    <t xml:space="preserve">Many Glacier Streetlights </t>
  </si>
  <si>
    <t>St. Mary Streetlights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</si>
</sst>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Arial"/>
    </font>
    <font>
      <b/>
      <sz val="11"/>
      <color theme="1"/>
      <name val="Calibri"/>
    </font>
    <font>
      <sz val="11"/>
      <color theme="1"/>
      <name val="Calibri"/>
    </font>
    <font>
      <sz val="11"/>
      <color rgb="FFFF0000"/>
      <name val="Calibri"/>
    </font>
    <font>
      <sz val="11"/>
      <color theme="1"/>
      <name val="Arial"/>
      <family val="2"/>
    </font>
    <font>
      <sz val="11"/>
      <color rgb="FFFF0000"/>
      <name val="Calibri"/>
      <family val="2"/>
    </font>
    <font>
      <sz val="11"/>
      <color theme="1"/>
      <name val="Calibri"/>
      <family val="2"/>
    </font>
    <font>
      <sz val="11"/>
      <color rgb="FF000000"/>
      <name val="Arial"/>
      <family val="2"/>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cellStyleXfs>
  <cellXfs count="21">
    <xf numFmtId="0" fontId="0" fillId="0" borderId="0" xfId="0" applyFont="1" applyAlignment="1"/>
    <xf numFmtId="0" fontId="1" fillId="0" borderId="1" xfId="0" applyFont="1" applyBorder="1" applyAlignment="1">
      <alignment horizontal="left" wrapText="1"/>
    </xf>
    <xf numFmtId="0" fontId="1" fillId="0" borderId="1" xfId="0" applyFont="1" applyBorder="1" applyAlignment="1">
      <alignment horizontal="center" wrapText="1"/>
    </xf>
    <xf numFmtId="0" fontId="2" fillId="0" borderId="1" xfId="0" applyFont="1" applyBorder="1" applyAlignment="1">
      <alignment wrapText="1"/>
    </xf>
    <xf numFmtId="0" fontId="2" fillId="0" borderId="1" xfId="0" applyFont="1" applyBorder="1"/>
    <xf numFmtId="1" fontId="2" fillId="0" borderId="1" xfId="0" applyNumberFormat="1" applyFont="1" applyBorder="1"/>
    <xf numFmtId="9" fontId="2" fillId="0" borderId="1" xfId="0" applyNumberFormat="1" applyFont="1" applyBorder="1"/>
    <xf numFmtId="0" fontId="3" fillId="0" borderId="1" xfId="0" applyFont="1" applyBorder="1"/>
    <xf numFmtId="0" fontId="3" fillId="0" borderId="1" xfId="0" applyFont="1" applyBorder="1" applyAlignment="1">
      <alignment wrapText="1"/>
    </xf>
    <xf numFmtId="0" fontId="2" fillId="0" borderId="0" xfId="0" applyFont="1" applyAlignment="1">
      <alignment wrapText="1"/>
    </xf>
    <xf numFmtId="0" fontId="5" fillId="0" borderId="1" xfId="0" applyFont="1" applyBorder="1"/>
    <xf numFmtId="0" fontId="4" fillId="0" borderId="0" xfId="0" applyFont="1" applyAlignment="1"/>
    <xf numFmtId="0" fontId="6" fillId="0" borderId="1" xfId="0" applyFont="1" applyFill="1" applyBorder="1" applyAlignment="1">
      <alignment wrapText="1"/>
    </xf>
    <xf numFmtId="0" fontId="2" fillId="0" borderId="2" xfId="0" applyFont="1" applyBorder="1" applyAlignment="1">
      <alignment wrapText="1"/>
    </xf>
    <xf numFmtId="0" fontId="0" fillId="0" borderId="1" xfId="0" applyFont="1" applyBorder="1" applyAlignment="1"/>
    <xf numFmtId="0" fontId="2" fillId="0" borderId="0" xfId="0" applyFont="1" applyBorder="1"/>
    <xf numFmtId="1" fontId="0" fillId="0" borderId="1" xfId="0" applyNumberFormat="1" applyFont="1" applyBorder="1" applyAlignment="1"/>
    <xf numFmtId="9" fontId="2" fillId="0" borderId="0" xfId="0" applyNumberFormat="1" applyFont="1" applyBorder="1"/>
    <xf numFmtId="0" fontId="2" fillId="0" borderId="0" xfId="0" applyFont="1" applyBorder="1" applyAlignment="1">
      <alignment wrapText="1"/>
    </xf>
    <xf numFmtId="9" fontId="0" fillId="0" borderId="1" xfId="0" applyNumberFormat="1" applyFont="1" applyBorder="1" applyAlignment="1"/>
    <xf numFmtId="0" fontId="6" fillId="0" borderId="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1" Type="http://schemas.openxmlformats.org/officeDocument/2006/relationships/customXml" Target="../customXml/item1.xml"/><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0"/>
  <sheetViews>
    <sheetView tabSelected="1" workbookViewId="0">
      <pane ySplit="1" topLeftCell="A2" activePane="bottomLeft" state="frozen"/>
      <selection pane="bottomLeft" sqref="A1:I20"/>
    </sheetView>
  </sheetViews>
  <sheetFormatPr defaultColWidth="12.625" defaultRowHeight="15" customHeight="1"/>
  <cols>
    <col min="1" max="1" width="20.125" customWidth="1"/>
    <col min="2" max="2" width="9" customWidth="1"/>
    <col min="3" max="3" width="8.125" customWidth="1"/>
    <col min="4" max="4" width="17.875" customWidth="1"/>
    <col min="5" max="5" width="9.875" customWidth="1"/>
    <col min="6" max="6" width="10.625" customWidth="1"/>
    <col min="7" max="8" width="14.125" customWidth="1"/>
    <col min="9" max="9" width="87.625" customWidth="1"/>
  </cols>
  <sheetData>
    <row r="1" spans="1:10" ht="48">
      <c r="A1" s="1" t="s">
        <v>0</v>
      </c>
      <c r="B1" s="1" t="s">
        <v>1</v>
      </c>
      <c r="C1" s="1" t="s">
        <v>2</v>
      </c>
      <c r="D1" s="1" t="s">
        <v>3</v>
      </c>
      <c r="E1" s="1" t="s">
        <v>4</v>
      </c>
      <c r="F1" s="1" t="s">
        <v>5</v>
      </c>
      <c r="G1" s="2" t="s">
        <v>6</v>
      </c>
      <c r="H1" s="2" t="s">
        <v>7</v>
      </c>
      <c r="I1" s="1" t="s">
        <v>8</v>
      </c>
    </row>
    <row r="2" spans="1:10" ht="14.25" customHeight="1">
      <c r="A2" s="12" t="s">
        <v>9</v>
      </c>
      <c r="B2" s="14">
        <f>SUM(B3:B20)</f>
        <v>429</v>
      </c>
      <c r="C2" s="14">
        <f>SUM(C3:C20)</f>
        <v>1550</v>
      </c>
      <c r="D2" s="16">
        <f>SUM(D3:D20)</f>
        <v>100</v>
      </c>
      <c r="E2" s="14">
        <f>SUM(E3:E20)</f>
        <v>938</v>
      </c>
      <c r="F2" s="19">
        <f>E2/C2</f>
        <v>0.60516129032258059</v>
      </c>
      <c r="G2" s="14">
        <f>SUM(G3:G20)</f>
        <v>612</v>
      </c>
      <c r="H2" s="14">
        <f>SUM(H3:H20)</f>
        <v>733</v>
      </c>
      <c r="I2" s="14"/>
    </row>
    <row r="3" spans="1:10" ht="32.1">
      <c r="A3" s="3" t="s">
        <v>10</v>
      </c>
      <c r="B3" s="4">
        <v>12</v>
      </c>
      <c r="C3" s="4">
        <v>45</v>
      </c>
      <c r="D3" s="5">
        <f>(C3/C$2)*100</f>
        <v>2.903225806451613</v>
      </c>
      <c r="E3" s="4">
        <v>18</v>
      </c>
      <c r="F3" s="6">
        <f t="shared" ref="F3:F20" si="0">(E3/C3)</f>
        <v>0.4</v>
      </c>
      <c r="G3" s="4">
        <f t="shared" ref="G3:G20" si="1">C3-E3</f>
        <v>27</v>
      </c>
      <c r="H3" s="4">
        <v>39</v>
      </c>
      <c r="I3" s="3" t="s">
        <v>11</v>
      </c>
    </row>
    <row r="4" spans="1:10" ht="48">
      <c r="A4" s="3" t="s">
        <v>12</v>
      </c>
      <c r="B4" s="4">
        <v>67</v>
      </c>
      <c r="C4" s="4">
        <v>198</v>
      </c>
      <c r="D4" s="5">
        <f t="shared" ref="D4:D20" si="2">(C4/C$2)*100</f>
        <v>12.774193548387098</v>
      </c>
      <c r="E4" s="4">
        <v>185</v>
      </c>
      <c r="F4" s="6">
        <f t="shared" si="0"/>
        <v>0.93434343434343436</v>
      </c>
      <c r="G4" s="4">
        <f t="shared" si="1"/>
        <v>13</v>
      </c>
      <c r="H4" s="20">
        <v>19</v>
      </c>
      <c r="I4" s="3" t="s">
        <v>13</v>
      </c>
    </row>
    <row r="5" spans="1:10" ht="15.95">
      <c r="A5" s="3" t="s">
        <v>14</v>
      </c>
      <c r="B5" s="4">
        <v>1</v>
      </c>
      <c r="C5" s="4">
        <v>2</v>
      </c>
      <c r="D5" s="5">
        <f t="shared" si="2"/>
        <v>0.12903225806451613</v>
      </c>
      <c r="E5" s="4">
        <v>2</v>
      </c>
      <c r="F5" s="6">
        <f t="shared" si="0"/>
        <v>1</v>
      </c>
      <c r="G5" s="4">
        <f t="shared" si="1"/>
        <v>0</v>
      </c>
      <c r="H5" s="4">
        <v>0</v>
      </c>
      <c r="I5" s="3" t="s">
        <v>15</v>
      </c>
      <c r="J5" s="11"/>
    </row>
    <row r="6" spans="1:10" ht="63.95">
      <c r="A6" s="3" t="s">
        <v>16</v>
      </c>
      <c r="B6" s="4">
        <v>11</v>
      </c>
      <c r="C6" s="4">
        <v>12</v>
      </c>
      <c r="D6" s="5">
        <f t="shared" si="2"/>
        <v>0.77419354838709675</v>
      </c>
      <c r="E6" s="4">
        <v>0</v>
      </c>
      <c r="F6" s="6">
        <f t="shared" si="0"/>
        <v>0</v>
      </c>
      <c r="G6" s="4">
        <f t="shared" si="1"/>
        <v>12</v>
      </c>
      <c r="H6" s="4">
        <v>21</v>
      </c>
      <c r="I6" s="3" t="s">
        <v>17</v>
      </c>
    </row>
    <row r="7" spans="1:10" ht="63.95">
      <c r="A7" s="3" t="s">
        <v>18</v>
      </c>
      <c r="B7" s="4">
        <v>14</v>
      </c>
      <c r="C7" s="4">
        <v>51</v>
      </c>
      <c r="D7" s="5">
        <f t="shared" si="2"/>
        <v>3.2903225806451615</v>
      </c>
      <c r="E7" s="4">
        <v>24</v>
      </c>
      <c r="F7" s="6">
        <f t="shared" si="0"/>
        <v>0.47058823529411764</v>
      </c>
      <c r="G7" s="4">
        <f t="shared" si="1"/>
        <v>27</v>
      </c>
      <c r="H7" s="4">
        <v>10</v>
      </c>
      <c r="I7" s="3" t="s">
        <v>19</v>
      </c>
      <c r="J7" s="11"/>
    </row>
    <row r="8" spans="1:10" ht="15.95">
      <c r="A8" s="3" t="s">
        <v>20</v>
      </c>
      <c r="B8" s="4"/>
      <c r="C8" s="7">
        <v>8</v>
      </c>
      <c r="D8" s="5">
        <f t="shared" si="2"/>
        <v>0.5161290322580645</v>
      </c>
      <c r="E8" s="7">
        <v>8</v>
      </c>
      <c r="F8" s="6">
        <f t="shared" si="0"/>
        <v>1</v>
      </c>
      <c r="G8" s="10">
        <f t="shared" si="1"/>
        <v>0</v>
      </c>
      <c r="H8" s="7">
        <v>0</v>
      </c>
      <c r="I8" s="8" t="s">
        <v>21</v>
      </c>
    </row>
    <row r="9" spans="1:10" ht="48">
      <c r="A9" s="3" t="s">
        <v>22</v>
      </c>
      <c r="B9" s="4">
        <v>9</v>
      </c>
      <c r="C9" s="4">
        <v>20</v>
      </c>
      <c r="D9" s="5">
        <f t="shared" si="2"/>
        <v>1.2903225806451613</v>
      </c>
      <c r="E9" s="4">
        <v>14</v>
      </c>
      <c r="F9" s="6">
        <f t="shared" si="0"/>
        <v>0.7</v>
      </c>
      <c r="G9" s="4">
        <f t="shared" si="1"/>
        <v>6</v>
      </c>
      <c r="H9" s="4">
        <v>6</v>
      </c>
      <c r="I9" s="3" t="s">
        <v>23</v>
      </c>
      <c r="J9" s="11"/>
    </row>
    <row r="10" spans="1:10" ht="111.95">
      <c r="A10" s="3" t="s">
        <v>24</v>
      </c>
      <c r="B10" s="4">
        <v>104</v>
      </c>
      <c r="C10" s="20">
        <f>132+93</f>
        <v>225</v>
      </c>
      <c r="D10" s="5">
        <f t="shared" si="2"/>
        <v>14.516129032258066</v>
      </c>
      <c r="E10" s="4">
        <v>35</v>
      </c>
      <c r="F10" s="6">
        <f t="shared" si="0"/>
        <v>0.15555555555555556</v>
      </c>
      <c r="G10" s="4">
        <f t="shared" si="1"/>
        <v>190</v>
      </c>
      <c r="H10" s="4">
        <f>2+4+2+4+172 +100</f>
        <v>284</v>
      </c>
      <c r="I10" s="3" t="s">
        <v>25</v>
      </c>
      <c r="J10" s="11"/>
    </row>
    <row r="11" spans="1:10" ht="15.95">
      <c r="A11" s="3" t="s">
        <v>26</v>
      </c>
      <c r="B11" s="4"/>
      <c r="C11" s="7">
        <v>215</v>
      </c>
      <c r="D11" s="5">
        <f t="shared" si="2"/>
        <v>13.870967741935484</v>
      </c>
      <c r="E11" s="7">
        <v>215</v>
      </c>
      <c r="F11" s="6">
        <f t="shared" si="0"/>
        <v>1</v>
      </c>
      <c r="G11" s="10">
        <f t="shared" si="1"/>
        <v>0</v>
      </c>
      <c r="H11" s="7">
        <v>0</v>
      </c>
      <c r="I11" s="8" t="s">
        <v>21</v>
      </c>
    </row>
    <row r="12" spans="1:10" ht="80.099999999999994">
      <c r="A12" s="3" t="s">
        <v>27</v>
      </c>
      <c r="B12" s="4">
        <v>9</v>
      </c>
      <c r="C12" s="4">
        <v>7</v>
      </c>
      <c r="D12" s="5">
        <f t="shared" si="2"/>
        <v>0.45161290322580649</v>
      </c>
      <c r="E12" s="4">
        <v>1</v>
      </c>
      <c r="F12" s="6">
        <f t="shared" si="0"/>
        <v>0.14285714285714285</v>
      </c>
      <c r="G12" s="4">
        <f t="shared" si="1"/>
        <v>6</v>
      </c>
      <c r="H12" s="4">
        <v>7</v>
      </c>
      <c r="I12" s="3" t="s">
        <v>28</v>
      </c>
      <c r="J12" s="11"/>
    </row>
    <row r="13" spans="1:10" ht="63.95">
      <c r="A13" s="3" t="s">
        <v>29</v>
      </c>
      <c r="B13" s="4">
        <v>60</v>
      </c>
      <c r="C13" s="4">
        <v>357</v>
      </c>
      <c r="D13" s="5">
        <f t="shared" si="2"/>
        <v>23.032258064516128</v>
      </c>
      <c r="E13" s="7">
        <v>266</v>
      </c>
      <c r="F13" s="6">
        <f t="shared" si="0"/>
        <v>0.74509803921568629</v>
      </c>
      <c r="G13" s="4">
        <f t="shared" si="1"/>
        <v>91</v>
      </c>
      <c r="H13" s="4">
        <v>99</v>
      </c>
      <c r="I13" s="3" t="s">
        <v>30</v>
      </c>
      <c r="J13" s="11"/>
    </row>
    <row r="14" spans="1:10" ht="63.95">
      <c r="A14" s="3" t="s">
        <v>31</v>
      </c>
      <c r="B14" s="4">
        <v>14</v>
      </c>
      <c r="C14" s="4">
        <v>27</v>
      </c>
      <c r="D14" s="5">
        <f t="shared" si="2"/>
        <v>1.7419354838709675</v>
      </c>
      <c r="E14" s="4">
        <v>1</v>
      </c>
      <c r="F14" s="6">
        <f t="shared" si="0"/>
        <v>3.7037037037037035E-2</v>
      </c>
      <c r="G14" s="4">
        <f t="shared" si="1"/>
        <v>26</v>
      </c>
      <c r="H14" s="4">
        <v>30</v>
      </c>
      <c r="I14" s="3" t="s">
        <v>32</v>
      </c>
      <c r="J14" s="11"/>
    </row>
    <row r="15" spans="1:10" ht="48">
      <c r="A15" s="3" t="s">
        <v>33</v>
      </c>
      <c r="B15" s="4">
        <v>16</v>
      </c>
      <c r="C15" s="4">
        <v>110</v>
      </c>
      <c r="D15" s="5">
        <f t="shared" si="2"/>
        <v>7.096774193548387</v>
      </c>
      <c r="E15" s="7">
        <v>93</v>
      </c>
      <c r="F15" s="6">
        <f t="shared" si="0"/>
        <v>0.84545454545454546</v>
      </c>
      <c r="G15" s="10">
        <f t="shared" si="1"/>
        <v>17</v>
      </c>
      <c r="H15" s="4">
        <v>19</v>
      </c>
      <c r="I15" s="3" t="s">
        <v>34</v>
      </c>
      <c r="J15" s="11"/>
    </row>
    <row r="16" spans="1:10" ht="32.1">
      <c r="A16" s="3" t="s">
        <v>35</v>
      </c>
      <c r="B16" s="4">
        <v>6</v>
      </c>
      <c r="C16" s="4">
        <v>14</v>
      </c>
      <c r="D16" s="5">
        <f t="shared" si="2"/>
        <v>0.90322580645161299</v>
      </c>
      <c r="E16" s="4">
        <v>2</v>
      </c>
      <c r="F16" s="6">
        <f t="shared" si="0"/>
        <v>0.14285714285714285</v>
      </c>
      <c r="G16" s="4">
        <f t="shared" si="1"/>
        <v>12</v>
      </c>
      <c r="H16" s="4">
        <v>12</v>
      </c>
      <c r="I16" s="3" t="s">
        <v>36</v>
      </c>
      <c r="J16" s="11"/>
    </row>
    <row r="17" spans="1:10" ht="14.25" customHeight="1">
      <c r="A17" s="3" t="s">
        <v>37</v>
      </c>
      <c r="B17" s="4">
        <v>71</v>
      </c>
      <c r="C17" s="4">
        <f>67+84+17</f>
        <v>168</v>
      </c>
      <c r="D17" s="5">
        <f t="shared" si="2"/>
        <v>10.838709677419354</v>
      </c>
      <c r="E17" s="4">
        <f>26+20</f>
        <v>46</v>
      </c>
      <c r="F17" s="6">
        <f t="shared" si="0"/>
        <v>0.27380952380952384</v>
      </c>
      <c r="G17" s="4">
        <f t="shared" si="1"/>
        <v>122</v>
      </c>
      <c r="H17" s="4">
        <f>33+81+10</f>
        <v>124</v>
      </c>
      <c r="I17" s="3" t="s">
        <v>38</v>
      </c>
      <c r="J17" s="11"/>
    </row>
    <row r="18" spans="1:10" ht="14.25" customHeight="1">
      <c r="A18" s="3" t="s">
        <v>39</v>
      </c>
      <c r="B18" s="4">
        <v>22</v>
      </c>
      <c r="C18" s="4">
        <v>70</v>
      </c>
      <c r="D18" s="5">
        <f t="shared" si="2"/>
        <v>4.5161290322580641</v>
      </c>
      <c r="E18" s="7">
        <v>19</v>
      </c>
      <c r="F18" s="6">
        <f t="shared" si="0"/>
        <v>0.27142857142857141</v>
      </c>
      <c r="G18" s="4">
        <f t="shared" si="1"/>
        <v>51</v>
      </c>
      <c r="H18" s="4">
        <v>52</v>
      </c>
      <c r="I18" s="3" t="s">
        <v>40</v>
      </c>
      <c r="J18" s="11"/>
    </row>
    <row r="19" spans="1:10" ht="14.25" customHeight="1">
      <c r="A19" s="3" t="s">
        <v>41</v>
      </c>
      <c r="B19" s="4">
        <v>11</v>
      </c>
      <c r="C19" s="4">
        <v>12</v>
      </c>
      <c r="D19" s="5">
        <f t="shared" si="2"/>
        <v>0.77419354838709675</v>
      </c>
      <c r="E19" s="4">
        <v>0</v>
      </c>
      <c r="F19" s="6">
        <f t="shared" si="0"/>
        <v>0</v>
      </c>
      <c r="G19" s="4">
        <f t="shared" si="1"/>
        <v>12</v>
      </c>
      <c r="H19" s="4">
        <v>11</v>
      </c>
      <c r="I19" s="3" t="s">
        <v>42</v>
      </c>
      <c r="J19" s="11"/>
    </row>
    <row r="20" spans="1:10" ht="15" customHeight="1">
      <c r="A20" s="13" t="s">
        <v>43</v>
      </c>
      <c r="B20" s="15">
        <v>2</v>
      </c>
      <c r="C20" s="15">
        <v>9</v>
      </c>
      <c r="D20" s="5">
        <f t="shared" si="2"/>
        <v>0.58064516129032262</v>
      </c>
      <c r="E20" s="15">
        <v>9</v>
      </c>
      <c r="F20" s="17">
        <f t="shared" si="0"/>
        <v>1</v>
      </c>
      <c r="G20" s="15">
        <f t="shared" si="1"/>
        <v>0</v>
      </c>
      <c r="H20" s="15">
        <v>0</v>
      </c>
      <c r="I20" s="18" t="s">
        <v>15</v>
      </c>
      <c r="J20" s="11"/>
    </row>
  </sheetData>
  <sortState xmlns:xlrd2="http://schemas.microsoft.com/office/spreadsheetml/2017/richdata2" ref="A2:I20">
    <sortCondition ref="A3:A20"/>
  </sortState>
  <pageMargins left="0.7" right="0.7" top="0.75" bottom="0.75" header="0" footer="0"/>
  <pageSetup scale="60" fitToHeight="5" orientation="landscape"/>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defaultColWidth="12.625" defaultRowHeight="15" customHeight="1"/>
  <cols>
    <col min="1" max="1" width="25.5" customWidth="1"/>
    <col min="2" max="26" width="7.625" customWidth="1"/>
  </cols>
  <sheetData>
    <row r="1" spans="1:1" ht="14.25" customHeight="1">
      <c r="A1" s="9" t="s">
        <v>44</v>
      </c>
    </row>
    <row r="2" spans="1:1" ht="32.1">
      <c r="A2" s="9" t="s">
        <v>45</v>
      </c>
    </row>
    <row r="3" spans="1:1" ht="14.25" customHeight="1">
      <c r="A3" s="9" t="s">
        <v>46</v>
      </c>
    </row>
    <row r="4" spans="1:1" ht="14.25" customHeight="1">
      <c r="A4" s="9" t="s">
        <v>47</v>
      </c>
    </row>
    <row r="5" spans="1:1" ht="14.25" customHeight="1"/>
    <row r="6" spans="1:1" ht="14.25" customHeight="1"/>
    <row r="7" spans="1:1" ht="14.25" customHeight="1"/>
    <row r="8" spans="1:1" ht="14.25" customHeight="1"/>
    <row r="9" spans="1:1" ht="14.25" customHeight="1"/>
    <row r="10" spans="1:1" ht="14.25" customHeight="1"/>
    <row r="11" spans="1:1" ht="14.25" customHeight="1"/>
    <row r="12" spans="1:1" ht="14.25" customHeight="1"/>
    <row r="13" spans="1:1" ht="14.25" customHeight="1"/>
    <row r="14" spans="1:1" ht="14.25" customHeight="1"/>
    <row r="15" spans="1:1" ht="14.25" customHeight="1"/>
    <row r="16" spans="1:1"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5423E7AC55A6459ACEC06E5E814D90" ma:contentTypeVersion="4" ma:contentTypeDescription="Create a new document." ma:contentTypeScope="" ma:versionID="80a5ea336eade56cd4190bf8e02c1e40">
  <xsd:schema xmlns:xsd="http://www.w3.org/2001/XMLSchema" xmlns:xs="http://www.w3.org/2001/XMLSchema" xmlns:p="http://schemas.microsoft.com/office/2006/metadata/properties" xmlns:ns2="1aaa7860-e365-48b3-9dfb-e022aacfffec" targetNamespace="http://schemas.microsoft.com/office/2006/metadata/properties" ma:root="true" ma:fieldsID="b7dbafb4370e302c8c7dfd50f7be579b" ns2:_="">
    <xsd:import namespace="1aaa7860-e365-48b3-9dfb-e022aacfff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aa7860-e365-48b3-9dfb-e022aacff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4C3174-5DDF-493B-9B94-CB8DB4AB085C}"/>
</file>

<file path=customXml/itemProps2.xml><?xml version="1.0" encoding="utf-8"?>
<ds:datastoreItem xmlns:ds="http://schemas.openxmlformats.org/officeDocument/2006/customXml" ds:itemID="{A99C6F00-B335-45C5-B3CB-43681AEEAAC7}"/>
</file>

<file path=customXml/itemProps3.xml><?xml version="1.0" encoding="utf-8"?>
<ds:datastoreItem xmlns:ds="http://schemas.openxmlformats.org/officeDocument/2006/customXml" ds:itemID="{BAFEC99C-2B64-4545-97FD-24070170DF3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ireew</dc:creator>
  <cp:keywords/>
  <dc:description/>
  <cp:lastModifiedBy>Mulhern, Sullivan J.</cp:lastModifiedBy>
  <cp:revision/>
  <dcterms:created xsi:type="dcterms:W3CDTF">2020-03-26T23:17:37Z</dcterms:created>
  <dcterms:modified xsi:type="dcterms:W3CDTF">2020-10-15T17:19:49Z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0x010100965423E7AC55A6459ACEC06E5E814D90</vt:lpwstr>
  </property>
</Properties>
</file>